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SebWride\Public First Dropbox\Policy and Research Team\Polling\Client Tables\StartUp Coalition - Future of Tech\"/>
    </mc:Choice>
  </mc:AlternateContent>
  <xr:revisionPtr revIDLastSave="0" documentId="13_ncr:1_{4DC3CDD9-428D-4387-9945-342DECF3AEFD}" xr6:coauthVersionLast="47" xr6:coauthVersionMax="47" xr10:uidLastSave="{00000000-0000-0000-0000-000000000000}"/>
  <bookViews>
    <workbookView xWindow="-108" yWindow="-108" windowWidth="23256" windowHeight="12456"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54" r:id="rId44"/>
    <sheet name="Table 42" sheetId="55" r:id="rId4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2" l="1"/>
  <c r="E49" i="2"/>
  <c r="D50" i="2"/>
  <c r="D49" i="2"/>
  <c r="B24" i="55"/>
  <c r="B22" i="54"/>
  <c r="B16" i="43"/>
  <c r="B25" i="42"/>
  <c r="B17" i="41"/>
  <c r="B29" i="40"/>
  <c r="B22" i="39"/>
  <c r="B23" i="38"/>
  <c r="B22" i="37"/>
  <c r="B22" i="36"/>
  <c r="B22" i="35"/>
  <c r="B22" i="34"/>
  <c r="B24" i="33"/>
  <c r="B17" i="32"/>
  <c r="B16" i="31"/>
  <c r="B16" i="30"/>
  <c r="B16" i="29"/>
  <c r="B17" i="28"/>
  <c r="B22" i="27"/>
  <c r="B22" i="26"/>
  <c r="B22" i="25"/>
  <c r="B23" i="24"/>
  <c r="B19" i="23"/>
  <c r="B16" i="22"/>
  <c r="B16" i="21"/>
  <c r="B16" i="20"/>
  <c r="B16" i="19"/>
  <c r="B16" i="18"/>
  <c r="B16" i="17"/>
  <c r="B16" i="16"/>
  <c r="B16" i="15"/>
  <c r="B16" i="14"/>
  <c r="B24" i="13"/>
  <c r="B18" i="12"/>
  <c r="B18" i="11"/>
  <c r="B18" i="10"/>
  <c r="B18" i="9"/>
  <c r="B18" i="8"/>
  <c r="B22" i="7"/>
  <c r="B16" i="6"/>
  <c r="B24" i="5"/>
  <c r="B24" i="4"/>
  <c r="E48" i="2"/>
  <c r="D48" i="2"/>
  <c r="E47" i="2"/>
  <c r="D47" i="2"/>
  <c r="E46" i="2"/>
  <c r="D46" i="2"/>
  <c r="E45" i="2"/>
  <c r="D45" i="2"/>
  <c r="E44" i="2"/>
  <c r="D44" i="2"/>
  <c r="E43" i="2"/>
  <c r="D43" i="2"/>
  <c r="E42" i="2"/>
  <c r="D42" i="2"/>
  <c r="E41" i="2"/>
  <c r="D41" i="2"/>
  <c r="E40" i="2"/>
  <c r="D40" i="2"/>
  <c r="D39" i="2"/>
  <c r="E38" i="2"/>
  <c r="D38" i="2"/>
  <c r="E37" i="2"/>
  <c r="D37" i="2"/>
  <c r="E36" i="2"/>
  <c r="D36" i="2"/>
  <c r="E35" i="2"/>
  <c r="D35" i="2"/>
  <c r="E34" i="2"/>
  <c r="D34" i="2"/>
  <c r="E33" i="2"/>
  <c r="D33" i="2"/>
  <c r="E32" i="2"/>
  <c r="D32" i="2"/>
  <c r="E31" i="2"/>
  <c r="D31" i="2"/>
  <c r="D30" i="2"/>
  <c r="E29" i="2"/>
  <c r="D29" i="2"/>
  <c r="E28" i="2"/>
  <c r="D28" i="2"/>
  <c r="E27" i="2"/>
  <c r="D27" i="2"/>
  <c r="E26" i="2"/>
  <c r="D26" i="2"/>
  <c r="E25" i="2"/>
  <c r="D25" i="2"/>
  <c r="E24" i="2"/>
  <c r="D24" i="2"/>
  <c r="E23" i="2"/>
  <c r="D23" i="2"/>
  <c r="E22" i="2"/>
  <c r="D22" i="2"/>
  <c r="E21" i="2"/>
  <c r="D21" i="2"/>
  <c r="E20" i="2"/>
  <c r="D20" i="2"/>
  <c r="D19" i="2"/>
  <c r="E18" i="2"/>
  <c r="D18" i="2"/>
  <c r="E17" i="2"/>
  <c r="D17" i="2"/>
  <c r="E16" i="2"/>
  <c r="D16" i="2"/>
  <c r="E15" i="2"/>
  <c r="D15" i="2"/>
  <c r="E14" i="2"/>
  <c r="D14" i="2"/>
  <c r="D13" i="2"/>
  <c r="E12" i="2"/>
  <c r="D12" i="2"/>
  <c r="E11" i="2"/>
  <c r="D11" i="2"/>
  <c r="E10" i="2"/>
  <c r="D10" i="2"/>
  <c r="E9" i="2"/>
  <c r="D9" i="2"/>
  <c r="D6" i="2"/>
  <c r="F20" i="1"/>
</calcChain>
</file>

<file path=xl/sharedStrings.xml><?xml version="1.0" encoding="utf-8"?>
<sst xmlns="http://schemas.openxmlformats.org/spreadsheetml/2006/main" count="2215" uniqueCount="261">
  <si>
    <t>Public First Poll for Startup Coalition</t>
  </si>
  <si>
    <t>Fieldwork:</t>
  </si>
  <si>
    <t>30th Jun - 2nd Jul 2025</t>
  </si>
  <si>
    <t xml:space="preserve">Interview Method: </t>
  </si>
  <si>
    <t>Online Survey</t>
  </si>
  <si>
    <t>Population represented:</t>
  </si>
  <si>
    <t>UK Adults</t>
  </si>
  <si>
    <t>Sample size:</t>
  </si>
  <si>
    <t>Methodology:</t>
  </si>
  <si>
    <t>All results are weighted using Iterative Proportional Fitting, or 'Raking'. The results are  weighted by interlocking age &amp; gender, region and social grade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</si>
  <si>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</si>
  <si>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</si>
  <si>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</si>
  <si>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</si>
  <si>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</si>
  <si>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
  </si>
  <si>
    <t>Total</t>
  </si>
  <si>
    <t>Male</t>
  </si>
  <si>
    <t>Female</t>
  </si>
  <si>
    <t>Unweighted</t>
  </si>
  <si>
    <t>Weighted</t>
  </si>
  <si>
    <t>18-24</t>
  </si>
  <si>
    <t>25-34</t>
  </si>
  <si>
    <t>35-44</t>
  </si>
  <si>
    <t>45-54</t>
  </si>
  <si>
    <t>55-64</t>
  </si>
  <si>
    <t>65+</t>
  </si>
  <si>
    <t>AB</t>
  </si>
  <si>
    <t>C1</t>
  </si>
  <si>
    <t>C2</t>
  </si>
  <si>
    <t>DE</t>
  </si>
  <si>
    <t>London</t>
  </si>
  <si>
    <t>South East</t>
  </si>
  <si>
    <t>South West</t>
  </si>
  <si>
    <t>East of England</t>
  </si>
  <si>
    <t>East Midlands</t>
  </si>
  <si>
    <t>West Midlands</t>
  </si>
  <si>
    <t>Yorkshire and the Humber</t>
  </si>
  <si>
    <t>North East</t>
  </si>
  <si>
    <t>North West</t>
  </si>
  <si>
    <t>Scotland</t>
  </si>
  <si>
    <t>Wales</t>
  </si>
  <si>
    <t>Northern Ireland</t>
  </si>
  <si>
    <t>Conservative</t>
  </si>
  <si>
    <t>Labour</t>
  </si>
  <si>
    <t>Reform UK</t>
  </si>
  <si>
    <t>Gender</t>
  </si>
  <si>
    <t>Age</t>
  </si>
  <si>
    <t>Social Grade</t>
  </si>
  <si>
    <t>Region</t>
  </si>
  <si>
    <t>Voting Intention</t>
  </si>
  <si>
    <t>The technology sector (software, AI, cybersecurity, etc.)</t>
  </si>
  <si>
    <t>Renewable energy &amp; clean technology (wind, solar)</t>
  </si>
  <si>
    <t>Advanced manufacturing &amp; robotics (aerospace, automotive, industrial automation)</t>
  </si>
  <si>
    <t>Healthcare &amp; life sciences (biotech, pharmaceuticals, med-tech)</t>
  </si>
  <si>
    <t>Tourism &amp; hospitality (leisure, travel, events)</t>
  </si>
  <si>
    <t>The finance sector (banking, fintech, insurance)</t>
  </si>
  <si>
    <t>Logistics &amp; e-commerce (warehousing, supply-chain services, last-mile delivery)</t>
  </si>
  <si>
    <t>Creative industries (film, TV, gaming, design, music)</t>
  </si>
  <si>
    <t>Education (universities, online learning platforms)</t>
  </si>
  <si>
    <t>Don’t Know</t>
  </si>
  <si>
    <t>None of the above are likely to grow the economy over the next 10 years</t>
  </si>
  <si>
    <t>Thinking about the following business sectors, which do you think is most likely to grow the UK economy over the next 10 years?Select up to three of the following  </t>
  </si>
  <si>
    <t>BASE: All Respondents</t>
  </si>
  <si>
    <t>Fieldwork:  30th Jun - 2nd Jul 2025</t>
  </si>
  <si>
    <t>Data weighted by interlocking age &amp; gender, region and social grade to Nationally Representative Proportions</t>
  </si>
  <si>
    <t>Artificial Intelligence</t>
  </si>
  <si>
    <t>Defence technology</t>
  </si>
  <si>
    <t>Electric vehicles</t>
  </si>
  <si>
    <t>Creative industries (video games, film, digital design)</t>
  </si>
  <si>
    <t>Online shops</t>
  </si>
  <si>
    <t>Education &amp; training tech (online courses, learning tools)</t>
  </si>
  <si>
    <t>Virtual Reality</t>
  </si>
  <si>
    <t>Restaurants, cafés &amp; street-food brands</t>
  </si>
  <si>
    <t>Consultancy services</t>
  </si>
  <si>
    <t>None of the above</t>
  </si>
  <si>
    <t>Which areas would you think it is most valuable for new British businesses to be starting in right now?Select up to three of the following</t>
  </si>
  <si>
    <t>The UK tends to lead the world when it comes to new technology and technological advances</t>
  </si>
  <si>
    <t>The UK tends to fall behind other parts of the world when it comes to new technology and technological advances</t>
  </si>
  <si>
    <t xml:space="preserve"> Which of the following comes closest to your view?</t>
  </si>
  <si>
    <t>Very optimistic</t>
  </si>
  <si>
    <t>Somewhat optimistic</t>
  </si>
  <si>
    <t>Neither optimistic nor pessimistic</t>
  </si>
  <si>
    <t>Somewhat pessimistic</t>
  </si>
  <si>
    <t>Very pessimistic</t>
  </si>
  <si>
    <t>Total Optimistic:</t>
  </si>
  <si>
    <t>Total Pessimistic:</t>
  </si>
  <si>
    <t>Net:</t>
  </si>
  <si>
    <t xml:space="preserve"> Are you optimistic or pessimistic about the impact that new technology will have on the world?</t>
  </si>
  <si>
    <t xml:space="preserve"> The economy would grow</t>
  </si>
  <si>
    <t xml:space="preserve"> The UK would be the home of more inventions in the future</t>
  </si>
  <si>
    <t xml:space="preserve"> There would be more jobs in the UK</t>
  </si>
  <si>
    <t xml:space="preserve"> Highly skilled workers would move to the UK from other countries</t>
  </si>
  <si>
    <t>This would definitely happen</t>
  </si>
  <si>
    <t>This would probably happen</t>
  </si>
  <si>
    <t>This probably not happen</t>
  </si>
  <si>
    <t>This would definitely not happen</t>
  </si>
  <si>
    <t>Grid Summary: Which of the following do you think would happen if the UK chose to invest more in technology companies? These are companies which develop new technology, provide online services and apps  </t>
  </si>
  <si>
    <t>Which of the following do you think would happen if the UK chose to invest more in technology companies? These are companies which develop new technology, provide online services and apps  : The economy would grow</t>
  </si>
  <si>
    <t>Which of the following do you think would happen if the UK chose to invest more in technology companies? These are companies which develop new technology, provide online services and apps  : The UK would be the home of more inventions in the future</t>
  </si>
  <si>
    <t>Which of the following do you think would happen if the UK chose to invest more in technology companies? These are companies which develop new technology, provide online services and apps  : There would be more jobs in the UK</t>
  </si>
  <si>
    <t>Which of the following do you think would happen if the UK chose to invest more in technology companies? These are companies which develop new technology, provide online services and apps  : Highly skilled workers would move to the UK from other countries</t>
  </si>
  <si>
    <t>Improved public services (e.g. NHS, council services)</t>
  </si>
  <si>
    <t>Cleaner energy and less pollution</t>
  </si>
  <si>
    <t>More jobs available</t>
  </si>
  <si>
    <t>Increased security of data</t>
  </si>
  <si>
    <t>Faster travel and deliveries</t>
  </si>
  <si>
    <t>Cheaper goods and services</t>
  </si>
  <si>
    <t>Improved education outcomes</t>
  </si>
  <si>
    <t>More free time</t>
  </si>
  <si>
    <t>Safer streets and homes</t>
  </si>
  <si>
    <t>Which of the following benefits, if any, do you expect to happen as a result of new technologies being invented and developed?Select any which apply  </t>
  </si>
  <si>
    <t xml:space="preserve"> Creating my own video content</t>
  </si>
  <si>
    <t xml:space="preserve"> Creating my own music</t>
  </si>
  <si>
    <t xml:space="preserve"> Coding my own application or tool</t>
  </si>
  <si>
    <t xml:space="preserve"> Writing code for another use</t>
  </si>
  <si>
    <t xml:space="preserve"> Using AI to generate images</t>
  </si>
  <si>
    <t xml:space="preserve"> Using AI to generate written content</t>
  </si>
  <si>
    <t xml:space="preserve"> Using AI to produce code</t>
  </si>
  <si>
    <t xml:space="preserve"> Building a website</t>
  </si>
  <si>
    <t>I have tried this</t>
  </si>
  <si>
    <t>I have not tried this</t>
  </si>
  <si>
    <t>Grid Summary: Which of the following, if any, have you tried?  </t>
  </si>
  <si>
    <t>Which of the following, if any, have you tried?  : Creating my own video content</t>
  </si>
  <si>
    <t>Which of the following, if any, have you tried?  : Creating my own music</t>
  </si>
  <si>
    <t>Which of the following, if any, have you tried?  : Coding my own application or tool</t>
  </si>
  <si>
    <t>Which of the following, if any, have you tried?  : Writing code for another use</t>
  </si>
  <si>
    <t>Which of the following, if any, have you tried?  : Using AI to generate images</t>
  </si>
  <si>
    <t>Which of the following, if any, have you tried?  : Using AI to generate written content</t>
  </si>
  <si>
    <t>Which of the following, if any, have you tried?  : Using AI to produce code</t>
  </si>
  <si>
    <t>Which of the following, if any, have you tried?  : Building a website</t>
  </si>
  <si>
    <t>Much easier</t>
  </si>
  <si>
    <t>Somewhat easier</t>
  </si>
  <si>
    <t>Neither easier nor harder</t>
  </si>
  <si>
    <t>Somewhat harder</t>
  </si>
  <si>
    <t>Much harder</t>
  </si>
  <si>
    <t xml:space="preserve"> Do you think it is easier or harder now to start a business than it was 10 years ago?  </t>
  </si>
  <si>
    <t>Improved tax incentives</t>
  </si>
  <si>
    <t>Easier access to funding</t>
  </si>
  <si>
    <t>New technological tools that make it easier</t>
  </si>
  <si>
    <t>Easier to work remotely</t>
  </si>
  <si>
    <t>Increased demand for new or niche products</t>
  </si>
  <si>
    <t>Better availability of workers</t>
  </si>
  <si>
    <t>Better regulatory environment</t>
  </si>
  <si>
    <t>Less competition from existing businesses</t>
  </si>
  <si>
    <t>Which of the following, if any, do you think would make the UK a more attractive destination to start a business?Select any which apply  </t>
  </si>
  <si>
    <t xml:space="preserve"> Technology has made it easier to start a business than it used to be</t>
  </si>
  <si>
    <t xml:space="preserve"> I could start a business if I wanted to</t>
  </si>
  <si>
    <t>Strongly Agree</t>
  </si>
  <si>
    <t>Agree</t>
  </si>
  <si>
    <t>Neither Agree nor Disagree</t>
  </si>
  <si>
    <t>Disagree</t>
  </si>
  <si>
    <t>Strongly Disagree</t>
  </si>
  <si>
    <t>Total Agree:</t>
  </si>
  <si>
    <t>Total Disagree:</t>
  </si>
  <si>
    <t>Grid Summary: Do you agree or disagree with the following?  </t>
  </si>
  <si>
    <t>Do you agree or disagree with the following?  : Technology has made it easier to start a business than it used to be</t>
  </si>
  <si>
    <t>Do you agree or disagree with the following?  : I could start a business if I wanted to</t>
  </si>
  <si>
    <t>AI has developed faster than I expected</t>
  </si>
  <si>
    <t>AI has developed as fast as I expected</t>
  </si>
  <si>
    <t>AI has developed slower than I expected</t>
  </si>
  <si>
    <t xml:space="preserve"> Which of the following comes closest to your view on AI?  </t>
  </si>
  <si>
    <t>Faster than a human</t>
  </si>
  <si>
    <t>The same speed as a human</t>
  </si>
  <si>
    <t>Slower than a human</t>
  </si>
  <si>
    <t xml:space="preserve"> In general, would you say that AI tools tend to be….</t>
  </si>
  <si>
    <t>More accurate than a human</t>
  </si>
  <si>
    <t>As accurate as a human</t>
  </si>
  <si>
    <t>Less accurate than a human</t>
  </si>
  <si>
    <t>More creative than a human</t>
  </si>
  <si>
    <t>As creative as a human</t>
  </si>
  <si>
    <t>Less creative than a human</t>
  </si>
  <si>
    <t>More expensive than a human</t>
  </si>
  <si>
    <t>As expensive as a human</t>
  </si>
  <si>
    <t>Cheaper than a human</t>
  </si>
  <si>
    <t>Accuracy</t>
  </si>
  <si>
    <t>Ease of use</t>
  </si>
  <si>
    <t>Effectiveness</t>
  </si>
  <si>
    <t>Data privacy and security</t>
  </si>
  <si>
    <t>Cost or pricing model</t>
  </si>
  <si>
    <t>Integration with tools or workflows you already use</t>
  </si>
  <si>
    <t>Innovation or access to new features</t>
  </si>
  <si>
    <t>Brand reputation</t>
  </si>
  <si>
    <t>Customisation</t>
  </si>
  <si>
    <t>Other (Please Specify)</t>
  </si>
  <si>
    <t>Which characteristics matter most to you when deciding which AI products to use?Select up to three   </t>
  </si>
  <si>
    <t xml:space="preserve"> In government jobs e.g. helping staff find instances of benefit fraud</t>
  </si>
  <si>
    <t xml:space="preserve"> In providing education in the UK e.g. providing more personalised learning</t>
  </si>
  <si>
    <t xml:space="preserve"> In providing healthcare services in the UK e.g. supporting doctors make diagnosis</t>
  </si>
  <si>
    <t>Strongly Support</t>
  </si>
  <si>
    <t>Support</t>
  </si>
  <si>
    <t>Neither Support nor Oppose</t>
  </si>
  <si>
    <t>Oppose</t>
  </si>
  <si>
    <t>Strongly Oppose</t>
  </si>
  <si>
    <t>Total Support:</t>
  </si>
  <si>
    <t>Total Oppose:</t>
  </si>
  <si>
    <t>Grid Summary: Would you support or oppose the use of AI in the following areas?  </t>
  </si>
  <si>
    <t>Would you support or oppose the use of AI in the following areas?  : In providing healthcare services in the UK e.g. supporting doctors make diagnosis</t>
  </si>
  <si>
    <t>Would you support or oppose the use of AI in the following areas?  : In providing education in the UK e.g. providing more personalised learning</t>
  </si>
  <si>
    <t>Would you support or oppose the use of AI in the following areas?  : In government jobs e.g. helping staff find instances of benefit fraud</t>
  </si>
  <si>
    <t>It would speed up services</t>
  </si>
  <si>
    <t>It would improve accuracy</t>
  </si>
  <si>
    <t>It would mean the people working in the service could focus on other things</t>
  </si>
  <si>
    <t>It would make services more reliable</t>
  </si>
  <si>
    <t>It would save taxpayer money</t>
  </si>
  <si>
    <t>It would make the service more resilient in the future</t>
  </si>
  <si>
    <t>It would reduce biases in these services</t>
  </si>
  <si>
    <t>None of the above - there are no advantages</t>
  </si>
  <si>
    <t>What would be the advantages, if any, of greater use of AI in healthcare services in the UK?Select any which apply</t>
  </si>
  <si>
    <t>What would be the advantages, if any, of greater use of AI in government jobs in the UK?Select any which apply</t>
  </si>
  <si>
    <t>Risk of cyber-attacks</t>
  </si>
  <si>
    <t>Worried about the privacy of data</t>
  </si>
  <si>
    <t>Job losses among public sector workers</t>
  </si>
  <si>
    <t>Chance of serious errors or wrong answers</t>
  </si>
  <si>
    <t>I worry about machines making important decisions</t>
  </si>
  <si>
    <t>No clear person to blame if things go wrong</t>
  </si>
  <si>
    <t>Money would be spent on technology rather than staff</t>
  </si>
  <si>
    <t>Biased decision making</t>
  </si>
  <si>
    <t>Loss of national control over our public services</t>
  </si>
  <si>
    <t>Loss of public control or sovereignty to private tech companies</t>
  </si>
  <si>
    <t>Loss of oversight on our public services</t>
  </si>
  <si>
    <t>Public services would not be designed specifically for our needs</t>
  </si>
  <si>
    <t>Public services would become more American</t>
  </si>
  <si>
    <t>Other (Please specify)</t>
  </si>
  <si>
    <t>What are the main concerns you would have about making greater use of AI in public services in the UK?Select up to three of the following</t>
  </si>
  <si>
    <t>Our public services tend to be too slow at adopting new technologies, meaning they are often behind the times</t>
  </si>
  <si>
    <t>Our public services tend to adopt new technologies at the right pace</t>
  </si>
  <si>
    <t>Our public services tend to be too fast at adopting new technologies, and bring them in before they are fully ready</t>
  </si>
  <si>
    <t>High accuracy and low error rates</t>
  </si>
  <si>
    <t>Strong protection of personal data</t>
  </si>
  <si>
    <t>The ability to speak to a human if preferred</t>
  </si>
  <si>
    <t>Maintaining human oversight on decisions</t>
  </si>
  <si>
    <t>Cost savings reinvested into public services</t>
  </si>
  <si>
    <t>The right to appeal any decisions made with AI</t>
  </si>
  <si>
    <t>Transparent audits so the public can see how the system works</t>
  </si>
  <si>
    <t>Clear explanations of how decisions are made</t>
  </si>
  <si>
    <t>Built in fairness checks for bias</t>
  </si>
  <si>
    <t>What are the most important features you would need from AI used in public services?Select up to three of the following  </t>
  </si>
  <si>
    <t>The government should prioritise moving quickly to encourage AI adoption in public services and consumer products, even if regulation is still evolving.</t>
  </si>
  <si>
    <t>The government should take a cautious approach to encouraging AI adoption in public services and consumer products, ensuring clear regulation is in place first.</t>
  </si>
  <si>
    <t>Don't Know</t>
  </si>
  <si>
    <t xml:space="preserve"> Which statement comes closer to your view?   </t>
  </si>
  <si>
    <t>Very important</t>
  </si>
  <si>
    <t>Somewhat important</t>
  </si>
  <si>
    <t>Neither important or unimportant</t>
  </si>
  <si>
    <t>Somewhat unimportant</t>
  </si>
  <si>
    <t>Very unimportant</t>
  </si>
  <si>
    <t>Total Important:</t>
  </si>
  <si>
    <t>Total Unimportant:</t>
  </si>
  <si>
    <t xml:space="preserve"> How important or unimportant do you think innovations of the future are built in the UK?</t>
  </si>
  <si>
    <t>Doctor</t>
  </si>
  <si>
    <t>Entrepreneur or founder</t>
  </si>
  <si>
    <t>Electrician</t>
  </si>
  <si>
    <t>Investment banker</t>
  </si>
  <si>
    <t>Professional footballer</t>
  </si>
  <si>
    <t>Middle manager</t>
  </si>
  <si>
    <t>Author</t>
  </si>
  <si>
    <t>Journalist</t>
  </si>
  <si>
    <t>Politician</t>
  </si>
  <si>
    <t>Which of the following careers, if any, would you want your child to pursue? Select any which apply If you do not have children, please think about if you had children in the future</t>
  </si>
  <si>
    <t>Full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</si>
</sst>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
      <u/>
      <sz val="11"/>
      <color theme="10"/>
      <name val="Calibri"/>
      <family val="2"/>
      <scheme val="minor"/>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33">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2" xfId="0" applyNumberFormat="1" applyFont="1" applyBorder="1" applyAlignment="1">
      <alignment horizontal="center" vertical="center"/>
    </xf>
    <xf numFmtId="9" fontId="7" fillId="0" borderId="0" xfId="0" applyNumberFormat="1" applyFont="1" applyAlignment="1">
      <alignment horizontal="center" vertical="center"/>
    </xf>
    <xf numFmtId="9" fontId="7" fillId="0" borderId="2" xfId="0" applyNumberFormat="1" applyFont="1" applyBorder="1" applyAlignment="1">
      <alignment horizontal="center" vertical="center"/>
    </xf>
    <xf numFmtId="0" fontId="7" fillId="0" borderId="0" xfId="0" applyFont="1" applyAlignment="1">
      <alignment horizontal="center" wrapText="1"/>
    </xf>
    <xf numFmtId="0" fontId="8" fillId="0" borderId="3" xfId="0" applyFont="1" applyBorder="1" applyAlignment="1">
      <alignment horizontal="center" vertic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10" fillId="0" borderId="0" xfId="0" applyFont="1" applyAlignment="1">
      <alignment vertical="top" wrapText="1"/>
    </xf>
    <xf numFmtId="0" fontId="8" fillId="0" borderId="1" xfId="0" applyFont="1" applyBorder="1" applyAlignment="1">
      <alignment horizontal="center" vertical="center"/>
    </xf>
    <xf numFmtId="0" fontId="12" fillId="0" borderId="0" xfId="1"/>
    <xf numFmtId="0" fontId="12" fillId="0" borderId="0" xfId="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topLeftCell="E7" workbookViewId="0">
      <selection activeCell="F8" sqref="F8"/>
    </sheetView>
  </sheetViews>
  <sheetFormatPr defaultColWidth="10.88671875" defaultRowHeight="14.4" x14ac:dyDescent="0.3"/>
  <sheetData>
    <row r="7" spans="6:12" ht="40.049999999999997" customHeight="1" x14ac:dyDescent="0.3">
      <c r="F7" s="25" t="s">
        <v>0</v>
      </c>
      <c r="G7" s="26"/>
      <c r="H7" s="26"/>
      <c r="I7" s="26"/>
      <c r="J7" s="26"/>
      <c r="K7" s="26"/>
      <c r="L7" s="26"/>
    </row>
    <row r="10" spans="6:12" ht="19.95" customHeight="1" x14ac:dyDescent="0.35">
      <c r="F10" s="2" t="s">
        <v>1</v>
      </c>
      <c r="K10" s="3" t="s">
        <v>2</v>
      </c>
    </row>
    <row r="11" spans="6:12" ht="19.95" customHeight="1" x14ac:dyDescent="0.35">
      <c r="F11" s="2" t="s">
        <v>3</v>
      </c>
      <c r="K11" s="3" t="s">
        <v>4</v>
      </c>
    </row>
    <row r="12" spans="6:12" ht="19.95" customHeight="1" x14ac:dyDescent="0.35">
      <c r="F12" s="2" t="s">
        <v>5</v>
      </c>
      <c r="K12" s="3" t="s">
        <v>6</v>
      </c>
    </row>
    <row r="13" spans="6:12" ht="19.95" customHeight="1" x14ac:dyDescent="0.35">
      <c r="F13" s="2" t="s">
        <v>7</v>
      </c>
      <c r="K13" s="3">
        <v>1007</v>
      </c>
    </row>
    <row r="14" spans="6:12" ht="18" x14ac:dyDescent="0.35">
      <c r="F14" s="2"/>
    </row>
    <row r="15" spans="6:12" ht="18" x14ac:dyDescent="0.35">
      <c r="F15" s="2"/>
    </row>
    <row r="16" spans="6:12" ht="18" x14ac:dyDescent="0.35">
      <c r="F16" s="2" t="s">
        <v>8</v>
      </c>
    </row>
    <row r="17" spans="6:13" ht="49.95" customHeight="1" x14ac:dyDescent="0.3">
      <c r="F17" s="27" t="s">
        <v>9</v>
      </c>
      <c r="G17" s="26"/>
      <c r="H17" s="26"/>
      <c r="I17" s="26"/>
      <c r="J17" s="26"/>
      <c r="K17" s="26"/>
      <c r="L17" s="26"/>
      <c r="M17" s="26"/>
    </row>
    <row r="19" spans="6:13" ht="30" customHeight="1" x14ac:dyDescent="0.3">
      <c r="F19" s="4" t="s">
        <v>10</v>
      </c>
    </row>
    <row r="20" spans="6:13" ht="17.399999999999999" x14ac:dyDescent="0.3">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H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99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93</v>
      </c>
      <c r="C9" s="17">
        <v>0.180220968469922</v>
      </c>
      <c r="D9" s="17">
        <v>0.216284807818095</v>
      </c>
      <c r="E9" s="17">
        <v>0.14354247380099699</v>
      </c>
      <c r="F9" s="17"/>
      <c r="G9" s="17">
        <v>0.23450262618012299</v>
      </c>
      <c r="H9" s="17">
        <v>0.27900445388876199</v>
      </c>
      <c r="I9" s="17">
        <v>0.19918780862097299</v>
      </c>
      <c r="J9" s="17">
        <v>0.13132294195090199</v>
      </c>
      <c r="K9" s="17">
        <v>0.12488992580009101</v>
      </c>
      <c r="L9" s="17">
        <v>0.125522780307503</v>
      </c>
      <c r="M9" s="17"/>
      <c r="N9" s="17">
        <v>0.25497356083091599</v>
      </c>
      <c r="O9" s="17">
        <v>0.17977251655083601</v>
      </c>
      <c r="P9" s="17">
        <v>0.13806071222561</v>
      </c>
      <c r="Q9" s="17">
        <v>0.13477648785816901</v>
      </c>
      <c r="R9" s="17"/>
      <c r="S9" s="17">
        <v>0.28481420233277299</v>
      </c>
      <c r="T9" s="17">
        <v>0.13940995431512501</v>
      </c>
      <c r="U9" s="17">
        <v>0.140747745454703</v>
      </c>
      <c r="V9" s="17">
        <v>9.8282361305022506E-2</v>
      </c>
      <c r="W9" s="17">
        <v>0.14913752734684399</v>
      </c>
      <c r="X9" s="17">
        <v>0.24859317476681</v>
      </c>
      <c r="Y9" s="17">
        <v>0.197764812381858</v>
      </c>
      <c r="Z9" s="17">
        <v>0.24928630139640701</v>
      </c>
      <c r="AA9" s="17">
        <v>0.199516337119125</v>
      </c>
      <c r="AB9" s="17">
        <v>0.120225892049967</v>
      </c>
      <c r="AC9" s="17">
        <v>0.14489068454057699</v>
      </c>
      <c r="AD9" s="17">
        <v>0.11770342893574701</v>
      </c>
      <c r="AE9" s="17"/>
      <c r="AF9" s="17">
        <v>0.12993643873353899</v>
      </c>
      <c r="AG9" s="17">
        <v>0.29001117570569102</v>
      </c>
      <c r="AH9" s="17">
        <v>0.189756888389289</v>
      </c>
    </row>
    <row r="10" spans="2:34" x14ac:dyDescent="0.3">
      <c r="B10" s="18" t="s">
        <v>94</v>
      </c>
      <c r="C10" s="17">
        <v>0.51873556701768098</v>
      </c>
      <c r="D10" s="17">
        <v>0.51113928878721704</v>
      </c>
      <c r="E10" s="17">
        <v>0.52713993878061105</v>
      </c>
      <c r="F10" s="17"/>
      <c r="G10" s="17">
        <v>0.49066134563540398</v>
      </c>
      <c r="H10" s="17">
        <v>0.496541637665049</v>
      </c>
      <c r="I10" s="17">
        <v>0.51255255349860795</v>
      </c>
      <c r="J10" s="17">
        <v>0.53497075545546902</v>
      </c>
      <c r="K10" s="17">
        <v>0.51849585020420497</v>
      </c>
      <c r="L10" s="17">
        <v>0.54741008952278503</v>
      </c>
      <c r="M10" s="17"/>
      <c r="N10" s="17">
        <v>0.53979014264164804</v>
      </c>
      <c r="O10" s="17">
        <v>0.55677692593094597</v>
      </c>
      <c r="P10" s="17">
        <v>0.49029245726499499</v>
      </c>
      <c r="Q10" s="17">
        <v>0.48230099773574497</v>
      </c>
      <c r="R10" s="17"/>
      <c r="S10" s="17">
        <v>0.45700055470996598</v>
      </c>
      <c r="T10" s="17">
        <v>0.554477865045926</v>
      </c>
      <c r="U10" s="17">
        <v>0.54047276817958301</v>
      </c>
      <c r="V10" s="17">
        <v>0.58171251184220496</v>
      </c>
      <c r="W10" s="17">
        <v>0.49037759584170298</v>
      </c>
      <c r="X10" s="17">
        <v>0.48521165437432401</v>
      </c>
      <c r="Y10" s="17">
        <v>0.49948980756275302</v>
      </c>
      <c r="Z10" s="17">
        <v>0.44043216227313398</v>
      </c>
      <c r="AA10" s="17">
        <v>0.55620992983431194</v>
      </c>
      <c r="AB10" s="17">
        <v>0.53198112162807498</v>
      </c>
      <c r="AC10" s="17">
        <v>0.53734956135165002</v>
      </c>
      <c r="AD10" s="17">
        <v>0.51684071223162198</v>
      </c>
      <c r="AE10" s="17"/>
      <c r="AF10" s="17">
        <v>0.57145893474175102</v>
      </c>
      <c r="AG10" s="17">
        <v>0.54301344769480198</v>
      </c>
      <c r="AH10" s="17">
        <v>0.47736012004933398</v>
      </c>
    </row>
    <row r="11" spans="2:34" x14ac:dyDescent="0.3">
      <c r="B11" s="18" t="s">
        <v>95</v>
      </c>
      <c r="C11" s="17">
        <v>0.152130867285029</v>
      </c>
      <c r="D11" s="17">
        <v>0.13969269355789199</v>
      </c>
      <c r="E11" s="17">
        <v>0.16452491495292901</v>
      </c>
      <c r="F11" s="17"/>
      <c r="G11" s="17">
        <v>0.13154858084599499</v>
      </c>
      <c r="H11" s="17">
        <v>0.101025401284522</v>
      </c>
      <c r="I11" s="17">
        <v>0.169189332132756</v>
      </c>
      <c r="J11" s="17">
        <v>0.160663298928854</v>
      </c>
      <c r="K11" s="17">
        <v>0.158491907153259</v>
      </c>
      <c r="L11" s="17">
        <v>0.18213067436585001</v>
      </c>
      <c r="M11" s="17"/>
      <c r="N11" s="17">
        <v>0.107380077156916</v>
      </c>
      <c r="O11" s="17">
        <v>0.14381715128675299</v>
      </c>
      <c r="P11" s="17">
        <v>0.176530250397303</v>
      </c>
      <c r="Q11" s="17">
        <v>0.190185282491416</v>
      </c>
      <c r="R11" s="17"/>
      <c r="S11" s="17">
        <v>0.12649840706881599</v>
      </c>
      <c r="T11" s="17">
        <v>0.16542767795309499</v>
      </c>
      <c r="U11" s="17">
        <v>0.21272438029103699</v>
      </c>
      <c r="V11" s="17">
        <v>0.121977030004275</v>
      </c>
      <c r="W11" s="17">
        <v>0.15288440317139201</v>
      </c>
      <c r="X11" s="17">
        <v>9.9949999102763004E-2</v>
      </c>
      <c r="Y11" s="17">
        <v>0.15224424911556</v>
      </c>
      <c r="Z11" s="17">
        <v>0.20591452223199999</v>
      </c>
      <c r="AA11" s="17">
        <v>0.11811263770123701</v>
      </c>
      <c r="AB11" s="17">
        <v>0.19948213372085299</v>
      </c>
      <c r="AC11" s="17">
        <v>0.110862746189077</v>
      </c>
      <c r="AD11" s="17">
        <v>0.27796413882274801</v>
      </c>
      <c r="AE11" s="17"/>
      <c r="AF11" s="17">
        <v>0.154660767468007</v>
      </c>
      <c r="AG11" s="17">
        <v>0.10088585635089301</v>
      </c>
      <c r="AH11" s="17">
        <v>0.16501731064078201</v>
      </c>
    </row>
    <row r="12" spans="2:34" ht="28.8" x14ac:dyDescent="0.3">
      <c r="B12" s="18" t="s">
        <v>96</v>
      </c>
      <c r="C12" s="17">
        <v>3.77420786622868E-2</v>
      </c>
      <c r="D12" s="17">
        <v>4.6302336974105601E-2</v>
      </c>
      <c r="E12" s="17">
        <v>2.9491517680831501E-2</v>
      </c>
      <c r="F12" s="17"/>
      <c r="G12" s="17">
        <v>3.18482974638424E-2</v>
      </c>
      <c r="H12" s="17">
        <v>4.4199078773852901E-2</v>
      </c>
      <c r="I12" s="17">
        <v>4.6402626785310097E-2</v>
      </c>
      <c r="J12" s="17">
        <v>4.2117092049523297E-2</v>
      </c>
      <c r="K12" s="17">
        <v>4.2102535641092398E-2</v>
      </c>
      <c r="L12" s="17">
        <v>2.2867289468509199E-2</v>
      </c>
      <c r="M12" s="17"/>
      <c r="N12" s="17">
        <v>1.42708570359585E-2</v>
      </c>
      <c r="O12" s="17">
        <v>3.3582931734773599E-2</v>
      </c>
      <c r="P12" s="17">
        <v>6.30311554239847E-2</v>
      </c>
      <c r="Q12" s="17">
        <v>4.5775361698806201E-2</v>
      </c>
      <c r="R12" s="17"/>
      <c r="S12" s="17">
        <v>2.35857190016441E-2</v>
      </c>
      <c r="T12" s="17">
        <v>4.5579190413178997E-2</v>
      </c>
      <c r="U12" s="17">
        <v>2.2998464866277001E-2</v>
      </c>
      <c r="V12" s="17">
        <v>3.5332955233898101E-2</v>
      </c>
      <c r="W12" s="17">
        <v>5.5915107002911503E-2</v>
      </c>
      <c r="X12" s="17">
        <v>5.1512683239441102E-2</v>
      </c>
      <c r="Y12" s="17">
        <v>3.7739329097135503E-2</v>
      </c>
      <c r="Z12" s="17">
        <v>1.90123910631406E-2</v>
      </c>
      <c r="AA12" s="17">
        <v>3.26478722938814E-2</v>
      </c>
      <c r="AB12" s="17">
        <v>5.3864695057995501E-2</v>
      </c>
      <c r="AC12" s="17">
        <v>1.872544077498E-2</v>
      </c>
      <c r="AD12" s="17">
        <v>5.9590068888204901E-2</v>
      </c>
      <c r="AE12" s="17"/>
      <c r="AF12" s="17">
        <v>4.8794607997377198E-2</v>
      </c>
      <c r="AG12" s="17">
        <v>1.6925950860973201E-2</v>
      </c>
      <c r="AH12" s="17">
        <v>6.2894986871985303E-2</v>
      </c>
    </row>
    <row r="13" spans="2:34" x14ac:dyDescent="0.3">
      <c r="B13" s="18" t="s">
        <v>60</v>
      </c>
      <c r="C13" s="19">
        <v>0.11117051856508001</v>
      </c>
      <c r="D13" s="19">
        <v>8.6580872862689506E-2</v>
      </c>
      <c r="E13" s="19">
        <v>0.13530115478463201</v>
      </c>
      <c r="F13" s="19"/>
      <c r="G13" s="19">
        <v>0.111439149874635</v>
      </c>
      <c r="H13" s="19">
        <v>7.9229428387814799E-2</v>
      </c>
      <c r="I13" s="19">
        <v>7.2667678962353197E-2</v>
      </c>
      <c r="J13" s="19">
        <v>0.13092591161525099</v>
      </c>
      <c r="K13" s="19">
        <v>0.15601978120135199</v>
      </c>
      <c r="L13" s="19">
        <v>0.122069166335353</v>
      </c>
      <c r="M13" s="19"/>
      <c r="N13" s="19">
        <v>8.3585362334561195E-2</v>
      </c>
      <c r="O13" s="19">
        <v>8.6050474496691398E-2</v>
      </c>
      <c r="P13" s="19">
        <v>0.13208542468810799</v>
      </c>
      <c r="Q13" s="19">
        <v>0.14696187021586499</v>
      </c>
      <c r="R13" s="19"/>
      <c r="S13" s="19">
        <v>0.10810111688680001</v>
      </c>
      <c r="T13" s="19">
        <v>9.5105312272674797E-2</v>
      </c>
      <c r="U13" s="19">
        <v>8.3056641208399701E-2</v>
      </c>
      <c r="V13" s="19">
        <v>0.1626951416146</v>
      </c>
      <c r="W13" s="19">
        <v>0.15168536663714899</v>
      </c>
      <c r="X13" s="19">
        <v>0.114732488516662</v>
      </c>
      <c r="Y13" s="19">
        <v>0.11276180184269299</v>
      </c>
      <c r="Z13" s="19">
        <v>8.5354623035318405E-2</v>
      </c>
      <c r="AA13" s="19">
        <v>9.3513223051443994E-2</v>
      </c>
      <c r="AB13" s="19">
        <v>9.4446157543109394E-2</v>
      </c>
      <c r="AC13" s="19">
        <v>0.18817156714371699</v>
      </c>
      <c r="AD13" s="19">
        <v>2.7901651121677699E-2</v>
      </c>
      <c r="AE13" s="19"/>
      <c r="AF13" s="19">
        <v>9.5149251059325493E-2</v>
      </c>
      <c r="AG13" s="19">
        <v>4.9163569387640799E-2</v>
      </c>
      <c r="AH13" s="19">
        <v>0.10497069404860999</v>
      </c>
    </row>
    <row r="14" spans="2:34" x14ac:dyDescent="0.3">
      <c r="B14" s="16"/>
    </row>
    <row r="15" spans="2:34" x14ac:dyDescent="0.3">
      <c r="B15" t="s">
        <v>64</v>
      </c>
    </row>
    <row r="16" spans="2:34" x14ac:dyDescent="0.3">
      <c r="B16" t="s">
        <v>65</v>
      </c>
    </row>
    <row r="18" spans="2:2" x14ac:dyDescent="0.3">
      <c r="B18"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H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100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93</v>
      </c>
      <c r="C9" s="17">
        <v>0.18531993759255699</v>
      </c>
      <c r="D9" s="17">
        <v>0.22003758928523701</v>
      </c>
      <c r="E9" s="17">
        <v>0.14996056572592001</v>
      </c>
      <c r="F9" s="17"/>
      <c r="G9" s="17">
        <v>0.31119820172739299</v>
      </c>
      <c r="H9" s="17">
        <v>0.31295119053303599</v>
      </c>
      <c r="I9" s="17">
        <v>0.15446557381498299</v>
      </c>
      <c r="J9" s="17">
        <v>0.11137809620927901</v>
      </c>
      <c r="K9" s="17">
        <v>0.12615236184077899</v>
      </c>
      <c r="L9" s="17">
        <v>0.123223539305162</v>
      </c>
      <c r="M9" s="17"/>
      <c r="N9" s="17">
        <v>0.264302525154334</v>
      </c>
      <c r="O9" s="17">
        <v>0.17202381327040001</v>
      </c>
      <c r="P9" s="17">
        <v>0.15816139188296199</v>
      </c>
      <c r="Q9" s="17">
        <v>0.13169091121812401</v>
      </c>
      <c r="R9" s="17"/>
      <c r="S9" s="17">
        <v>0.258395799012549</v>
      </c>
      <c r="T9" s="17">
        <v>0.207780892592758</v>
      </c>
      <c r="U9" s="17">
        <v>0.16410482330359</v>
      </c>
      <c r="V9" s="17">
        <v>0.13834089312557901</v>
      </c>
      <c r="W9" s="17">
        <v>0.14809349714992001</v>
      </c>
      <c r="X9" s="17">
        <v>0.194503559178626</v>
      </c>
      <c r="Y9" s="17">
        <v>0.170020816446878</v>
      </c>
      <c r="Z9" s="17">
        <v>0.206003995346251</v>
      </c>
      <c r="AA9" s="17">
        <v>0.19539993225541599</v>
      </c>
      <c r="AB9" s="17">
        <v>0.12569373764519501</v>
      </c>
      <c r="AC9" s="17">
        <v>0.14407791627906399</v>
      </c>
      <c r="AD9" s="17">
        <v>0.22816304219762501</v>
      </c>
      <c r="AE9" s="17"/>
      <c r="AF9" s="17">
        <v>0.21192231884542101</v>
      </c>
      <c r="AG9" s="17">
        <v>0.287205541927467</v>
      </c>
      <c r="AH9" s="17">
        <v>0.17692932156598201</v>
      </c>
    </row>
    <row r="10" spans="2:34" x14ac:dyDescent="0.3">
      <c r="B10" s="18" t="s">
        <v>94</v>
      </c>
      <c r="C10" s="17">
        <v>0.48418872333309498</v>
      </c>
      <c r="D10" s="17">
        <v>0.49450835474381499</v>
      </c>
      <c r="E10" s="17">
        <v>0.47510270898872498</v>
      </c>
      <c r="F10" s="17"/>
      <c r="G10" s="17">
        <v>0.41082512785691</v>
      </c>
      <c r="H10" s="17">
        <v>0.41962059052939799</v>
      </c>
      <c r="I10" s="17">
        <v>0.53452467171183604</v>
      </c>
      <c r="J10" s="17">
        <v>0.51140418283444</v>
      </c>
      <c r="K10" s="17">
        <v>0.49869047688445101</v>
      </c>
      <c r="L10" s="17">
        <v>0.51236986577251398</v>
      </c>
      <c r="M10" s="17"/>
      <c r="N10" s="17">
        <v>0.52538525940095704</v>
      </c>
      <c r="O10" s="17">
        <v>0.51577437466255405</v>
      </c>
      <c r="P10" s="17">
        <v>0.47036701076120002</v>
      </c>
      <c r="Q10" s="17">
        <v>0.42301423538780603</v>
      </c>
      <c r="R10" s="17"/>
      <c r="S10" s="17">
        <v>0.47593430972781398</v>
      </c>
      <c r="T10" s="17">
        <v>0.455590448404179</v>
      </c>
      <c r="U10" s="17">
        <v>0.49280811981276701</v>
      </c>
      <c r="V10" s="17">
        <v>0.45803835340892102</v>
      </c>
      <c r="W10" s="17">
        <v>0.51095261628782296</v>
      </c>
      <c r="X10" s="17">
        <v>0.48217154898999798</v>
      </c>
      <c r="Y10" s="17">
        <v>0.51380898018981602</v>
      </c>
      <c r="Z10" s="17">
        <v>0.51730734850067694</v>
      </c>
      <c r="AA10" s="17">
        <v>0.48034841979743298</v>
      </c>
      <c r="AB10" s="17">
        <v>0.517202300981636</v>
      </c>
      <c r="AC10" s="17">
        <v>0.42925786780141301</v>
      </c>
      <c r="AD10" s="17">
        <v>0.53003389803526502</v>
      </c>
      <c r="AE10" s="17"/>
      <c r="AF10" s="17">
        <v>0.45783984602305999</v>
      </c>
      <c r="AG10" s="17">
        <v>0.52002300827394099</v>
      </c>
      <c r="AH10" s="17">
        <v>0.47192256815135297</v>
      </c>
    </row>
    <row r="11" spans="2:34" x14ac:dyDescent="0.3">
      <c r="B11" s="18" t="s">
        <v>95</v>
      </c>
      <c r="C11" s="17">
        <v>0.182583017195009</v>
      </c>
      <c r="D11" s="17">
        <v>0.16989083133851901</v>
      </c>
      <c r="E11" s="17">
        <v>0.19528379992881301</v>
      </c>
      <c r="F11" s="17"/>
      <c r="G11" s="17">
        <v>0.124301935522898</v>
      </c>
      <c r="H11" s="17">
        <v>0.16599789760115699</v>
      </c>
      <c r="I11" s="17">
        <v>0.17950492886128699</v>
      </c>
      <c r="J11" s="17">
        <v>0.21927796541571601</v>
      </c>
      <c r="K11" s="17">
        <v>0.21961204652021299</v>
      </c>
      <c r="L11" s="17">
        <v>0.18252984567629099</v>
      </c>
      <c r="M11" s="17"/>
      <c r="N11" s="17">
        <v>0.132707757503531</v>
      </c>
      <c r="O11" s="17">
        <v>0.20666283466806101</v>
      </c>
      <c r="P11" s="17">
        <v>0.171683163551302</v>
      </c>
      <c r="Q11" s="17">
        <v>0.224065268154863</v>
      </c>
      <c r="R11" s="17"/>
      <c r="S11" s="17">
        <v>0.107227668480794</v>
      </c>
      <c r="T11" s="17">
        <v>0.20231250917872201</v>
      </c>
      <c r="U11" s="17">
        <v>0.209778942519839</v>
      </c>
      <c r="V11" s="17">
        <v>0.26338393865239401</v>
      </c>
      <c r="W11" s="17">
        <v>0.17568714798064</v>
      </c>
      <c r="X11" s="17">
        <v>0.16761733977934001</v>
      </c>
      <c r="Y11" s="17">
        <v>0.17779269193503699</v>
      </c>
      <c r="Z11" s="17">
        <v>0.12141585226019901</v>
      </c>
      <c r="AA11" s="17">
        <v>0.144840017175804</v>
      </c>
      <c r="AB11" s="17">
        <v>0.246780633764173</v>
      </c>
      <c r="AC11" s="17">
        <v>0.19938868816212499</v>
      </c>
      <c r="AD11" s="17">
        <v>0.20478534651291999</v>
      </c>
      <c r="AE11" s="17"/>
      <c r="AF11" s="17">
        <v>0.21632341818332801</v>
      </c>
      <c r="AG11" s="17">
        <v>9.9840884408718605E-2</v>
      </c>
      <c r="AH11" s="17">
        <v>0.17584586854520401</v>
      </c>
    </row>
    <row r="12" spans="2:34" ht="28.8" x14ac:dyDescent="0.3">
      <c r="B12" s="18" t="s">
        <v>96</v>
      </c>
      <c r="C12" s="17">
        <v>5.7090036377467297E-2</v>
      </c>
      <c r="D12" s="17">
        <v>6.0158837104578401E-2</v>
      </c>
      <c r="E12" s="17">
        <v>5.4217680694872802E-2</v>
      </c>
      <c r="F12" s="17"/>
      <c r="G12" s="17">
        <v>7.0703244005727695E-2</v>
      </c>
      <c r="H12" s="17">
        <v>3.3644909609951597E-2</v>
      </c>
      <c r="I12" s="17">
        <v>6.6770904745629397E-2</v>
      </c>
      <c r="J12" s="17">
        <v>6.4667185642149003E-2</v>
      </c>
      <c r="K12" s="17">
        <v>5.2659123656834499E-2</v>
      </c>
      <c r="L12" s="17">
        <v>5.6009361069367103E-2</v>
      </c>
      <c r="M12" s="17"/>
      <c r="N12" s="17">
        <v>2.09690605918222E-2</v>
      </c>
      <c r="O12" s="17">
        <v>3.0610161194316799E-2</v>
      </c>
      <c r="P12" s="17">
        <v>9.4787477513087304E-2</v>
      </c>
      <c r="Q12" s="17">
        <v>9.1479066438466997E-2</v>
      </c>
      <c r="R12" s="17"/>
      <c r="S12" s="17">
        <v>5.4437239963396097E-2</v>
      </c>
      <c r="T12" s="17">
        <v>4.6934701274226803E-2</v>
      </c>
      <c r="U12" s="17">
        <v>3.8987804805230702E-2</v>
      </c>
      <c r="V12" s="17">
        <v>3.4119800015132901E-2</v>
      </c>
      <c r="W12" s="17">
        <v>3.2847899982613199E-2</v>
      </c>
      <c r="X12" s="17">
        <v>5.6216182517928003E-2</v>
      </c>
      <c r="Y12" s="17">
        <v>6.1925231777495003E-2</v>
      </c>
      <c r="Z12" s="17">
        <v>0.112290773864062</v>
      </c>
      <c r="AA12" s="17">
        <v>0.100189365199465</v>
      </c>
      <c r="AB12" s="17">
        <v>5.0728087346095199E-2</v>
      </c>
      <c r="AC12" s="17">
        <v>7.3869958842434205E-2</v>
      </c>
      <c r="AD12" s="17">
        <v>3.7017713254189899E-2</v>
      </c>
      <c r="AE12" s="17"/>
      <c r="AF12" s="17">
        <v>4.8445844930621998E-2</v>
      </c>
      <c r="AG12" s="17">
        <v>4.3683945470624E-2</v>
      </c>
      <c r="AH12" s="17">
        <v>0.10666917696798001</v>
      </c>
    </row>
    <row r="13" spans="2:34" x14ac:dyDescent="0.3">
      <c r="B13" s="18" t="s">
        <v>60</v>
      </c>
      <c r="C13" s="19">
        <v>9.0818285501871293E-2</v>
      </c>
      <c r="D13" s="19">
        <v>5.5404387527850103E-2</v>
      </c>
      <c r="E13" s="19">
        <v>0.125435244661669</v>
      </c>
      <c r="F13" s="19"/>
      <c r="G13" s="19">
        <v>8.2971490887070801E-2</v>
      </c>
      <c r="H13" s="19">
        <v>6.7785411726457107E-2</v>
      </c>
      <c r="I13" s="19">
        <v>6.4733920866264796E-2</v>
      </c>
      <c r="J13" s="19">
        <v>9.3272569898415994E-2</v>
      </c>
      <c r="K13" s="19">
        <v>0.10288599109772301</v>
      </c>
      <c r="L13" s="19">
        <v>0.12586738817666501</v>
      </c>
      <c r="M13" s="19"/>
      <c r="N13" s="19">
        <v>5.6635397349356E-2</v>
      </c>
      <c r="O13" s="19">
        <v>7.4928816204668097E-2</v>
      </c>
      <c r="P13" s="19">
        <v>0.105000956291449</v>
      </c>
      <c r="Q13" s="19">
        <v>0.12975051880074001</v>
      </c>
      <c r="R13" s="19"/>
      <c r="S13" s="19">
        <v>0.104004982815447</v>
      </c>
      <c r="T13" s="19">
        <v>8.7381448550114205E-2</v>
      </c>
      <c r="U13" s="19">
        <v>9.4320309558573207E-2</v>
      </c>
      <c r="V13" s="19">
        <v>0.106117014797974</v>
      </c>
      <c r="W13" s="19">
        <v>0.132418838599004</v>
      </c>
      <c r="X13" s="19">
        <v>9.9491369534108004E-2</v>
      </c>
      <c r="Y13" s="19">
        <v>7.6452279650772795E-2</v>
      </c>
      <c r="Z13" s="19">
        <v>4.2982030028811402E-2</v>
      </c>
      <c r="AA13" s="19">
        <v>7.9222265571881695E-2</v>
      </c>
      <c r="AB13" s="19">
        <v>5.9595240262900501E-2</v>
      </c>
      <c r="AC13" s="19">
        <v>0.15340556891496401</v>
      </c>
      <c r="AD13" s="19">
        <v>0</v>
      </c>
      <c r="AE13" s="19"/>
      <c r="AF13" s="19">
        <v>6.5468572017568505E-2</v>
      </c>
      <c r="AG13" s="19">
        <v>4.9246619919250001E-2</v>
      </c>
      <c r="AH13" s="19">
        <v>6.8633064769481306E-2</v>
      </c>
    </row>
    <row r="14" spans="2:34" x14ac:dyDescent="0.3">
      <c r="B14" s="16"/>
    </row>
    <row r="15" spans="2:34" x14ac:dyDescent="0.3">
      <c r="B15" t="s">
        <v>64</v>
      </c>
    </row>
    <row r="16" spans="2:34" x14ac:dyDescent="0.3">
      <c r="B16" t="s">
        <v>65</v>
      </c>
    </row>
    <row r="18" spans="2:2" x14ac:dyDescent="0.3">
      <c r="B18"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H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101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93</v>
      </c>
      <c r="C9" s="17">
        <v>0.167145462446671</v>
      </c>
      <c r="D9" s="17">
        <v>0.22172645789848899</v>
      </c>
      <c r="E9" s="17">
        <v>0.112433994218233</v>
      </c>
      <c r="F9" s="17"/>
      <c r="G9" s="17">
        <v>0.26744981079165903</v>
      </c>
      <c r="H9" s="17">
        <v>0.26659126515676301</v>
      </c>
      <c r="I9" s="17">
        <v>0.18988112227555401</v>
      </c>
      <c r="J9" s="17">
        <v>0.10753609020242</v>
      </c>
      <c r="K9" s="17">
        <v>7.9655776090389999E-2</v>
      </c>
      <c r="L9" s="17">
        <v>0.10862906938161</v>
      </c>
      <c r="M9" s="17"/>
      <c r="N9" s="17">
        <v>0.22919216165475401</v>
      </c>
      <c r="O9" s="17">
        <v>0.15235361236623499</v>
      </c>
      <c r="P9" s="17">
        <v>0.15083379720899301</v>
      </c>
      <c r="Q9" s="17">
        <v>0.12738931514688401</v>
      </c>
      <c r="R9" s="17"/>
      <c r="S9" s="17">
        <v>0.22508899871133201</v>
      </c>
      <c r="T9" s="17">
        <v>0.198707296697061</v>
      </c>
      <c r="U9" s="17">
        <v>0.13444928491248501</v>
      </c>
      <c r="V9" s="17">
        <v>0.111902533489002</v>
      </c>
      <c r="W9" s="17">
        <v>0.11879338938815399</v>
      </c>
      <c r="X9" s="17">
        <v>0.20201758390899299</v>
      </c>
      <c r="Y9" s="17">
        <v>0.13071391890603201</v>
      </c>
      <c r="Z9" s="17">
        <v>0.18427704740269901</v>
      </c>
      <c r="AA9" s="17">
        <v>0.16669281744386699</v>
      </c>
      <c r="AB9" s="17">
        <v>0.16155268196102399</v>
      </c>
      <c r="AC9" s="17">
        <v>0.12932709689125099</v>
      </c>
      <c r="AD9" s="17">
        <v>0.17587066337405699</v>
      </c>
      <c r="AE9" s="17"/>
      <c r="AF9" s="17">
        <v>0.14432743699168099</v>
      </c>
      <c r="AG9" s="17">
        <v>0.27139706558033</v>
      </c>
      <c r="AH9" s="17">
        <v>0.17111678625674101</v>
      </c>
    </row>
    <row r="10" spans="2:34" x14ac:dyDescent="0.3">
      <c r="B10" s="18" t="s">
        <v>94</v>
      </c>
      <c r="C10" s="17">
        <v>0.48592842841203998</v>
      </c>
      <c r="D10" s="17">
        <v>0.495695963369224</v>
      </c>
      <c r="E10" s="17">
        <v>0.47738272148067301</v>
      </c>
      <c r="F10" s="17"/>
      <c r="G10" s="17">
        <v>0.43596228338151799</v>
      </c>
      <c r="H10" s="17">
        <v>0.48727200611391502</v>
      </c>
      <c r="I10" s="17">
        <v>0.54492100726974202</v>
      </c>
      <c r="J10" s="17">
        <v>0.501880209291793</v>
      </c>
      <c r="K10" s="17">
        <v>0.52763749410522098</v>
      </c>
      <c r="L10" s="17">
        <v>0.428863784806229</v>
      </c>
      <c r="M10" s="17"/>
      <c r="N10" s="17">
        <v>0.54343701098489605</v>
      </c>
      <c r="O10" s="17">
        <v>0.52332753652956199</v>
      </c>
      <c r="P10" s="17">
        <v>0.448481723955164</v>
      </c>
      <c r="Q10" s="17">
        <v>0.41808248892907701</v>
      </c>
      <c r="R10" s="17"/>
      <c r="S10" s="17">
        <v>0.48092393571967801</v>
      </c>
      <c r="T10" s="17">
        <v>0.45152791885011501</v>
      </c>
      <c r="U10" s="17">
        <v>0.47899917536167103</v>
      </c>
      <c r="V10" s="17">
        <v>0.43364797787958098</v>
      </c>
      <c r="W10" s="17">
        <v>0.48707988740837299</v>
      </c>
      <c r="X10" s="17">
        <v>0.52152757540074701</v>
      </c>
      <c r="Y10" s="17">
        <v>0.62406859281744798</v>
      </c>
      <c r="Z10" s="17">
        <v>0.38992813592812797</v>
      </c>
      <c r="AA10" s="17">
        <v>0.523809342464431</v>
      </c>
      <c r="AB10" s="17">
        <v>0.39859174960097998</v>
      </c>
      <c r="AC10" s="17">
        <v>0.51928539327066803</v>
      </c>
      <c r="AD10" s="17">
        <v>0.55506076598613796</v>
      </c>
      <c r="AE10" s="17"/>
      <c r="AF10" s="17">
        <v>0.52744559494648002</v>
      </c>
      <c r="AG10" s="17">
        <v>0.54831803178052496</v>
      </c>
      <c r="AH10" s="17">
        <v>0.453692200048115</v>
      </c>
    </row>
    <row r="11" spans="2:34" x14ac:dyDescent="0.3">
      <c r="B11" s="18" t="s">
        <v>95</v>
      </c>
      <c r="C11" s="17">
        <v>0.17550060548166499</v>
      </c>
      <c r="D11" s="17">
        <v>0.157915733889013</v>
      </c>
      <c r="E11" s="17">
        <v>0.19294547751815999</v>
      </c>
      <c r="F11" s="17"/>
      <c r="G11" s="17">
        <v>0.15607367278406301</v>
      </c>
      <c r="H11" s="17">
        <v>0.123663827022859</v>
      </c>
      <c r="I11" s="17">
        <v>0.13360584791214</v>
      </c>
      <c r="J11" s="17">
        <v>0.19123150829570701</v>
      </c>
      <c r="K11" s="17">
        <v>0.16622108040431699</v>
      </c>
      <c r="L11" s="17">
        <v>0.258103599216159</v>
      </c>
      <c r="M11" s="17"/>
      <c r="N11" s="17">
        <v>0.13377986245660101</v>
      </c>
      <c r="O11" s="17">
        <v>0.195418004880931</v>
      </c>
      <c r="P11" s="17">
        <v>0.15428948807836501</v>
      </c>
      <c r="Q11" s="17">
        <v>0.221490763420224</v>
      </c>
      <c r="R11" s="17"/>
      <c r="S11" s="17">
        <v>0.16911321675694899</v>
      </c>
      <c r="T11" s="17">
        <v>0.20832007482586701</v>
      </c>
      <c r="U11" s="17">
        <v>0.20869005772507901</v>
      </c>
      <c r="V11" s="17">
        <v>0.22598965894814399</v>
      </c>
      <c r="W11" s="17">
        <v>0.176246032205162</v>
      </c>
      <c r="X11" s="17">
        <v>8.2611307066560696E-2</v>
      </c>
      <c r="Y11" s="17">
        <v>0.110138074293299</v>
      </c>
      <c r="Z11" s="17">
        <v>0.19921237522657001</v>
      </c>
      <c r="AA11" s="17">
        <v>0.151424931001894</v>
      </c>
      <c r="AB11" s="17">
        <v>0.243990278407618</v>
      </c>
      <c r="AC11" s="17">
        <v>0.16303105186460301</v>
      </c>
      <c r="AD11" s="17">
        <v>0.144296865220921</v>
      </c>
      <c r="AE11" s="17"/>
      <c r="AF11" s="17">
        <v>0.18033559320354201</v>
      </c>
      <c r="AG11" s="17">
        <v>0.12149805186507499</v>
      </c>
      <c r="AH11" s="17">
        <v>0.17824210433474799</v>
      </c>
    </row>
    <row r="12" spans="2:34" ht="28.8" x14ac:dyDescent="0.3">
      <c r="B12" s="18" t="s">
        <v>96</v>
      </c>
      <c r="C12" s="17">
        <v>4.6915882045758903E-2</v>
      </c>
      <c r="D12" s="17">
        <v>4.7410535382043602E-2</v>
      </c>
      <c r="E12" s="17">
        <v>4.6526849578360299E-2</v>
      </c>
      <c r="F12" s="17"/>
      <c r="G12" s="17">
        <v>2.0157424236462801E-2</v>
      </c>
      <c r="H12" s="17">
        <v>2.67488191401122E-2</v>
      </c>
      <c r="I12" s="17">
        <v>4.4855143194175502E-2</v>
      </c>
      <c r="J12" s="17">
        <v>5.3855543079676597E-2</v>
      </c>
      <c r="K12" s="17">
        <v>5.9835059827600602E-2</v>
      </c>
      <c r="L12" s="17">
        <v>6.8389967647458694E-2</v>
      </c>
      <c r="M12" s="17"/>
      <c r="N12" s="17">
        <v>1.9746488740878001E-2</v>
      </c>
      <c r="O12" s="17">
        <v>2.9374594350879201E-2</v>
      </c>
      <c r="P12" s="17">
        <v>9.4515292712013796E-2</v>
      </c>
      <c r="Q12" s="17">
        <v>5.33533838254669E-2</v>
      </c>
      <c r="R12" s="17"/>
      <c r="S12" s="17">
        <v>2.1336618983890599E-2</v>
      </c>
      <c r="T12" s="17">
        <v>5.3350219247114097E-2</v>
      </c>
      <c r="U12" s="17">
        <v>4.9846072001192697E-2</v>
      </c>
      <c r="V12" s="17">
        <v>4.6146960478522098E-2</v>
      </c>
      <c r="W12" s="17">
        <v>1.65694867012697E-2</v>
      </c>
      <c r="X12" s="17">
        <v>4.5691128634486503E-2</v>
      </c>
      <c r="Y12" s="17">
        <v>5.0286093951197798E-2</v>
      </c>
      <c r="Z12" s="17">
        <v>0.115481045127101</v>
      </c>
      <c r="AA12" s="17">
        <v>5.9010929044159298E-2</v>
      </c>
      <c r="AB12" s="17">
        <v>7.0848829520647305E-2</v>
      </c>
      <c r="AC12" s="17">
        <v>0</v>
      </c>
      <c r="AD12" s="17">
        <v>6.8414322849680298E-2</v>
      </c>
      <c r="AE12" s="17"/>
      <c r="AF12" s="17">
        <v>4.8090012802236799E-2</v>
      </c>
      <c r="AG12" s="17">
        <v>1.5006474277191E-2</v>
      </c>
      <c r="AH12" s="17">
        <v>8.7030505692142698E-2</v>
      </c>
    </row>
    <row r="13" spans="2:34" x14ac:dyDescent="0.3">
      <c r="B13" s="18" t="s">
        <v>60</v>
      </c>
      <c r="C13" s="19">
        <v>0.124509621613866</v>
      </c>
      <c r="D13" s="19">
        <v>7.7251309461230794E-2</v>
      </c>
      <c r="E13" s="19">
        <v>0.17071095720457299</v>
      </c>
      <c r="F13" s="19"/>
      <c r="G13" s="19">
        <v>0.120356808806298</v>
      </c>
      <c r="H13" s="19">
        <v>9.5724082566350094E-2</v>
      </c>
      <c r="I13" s="19">
        <v>8.6736879348389001E-2</v>
      </c>
      <c r="J13" s="19">
        <v>0.145496649130403</v>
      </c>
      <c r="K13" s="19">
        <v>0.166650589572471</v>
      </c>
      <c r="L13" s="19">
        <v>0.13601357894854399</v>
      </c>
      <c r="M13" s="19"/>
      <c r="N13" s="19">
        <v>7.3844476162871694E-2</v>
      </c>
      <c r="O13" s="19">
        <v>9.9526251872392807E-2</v>
      </c>
      <c r="P13" s="19">
        <v>0.151879698045464</v>
      </c>
      <c r="Q13" s="19">
        <v>0.179684048678348</v>
      </c>
      <c r="R13" s="19"/>
      <c r="S13" s="19">
        <v>0.10353722982815</v>
      </c>
      <c r="T13" s="19">
        <v>8.8094490379842197E-2</v>
      </c>
      <c r="U13" s="19">
        <v>0.12801540999957201</v>
      </c>
      <c r="V13" s="19">
        <v>0.18231286920475101</v>
      </c>
      <c r="W13" s="19">
        <v>0.201311204297042</v>
      </c>
      <c r="X13" s="19">
        <v>0.148152404989213</v>
      </c>
      <c r="Y13" s="19">
        <v>8.4793320032023195E-2</v>
      </c>
      <c r="Z13" s="19">
        <v>0.111101396315503</v>
      </c>
      <c r="AA13" s="19">
        <v>9.9061980045647993E-2</v>
      </c>
      <c r="AB13" s="19">
        <v>0.125016460509731</v>
      </c>
      <c r="AC13" s="19">
        <v>0.188356457973477</v>
      </c>
      <c r="AD13" s="19">
        <v>5.6357382569205E-2</v>
      </c>
      <c r="AE13" s="19"/>
      <c r="AF13" s="19">
        <v>9.9801362056060397E-2</v>
      </c>
      <c r="AG13" s="19">
        <v>4.3780376496878999E-2</v>
      </c>
      <c r="AH13" s="19">
        <v>0.10991840366825401</v>
      </c>
    </row>
    <row r="14" spans="2:34" x14ac:dyDescent="0.3">
      <c r="B14" s="16"/>
    </row>
    <row r="15" spans="2:34" x14ac:dyDescent="0.3">
      <c r="B15" t="s">
        <v>64</v>
      </c>
    </row>
    <row r="16" spans="2:34" x14ac:dyDescent="0.3">
      <c r="B16" t="s">
        <v>65</v>
      </c>
    </row>
    <row r="18" spans="2:2" x14ac:dyDescent="0.3">
      <c r="B18"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H24"/>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111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28.8" x14ac:dyDescent="0.3">
      <c r="B9" s="18" t="s">
        <v>102</v>
      </c>
      <c r="C9" s="17">
        <v>0.421791256905242</v>
      </c>
      <c r="D9" s="17">
        <v>0.44374753603816802</v>
      </c>
      <c r="E9" s="17">
        <v>0.39930562430362299</v>
      </c>
      <c r="F9" s="17"/>
      <c r="G9" s="17">
        <v>0.477904356380696</v>
      </c>
      <c r="H9" s="17">
        <v>0.457987595878387</v>
      </c>
      <c r="I9" s="17">
        <v>0.39566395616329703</v>
      </c>
      <c r="J9" s="17">
        <v>0.38999789100605697</v>
      </c>
      <c r="K9" s="17">
        <v>0.40944882743233602</v>
      </c>
      <c r="L9" s="17">
        <v>0.41059278391338699</v>
      </c>
      <c r="M9" s="17"/>
      <c r="N9" s="17">
        <v>0.45319951544676501</v>
      </c>
      <c r="O9" s="17">
        <v>0.43519767247667202</v>
      </c>
      <c r="P9" s="17">
        <v>0.38223714248984098</v>
      </c>
      <c r="Q9" s="17">
        <v>0.40308913903813898</v>
      </c>
      <c r="R9" s="17"/>
      <c r="S9" s="17">
        <v>0.37845486310698301</v>
      </c>
      <c r="T9" s="17">
        <v>0.38415245450184698</v>
      </c>
      <c r="U9" s="17">
        <v>0.48115081241332702</v>
      </c>
      <c r="V9" s="17">
        <v>0.38496444360825899</v>
      </c>
      <c r="W9" s="17">
        <v>0.44101988483786397</v>
      </c>
      <c r="X9" s="17">
        <v>0.39787429566487997</v>
      </c>
      <c r="Y9" s="17">
        <v>0.36102080753923499</v>
      </c>
      <c r="Z9" s="17">
        <v>0.51673074277878805</v>
      </c>
      <c r="AA9" s="17">
        <v>0.52805207645187702</v>
      </c>
      <c r="AB9" s="17">
        <v>0.37631749234989997</v>
      </c>
      <c r="AC9" s="17">
        <v>0.50382699993723301</v>
      </c>
      <c r="AD9" s="17">
        <v>0.412511155565295</v>
      </c>
      <c r="AE9" s="17"/>
      <c r="AF9" s="17">
        <v>0.39737233704408698</v>
      </c>
      <c r="AG9" s="17">
        <v>0.51659886250171705</v>
      </c>
      <c r="AH9" s="17">
        <v>0.39406353871696298</v>
      </c>
    </row>
    <row r="10" spans="2:34" ht="28.8" x14ac:dyDescent="0.3">
      <c r="B10" s="18" t="s">
        <v>103</v>
      </c>
      <c r="C10" s="17">
        <v>0.41491622849286702</v>
      </c>
      <c r="D10" s="17">
        <v>0.43730580392412699</v>
      </c>
      <c r="E10" s="17">
        <v>0.39199574742323701</v>
      </c>
      <c r="F10" s="17"/>
      <c r="G10" s="17">
        <v>0.35769642825012898</v>
      </c>
      <c r="H10" s="17">
        <v>0.40507239908676601</v>
      </c>
      <c r="I10" s="17">
        <v>0.40025830853473998</v>
      </c>
      <c r="J10" s="17">
        <v>0.40834027596561701</v>
      </c>
      <c r="K10" s="17">
        <v>0.39756486861533302</v>
      </c>
      <c r="L10" s="17">
        <v>0.48987053135425002</v>
      </c>
      <c r="M10" s="17"/>
      <c r="N10" s="17">
        <v>0.46775447319610503</v>
      </c>
      <c r="O10" s="17">
        <v>0.41283329671216301</v>
      </c>
      <c r="P10" s="17">
        <v>0.36760806591016398</v>
      </c>
      <c r="Q10" s="17">
        <v>0.39589946238738799</v>
      </c>
      <c r="R10" s="17"/>
      <c r="S10" s="17">
        <v>0.36803386928038201</v>
      </c>
      <c r="T10" s="17">
        <v>0.339808198598268</v>
      </c>
      <c r="U10" s="17">
        <v>0.41567592039200801</v>
      </c>
      <c r="V10" s="17">
        <v>0.48017463371435998</v>
      </c>
      <c r="W10" s="17">
        <v>0.44308922405253298</v>
      </c>
      <c r="X10" s="17">
        <v>0.41539242298552698</v>
      </c>
      <c r="Y10" s="17">
        <v>0.431281051873596</v>
      </c>
      <c r="Z10" s="17">
        <v>0.35068032812753402</v>
      </c>
      <c r="AA10" s="17">
        <v>0.46676681479924298</v>
      </c>
      <c r="AB10" s="17">
        <v>0.41692297524354699</v>
      </c>
      <c r="AC10" s="17">
        <v>0.46969525756302</v>
      </c>
      <c r="AD10" s="17">
        <v>0.448835825249015</v>
      </c>
      <c r="AE10" s="17"/>
      <c r="AF10" s="17">
        <v>0.354308560609149</v>
      </c>
      <c r="AG10" s="17">
        <v>0.51042158483518596</v>
      </c>
      <c r="AH10" s="17">
        <v>0.35873380842106001</v>
      </c>
    </row>
    <row r="11" spans="2:34" x14ac:dyDescent="0.3">
      <c r="B11" s="18" t="s">
        <v>104</v>
      </c>
      <c r="C11" s="17">
        <v>0.38603496518789199</v>
      </c>
      <c r="D11" s="17">
        <v>0.43540274427039699</v>
      </c>
      <c r="E11" s="17">
        <v>0.33682242176332999</v>
      </c>
      <c r="F11" s="17"/>
      <c r="G11" s="17">
        <v>0.47214688185367598</v>
      </c>
      <c r="H11" s="17">
        <v>0.47884420674461298</v>
      </c>
      <c r="I11" s="17">
        <v>0.37032374109090399</v>
      </c>
      <c r="J11" s="17">
        <v>0.39269494523418003</v>
      </c>
      <c r="K11" s="17">
        <v>0.32517339689650199</v>
      </c>
      <c r="L11" s="17">
        <v>0.30197876194287498</v>
      </c>
      <c r="M11" s="17"/>
      <c r="N11" s="17">
        <v>0.471406802221494</v>
      </c>
      <c r="O11" s="17">
        <v>0.40370298102424501</v>
      </c>
      <c r="P11" s="17">
        <v>0.33873540964508703</v>
      </c>
      <c r="Q11" s="17">
        <v>0.31800179554170899</v>
      </c>
      <c r="R11" s="17"/>
      <c r="S11" s="17">
        <v>0.44844279099895301</v>
      </c>
      <c r="T11" s="17">
        <v>0.28632036854892101</v>
      </c>
      <c r="U11" s="17">
        <v>0.35868517245406001</v>
      </c>
      <c r="V11" s="17">
        <v>0.285356795254885</v>
      </c>
      <c r="W11" s="17">
        <v>0.42562089931802599</v>
      </c>
      <c r="X11" s="17">
        <v>0.51182384038953599</v>
      </c>
      <c r="Y11" s="17">
        <v>0.36474664965321701</v>
      </c>
      <c r="Z11" s="17">
        <v>0.38731800011338502</v>
      </c>
      <c r="AA11" s="17">
        <v>0.40237410541959301</v>
      </c>
      <c r="AB11" s="17">
        <v>0.35185357074495399</v>
      </c>
      <c r="AC11" s="17">
        <v>0.40009999723933598</v>
      </c>
      <c r="AD11" s="17">
        <v>0.50831088782704403</v>
      </c>
      <c r="AE11" s="17"/>
      <c r="AF11" s="17">
        <v>0.38389048393807601</v>
      </c>
      <c r="AG11" s="17">
        <v>0.45430982477036402</v>
      </c>
      <c r="AH11" s="17">
        <v>0.38029821476709302</v>
      </c>
    </row>
    <row r="12" spans="2:34" x14ac:dyDescent="0.3">
      <c r="B12" s="18" t="s">
        <v>105</v>
      </c>
      <c r="C12" s="17">
        <v>0.36012552277903298</v>
      </c>
      <c r="D12" s="17">
        <v>0.38294761078683498</v>
      </c>
      <c r="E12" s="17">
        <v>0.336676992964276</v>
      </c>
      <c r="F12" s="17"/>
      <c r="G12" s="17">
        <v>0.40122082483701099</v>
      </c>
      <c r="H12" s="17">
        <v>0.42631258352594198</v>
      </c>
      <c r="I12" s="17">
        <v>0.37091446493012797</v>
      </c>
      <c r="J12" s="17">
        <v>0.248917050580515</v>
      </c>
      <c r="K12" s="17">
        <v>0.35631881534272503</v>
      </c>
      <c r="L12" s="17">
        <v>0.36314880806918698</v>
      </c>
      <c r="M12" s="17"/>
      <c r="N12" s="17">
        <v>0.36907474743338903</v>
      </c>
      <c r="O12" s="17">
        <v>0.376634615190166</v>
      </c>
      <c r="P12" s="17">
        <v>0.363345886913507</v>
      </c>
      <c r="Q12" s="17">
        <v>0.336104277246077</v>
      </c>
      <c r="R12" s="17"/>
      <c r="S12" s="17">
        <v>0.40483409157294797</v>
      </c>
      <c r="T12" s="17">
        <v>0.34170702814549497</v>
      </c>
      <c r="U12" s="17">
        <v>0.34477528083750197</v>
      </c>
      <c r="V12" s="17">
        <v>0.41478726721748499</v>
      </c>
      <c r="W12" s="17">
        <v>0.327180701301579</v>
      </c>
      <c r="X12" s="17">
        <v>0.32958765412844998</v>
      </c>
      <c r="Y12" s="17">
        <v>0.34833229986981901</v>
      </c>
      <c r="Z12" s="17">
        <v>0.36716051505064901</v>
      </c>
      <c r="AA12" s="17">
        <v>0.36771124720918802</v>
      </c>
      <c r="AB12" s="17">
        <v>0.39049917326109101</v>
      </c>
      <c r="AC12" s="17">
        <v>0.277359459604403</v>
      </c>
      <c r="AD12" s="17">
        <v>0.31540569286237002</v>
      </c>
      <c r="AE12" s="17"/>
      <c r="AF12" s="17">
        <v>0.36716842069350702</v>
      </c>
      <c r="AG12" s="17">
        <v>0.390830583470895</v>
      </c>
      <c r="AH12" s="17">
        <v>0.40704913674120102</v>
      </c>
    </row>
    <row r="13" spans="2:34" x14ac:dyDescent="0.3">
      <c r="B13" s="18" t="s">
        <v>106</v>
      </c>
      <c r="C13" s="17">
        <v>0.29732177842667901</v>
      </c>
      <c r="D13" s="17">
        <v>0.30693613453895302</v>
      </c>
      <c r="E13" s="17">
        <v>0.288555176177684</v>
      </c>
      <c r="F13" s="17"/>
      <c r="G13" s="17">
        <v>0.386926513089491</v>
      </c>
      <c r="H13" s="17">
        <v>0.43363889479440598</v>
      </c>
      <c r="I13" s="17">
        <v>0.26698155396323697</v>
      </c>
      <c r="J13" s="17">
        <v>0.289276177082958</v>
      </c>
      <c r="K13" s="17">
        <v>0.156324519069584</v>
      </c>
      <c r="L13" s="17">
        <v>0.25349125012756102</v>
      </c>
      <c r="M13" s="17"/>
      <c r="N13" s="17">
        <v>0.35547880872590598</v>
      </c>
      <c r="O13" s="17">
        <v>0.31323737316328298</v>
      </c>
      <c r="P13" s="17">
        <v>0.26984456926120298</v>
      </c>
      <c r="Q13" s="17">
        <v>0.24671067803441099</v>
      </c>
      <c r="R13" s="17"/>
      <c r="S13" s="17">
        <v>0.30435978958598903</v>
      </c>
      <c r="T13" s="17">
        <v>0.33454897716063797</v>
      </c>
      <c r="U13" s="17">
        <v>0.311038659768821</v>
      </c>
      <c r="V13" s="17">
        <v>0.316507137225641</v>
      </c>
      <c r="W13" s="17">
        <v>0.29352970462149502</v>
      </c>
      <c r="X13" s="17">
        <v>0.232001080165533</v>
      </c>
      <c r="Y13" s="17">
        <v>0.26499915321707501</v>
      </c>
      <c r="Z13" s="17">
        <v>0.43156053726063098</v>
      </c>
      <c r="AA13" s="17">
        <v>0.28334136538985699</v>
      </c>
      <c r="AB13" s="17">
        <v>0.28488119223862102</v>
      </c>
      <c r="AC13" s="17">
        <v>0.31149599816741402</v>
      </c>
      <c r="AD13" s="17">
        <v>0.18650140902527301</v>
      </c>
      <c r="AE13" s="17"/>
      <c r="AF13" s="17">
        <v>0.222469395232328</v>
      </c>
      <c r="AG13" s="17">
        <v>0.367426792876694</v>
      </c>
      <c r="AH13" s="17">
        <v>0.28048416501708401</v>
      </c>
    </row>
    <row r="14" spans="2:34" x14ac:dyDescent="0.3">
      <c r="B14" s="18" t="s">
        <v>107</v>
      </c>
      <c r="C14" s="17">
        <v>0.24799928318529499</v>
      </c>
      <c r="D14" s="17">
        <v>0.27608399354403701</v>
      </c>
      <c r="E14" s="17">
        <v>0.22117414048411099</v>
      </c>
      <c r="F14" s="17"/>
      <c r="G14" s="17">
        <v>0.26890688658533901</v>
      </c>
      <c r="H14" s="17">
        <v>0.313412162403501</v>
      </c>
      <c r="I14" s="17">
        <v>0.29565364439634201</v>
      </c>
      <c r="J14" s="17">
        <v>0.26486391893990002</v>
      </c>
      <c r="K14" s="17">
        <v>0.16674594676114901</v>
      </c>
      <c r="L14" s="17">
        <v>0.183231080593213</v>
      </c>
      <c r="M14" s="17"/>
      <c r="N14" s="17">
        <v>0.303919587024784</v>
      </c>
      <c r="O14" s="17">
        <v>0.245767804214226</v>
      </c>
      <c r="P14" s="17">
        <v>0.187829394008588</v>
      </c>
      <c r="Q14" s="17">
        <v>0.24183545212080601</v>
      </c>
      <c r="R14" s="17"/>
      <c r="S14" s="17">
        <v>0.30788212306250201</v>
      </c>
      <c r="T14" s="17">
        <v>0.29900721216158899</v>
      </c>
      <c r="U14" s="17">
        <v>0.191607227760137</v>
      </c>
      <c r="V14" s="17">
        <v>0.188960557392443</v>
      </c>
      <c r="W14" s="17">
        <v>0.29429314806384199</v>
      </c>
      <c r="X14" s="17">
        <v>0.22412531003935901</v>
      </c>
      <c r="Y14" s="17">
        <v>0.23618807283705001</v>
      </c>
      <c r="Z14" s="17">
        <v>0.17723737934197201</v>
      </c>
      <c r="AA14" s="17">
        <v>0.30093030417736599</v>
      </c>
      <c r="AB14" s="17">
        <v>0.19723296229431</v>
      </c>
      <c r="AC14" s="17">
        <v>0.233891267890594</v>
      </c>
      <c r="AD14" s="17">
        <v>0.14702729133643899</v>
      </c>
      <c r="AE14" s="17"/>
      <c r="AF14" s="17">
        <v>0.24374581578226201</v>
      </c>
      <c r="AG14" s="17">
        <v>0.32271125306863901</v>
      </c>
      <c r="AH14" s="17">
        <v>0.25890803402317503</v>
      </c>
    </row>
    <row r="15" spans="2:34" ht="28.8" x14ac:dyDescent="0.3">
      <c r="B15" s="18" t="s">
        <v>108</v>
      </c>
      <c r="C15" s="17">
        <v>0.242291912321318</v>
      </c>
      <c r="D15" s="17">
        <v>0.25192080553707402</v>
      </c>
      <c r="E15" s="17">
        <v>0.23340325989924299</v>
      </c>
      <c r="F15" s="17"/>
      <c r="G15" s="17">
        <v>0.236026650871308</v>
      </c>
      <c r="H15" s="17">
        <v>0.30803860904520403</v>
      </c>
      <c r="I15" s="17">
        <v>0.277556149834154</v>
      </c>
      <c r="J15" s="17">
        <v>0.16396988293731299</v>
      </c>
      <c r="K15" s="17">
        <v>0.23610455548580001</v>
      </c>
      <c r="L15" s="17">
        <v>0.23207535589557499</v>
      </c>
      <c r="M15" s="17"/>
      <c r="N15" s="17">
        <v>0.27669904791740002</v>
      </c>
      <c r="O15" s="17">
        <v>0.277665633099271</v>
      </c>
      <c r="P15" s="17">
        <v>0.188308524967847</v>
      </c>
      <c r="Q15" s="17">
        <v>0.21462834154913901</v>
      </c>
      <c r="R15" s="17"/>
      <c r="S15" s="17">
        <v>0.28715049712687901</v>
      </c>
      <c r="T15" s="17">
        <v>0.190494303030076</v>
      </c>
      <c r="U15" s="17">
        <v>0.222660352165959</v>
      </c>
      <c r="V15" s="17">
        <v>0.235274341219955</v>
      </c>
      <c r="W15" s="17">
        <v>0.20590364245613499</v>
      </c>
      <c r="X15" s="17">
        <v>0.205051802286323</v>
      </c>
      <c r="Y15" s="17">
        <v>0.24319264274588301</v>
      </c>
      <c r="Z15" s="17">
        <v>0.37705411631321301</v>
      </c>
      <c r="AA15" s="17">
        <v>0.27133127455227801</v>
      </c>
      <c r="AB15" s="17">
        <v>0.194925348315444</v>
      </c>
      <c r="AC15" s="17">
        <v>0.328288674503523</v>
      </c>
      <c r="AD15" s="17">
        <v>0.24066104902175001</v>
      </c>
      <c r="AE15" s="17"/>
      <c r="AF15" s="17">
        <v>0.19245235755293799</v>
      </c>
      <c r="AG15" s="17">
        <v>0.35579893707989202</v>
      </c>
      <c r="AH15" s="17">
        <v>0.239090580467546</v>
      </c>
    </row>
    <row r="16" spans="2:34" x14ac:dyDescent="0.3">
      <c r="B16" s="18" t="s">
        <v>109</v>
      </c>
      <c r="C16" s="17">
        <v>0.21874842756874699</v>
      </c>
      <c r="D16" s="17">
        <v>0.242493892671475</v>
      </c>
      <c r="E16" s="17">
        <v>0.19608569907290399</v>
      </c>
      <c r="F16" s="17"/>
      <c r="G16" s="17">
        <v>0.30311339674195598</v>
      </c>
      <c r="H16" s="17">
        <v>0.21852756423969799</v>
      </c>
      <c r="I16" s="17">
        <v>0.29864686955415198</v>
      </c>
      <c r="J16" s="17">
        <v>0.22291367440426901</v>
      </c>
      <c r="K16" s="17">
        <v>0.184978528264372</v>
      </c>
      <c r="L16" s="17">
        <v>0.11711009581229199</v>
      </c>
      <c r="M16" s="17"/>
      <c r="N16" s="17">
        <v>0.239512244726382</v>
      </c>
      <c r="O16" s="17">
        <v>0.271948722302153</v>
      </c>
      <c r="P16" s="17">
        <v>0.158250223577347</v>
      </c>
      <c r="Q16" s="17">
        <v>0.19417229289103799</v>
      </c>
      <c r="R16" s="17"/>
      <c r="S16" s="17">
        <v>0.20431561832110001</v>
      </c>
      <c r="T16" s="17">
        <v>0.32605772211650402</v>
      </c>
      <c r="U16" s="17">
        <v>0.11971567943691699</v>
      </c>
      <c r="V16" s="17">
        <v>0.22851441063938299</v>
      </c>
      <c r="W16" s="17">
        <v>0.19041227650887799</v>
      </c>
      <c r="X16" s="17">
        <v>0.155633615806685</v>
      </c>
      <c r="Y16" s="17">
        <v>0.26808350750474902</v>
      </c>
      <c r="Z16" s="17">
        <v>0.17344356852951101</v>
      </c>
      <c r="AA16" s="17">
        <v>0.213250808369743</v>
      </c>
      <c r="AB16" s="17">
        <v>0.19020820770694999</v>
      </c>
      <c r="AC16" s="17">
        <v>0.29511018390998001</v>
      </c>
      <c r="AD16" s="17">
        <v>0.22174762094337599</v>
      </c>
      <c r="AE16" s="17"/>
      <c r="AF16" s="17">
        <v>0.18434258727650599</v>
      </c>
      <c r="AG16" s="17">
        <v>0.28169325999573702</v>
      </c>
      <c r="AH16" s="17">
        <v>0.21976955127197201</v>
      </c>
    </row>
    <row r="17" spans="2:34" x14ac:dyDescent="0.3">
      <c r="B17" s="18" t="s">
        <v>110</v>
      </c>
      <c r="C17" s="17">
        <v>0.17110246701694201</v>
      </c>
      <c r="D17" s="17">
        <v>0.17591902911023899</v>
      </c>
      <c r="E17" s="17">
        <v>0.166754048051316</v>
      </c>
      <c r="F17" s="17"/>
      <c r="G17" s="17">
        <v>0.184500342106521</v>
      </c>
      <c r="H17" s="17">
        <v>0.24989747195408299</v>
      </c>
      <c r="I17" s="17">
        <v>0.22062246821105699</v>
      </c>
      <c r="J17" s="17">
        <v>0.123584958917983</v>
      </c>
      <c r="K17" s="17">
        <v>0.14402651065673999</v>
      </c>
      <c r="L17" s="17">
        <v>0.11469317748632001</v>
      </c>
      <c r="M17" s="17"/>
      <c r="N17" s="17">
        <v>0.19885283885862001</v>
      </c>
      <c r="O17" s="17">
        <v>0.17789438566885701</v>
      </c>
      <c r="P17" s="17">
        <v>0.12148334265069299</v>
      </c>
      <c r="Q17" s="17">
        <v>0.17319153758623501</v>
      </c>
      <c r="R17" s="17"/>
      <c r="S17" s="17">
        <v>0.20436674626244</v>
      </c>
      <c r="T17" s="17">
        <v>0.186398977663428</v>
      </c>
      <c r="U17" s="17">
        <v>0.174250601354726</v>
      </c>
      <c r="V17" s="17">
        <v>0.12508270695371501</v>
      </c>
      <c r="W17" s="17">
        <v>0.17445975742053099</v>
      </c>
      <c r="X17" s="17">
        <v>0.15799559739475499</v>
      </c>
      <c r="Y17" s="17">
        <v>0.19519858353821401</v>
      </c>
      <c r="Z17" s="17">
        <v>0.225339288472301</v>
      </c>
      <c r="AA17" s="17">
        <v>0.18578815379031399</v>
      </c>
      <c r="AB17" s="17">
        <v>0.109050277380213</v>
      </c>
      <c r="AC17" s="17">
        <v>0.12705783658085101</v>
      </c>
      <c r="AD17" s="17">
        <v>0.18173963104843899</v>
      </c>
      <c r="AE17" s="17"/>
      <c r="AF17" s="17">
        <v>0.16296910968502601</v>
      </c>
      <c r="AG17" s="17">
        <v>0.18621001266353099</v>
      </c>
      <c r="AH17" s="17">
        <v>0.17497131228069299</v>
      </c>
    </row>
    <row r="18" spans="2:34" x14ac:dyDescent="0.3">
      <c r="B18" s="18" t="s">
        <v>60</v>
      </c>
      <c r="C18" s="17">
        <v>7.3372790862774595E-2</v>
      </c>
      <c r="D18" s="17">
        <v>4.8868465336879503E-2</v>
      </c>
      <c r="E18" s="17">
        <v>9.7346334814535099E-2</v>
      </c>
      <c r="F18" s="17"/>
      <c r="G18" s="17">
        <v>4.80626947108245E-2</v>
      </c>
      <c r="H18" s="17">
        <v>2.8958478740956198E-2</v>
      </c>
      <c r="I18" s="17">
        <v>6.4395241760159094E-2</v>
      </c>
      <c r="J18" s="17">
        <v>7.54229512703187E-2</v>
      </c>
      <c r="K18" s="17">
        <v>8.1677156317572094E-2</v>
      </c>
      <c r="L18" s="17">
        <v>0.12627047640149999</v>
      </c>
      <c r="M18" s="17"/>
      <c r="N18" s="17">
        <v>3.2665992048136701E-2</v>
      </c>
      <c r="O18" s="17">
        <v>7.2650242355626393E-2</v>
      </c>
      <c r="P18" s="17">
        <v>8.4795168454485606E-2</v>
      </c>
      <c r="Q18" s="17">
        <v>0.105703649287254</v>
      </c>
      <c r="R18" s="17"/>
      <c r="S18" s="17">
        <v>2.8105666387393698E-2</v>
      </c>
      <c r="T18" s="17">
        <v>9.7567331698008103E-2</v>
      </c>
      <c r="U18" s="17">
        <v>6.9864340077438997E-2</v>
      </c>
      <c r="V18" s="17">
        <v>0.102319490861367</v>
      </c>
      <c r="W18" s="17">
        <v>0.102461024349108</v>
      </c>
      <c r="X18" s="17">
        <v>6.5508025623021701E-2</v>
      </c>
      <c r="Y18" s="17">
        <v>5.1462457571299802E-2</v>
      </c>
      <c r="Z18" s="17">
        <v>8.5718135634164E-2</v>
      </c>
      <c r="AA18" s="17">
        <v>7.8556824016258506E-2</v>
      </c>
      <c r="AB18" s="17">
        <v>6.6021834094482798E-2</v>
      </c>
      <c r="AC18" s="17">
        <v>0.11821491627554</v>
      </c>
      <c r="AD18" s="17">
        <v>2.8455731447527301E-2</v>
      </c>
      <c r="AE18" s="17"/>
      <c r="AF18" s="17">
        <v>9.3532805202470606E-2</v>
      </c>
      <c r="AG18" s="17">
        <v>1.6939849579684699E-2</v>
      </c>
      <c r="AH18" s="17">
        <v>6.6595968676732703E-2</v>
      </c>
    </row>
    <row r="19" spans="2:34" x14ac:dyDescent="0.3">
      <c r="B19" s="18" t="s">
        <v>75</v>
      </c>
      <c r="C19" s="19">
        <v>8.62185338823898E-2</v>
      </c>
      <c r="D19" s="19">
        <v>8.1146862252769694E-2</v>
      </c>
      <c r="E19" s="19">
        <v>9.1319643871756104E-2</v>
      </c>
      <c r="F19" s="19"/>
      <c r="G19" s="19">
        <v>4.0228989419679499E-2</v>
      </c>
      <c r="H19" s="19">
        <v>3.9967575291294799E-2</v>
      </c>
      <c r="I19" s="19">
        <v>5.1454917748441201E-2</v>
      </c>
      <c r="J19" s="19">
        <v>0.153581614325144</v>
      </c>
      <c r="K19" s="19">
        <v>0.114014519294835</v>
      </c>
      <c r="L19" s="19">
        <v>0.10924621783737699</v>
      </c>
      <c r="M19" s="19"/>
      <c r="N19" s="19">
        <v>4.202718272303E-2</v>
      </c>
      <c r="O19" s="19">
        <v>5.7904418420291398E-2</v>
      </c>
      <c r="P19" s="19">
        <v>0.16260767824098701</v>
      </c>
      <c r="Q19" s="19">
        <v>9.7533388010685299E-2</v>
      </c>
      <c r="R19" s="19"/>
      <c r="S19" s="19">
        <v>5.44523891296326E-2</v>
      </c>
      <c r="T19" s="19">
        <v>0.10674913961902401</v>
      </c>
      <c r="U19" s="19">
        <v>6.8985364578301303E-2</v>
      </c>
      <c r="V19" s="19">
        <v>8.1856934705168596E-2</v>
      </c>
      <c r="W19" s="19">
        <v>4.86353620914615E-2</v>
      </c>
      <c r="X19" s="19">
        <v>8.2175282012429796E-2</v>
      </c>
      <c r="Y19" s="19">
        <v>0.109335029453934</v>
      </c>
      <c r="Z19" s="19">
        <v>4.8148249859895902E-2</v>
      </c>
      <c r="AA19" s="19">
        <v>7.6390905950002599E-2</v>
      </c>
      <c r="AB19" s="19">
        <v>0.17101389616433499</v>
      </c>
      <c r="AC19" s="19">
        <v>7.1681169560512195E-2</v>
      </c>
      <c r="AD19" s="19">
        <v>9.8003213653080595E-2</v>
      </c>
      <c r="AE19" s="19"/>
      <c r="AF19" s="19">
        <v>6.9659579555653106E-2</v>
      </c>
      <c r="AG19" s="19">
        <v>2.48734349644649E-2</v>
      </c>
      <c r="AH19" s="19">
        <v>0.12606138629305899</v>
      </c>
    </row>
    <row r="20" spans="2:34" x14ac:dyDescent="0.3">
      <c r="B20" s="16"/>
    </row>
    <row r="21" spans="2:34" x14ac:dyDescent="0.3">
      <c r="B21" t="s">
        <v>64</v>
      </c>
    </row>
    <row r="22" spans="2:34" x14ac:dyDescent="0.3">
      <c r="B22" t="s">
        <v>65</v>
      </c>
    </row>
    <row r="24" spans="2:34" x14ac:dyDescent="0.3">
      <c r="B24"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K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11" width="20.77734375" customWidth="1"/>
  </cols>
  <sheetData>
    <row r="2" spans="2:11" ht="40.049999999999997" customHeight="1" x14ac:dyDescent="0.3">
      <c r="D2" s="29" t="s">
        <v>122</v>
      </c>
      <c r="E2" s="26"/>
      <c r="F2" s="26"/>
      <c r="G2" s="26"/>
      <c r="H2" s="26"/>
      <c r="I2" s="26"/>
      <c r="J2" s="26"/>
      <c r="K2" s="26"/>
    </row>
    <row r="6" spans="2:11" ht="49.95" customHeight="1" x14ac:dyDescent="0.3">
      <c r="B6" s="23" t="s">
        <v>15</v>
      </c>
      <c r="C6" s="23" t="s">
        <v>112</v>
      </c>
      <c r="D6" s="23" t="s">
        <v>113</v>
      </c>
      <c r="E6" s="23" t="s">
        <v>114</v>
      </c>
      <c r="F6" s="23" t="s">
        <v>115</v>
      </c>
      <c r="G6" s="23" t="s">
        <v>116</v>
      </c>
      <c r="H6" s="23" t="s">
        <v>117</v>
      </c>
      <c r="I6" s="23" t="s">
        <v>118</v>
      </c>
      <c r="J6" s="23" t="s">
        <v>119</v>
      </c>
    </row>
    <row r="7" spans="2:11" x14ac:dyDescent="0.3">
      <c r="B7" s="18" t="s">
        <v>120</v>
      </c>
      <c r="C7" s="17">
        <v>0.32455024420544598</v>
      </c>
      <c r="D7" s="17">
        <v>0.160926192889149</v>
      </c>
      <c r="E7" s="17">
        <v>0.12648022287080199</v>
      </c>
      <c r="F7" s="17">
        <v>0.14167501680169201</v>
      </c>
      <c r="G7" s="17">
        <v>0.34877649110675801</v>
      </c>
      <c r="H7" s="17">
        <v>0.38973380446791001</v>
      </c>
      <c r="I7" s="17">
        <v>0.14907187565069199</v>
      </c>
      <c r="J7" s="17">
        <v>0.202134914236201</v>
      </c>
    </row>
    <row r="8" spans="2:11" x14ac:dyDescent="0.3">
      <c r="B8" s="18" t="s">
        <v>121</v>
      </c>
      <c r="C8" s="17">
        <v>0.65700448764423003</v>
      </c>
      <c r="D8" s="17">
        <v>0.81865944029255799</v>
      </c>
      <c r="E8" s="17">
        <v>0.84327025911386699</v>
      </c>
      <c r="F8" s="17">
        <v>0.83302223573320999</v>
      </c>
      <c r="G8" s="17">
        <v>0.63424361475908797</v>
      </c>
      <c r="H8" s="17">
        <v>0.59450383756154701</v>
      </c>
      <c r="I8" s="17">
        <v>0.83144064901779902</v>
      </c>
      <c r="J8" s="17">
        <v>0.77571122866700304</v>
      </c>
    </row>
    <row r="9" spans="2:11" x14ac:dyDescent="0.3">
      <c r="B9" s="18" t="s">
        <v>60</v>
      </c>
      <c r="C9" s="17">
        <v>1.8445268150323199E-2</v>
      </c>
      <c r="D9" s="17">
        <v>2.0414366818292499E-2</v>
      </c>
      <c r="E9" s="17">
        <v>3.0249518015331298E-2</v>
      </c>
      <c r="F9" s="17">
        <v>2.5302747465097999E-2</v>
      </c>
      <c r="G9" s="17">
        <v>1.69798941341547E-2</v>
      </c>
      <c r="H9" s="17">
        <v>1.5762357970543098E-2</v>
      </c>
      <c r="I9" s="17">
        <v>1.94874753315087E-2</v>
      </c>
      <c r="J9" s="17">
        <v>2.2153857096796101E-2</v>
      </c>
    </row>
    <row r="10" spans="2:11" x14ac:dyDescent="0.3">
      <c r="B10" s="16"/>
      <c r="C10" s="16"/>
      <c r="D10" s="16"/>
      <c r="E10" s="16"/>
      <c r="F10" s="16"/>
      <c r="G10" s="16"/>
      <c r="H10" s="16"/>
      <c r="I10" s="16"/>
      <c r="J10" s="16"/>
    </row>
    <row r="11" spans="2:11" x14ac:dyDescent="0.3">
      <c r="B11" t="s">
        <v>64</v>
      </c>
    </row>
    <row r="12" spans="2:11" x14ac:dyDescent="0.3">
      <c r="B12" t="s">
        <v>65</v>
      </c>
    </row>
    <row r="16" spans="2:11" x14ac:dyDescent="0.3">
      <c r="B16"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123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0.32455024420544598</v>
      </c>
      <c r="D9" s="17">
        <v>0.36263723385230501</v>
      </c>
      <c r="E9" s="17">
        <v>0.28814832602359602</v>
      </c>
      <c r="F9" s="17"/>
      <c r="G9" s="17">
        <v>0.49301316636859699</v>
      </c>
      <c r="H9" s="17">
        <v>0.58032089177718904</v>
      </c>
      <c r="I9" s="17">
        <v>0.46865252025584497</v>
      </c>
      <c r="J9" s="17">
        <v>0.23835427228682801</v>
      </c>
      <c r="K9" s="17">
        <v>0.15620667832684801</v>
      </c>
      <c r="L9" s="17">
        <v>7.1014042766720395E-2</v>
      </c>
      <c r="M9" s="17"/>
      <c r="N9" s="17">
        <v>0.44809405005747399</v>
      </c>
      <c r="O9" s="17">
        <v>0.32172019884158798</v>
      </c>
      <c r="P9" s="17">
        <v>0.27560761832592201</v>
      </c>
      <c r="Q9" s="17">
        <v>0.23700735489505001</v>
      </c>
      <c r="R9" s="17"/>
      <c r="S9" s="17">
        <v>0.44809180604003102</v>
      </c>
      <c r="T9" s="17">
        <v>0.327053710797861</v>
      </c>
      <c r="U9" s="17">
        <v>0.22302772351120301</v>
      </c>
      <c r="V9" s="17">
        <v>0.22457031217636</v>
      </c>
      <c r="W9" s="17">
        <v>0.35538868619935499</v>
      </c>
      <c r="X9" s="17">
        <v>0.35399496691257298</v>
      </c>
      <c r="Y9" s="17">
        <v>0.31884996756614897</v>
      </c>
      <c r="Z9" s="17">
        <v>0.42605069070444002</v>
      </c>
      <c r="AA9" s="17">
        <v>0.33552709678388598</v>
      </c>
      <c r="AB9" s="17">
        <v>0.30894652696847202</v>
      </c>
      <c r="AC9" s="17">
        <v>0.219975244598138</v>
      </c>
      <c r="AD9" s="17">
        <v>0.209887977174607</v>
      </c>
      <c r="AE9" s="17"/>
      <c r="AF9" s="17">
        <v>0.344686469051602</v>
      </c>
      <c r="AG9" s="17">
        <v>0.51456777432906597</v>
      </c>
      <c r="AH9" s="17">
        <v>0.22989901185105899</v>
      </c>
    </row>
    <row r="10" spans="2:34" x14ac:dyDescent="0.3">
      <c r="B10" s="18" t="s">
        <v>121</v>
      </c>
      <c r="C10" s="17">
        <v>0.65700448764423003</v>
      </c>
      <c r="D10" s="17">
        <v>0.62295695615790303</v>
      </c>
      <c r="E10" s="17">
        <v>0.68944199295119202</v>
      </c>
      <c r="F10" s="17"/>
      <c r="G10" s="17">
        <v>0.46812721524823098</v>
      </c>
      <c r="H10" s="17">
        <v>0.401417362418864</v>
      </c>
      <c r="I10" s="17">
        <v>0.52408018748591101</v>
      </c>
      <c r="J10" s="17">
        <v>0.74388695477809097</v>
      </c>
      <c r="K10" s="17">
        <v>0.83040776722716703</v>
      </c>
      <c r="L10" s="17">
        <v>0.91086441034419696</v>
      </c>
      <c r="M10" s="17"/>
      <c r="N10" s="17">
        <v>0.53510688040340604</v>
      </c>
      <c r="O10" s="17">
        <v>0.65497341222788097</v>
      </c>
      <c r="P10" s="17">
        <v>0.71113024205995401</v>
      </c>
      <c r="Q10" s="17">
        <v>0.74296089783821495</v>
      </c>
      <c r="R10" s="17"/>
      <c r="S10" s="17">
        <v>0.55190819395996904</v>
      </c>
      <c r="T10" s="17">
        <v>0.637222599895792</v>
      </c>
      <c r="U10" s="17">
        <v>0.77697227648879696</v>
      </c>
      <c r="V10" s="17">
        <v>0.73153516146502695</v>
      </c>
      <c r="W10" s="17">
        <v>0.59548336969543003</v>
      </c>
      <c r="X10" s="17">
        <v>0.63483425867227194</v>
      </c>
      <c r="Y10" s="17">
        <v>0.68115003243385097</v>
      </c>
      <c r="Z10" s="17">
        <v>0.57394930929556098</v>
      </c>
      <c r="AA10" s="17">
        <v>0.63880558327703596</v>
      </c>
      <c r="AB10" s="17">
        <v>0.68094957719219196</v>
      </c>
      <c r="AC10" s="17">
        <v>0.76149113117434597</v>
      </c>
      <c r="AD10" s="17">
        <v>0.76512846079557595</v>
      </c>
      <c r="AE10" s="17"/>
      <c r="AF10" s="17">
        <v>0.64887167278472202</v>
      </c>
      <c r="AG10" s="17">
        <v>0.47450447005593899</v>
      </c>
      <c r="AH10" s="17">
        <v>0.77010098814894101</v>
      </c>
    </row>
    <row r="11" spans="2:34" x14ac:dyDescent="0.3">
      <c r="B11" s="18" t="s">
        <v>60</v>
      </c>
      <c r="C11" s="19">
        <v>1.8445268150323199E-2</v>
      </c>
      <c r="D11" s="19">
        <v>1.4405809989792601E-2</v>
      </c>
      <c r="E11" s="19">
        <v>2.2409681025212298E-2</v>
      </c>
      <c r="F11" s="19"/>
      <c r="G11" s="19">
        <v>3.8859618383172298E-2</v>
      </c>
      <c r="H11" s="19">
        <v>1.8261745803947401E-2</v>
      </c>
      <c r="I11" s="19">
        <v>7.2672922582437301E-3</v>
      </c>
      <c r="J11" s="19">
        <v>1.7758772935080599E-2</v>
      </c>
      <c r="K11" s="19">
        <v>1.33855544459847E-2</v>
      </c>
      <c r="L11" s="19">
        <v>1.8121546889082799E-2</v>
      </c>
      <c r="M11" s="19"/>
      <c r="N11" s="19">
        <v>1.6799069539120699E-2</v>
      </c>
      <c r="O11" s="19">
        <v>2.3306388930531399E-2</v>
      </c>
      <c r="P11" s="19">
        <v>1.3262139614123401E-2</v>
      </c>
      <c r="Q11" s="19">
        <v>2.00317472667353E-2</v>
      </c>
      <c r="R11" s="19"/>
      <c r="S11" s="19">
        <v>0</v>
      </c>
      <c r="T11" s="19">
        <v>3.57236893063465E-2</v>
      </c>
      <c r="U11" s="19">
        <v>0</v>
      </c>
      <c r="V11" s="19">
        <v>4.3894526358613399E-2</v>
      </c>
      <c r="W11" s="19">
        <v>4.9127944105214198E-2</v>
      </c>
      <c r="X11" s="19">
        <v>1.1170774415155399E-2</v>
      </c>
      <c r="Y11" s="19">
        <v>0</v>
      </c>
      <c r="Z11" s="19">
        <v>0</v>
      </c>
      <c r="AA11" s="19">
        <v>2.5667319939078E-2</v>
      </c>
      <c r="AB11" s="19">
        <v>1.01038958393369E-2</v>
      </c>
      <c r="AC11" s="19">
        <v>1.85336242275164E-2</v>
      </c>
      <c r="AD11" s="19">
        <v>2.4983562029817101E-2</v>
      </c>
      <c r="AE11" s="19"/>
      <c r="AF11" s="19">
        <v>6.4418581636759798E-3</v>
      </c>
      <c r="AG11" s="19">
        <v>1.09277556149942E-2</v>
      </c>
      <c r="AH11" s="19">
        <v>0</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124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0.160926192889149</v>
      </c>
      <c r="D9" s="17">
        <v>0.195156247986561</v>
      </c>
      <c r="E9" s="17">
        <v>0.12795415221038201</v>
      </c>
      <c r="F9" s="17"/>
      <c r="G9" s="17">
        <v>0.244170911973107</v>
      </c>
      <c r="H9" s="17">
        <v>0.300577559681589</v>
      </c>
      <c r="I9" s="17">
        <v>0.19803061595683399</v>
      </c>
      <c r="J9" s="17">
        <v>0.14359919746505201</v>
      </c>
      <c r="K9" s="17">
        <v>7.0551723122807594E-2</v>
      </c>
      <c r="L9" s="17">
        <v>3.7039901212394297E-2</v>
      </c>
      <c r="M9" s="17"/>
      <c r="N9" s="17">
        <v>0.205248201221717</v>
      </c>
      <c r="O9" s="17">
        <v>0.171380948572744</v>
      </c>
      <c r="P9" s="17">
        <v>0.140515246787455</v>
      </c>
      <c r="Q9" s="17">
        <v>0.117550410051644</v>
      </c>
      <c r="R9" s="17"/>
      <c r="S9" s="17">
        <v>0.25147294953534699</v>
      </c>
      <c r="T9" s="17">
        <v>0.125357092466479</v>
      </c>
      <c r="U9" s="17">
        <v>0.146372850074278</v>
      </c>
      <c r="V9" s="17">
        <v>0.17606476734475901</v>
      </c>
      <c r="W9" s="17">
        <v>9.8522821422063894E-2</v>
      </c>
      <c r="X9" s="17">
        <v>0.17617976387682299</v>
      </c>
      <c r="Y9" s="17">
        <v>0.198123125360188</v>
      </c>
      <c r="Z9" s="17">
        <v>0.21876559940683499</v>
      </c>
      <c r="AA9" s="17">
        <v>0.142464205988698</v>
      </c>
      <c r="AB9" s="17">
        <v>0.12673204233846799</v>
      </c>
      <c r="AC9" s="17">
        <v>0.12619224220226599</v>
      </c>
      <c r="AD9" s="17">
        <v>3.7017713254189899E-2</v>
      </c>
      <c r="AE9" s="17"/>
      <c r="AF9" s="17">
        <v>0.124685045879513</v>
      </c>
      <c r="AG9" s="17">
        <v>0.26730174443000598</v>
      </c>
      <c r="AH9" s="17">
        <v>0.129998995002467</v>
      </c>
    </row>
    <row r="10" spans="2:34" x14ac:dyDescent="0.3">
      <c r="B10" s="18" t="s">
        <v>121</v>
      </c>
      <c r="C10" s="17">
        <v>0.81865944029255799</v>
      </c>
      <c r="D10" s="17">
        <v>0.78347240359715697</v>
      </c>
      <c r="E10" s="17">
        <v>0.85252208199732304</v>
      </c>
      <c r="F10" s="17"/>
      <c r="G10" s="17">
        <v>0.71423069420547702</v>
      </c>
      <c r="H10" s="17">
        <v>0.67679682511405803</v>
      </c>
      <c r="I10" s="17">
        <v>0.77878679435557496</v>
      </c>
      <c r="J10" s="17">
        <v>0.838642029599867</v>
      </c>
      <c r="K10" s="17">
        <v>0.91606272243120801</v>
      </c>
      <c r="L10" s="17">
        <v>0.95377395098205497</v>
      </c>
      <c r="M10" s="17"/>
      <c r="N10" s="17">
        <v>0.77924417476982999</v>
      </c>
      <c r="O10" s="17">
        <v>0.81415131967250298</v>
      </c>
      <c r="P10" s="17">
        <v>0.83570900705876605</v>
      </c>
      <c r="Q10" s="17">
        <v>0.85315285638133997</v>
      </c>
      <c r="R10" s="17"/>
      <c r="S10" s="17">
        <v>0.74127126442367997</v>
      </c>
      <c r="T10" s="17">
        <v>0.83657327800551096</v>
      </c>
      <c r="U10" s="17">
        <v>0.83157128171735195</v>
      </c>
      <c r="V10" s="17">
        <v>0.78850606011788404</v>
      </c>
      <c r="W10" s="17">
        <v>0.84608688137104204</v>
      </c>
      <c r="X10" s="17">
        <v>0.81264946170802199</v>
      </c>
      <c r="Y10" s="17">
        <v>0.80187687463981205</v>
      </c>
      <c r="Z10" s="17">
        <v>0.78123440059316496</v>
      </c>
      <c r="AA10" s="17">
        <v>0.83186847407222397</v>
      </c>
      <c r="AB10" s="17">
        <v>0.85355819660420296</v>
      </c>
      <c r="AC10" s="17">
        <v>0.87380775779773401</v>
      </c>
      <c r="AD10" s="17">
        <v>0.96298228674580999</v>
      </c>
      <c r="AE10" s="17"/>
      <c r="AF10" s="17">
        <v>0.85413995521673203</v>
      </c>
      <c r="AG10" s="17">
        <v>0.722171297003952</v>
      </c>
      <c r="AH10" s="17">
        <v>0.87000100499753297</v>
      </c>
    </row>
    <row r="11" spans="2:34" x14ac:dyDescent="0.3">
      <c r="B11" s="18" t="s">
        <v>60</v>
      </c>
      <c r="C11" s="19">
        <v>2.0414366818292499E-2</v>
      </c>
      <c r="D11" s="19">
        <v>2.1371348416281199E-2</v>
      </c>
      <c r="E11" s="19">
        <v>1.9523765792294701E-2</v>
      </c>
      <c r="F11" s="19"/>
      <c r="G11" s="19">
        <v>4.1598393821415697E-2</v>
      </c>
      <c r="H11" s="19">
        <v>2.2625615204353199E-2</v>
      </c>
      <c r="I11" s="19">
        <v>2.3182589687591501E-2</v>
      </c>
      <c r="J11" s="19">
        <v>1.7758772935080599E-2</v>
      </c>
      <c r="K11" s="19">
        <v>1.33855544459847E-2</v>
      </c>
      <c r="L11" s="19">
        <v>9.1861478055510707E-3</v>
      </c>
      <c r="M11" s="19"/>
      <c r="N11" s="19">
        <v>1.5507624008452601E-2</v>
      </c>
      <c r="O11" s="19">
        <v>1.44677317547537E-2</v>
      </c>
      <c r="P11" s="19">
        <v>2.3775746153779399E-2</v>
      </c>
      <c r="Q11" s="19">
        <v>2.92967335670157E-2</v>
      </c>
      <c r="R11" s="19"/>
      <c r="S11" s="19">
        <v>7.2557860409730801E-3</v>
      </c>
      <c r="T11" s="19">
        <v>3.80696295280099E-2</v>
      </c>
      <c r="U11" s="19">
        <v>2.2055868208370601E-2</v>
      </c>
      <c r="V11" s="19">
        <v>3.5429172537357202E-2</v>
      </c>
      <c r="W11" s="19">
        <v>5.5390297206893702E-2</v>
      </c>
      <c r="X11" s="19">
        <v>1.1170774415155399E-2</v>
      </c>
      <c r="Y11" s="19">
        <v>0</v>
      </c>
      <c r="Z11" s="19">
        <v>0</v>
      </c>
      <c r="AA11" s="19">
        <v>2.5667319939078E-2</v>
      </c>
      <c r="AB11" s="19">
        <v>1.9709761057328801E-2</v>
      </c>
      <c r="AC11" s="19">
        <v>0</v>
      </c>
      <c r="AD11" s="19">
        <v>0</v>
      </c>
      <c r="AE11" s="19"/>
      <c r="AF11" s="19">
        <v>2.11749989037553E-2</v>
      </c>
      <c r="AG11" s="19">
        <v>1.0526958566041199E-2</v>
      </c>
      <c r="AH11" s="19">
        <v>0</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125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0.12648022287080199</v>
      </c>
      <c r="D9" s="17">
        <v>0.16766536523189501</v>
      </c>
      <c r="E9" s="17">
        <v>8.66770374622719E-2</v>
      </c>
      <c r="F9" s="17"/>
      <c r="G9" s="17">
        <v>0.262174620206577</v>
      </c>
      <c r="H9" s="17">
        <v>0.27462570420332799</v>
      </c>
      <c r="I9" s="17">
        <v>0.157743054907685</v>
      </c>
      <c r="J9" s="17">
        <v>3.7332479311497697E-2</v>
      </c>
      <c r="K9" s="17">
        <v>3.9900664899960699E-2</v>
      </c>
      <c r="L9" s="17">
        <v>2.1362074039450701E-2</v>
      </c>
      <c r="M9" s="17"/>
      <c r="N9" s="17">
        <v>0.23433130198855001</v>
      </c>
      <c r="O9" s="17">
        <v>0.12933558396314401</v>
      </c>
      <c r="P9" s="17">
        <v>7.0207313636843599E-2</v>
      </c>
      <c r="Q9" s="17">
        <v>5.83575914555097E-2</v>
      </c>
      <c r="R9" s="17"/>
      <c r="S9" s="17">
        <v>0.18475130035010801</v>
      </c>
      <c r="T9" s="17">
        <v>0.17734865331340099</v>
      </c>
      <c r="U9" s="17">
        <v>0.11248719740938901</v>
      </c>
      <c r="V9" s="17">
        <v>0.13989849250508499</v>
      </c>
      <c r="W9" s="17">
        <v>0.13549991531449601</v>
      </c>
      <c r="X9" s="17">
        <v>0.169346814119436</v>
      </c>
      <c r="Y9" s="17">
        <v>3.8009035913099502E-2</v>
      </c>
      <c r="Z9" s="17">
        <v>0.115688133023472</v>
      </c>
      <c r="AA9" s="17">
        <v>0.103219359769398</v>
      </c>
      <c r="AB9" s="17">
        <v>6.3348366491218305E-2</v>
      </c>
      <c r="AC9" s="17">
        <v>0.112197528447991</v>
      </c>
      <c r="AD9" s="17">
        <v>2.8225118387692899E-2</v>
      </c>
      <c r="AE9" s="17"/>
      <c r="AF9" s="17">
        <v>0.13241553550923499</v>
      </c>
      <c r="AG9" s="17">
        <v>0.238373652559322</v>
      </c>
      <c r="AH9" s="17">
        <v>7.6534929595478002E-2</v>
      </c>
    </row>
    <row r="10" spans="2:34" x14ac:dyDescent="0.3">
      <c r="B10" s="18" t="s">
        <v>121</v>
      </c>
      <c r="C10" s="17">
        <v>0.84327025911386699</v>
      </c>
      <c r="D10" s="17">
        <v>0.81407257272641198</v>
      </c>
      <c r="E10" s="17">
        <v>0.87135671398363501</v>
      </c>
      <c r="F10" s="17"/>
      <c r="G10" s="17">
        <v>0.66545097008264797</v>
      </c>
      <c r="H10" s="17">
        <v>0.70913666450860602</v>
      </c>
      <c r="I10" s="17">
        <v>0.81336057865578903</v>
      </c>
      <c r="J10" s="17">
        <v>0.94598666669032805</v>
      </c>
      <c r="K10" s="17">
        <v>0.94055882964068505</v>
      </c>
      <c r="L10" s="17">
        <v>0.94566625054852504</v>
      </c>
      <c r="M10" s="17"/>
      <c r="N10" s="17">
        <v>0.73807211792208705</v>
      </c>
      <c r="O10" s="17">
        <v>0.84037764153074901</v>
      </c>
      <c r="P10" s="17">
        <v>0.90680707849117403</v>
      </c>
      <c r="Q10" s="17">
        <v>0.90527694773359602</v>
      </c>
      <c r="R10" s="17"/>
      <c r="S10" s="17">
        <v>0.79433531347557296</v>
      </c>
      <c r="T10" s="17">
        <v>0.77615714383739798</v>
      </c>
      <c r="U10" s="17">
        <v>0.88751280259061105</v>
      </c>
      <c r="V10" s="17">
        <v>0.81532278759232502</v>
      </c>
      <c r="W10" s="17">
        <v>0.84855800730696296</v>
      </c>
      <c r="X10" s="17">
        <v>0.80877875612138705</v>
      </c>
      <c r="Y10" s="17">
        <v>0.88324729098708099</v>
      </c>
      <c r="Z10" s="17">
        <v>0.88431186697652797</v>
      </c>
      <c r="AA10" s="17">
        <v>0.87190430521673301</v>
      </c>
      <c r="AB10" s="17">
        <v>0.89858853994755306</v>
      </c>
      <c r="AC10" s="17">
        <v>0.85351606762903398</v>
      </c>
      <c r="AD10" s="17">
        <v>0.97177488161230696</v>
      </c>
      <c r="AE10" s="17"/>
      <c r="AF10" s="17">
        <v>0.83965968095153098</v>
      </c>
      <c r="AG10" s="17">
        <v>0.73712647207771698</v>
      </c>
      <c r="AH10" s="17">
        <v>0.90088777939576703</v>
      </c>
    </row>
    <row r="11" spans="2:34" x14ac:dyDescent="0.3">
      <c r="B11" s="18" t="s">
        <v>60</v>
      </c>
      <c r="C11" s="19">
        <v>3.0249518015331298E-2</v>
      </c>
      <c r="D11" s="19">
        <v>1.82620620416932E-2</v>
      </c>
      <c r="E11" s="19">
        <v>4.1966248554092998E-2</v>
      </c>
      <c r="F11" s="19"/>
      <c r="G11" s="19">
        <v>7.2374409710774995E-2</v>
      </c>
      <c r="H11" s="19">
        <v>1.6237631288065799E-2</v>
      </c>
      <c r="I11" s="19">
        <v>2.8896366436525999E-2</v>
      </c>
      <c r="J11" s="19">
        <v>1.6680853998174199E-2</v>
      </c>
      <c r="K11" s="19">
        <v>1.9540505459353999E-2</v>
      </c>
      <c r="L11" s="19">
        <v>3.2971675412023803E-2</v>
      </c>
      <c r="M11" s="19"/>
      <c r="N11" s="19">
        <v>2.7596580089363498E-2</v>
      </c>
      <c r="O11" s="19">
        <v>3.02867745061071E-2</v>
      </c>
      <c r="P11" s="19">
        <v>2.2985607871982401E-2</v>
      </c>
      <c r="Q11" s="19">
        <v>3.6365460810894201E-2</v>
      </c>
      <c r="R11" s="19"/>
      <c r="S11" s="19">
        <v>2.0913386174319801E-2</v>
      </c>
      <c r="T11" s="19">
        <v>4.64942028492005E-2</v>
      </c>
      <c r="U11" s="19">
        <v>0</v>
      </c>
      <c r="V11" s="19">
        <v>4.4778719902589803E-2</v>
      </c>
      <c r="W11" s="19">
        <v>1.5942077378540701E-2</v>
      </c>
      <c r="X11" s="19">
        <v>2.1874429759177701E-2</v>
      </c>
      <c r="Y11" s="19">
        <v>7.8743673099819902E-2</v>
      </c>
      <c r="Z11" s="19">
        <v>0</v>
      </c>
      <c r="AA11" s="19">
        <v>2.48763350138686E-2</v>
      </c>
      <c r="AB11" s="19">
        <v>3.8063093561228598E-2</v>
      </c>
      <c r="AC11" s="19">
        <v>3.4286403922975002E-2</v>
      </c>
      <c r="AD11" s="19">
        <v>0</v>
      </c>
      <c r="AE11" s="19"/>
      <c r="AF11" s="19">
        <v>2.7924783539234201E-2</v>
      </c>
      <c r="AG11" s="19">
        <v>2.4499875362961301E-2</v>
      </c>
      <c r="AH11" s="19">
        <v>2.2577291008754399E-2</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126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0.14167501680169201</v>
      </c>
      <c r="D9" s="17">
        <v>0.19355798355444501</v>
      </c>
      <c r="E9" s="17">
        <v>9.1498341743386197E-2</v>
      </c>
      <c r="F9" s="17"/>
      <c r="G9" s="17">
        <v>0.27726564424922001</v>
      </c>
      <c r="H9" s="17">
        <v>0.26030740215263898</v>
      </c>
      <c r="I9" s="17">
        <v>0.21463305985407799</v>
      </c>
      <c r="J9" s="17">
        <v>5.9934122124032103E-2</v>
      </c>
      <c r="K9" s="17">
        <v>4.6657783685838498E-2</v>
      </c>
      <c r="L9" s="17">
        <v>2.6231021738113501E-2</v>
      </c>
      <c r="M9" s="17"/>
      <c r="N9" s="17">
        <v>0.238924911617999</v>
      </c>
      <c r="O9" s="17">
        <v>0.16435695903092701</v>
      </c>
      <c r="P9" s="17">
        <v>7.5924013719031694E-2</v>
      </c>
      <c r="Q9" s="17">
        <v>6.9459433780735894E-2</v>
      </c>
      <c r="R9" s="17"/>
      <c r="S9" s="17">
        <v>0.20870310019802801</v>
      </c>
      <c r="T9" s="17">
        <v>0.16690153195499599</v>
      </c>
      <c r="U9" s="17">
        <v>0.131069599736546</v>
      </c>
      <c r="V9" s="17">
        <v>0.132810361841632</v>
      </c>
      <c r="W9" s="17">
        <v>0.12980872978167701</v>
      </c>
      <c r="X9" s="17">
        <v>0.18788752783561899</v>
      </c>
      <c r="Y9" s="17">
        <v>5.5902774774704102E-2</v>
      </c>
      <c r="Z9" s="17">
        <v>0.18380587550164401</v>
      </c>
      <c r="AA9" s="17">
        <v>0.101313303761201</v>
      </c>
      <c r="AB9" s="17">
        <v>0.13280801523813299</v>
      </c>
      <c r="AC9" s="17">
        <v>0.129736330723767</v>
      </c>
      <c r="AD9" s="17">
        <v>2.8225118387692899E-2</v>
      </c>
      <c r="AE9" s="17"/>
      <c r="AF9" s="17">
        <v>0.14757717384990501</v>
      </c>
      <c r="AG9" s="17">
        <v>0.26868805345021102</v>
      </c>
      <c r="AH9" s="17">
        <v>8.9279190563806607E-2</v>
      </c>
    </row>
    <row r="10" spans="2:34" x14ac:dyDescent="0.3">
      <c r="B10" s="18" t="s">
        <v>121</v>
      </c>
      <c r="C10" s="17">
        <v>0.83302223573320999</v>
      </c>
      <c r="D10" s="17">
        <v>0.78748144412108501</v>
      </c>
      <c r="E10" s="17">
        <v>0.876981733000466</v>
      </c>
      <c r="F10" s="17"/>
      <c r="G10" s="17">
        <v>0.69512365374474006</v>
      </c>
      <c r="H10" s="17">
        <v>0.71755145206906101</v>
      </c>
      <c r="I10" s="17">
        <v>0.74957887353937402</v>
      </c>
      <c r="J10" s="17">
        <v>0.91195461099049402</v>
      </c>
      <c r="K10" s="17">
        <v>0.93995666186817695</v>
      </c>
      <c r="L10" s="17">
        <v>0.95023850501282603</v>
      </c>
      <c r="M10" s="17"/>
      <c r="N10" s="17">
        <v>0.73965804295511794</v>
      </c>
      <c r="O10" s="17">
        <v>0.81184363228682899</v>
      </c>
      <c r="P10" s="17">
        <v>0.90487527482838404</v>
      </c>
      <c r="Q10" s="17">
        <v>0.89728342325571997</v>
      </c>
      <c r="R10" s="17"/>
      <c r="S10" s="17">
        <v>0.76741996566462101</v>
      </c>
      <c r="T10" s="17">
        <v>0.79658210871089596</v>
      </c>
      <c r="U10" s="17">
        <v>0.84519489682980697</v>
      </c>
      <c r="V10" s="17">
        <v>0.82217998142357995</v>
      </c>
      <c r="W10" s="17">
        <v>0.83820324897270504</v>
      </c>
      <c r="X10" s="17">
        <v>0.80094169774922597</v>
      </c>
      <c r="Y10" s="17">
        <v>0.92821531230243104</v>
      </c>
      <c r="Z10" s="17">
        <v>0.81619412449835604</v>
      </c>
      <c r="AA10" s="17">
        <v>0.86479343665750896</v>
      </c>
      <c r="AB10" s="17">
        <v>0.84748222370453796</v>
      </c>
      <c r="AC10" s="17">
        <v>0.84567696181589802</v>
      </c>
      <c r="AD10" s="17">
        <v>0.97177488161230696</v>
      </c>
      <c r="AE10" s="17"/>
      <c r="AF10" s="17">
        <v>0.83091518870270498</v>
      </c>
      <c r="AG10" s="17">
        <v>0.71778221962500899</v>
      </c>
      <c r="AH10" s="17">
        <v>0.88641343364584202</v>
      </c>
    </row>
    <row r="11" spans="2:34" x14ac:dyDescent="0.3">
      <c r="B11" s="18" t="s">
        <v>60</v>
      </c>
      <c r="C11" s="19">
        <v>2.5302747465097999E-2</v>
      </c>
      <c r="D11" s="19">
        <v>1.8960572324469599E-2</v>
      </c>
      <c r="E11" s="19">
        <v>3.15199252561476E-2</v>
      </c>
      <c r="F11" s="19"/>
      <c r="G11" s="19">
        <v>2.7610702006040599E-2</v>
      </c>
      <c r="H11" s="19">
        <v>2.2141145778299801E-2</v>
      </c>
      <c r="I11" s="19">
        <v>3.5788066606548402E-2</v>
      </c>
      <c r="J11" s="19">
        <v>2.8111266885473499E-2</v>
      </c>
      <c r="K11" s="19">
        <v>1.33855544459847E-2</v>
      </c>
      <c r="L11" s="19">
        <v>2.3530473249060199E-2</v>
      </c>
      <c r="M11" s="19"/>
      <c r="N11" s="19">
        <v>2.1417045426883E-2</v>
      </c>
      <c r="O11" s="19">
        <v>2.37994086822442E-2</v>
      </c>
      <c r="P11" s="19">
        <v>1.9200711452584399E-2</v>
      </c>
      <c r="Q11" s="19">
        <v>3.3257142963543901E-2</v>
      </c>
      <c r="R11" s="19"/>
      <c r="S11" s="19">
        <v>2.38769341373508E-2</v>
      </c>
      <c r="T11" s="19">
        <v>3.65163593341086E-2</v>
      </c>
      <c r="U11" s="19">
        <v>2.37355034336472E-2</v>
      </c>
      <c r="V11" s="19">
        <v>4.50096567347881E-2</v>
      </c>
      <c r="W11" s="19">
        <v>3.1988021245617899E-2</v>
      </c>
      <c r="X11" s="19">
        <v>1.1170774415155399E-2</v>
      </c>
      <c r="Y11" s="19">
        <v>1.5881912922865001E-2</v>
      </c>
      <c r="Z11" s="19">
        <v>0</v>
      </c>
      <c r="AA11" s="19">
        <v>3.3893259581290199E-2</v>
      </c>
      <c r="AB11" s="19">
        <v>1.9709761057328801E-2</v>
      </c>
      <c r="AC11" s="19">
        <v>2.4586707460335401E-2</v>
      </c>
      <c r="AD11" s="19">
        <v>0</v>
      </c>
      <c r="AE11" s="19"/>
      <c r="AF11" s="19">
        <v>2.1507637447389701E-2</v>
      </c>
      <c r="AG11" s="19">
        <v>1.35297269247798E-2</v>
      </c>
      <c r="AH11" s="19">
        <v>2.4307375790351599E-2</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127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0.34877649110675801</v>
      </c>
      <c r="D9" s="17">
        <v>0.42088486886801002</v>
      </c>
      <c r="E9" s="17">
        <v>0.27737639078069998</v>
      </c>
      <c r="F9" s="17"/>
      <c r="G9" s="17">
        <v>0.610714256344836</v>
      </c>
      <c r="H9" s="17">
        <v>0.62728067555999201</v>
      </c>
      <c r="I9" s="17">
        <v>0.482162134399578</v>
      </c>
      <c r="J9" s="17">
        <v>0.26024490461685701</v>
      </c>
      <c r="K9" s="17">
        <v>0.136435515960147</v>
      </c>
      <c r="L9" s="17">
        <v>5.5004611165371801E-2</v>
      </c>
      <c r="M9" s="17"/>
      <c r="N9" s="17">
        <v>0.50215229314549004</v>
      </c>
      <c r="O9" s="17">
        <v>0.37262161710508102</v>
      </c>
      <c r="P9" s="17">
        <v>0.27649814843077802</v>
      </c>
      <c r="Q9" s="17">
        <v>0.21855579627968599</v>
      </c>
      <c r="R9" s="17"/>
      <c r="S9" s="17">
        <v>0.44491910719768901</v>
      </c>
      <c r="T9" s="17">
        <v>0.31878732649067598</v>
      </c>
      <c r="U9" s="17">
        <v>0.34360303604619502</v>
      </c>
      <c r="V9" s="17">
        <v>0.28990854296268398</v>
      </c>
      <c r="W9" s="17">
        <v>0.37580208524242598</v>
      </c>
      <c r="X9" s="17">
        <v>0.391365707348515</v>
      </c>
      <c r="Y9" s="17">
        <v>0.31063316261070401</v>
      </c>
      <c r="Z9" s="17">
        <v>0.495651827715478</v>
      </c>
      <c r="AA9" s="17">
        <v>0.37365786772367898</v>
      </c>
      <c r="AB9" s="17">
        <v>0.29522003390659701</v>
      </c>
      <c r="AC9" s="17">
        <v>0.26009526699388402</v>
      </c>
      <c r="AD9" s="17">
        <v>0.15222829069128899</v>
      </c>
      <c r="AE9" s="17"/>
      <c r="AF9" s="17">
        <v>0.27728690579876902</v>
      </c>
      <c r="AG9" s="17">
        <v>0.54975159948378005</v>
      </c>
      <c r="AH9" s="17">
        <v>0.25882683464947698</v>
      </c>
    </row>
    <row r="10" spans="2:34" x14ac:dyDescent="0.3">
      <c r="B10" s="18" t="s">
        <v>121</v>
      </c>
      <c r="C10" s="17">
        <v>0.63424361475908797</v>
      </c>
      <c r="D10" s="17">
        <v>0.56844142282525301</v>
      </c>
      <c r="E10" s="17">
        <v>0.69947785680844199</v>
      </c>
      <c r="F10" s="17"/>
      <c r="G10" s="17">
        <v>0.36211143933039303</v>
      </c>
      <c r="H10" s="17">
        <v>0.35036922719915797</v>
      </c>
      <c r="I10" s="17">
        <v>0.49603309840750498</v>
      </c>
      <c r="J10" s="17">
        <v>0.734792106665619</v>
      </c>
      <c r="K10" s="17">
        <v>0.84963766909459304</v>
      </c>
      <c r="L10" s="17">
        <v>0.93126893025685298</v>
      </c>
      <c r="M10" s="17"/>
      <c r="N10" s="17">
        <v>0.48778662584072202</v>
      </c>
      <c r="O10" s="17">
        <v>0.603091544136789</v>
      </c>
      <c r="P10" s="17">
        <v>0.70887012820680395</v>
      </c>
      <c r="Q10" s="17">
        <v>0.76224530508274901</v>
      </c>
      <c r="R10" s="17"/>
      <c r="S10" s="17">
        <v>0.52818284856834397</v>
      </c>
      <c r="T10" s="17">
        <v>0.66648313873820197</v>
      </c>
      <c r="U10" s="17">
        <v>0.65639696395380498</v>
      </c>
      <c r="V10" s="17">
        <v>0.68583282977607896</v>
      </c>
      <c r="W10" s="17">
        <v>0.608151970890497</v>
      </c>
      <c r="X10" s="17">
        <v>0.59746351823633004</v>
      </c>
      <c r="Y10" s="17">
        <v>0.67348492446643105</v>
      </c>
      <c r="Z10" s="17">
        <v>0.482621880276214</v>
      </c>
      <c r="AA10" s="17">
        <v>0.61717675206252098</v>
      </c>
      <c r="AB10" s="17">
        <v>0.68507020503607396</v>
      </c>
      <c r="AC10" s="17">
        <v>0.69833700384302799</v>
      </c>
      <c r="AD10" s="17">
        <v>0.84777170930871104</v>
      </c>
      <c r="AE10" s="17"/>
      <c r="AF10" s="17">
        <v>0.70120545675384205</v>
      </c>
      <c r="AG10" s="17">
        <v>0.44655595753046501</v>
      </c>
      <c r="AH10" s="17">
        <v>0.73171870845609699</v>
      </c>
    </row>
    <row r="11" spans="2:34" x14ac:dyDescent="0.3">
      <c r="B11" s="18" t="s">
        <v>60</v>
      </c>
      <c r="C11" s="19">
        <v>1.69798941341547E-2</v>
      </c>
      <c r="D11" s="19">
        <v>1.0673708306736999E-2</v>
      </c>
      <c r="E11" s="19">
        <v>2.31457524108588E-2</v>
      </c>
      <c r="F11" s="19"/>
      <c r="G11" s="19">
        <v>2.7174304324771199E-2</v>
      </c>
      <c r="H11" s="19">
        <v>2.2350097240850401E-2</v>
      </c>
      <c r="I11" s="19">
        <v>2.1804767192916401E-2</v>
      </c>
      <c r="J11" s="19">
        <v>4.9629887175248804E-3</v>
      </c>
      <c r="K11" s="19">
        <v>1.3926814945259901E-2</v>
      </c>
      <c r="L11" s="19">
        <v>1.3726458577775E-2</v>
      </c>
      <c r="M11" s="19"/>
      <c r="N11" s="19">
        <v>1.0061081013787301E-2</v>
      </c>
      <c r="O11" s="19">
        <v>2.4286838758129699E-2</v>
      </c>
      <c r="P11" s="19">
        <v>1.46317233624181E-2</v>
      </c>
      <c r="Q11" s="19">
        <v>1.9198898637564701E-2</v>
      </c>
      <c r="R11" s="19"/>
      <c r="S11" s="19">
        <v>2.6898044233966498E-2</v>
      </c>
      <c r="T11" s="19">
        <v>1.4729534771122E-2</v>
      </c>
      <c r="U11" s="19">
        <v>0</v>
      </c>
      <c r="V11" s="19">
        <v>2.4258627261237401E-2</v>
      </c>
      <c r="W11" s="19">
        <v>1.6045943867077202E-2</v>
      </c>
      <c r="X11" s="19">
        <v>1.1170774415155399E-2</v>
      </c>
      <c r="Y11" s="19">
        <v>1.5881912922865001E-2</v>
      </c>
      <c r="Z11" s="19">
        <v>2.1726292008307901E-2</v>
      </c>
      <c r="AA11" s="19">
        <v>9.1653802138001207E-3</v>
      </c>
      <c r="AB11" s="19">
        <v>1.9709761057328801E-2</v>
      </c>
      <c r="AC11" s="19">
        <v>4.1567729163087902E-2</v>
      </c>
      <c r="AD11" s="19">
        <v>0</v>
      </c>
      <c r="AE11" s="19"/>
      <c r="AF11" s="19">
        <v>2.1507637447389701E-2</v>
      </c>
      <c r="AG11" s="19">
        <v>3.6924429857542601E-3</v>
      </c>
      <c r="AH11" s="19">
        <v>9.4544568944255405E-3</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50"/>
  <sheetViews>
    <sheetView showGridLines="0" workbookViewId="0">
      <selection activeCell="C38" sqref="C38"/>
    </sheetView>
  </sheetViews>
  <sheetFormatPr defaultColWidth="10.88671875" defaultRowHeight="14.4" x14ac:dyDescent="0.3"/>
  <cols>
    <col min="4" max="4" width="100.77734375" customWidth="1"/>
    <col min="5" max="5" width="20.77734375" customWidth="1"/>
  </cols>
  <sheetData>
    <row r="2" spans="3:6" ht="40.049999999999997" customHeight="1" x14ac:dyDescent="0.3">
      <c r="D2" s="1" t="s">
        <v>11</v>
      </c>
    </row>
    <row r="6" spans="3:6" x14ac:dyDescent="0.3">
      <c r="D6" s="8" t="str">
        <f>HYPERLINK("#'Full Results'!A1", "Full Results")</f>
        <v>Full Results</v>
      </c>
    </row>
    <row r="8" spans="3:6" x14ac:dyDescent="0.3">
      <c r="D8" s="6" t="s">
        <v>12</v>
      </c>
      <c r="E8" s="6" t="s">
        <v>13</v>
      </c>
      <c r="F8" s="6" t="s">
        <v>14</v>
      </c>
    </row>
    <row r="9" spans="3:6" x14ac:dyDescent="0.3">
      <c r="C9">
        <v>1</v>
      </c>
      <c r="D9" s="8" t="str">
        <f>HYPERLINK("#'Table 1'!A1", "Thinking about the following business sectors, which do you think is most likely to grow the UK economy over the next 10 years?Select up to three of the following  ")</f>
        <v>Thinking about the following business sectors, which do you think is most likely to grow the UK economy over the next 10 years?Select up to three of the following  </v>
      </c>
      <c r="E9" s="14" t="str">
        <f>HYPERLINK("#'Full Results'!A11", "11")</f>
        <v>11</v>
      </c>
      <c r="F9" t="s">
        <v>63</v>
      </c>
    </row>
    <row r="10" spans="3:6" x14ac:dyDescent="0.3">
      <c r="C10">
        <v>2</v>
      </c>
      <c r="D10" s="8" t="str">
        <f>HYPERLINK("#'Table 2'!A1", "Which areas would you think it is most valuable for new British businesses to be starting in right now?Select up to three of the following")</f>
        <v>Which areas would you think it is most valuable for new British businesses to be starting in right now?Select up to three of the following</v>
      </c>
      <c r="E10" s="14" t="str">
        <f>HYPERLINK("#'Full Results'!A25", "25")</f>
        <v>25</v>
      </c>
      <c r="F10" t="s">
        <v>63</v>
      </c>
    </row>
    <row r="11" spans="3:6" x14ac:dyDescent="0.3">
      <c r="C11">
        <v>3</v>
      </c>
      <c r="D11" s="8" t="str">
        <f>HYPERLINK("#'Table 3'!A1", " Which of the following comes closest to your view?")</f>
        <v xml:space="preserve"> Which of the following comes closest to your view?</v>
      </c>
      <c r="E11" s="14" t="str">
        <f>HYPERLINK("#'Full Results'!A39", "39")</f>
        <v>39</v>
      </c>
      <c r="F11" t="s">
        <v>63</v>
      </c>
    </row>
    <row r="12" spans="3:6" x14ac:dyDescent="0.3">
      <c r="C12">
        <v>4</v>
      </c>
      <c r="D12" s="8" t="str">
        <f>HYPERLINK("#'Table 4'!A1", " Are you optimistic or pessimistic about the impact that new technology will have on the world?")</f>
        <v xml:space="preserve"> Are you optimistic or pessimistic about the impact that new technology will have on the world?</v>
      </c>
      <c r="E12" s="14" t="str">
        <f>HYPERLINK("#'Full Results'!A45", "45")</f>
        <v>45</v>
      </c>
      <c r="F12" t="s">
        <v>63</v>
      </c>
    </row>
    <row r="13" spans="3:6" x14ac:dyDescent="0.3">
      <c r="C13">
        <v>5</v>
      </c>
      <c r="D13" s="8" t="str">
        <f>HYPERLINK("#'Table 5'!A1", "Grid Summary: Which of the following do you think would happen if the UK chose to invest more in technology companies? These are companies which develop new technology, provide online services and apps  ")</f>
        <v>Grid Summary: Which of the following do you think would happen if the UK chose to invest more in technology companies? These are companies which develop new technology, provide online services and apps  </v>
      </c>
      <c r="E13" s="7"/>
      <c r="F13" t="s">
        <v>63</v>
      </c>
    </row>
    <row r="14" spans="3:6" x14ac:dyDescent="0.3">
      <c r="C14">
        <v>6</v>
      </c>
      <c r="D14" s="8" t="str">
        <f>HYPERLINK("#'Table 6'!A1", "Which of the following do you think would happen if the UK chose to invest more in technology companies? These are companies which develop new technology, provide online services and apps  : The economy would grow")</f>
        <v>Which of the following do you think would happen if the UK chose to invest more in technology companies? These are companies which develop new technology, provide online services and apps  : The economy would grow</v>
      </c>
      <c r="E14" s="14" t="str">
        <f>HYPERLINK("#'Full Results'!A57", "57")</f>
        <v>57</v>
      </c>
      <c r="F14" t="s">
        <v>63</v>
      </c>
    </row>
    <row r="15" spans="3:6" x14ac:dyDescent="0.3">
      <c r="C15">
        <v>7</v>
      </c>
      <c r="D15" s="8" t="str">
        <f>HYPERLINK("#'Table 7'!A1", "Which of the following do you think would happen if the UK chose to invest more in technology companies? These are companies which develop new technology, provide online services and apps  : The UK would be the home of more inventions in the future")</f>
        <v>Which of the following do you think would happen if the UK chose to invest more in technology companies? These are companies which develop new technology, provide online services and apps  : The UK would be the home of more inventions in the future</v>
      </c>
      <c r="E15" s="14" t="str">
        <f>HYPERLINK("#'Full Results'!A65", "65")</f>
        <v>65</v>
      </c>
      <c r="F15" t="s">
        <v>63</v>
      </c>
    </row>
    <row r="16" spans="3:6" x14ac:dyDescent="0.3">
      <c r="C16">
        <v>8</v>
      </c>
      <c r="D16" s="8" t="str">
        <f>HYPERLINK("#'Table 8'!A1", "Which of the following do you think would happen if the UK chose to invest more in technology companies? These are companies which develop new technology, provide online services and apps  : There would be more jobs in the UK")</f>
        <v>Which of the following do you think would happen if the UK chose to invest more in technology companies? These are companies which develop new technology, provide online services and apps  : There would be more jobs in the UK</v>
      </c>
      <c r="E16" s="14" t="str">
        <f>HYPERLINK("#'Full Results'!A73", "73")</f>
        <v>73</v>
      </c>
      <c r="F16" t="s">
        <v>63</v>
      </c>
    </row>
    <row r="17" spans="3:6" x14ac:dyDescent="0.3">
      <c r="C17">
        <v>9</v>
      </c>
      <c r="D17" s="8" t="str">
        <f>HYPERLINK("#'Table 9'!A1", "Which of the following do you think would happen if the UK chose to invest more in technology companies? These are companies which develop new technology, provide online services and apps  : Highly skilled workers would move to the UK from other ...")</f>
        <v>Which of the following do you think would happen if the UK chose to invest more in technology companies? These are companies which develop new technology, provide online services and apps  : Highly skilled workers would move to the UK from other ...</v>
      </c>
      <c r="E17" s="14" t="str">
        <f>HYPERLINK("#'Full Results'!A81", "81")</f>
        <v>81</v>
      </c>
      <c r="F17" t="s">
        <v>63</v>
      </c>
    </row>
    <row r="18" spans="3:6" x14ac:dyDescent="0.3">
      <c r="C18">
        <v>10</v>
      </c>
      <c r="D18" s="8" t="str">
        <f>HYPERLINK("#'Table 10'!A1", "Which of the following benefits, if any, do you expect to happen as a result of new technologies being invented and developed?Select any which apply  ")</f>
        <v>Which of the following benefits, if any, do you expect to happen as a result of new technologies being invented and developed?Select any which apply  </v>
      </c>
      <c r="E18" s="14" t="str">
        <f>HYPERLINK("#'Full Results'!A89", "89")</f>
        <v>89</v>
      </c>
      <c r="F18" t="s">
        <v>63</v>
      </c>
    </row>
    <row r="19" spans="3:6" x14ac:dyDescent="0.3">
      <c r="C19">
        <v>11</v>
      </c>
      <c r="D19" s="8" t="str">
        <f>HYPERLINK("#'Table 11'!A1", "Grid Summary: Which of the following, if any, have you tried?  ")</f>
        <v>Grid Summary: Which of the following, if any, have you tried?  </v>
      </c>
      <c r="E19" s="7"/>
      <c r="F19" t="s">
        <v>63</v>
      </c>
    </row>
    <row r="20" spans="3:6" x14ac:dyDescent="0.3">
      <c r="C20">
        <v>12</v>
      </c>
      <c r="D20" s="8" t="str">
        <f>HYPERLINK("#'Table 12'!A1", "Which of the following, if any, have you tried?  : Creating my own video content")</f>
        <v>Which of the following, if any, have you tried?  : Creating my own video content</v>
      </c>
      <c r="E20" s="14" t="str">
        <f>HYPERLINK("#'Full Results'!A103", "103")</f>
        <v>103</v>
      </c>
      <c r="F20" t="s">
        <v>63</v>
      </c>
    </row>
    <row r="21" spans="3:6" x14ac:dyDescent="0.3">
      <c r="C21">
        <v>13</v>
      </c>
      <c r="D21" s="8" t="str">
        <f>HYPERLINK("#'Table 13'!A1", "Which of the following, if any, have you tried?  : Creating my own music")</f>
        <v>Which of the following, if any, have you tried?  : Creating my own music</v>
      </c>
      <c r="E21" s="14" t="str">
        <f>HYPERLINK("#'Full Results'!A109", "109")</f>
        <v>109</v>
      </c>
      <c r="F21" t="s">
        <v>63</v>
      </c>
    </row>
    <row r="22" spans="3:6" x14ac:dyDescent="0.3">
      <c r="C22">
        <v>14</v>
      </c>
      <c r="D22" s="8" t="str">
        <f>HYPERLINK("#'Table 14'!A1", "Which of the following, if any, have you tried?  : Coding my own application or tool")</f>
        <v>Which of the following, if any, have you tried?  : Coding my own application or tool</v>
      </c>
      <c r="E22" s="14" t="str">
        <f>HYPERLINK("#'Full Results'!A115", "115")</f>
        <v>115</v>
      </c>
      <c r="F22" t="s">
        <v>63</v>
      </c>
    </row>
    <row r="23" spans="3:6" x14ac:dyDescent="0.3">
      <c r="C23">
        <v>15</v>
      </c>
      <c r="D23" s="8" t="str">
        <f>HYPERLINK("#'Table 15'!A1", "Which of the following, if any, have you tried?  : Writing code for another use")</f>
        <v>Which of the following, if any, have you tried?  : Writing code for another use</v>
      </c>
      <c r="E23" s="14" t="str">
        <f>HYPERLINK("#'Full Results'!A121", "121")</f>
        <v>121</v>
      </c>
      <c r="F23" t="s">
        <v>63</v>
      </c>
    </row>
    <row r="24" spans="3:6" x14ac:dyDescent="0.3">
      <c r="C24">
        <v>16</v>
      </c>
      <c r="D24" s="8" t="str">
        <f>HYPERLINK("#'Table 16'!A1", "Which of the following, if any, have you tried?  : Using AI to generate images")</f>
        <v>Which of the following, if any, have you tried?  : Using AI to generate images</v>
      </c>
      <c r="E24" s="14" t="str">
        <f>HYPERLINK("#'Full Results'!A127", "127")</f>
        <v>127</v>
      </c>
      <c r="F24" t="s">
        <v>63</v>
      </c>
    </row>
    <row r="25" spans="3:6" x14ac:dyDescent="0.3">
      <c r="C25">
        <v>17</v>
      </c>
      <c r="D25" s="8" t="str">
        <f>HYPERLINK("#'Table 17'!A1", "Which of the following, if any, have you tried?  : Using AI to generate written content")</f>
        <v>Which of the following, if any, have you tried?  : Using AI to generate written content</v>
      </c>
      <c r="E25" s="14" t="str">
        <f>HYPERLINK("#'Full Results'!A133", "133")</f>
        <v>133</v>
      </c>
      <c r="F25" t="s">
        <v>63</v>
      </c>
    </row>
    <row r="26" spans="3:6" x14ac:dyDescent="0.3">
      <c r="C26">
        <v>18</v>
      </c>
      <c r="D26" s="8" t="str">
        <f>HYPERLINK("#'Table 18'!A1", "Which of the following, if any, have you tried?  : Using AI to produce code")</f>
        <v>Which of the following, if any, have you tried?  : Using AI to produce code</v>
      </c>
      <c r="E26" s="14" t="str">
        <f>HYPERLINK("#'Full Results'!A139", "139")</f>
        <v>139</v>
      </c>
      <c r="F26" t="s">
        <v>63</v>
      </c>
    </row>
    <row r="27" spans="3:6" x14ac:dyDescent="0.3">
      <c r="C27">
        <v>19</v>
      </c>
      <c r="D27" s="8" t="str">
        <f>HYPERLINK("#'Table 19'!A1", "Which of the following, if any, have you tried?  : Building a website")</f>
        <v>Which of the following, if any, have you tried?  : Building a website</v>
      </c>
      <c r="E27" s="14" t="str">
        <f>HYPERLINK("#'Full Results'!A145", "145")</f>
        <v>145</v>
      </c>
      <c r="F27" t="s">
        <v>63</v>
      </c>
    </row>
    <row r="28" spans="3:6" x14ac:dyDescent="0.3">
      <c r="C28">
        <v>20</v>
      </c>
      <c r="D28" s="8" t="str">
        <f>HYPERLINK("#'Table 20'!A1", " Do you think it is easier or harder now to start a business than it was 10 years ago?  ")</f>
        <v xml:space="preserve"> Do you think it is easier or harder now to start a business than it was 10 years ago?  </v>
      </c>
      <c r="E28" s="14" t="str">
        <f>HYPERLINK("#'Full Results'!A151", "151")</f>
        <v>151</v>
      </c>
      <c r="F28" t="s">
        <v>63</v>
      </c>
    </row>
    <row r="29" spans="3:6" x14ac:dyDescent="0.3">
      <c r="C29">
        <v>21</v>
      </c>
      <c r="D29" s="8" t="str">
        <f>HYPERLINK("#'Table 21'!A1", "Which of the following, if any, do you think would make the UK a more attractive destination to start a business?Select any which apply  ")</f>
        <v>Which of the following, if any, do you think would make the UK a more attractive destination to start a business?Select any which apply  </v>
      </c>
      <c r="E29" s="14" t="str">
        <f>HYPERLINK("#'Full Results'!A160", "160")</f>
        <v>160</v>
      </c>
      <c r="F29" t="s">
        <v>63</v>
      </c>
    </row>
    <row r="30" spans="3:6" x14ac:dyDescent="0.3">
      <c r="C30">
        <v>22</v>
      </c>
      <c r="D30" s="8" t="str">
        <f>HYPERLINK("#'Table 22'!A1", "Grid Summary: Do you agree or disagree with the following?  ")</f>
        <v>Grid Summary: Do you agree or disagree with the following?  </v>
      </c>
      <c r="E30" s="7"/>
      <c r="F30" t="s">
        <v>63</v>
      </c>
    </row>
    <row r="31" spans="3:6" x14ac:dyDescent="0.3">
      <c r="C31">
        <v>23</v>
      </c>
      <c r="D31" s="8" t="str">
        <f>HYPERLINK("#'Table 23'!A1", "Do you agree or disagree with the following?  : Technology has made it easier to start a business than it used to be")</f>
        <v>Do you agree or disagree with the following?  : Technology has made it easier to start a business than it used to be</v>
      </c>
      <c r="E31" s="14" t="str">
        <f>HYPERLINK("#'Full Results'!A173", "173")</f>
        <v>173</v>
      </c>
      <c r="F31" t="s">
        <v>63</v>
      </c>
    </row>
    <row r="32" spans="3:6" x14ac:dyDescent="0.3">
      <c r="C32">
        <v>24</v>
      </c>
      <c r="D32" s="8" t="str">
        <f>HYPERLINK("#'Table 24'!A1", "Do you agree or disagree with the following?  : I could start a business if I wanted to")</f>
        <v>Do you agree or disagree with the following?  : I could start a business if I wanted to</v>
      </c>
      <c r="E32" s="14" t="str">
        <f>HYPERLINK("#'Full Results'!A185", "185")</f>
        <v>185</v>
      </c>
      <c r="F32" t="s">
        <v>63</v>
      </c>
    </row>
    <row r="33" spans="3:6" x14ac:dyDescent="0.3">
      <c r="C33">
        <v>25</v>
      </c>
      <c r="D33" s="8" t="str">
        <f>HYPERLINK("#'Table 25'!A1", " Which of the following comes closest to your view on AI?  ")</f>
        <v xml:space="preserve"> Which of the following comes closest to your view on AI?  </v>
      </c>
      <c r="E33" s="14" t="str">
        <f>HYPERLINK("#'Full Results'!A197", "197")</f>
        <v>197</v>
      </c>
      <c r="F33" t="s">
        <v>63</v>
      </c>
    </row>
    <row r="34" spans="3:6" x14ac:dyDescent="0.3">
      <c r="C34">
        <v>26</v>
      </c>
      <c r="D34" s="8" t="str">
        <f>HYPERLINK("#'Table 26'!A1", " In general, would you say that AI tools tend to be….")</f>
        <v xml:space="preserve"> In general, would you say that AI tools tend to be….</v>
      </c>
      <c r="E34" s="14" t="str">
        <f>HYPERLINK("#'Full Results'!A204", "204")</f>
        <v>204</v>
      </c>
      <c r="F34" t="s">
        <v>63</v>
      </c>
    </row>
    <row r="35" spans="3:6" x14ac:dyDescent="0.3">
      <c r="C35">
        <v>27</v>
      </c>
      <c r="D35" s="8" t="str">
        <f>HYPERLINK("#'Table 27'!A1", " In general, would you say that AI tools tend to be….")</f>
        <v xml:space="preserve"> In general, would you say that AI tools tend to be….</v>
      </c>
      <c r="E35" s="14" t="str">
        <f>HYPERLINK("#'Full Results'!A210", "210")</f>
        <v>210</v>
      </c>
      <c r="F35" t="s">
        <v>63</v>
      </c>
    </row>
    <row r="36" spans="3:6" x14ac:dyDescent="0.3">
      <c r="C36">
        <v>28</v>
      </c>
      <c r="D36" s="8" t="str">
        <f>HYPERLINK("#'Table 28'!A1", " In general, would you say that AI tools tend to be….")</f>
        <v xml:space="preserve"> In general, would you say that AI tools tend to be….</v>
      </c>
      <c r="E36" s="14" t="str">
        <f>HYPERLINK("#'Full Results'!A216", "216")</f>
        <v>216</v>
      </c>
      <c r="F36" t="s">
        <v>63</v>
      </c>
    </row>
    <row r="37" spans="3:6" x14ac:dyDescent="0.3">
      <c r="C37">
        <v>29</v>
      </c>
      <c r="D37" s="8" t="str">
        <f>HYPERLINK("#'Table 29'!A1", " In general, would you say that AI tools tend to be….")</f>
        <v xml:space="preserve"> In general, would you say that AI tools tend to be….</v>
      </c>
      <c r="E37" s="14" t="str">
        <f>HYPERLINK("#'Full Results'!A222", "222")</f>
        <v>222</v>
      </c>
      <c r="F37" t="s">
        <v>63</v>
      </c>
    </row>
    <row r="38" spans="3:6" x14ac:dyDescent="0.3">
      <c r="C38">
        <v>30</v>
      </c>
      <c r="D38" s="8" t="str">
        <f>HYPERLINK("#'Table 30'!A1", "Which characteristics matter most to you when deciding which AI products to use?Select up to three   ")</f>
        <v>Which characteristics matter most to you when deciding which AI products to use?Select up to three   </v>
      </c>
      <c r="E38" s="14" t="str">
        <f>HYPERLINK("#'Full Results'!A229", "229")</f>
        <v>229</v>
      </c>
      <c r="F38" t="s">
        <v>63</v>
      </c>
    </row>
    <row r="39" spans="3:6" x14ac:dyDescent="0.3">
      <c r="C39">
        <v>31</v>
      </c>
      <c r="D39" s="8" t="str">
        <f>HYPERLINK("#'Table 31'!A1", "Grid Summary: Would you support or oppose the use of AI in the following areas?  ")</f>
        <v>Grid Summary: Would you support or oppose the use of AI in the following areas?  </v>
      </c>
      <c r="E39" s="7"/>
      <c r="F39" t="s">
        <v>63</v>
      </c>
    </row>
    <row r="40" spans="3:6" x14ac:dyDescent="0.3">
      <c r="C40">
        <v>32</v>
      </c>
      <c r="D40" s="8" t="str">
        <f>HYPERLINK("#'Table 32'!A1", "Would you support or oppose the use of AI in the following areas?  : In providing healthcare services in the UK e.g. supporting doctors make diagnosis")</f>
        <v>Would you support or oppose the use of AI in the following areas?  : In providing healthcare services in the UK e.g. supporting doctors make diagnosis</v>
      </c>
      <c r="E40" s="14" t="str">
        <f>HYPERLINK("#'Full Results'!A243", "243")</f>
        <v>243</v>
      </c>
      <c r="F40" t="s">
        <v>63</v>
      </c>
    </row>
    <row r="41" spans="3:6" x14ac:dyDescent="0.3">
      <c r="C41">
        <v>33</v>
      </c>
      <c r="D41" s="8" t="str">
        <f>HYPERLINK("#'Table 33'!A1", "Would you support or oppose the use of AI in the following areas?  : In providing education in the UK e.g. providing more personalised learning")</f>
        <v>Would you support or oppose the use of AI in the following areas?  : In providing education in the UK e.g. providing more personalised learning</v>
      </c>
      <c r="E41" s="14" t="str">
        <f>HYPERLINK("#'Full Results'!A255", "255")</f>
        <v>255</v>
      </c>
      <c r="F41" t="s">
        <v>63</v>
      </c>
    </row>
    <row r="42" spans="3:6" x14ac:dyDescent="0.3">
      <c r="C42">
        <v>34</v>
      </c>
      <c r="D42" s="8" t="str">
        <f>HYPERLINK("#'Table 34'!A1", "Would you support or oppose the use of AI in the following areas?  : In government jobs e.g. helping staff find instances of benefit fraud")</f>
        <v>Would you support or oppose the use of AI in the following areas?  : In government jobs e.g. helping staff find instances of benefit fraud</v>
      </c>
      <c r="E42" s="14" t="str">
        <f>HYPERLINK("#'Full Results'!A267", "267")</f>
        <v>267</v>
      </c>
      <c r="F42" t="s">
        <v>63</v>
      </c>
    </row>
    <row r="43" spans="3:6" x14ac:dyDescent="0.3">
      <c r="C43">
        <v>35</v>
      </c>
      <c r="D43" s="8" t="str">
        <f>HYPERLINK("#'Table 35'!A1", "What would be the advantages, if any, of greater use of AI in healthcare services in the UK?Select any which apply")</f>
        <v>What would be the advantages, if any, of greater use of AI in healthcare services in the UK?Select any which apply</v>
      </c>
      <c r="E43" s="14" t="str">
        <f>HYPERLINK("#'Full Results'!A279", "279")</f>
        <v>279</v>
      </c>
      <c r="F43" t="s">
        <v>63</v>
      </c>
    </row>
    <row r="44" spans="3:6" x14ac:dyDescent="0.3">
      <c r="C44">
        <v>36</v>
      </c>
      <c r="D44" s="8" t="str">
        <f>HYPERLINK("#'Table 36'!A1", "What would be the advantages, if any, of greater use of AI in government jobs in the UK?Select any which apply")</f>
        <v>What would be the advantages, if any, of greater use of AI in government jobs in the UK?Select any which apply</v>
      </c>
      <c r="E44" s="14" t="str">
        <f>HYPERLINK("#'Full Results'!A292", "292")</f>
        <v>292</v>
      </c>
      <c r="F44" t="s">
        <v>63</v>
      </c>
    </row>
    <row r="45" spans="3:6" x14ac:dyDescent="0.3">
      <c r="C45">
        <v>37</v>
      </c>
      <c r="D45" s="8" t="str">
        <f>HYPERLINK("#'Table 37'!A1", "What are the main concerns you would have about making greater use of AI in public services in the UK?Select up to three of the following")</f>
        <v>What are the main concerns you would have about making greater use of AI in public services in the UK?Select up to three of the following</v>
      </c>
      <c r="E45" s="14" t="str">
        <f>HYPERLINK("#'Full Results'!A304", "304")</f>
        <v>304</v>
      </c>
      <c r="F45" t="s">
        <v>63</v>
      </c>
    </row>
    <row r="46" spans="3:6" x14ac:dyDescent="0.3">
      <c r="C46">
        <v>38</v>
      </c>
      <c r="D46" s="8" t="str">
        <f>HYPERLINK("#'Table 38'!A1", " Which of the following comes closest to your view?")</f>
        <v xml:space="preserve"> Which of the following comes closest to your view?</v>
      </c>
      <c r="E46" s="14" t="str">
        <f>HYPERLINK("#'Full Results'!A323", "323")</f>
        <v>323</v>
      </c>
      <c r="F46" t="s">
        <v>63</v>
      </c>
    </row>
    <row r="47" spans="3:6" x14ac:dyDescent="0.3">
      <c r="C47">
        <v>39</v>
      </c>
      <c r="D47" s="8" t="str">
        <f>HYPERLINK("#'Table 39'!A1", "What are the most important features you would need from AI used in public services?Select up to three of the following  ")</f>
        <v>What are the most important features you would need from AI used in public services?Select up to three of the following  </v>
      </c>
      <c r="E47" s="14" t="str">
        <f>HYPERLINK("#'Full Results'!A330", "330")</f>
        <v>330</v>
      </c>
      <c r="F47" t="s">
        <v>63</v>
      </c>
    </row>
    <row r="48" spans="3:6" x14ac:dyDescent="0.3">
      <c r="C48">
        <v>40</v>
      </c>
      <c r="D48" s="8" t="str">
        <f>HYPERLINK("#'Table 40'!A1", " Which statement comes closer to your view?   ")</f>
        <v xml:space="preserve"> Which statement comes closer to your view?   </v>
      </c>
      <c r="E48" s="14" t="str">
        <f>HYPERLINK("#'Full Results'!A345", "345")</f>
        <v>345</v>
      </c>
      <c r="F48" t="s">
        <v>63</v>
      </c>
    </row>
    <row r="49" spans="3:6" x14ac:dyDescent="0.3">
      <c r="C49">
        <v>41</v>
      </c>
      <c r="D49" s="31" t="str">
        <f>HYPERLINK("#'Table 41'!A1", " How important or unimportant do you think innovations of the future are built in the UK?")</f>
        <v xml:space="preserve"> How important or unimportant do you think innovations of the future are built in the UK?</v>
      </c>
      <c r="E49" s="32" t="str">
        <f>HYPERLINK("#'Full Results'!A351", "351")</f>
        <v>351</v>
      </c>
      <c r="F49" t="s">
        <v>63</v>
      </c>
    </row>
    <row r="50" spans="3:6" x14ac:dyDescent="0.3">
      <c r="C50">
        <v>42</v>
      </c>
      <c r="D50" s="31" t="str">
        <f>HYPERLINK("#'Table 42'!A1", "Which of the following careers, if any, would you want your child to pursue? Select any which apply If you do not have children, please think about if you had children in the future")</f>
        <v>Which of the following careers, if any, would you want your child to pursue? Select any which apply If you do not have children, please think about if you had children in the future</v>
      </c>
      <c r="E50" s="32" t="str">
        <f>HYPERLINK("#'Full Results'!A363", "363")</f>
        <v>363</v>
      </c>
      <c r="F50" t="s">
        <v>63</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128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0.38973380446791001</v>
      </c>
      <c r="D9" s="17">
        <v>0.42935082617099002</v>
      </c>
      <c r="E9" s="17">
        <v>0.35001080912801902</v>
      </c>
      <c r="F9" s="17"/>
      <c r="G9" s="17">
        <v>0.70477057968740298</v>
      </c>
      <c r="H9" s="17">
        <v>0.66028684434370499</v>
      </c>
      <c r="I9" s="17">
        <v>0.50845891599559101</v>
      </c>
      <c r="J9" s="17">
        <v>0.30278403819604899</v>
      </c>
      <c r="K9" s="17">
        <v>0.20436973024477301</v>
      </c>
      <c r="L9" s="17">
        <v>5.9660212320197199E-2</v>
      </c>
      <c r="M9" s="17"/>
      <c r="N9" s="17">
        <v>0.56289245892613704</v>
      </c>
      <c r="O9" s="17">
        <v>0.44339437929981002</v>
      </c>
      <c r="P9" s="17">
        <v>0.27996044042608598</v>
      </c>
      <c r="Q9" s="17">
        <v>0.240742084937039</v>
      </c>
      <c r="R9" s="17"/>
      <c r="S9" s="17">
        <v>0.56619272654342601</v>
      </c>
      <c r="T9" s="17">
        <v>0.45857339594157498</v>
      </c>
      <c r="U9" s="17">
        <v>0.29414016719039399</v>
      </c>
      <c r="V9" s="17">
        <v>0.25011363403494302</v>
      </c>
      <c r="W9" s="17">
        <v>0.483259471156329</v>
      </c>
      <c r="X9" s="17">
        <v>0.42095319919215501</v>
      </c>
      <c r="Y9" s="17">
        <v>0.351592474078879</v>
      </c>
      <c r="Z9" s="17">
        <v>0.47652472305979099</v>
      </c>
      <c r="AA9" s="17">
        <v>0.312011814987526</v>
      </c>
      <c r="AB9" s="17">
        <v>0.34153957158845599</v>
      </c>
      <c r="AC9" s="17">
        <v>0.295000858714004</v>
      </c>
      <c r="AD9" s="17">
        <v>0.206036147173488</v>
      </c>
      <c r="AE9" s="17"/>
      <c r="AF9" s="17">
        <v>0.36187873629922401</v>
      </c>
      <c r="AG9" s="17">
        <v>0.60797308237310699</v>
      </c>
      <c r="AH9" s="17">
        <v>0.26995211589033402</v>
      </c>
    </row>
    <row r="10" spans="2:34" x14ac:dyDescent="0.3">
      <c r="B10" s="18" t="s">
        <v>121</v>
      </c>
      <c r="C10" s="17">
        <v>0.59450383756154701</v>
      </c>
      <c r="D10" s="17">
        <v>0.55675060498206796</v>
      </c>
      <c r="E10" s="17">
        <v>0.63238344863597196</v>
      </c>
      <c r="F10" s="17"/>
      <c r="G10" s="17">
        <v>0.27544866056329398</v>
      </c>
      <c r="H10" s="17">
        <v>0.31738447694845601</v>
      </c>
      <c r="I10" s="17">
        <v>0.47057948276482697</v>
      </c>
      <c r="J10" s="17">
        <v>0.68650259815678605</v>
      </c>
      <c r="K10" s="17">
        <v>0.78218726261789795</v>
      </c>
      <c r="L10" s="17">
        <v>0.93115363987425204</v>
      </c>
      <c r="M10" s="17"/>
      <c r="N10" s="17">
        <v>0.42230227125395498</v>
      </c>
      <c r="O10" s="17">
        <v>0.54560367804802501</v>
      </c>
      <c r="P10" s="17">
        <v>0.69281933211470503</v>
      </c>
      <c r="Q10" s="17">
        <v>0.74736475884519604</v>
      </c>
      <c r="R10" s="17"/>
      <c r="S10" s="17">
        <v>0.418844247642425</v>
      </c>
      <c r="T10" s="17">
        <v>0.52669706928730298</v>
      </c>
      <c r="U10" s="17">
        <v>0.70585983280960596</v>
      </c>
      <c r="V10" s="17">
        <v>0.73614980758859405</v>
      </c>
      <c r="W10" s="17">
        <v>0.51674052884367105</v>
      </c>
      <c r="X10" s="17">
        <v>0.55707464450289601</v>
      </c>
      <c r="Y10" s="17">
        <v>0.64840752592112105</v>
      </c>
      <c r="Z10" s="17">
        <v>0.50047107452019102</v>
      </c>
      <c r="AA10" s="17">
        <v>0.67060571809167002</v>
      </c>
      <c r="AB10" s="17">
        <v>0.62842816536910495</v>
      </c>
      <c r="AC10" s="17">
        <v>0.66343141212290802</v>
      </c>
      <c r="AD10" s="17">
        <v>0.76320962997591502</v>
      </c>
      <c r="AE10" s="17"/>
      <c r="AF10" s="17">
        <v>0.60955919138426395</v>
      </c>
      <c r="AG10" s="17">
        <v>0.39202691762689301</v>
      </c>
      <c r="AH10" s="17">
        <v>0.71712663963919998</v>
      </c>
    </row>
    <row r="11" spans="2:34" x14ac:dyDescent="0.3">
      <c r="B11" s="18" t="s">
        <v>60</v>
      </c>
      <c r="C11" s="19">
        <v>1.5762357970543098E-2</v>
      </c>
      <c r="D11" s="19">
        <v>1.38985688469419E-2</v>
      </c>
      <c r="E11" s="19">
        <v>1.7605742236008901E-2</v>
      </c>
      <c r="F11" s="19"/>
      <c r="G11" s="19">
        <v>1.9780759749303E-2</v>
      </c>
      <c r="H11" s="19">
        <v>2.2328678707839101E-2</v>
      </c>
      <c r="I11" s="19">
        <v>2.0961601239581001E-2</v>
      </c>
      <c r="J11" s="19">
        <v>1.0713363647165399E-2</v>
      </c>
      <c r="K11" s="19">
        <v>1.3443007137329E-2</v>
      </c>
      <c r="L11" s="19">
        <v>9.1861478055510707E-3</v>
      </c>
      <c r="M11" s="19"/>
      <c r="N11" s="19">
        <v>1.4805269819908E-2</v>
      </c>
      <c r="O11" s="19">
        <v>1.1001942652165199E-2</v>
      </c>
      <c r="P11" s="19">
        <v>2.7220227459209399E-2</v>
      </c>
      <c r="Q11" s="19">
        <v>1.1893156217765599E-2</v>
      </c>
      <c r="R11" s="19"/>
      <c r="S11" s="19">
        <v>1.4963025814148901E-2</v>
      </c>
      <c r="T11" s="19">
        <v>1.4729534771122E-2</v>
      </c>
      <c r="U11" s="19">
        <v>0</v>
      </c>
      <c r="V11" s="19">
        <v>1.37365583764629E-2</v>
      </c>
      <c r="W11" s="19">
        <v>0</v>
      </c>
      <c r="X11" s="19">
        <v>2.1972156304948798E-2</v>
      </c>
      <c r="Y11" s="19">
        <v>0</v>
      </c>
      <c r="Z11" s="19">
        <v>2.30042024200178E-2</v>
      </c>
      <c r="AA11" s="19">
        <v>1.7382466920804002E-2</v>
      </c>
      <c r="AB11" s="19">
        <v>3.00322630424395E-2</v>
      </c>
      <c r="AC11" s="19">
        <v>4.1567729163087902E-2</v>
      </c>
      <c r="AD11" s="19">
        <v>3.07542228505964E-2</v>
      </c>
      <c r="AE11" s="19"/>
      <c r="AF11" s="19">
        <v>2.85620723165118E-2</v>
      </c>
      <c r="AG11" s="19">
        <v>0</v>
      </c>
      <c r="AH11" s="19">
        <v>1.2921244470466E-2</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129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0.14907187565069199</v>
      </c>
      <c r="D9" s="17">
        <v>0.18389037122337701</v>
      </c>
      <c r="E9" s="17">
        <v>0.115504349471302</v>
      </c>
      <c r="F9" s="17"/>
      <c r="G9" s="17">
        <v>0.35026889643398901</v>
      </c>
      <c r="H9" s="17">
        <v>0.30649591111970997</v>
      </c>
      <c r="I9" s="17">
        <v>0.195533558020831</v>
      </c>
      <c r="J9" s="17">
        <v>5.4596800634731102E-2</v>
      </c>
      <c r="K9" s="17">
        <v>4.0016089979684401E-2</v>
      </c>
      <c r="L9" s="17">
        <v>0</v>
      </c>
      <c r="M9" s="17"/>
      <c r="N9" s="17">
        <v>0.26280573607866298</v>
      </c>
      <c r="O9" s="17">
        <v>0.14847178359285301</v>
      </c>
      <c r="P9" s="17">
        <v>0.1113279293893</v>
      </c>
      <c r="Q9" s="17">
        <v>5.8654229213979399E-2</v>
      </c>
      <c r="R9" s="17"/>
      <c r="S9" s="17">
        <v>0.21183506160617699</v>
      </c>
      <c r="T9" s="17">
        <v>0.152927372465891</v>
      </c>
      <c r="U9" s="17">
        <v>0.13119905728940001</v>
      </c>
      <c r="V9" s="17">
        <v>8.6979919635394004E-2</v>
      </c>
      <c r="W9" s="17">
        <v>0.18523488451502099</v>
      </c>
      <c r="X9" s="17">
        <v>0.20372985312087699</v>
      </c>
      <c r="Y9" s="17">
        <v>6.5205115378172293E-2</v>
      </c>
      <c r="Z9" s="17">
        <v>0.19069864356869701</v>
      </c>
      <c r="AA9" s="17">
        <v>0.15260435342940701</v>
      </c>
      <c r="AB9" s="17">
        <v>0.14559725918696101</v>
      </c>
      <c r="AC9" s="17">
        <v>0.125696079536259</v>
      </c>
      <c r="AD9" s="17">
        <v>2.8225118387692899E-2</v>
      </c>
      <c r="AE9" s="17"/>
      <c r="AF9" s="17">
        <v>0.140351464545827</v>
      </c>
      <c r="AG9" s="17">
        <v>0.27552567319795201</v>
      </c>
      <c r="AH9" s="17">
        <v>7.7733352669096298E-2</v>
      </c>
    </row>
    <row r="10" spans="2:34" x14ac:dyDescent="0.3">
      <c r="B10" s="18" t="s">
        <v>121</v>
      </c>
      <c r="C10" s="17">
        <v>0.83144064901779902</v>
      </c>
      <c r="D10" s="17">
        <v>0.80300535813260598</v>
      </c>
      <c r="E10" s="17">
        <v>0.85876250122686404</v>
      </c>
      <c r="F10" s="17"/>
      <c r="G10" s="17">
        <v>0.61547801817551695</v>
      </c>
      <c r="H10" s="17">
        <v>0.65890418402918505</v>
      </c>
      <c r="I10" s="17">
        <v>0.79719914972092498</v>
      </c>
      <c r="J10" s="17">
        <v>0.92865740905691996</v>
      </c>
      <c r="K10" s="17">
        <v>0.94659835557433103</v>
      </c>
      <c r="L10" s="17">
        <v>0.98627354142222501</v>
      </c>
      <c r="M10" s="17"/>
      <c r="N10" s="17">
        <v>0.72679493687129604</v>
      </c>
      <c r="O10" s="17">
        <v>0.82415126537275096</v>
      </c>
      <c r="P10" s="17">
        <v>0.87543969466334604</v>
      </c>
      <c r="Q10" s="17">
        <v>0.91440204789031698</v>
      </c>
      <c r="R10" s="17"/>
      <c r="S10" s="17">
        <v>0.77429296895849997</v>
      </c>
      <c r="T10" s="17">
        <v>0.81864748142194099</v>
      </c>
      <c r="U10" s="17">
        <v>0.85769121759753597</v>
      </c>
      <c r="V10" s="17">
        <v>0.878204920553457</v>
      </c>
      <c r="W10" s="17">
        <v>0.78209043156056401</v>
      </c>
      <c r="X10" s="17">
        <v>0.78509937246396799</v>
      </c>
      <c r="Y10" s="17">
        <v>0.91099607866489196</v>
      </c>
      <c r="Z10" s="17">
        <v>0.78629715401128497</v>
      </c>
      <c r="AA10" s="17">
        <v>0.83823026635679299</v>
      </c>
      <c r="AB10" s="17">
        <v>0.83469297975571</v>
      </c>
      <c r="AC10" s="17">
        <v>0.85556288304557404</v>
      </c>
      <c r="AD10" s="17">
        <v>0.97177488161230696</v>
      </c>
      <c r="AE10" s="17"/>
      <c r="AF10" s="17">
        <v>0.84676749189051403</v>
      </c>
      <c r="AG10" s="17">
        <v>0.71615782633751301</v>
      </c>
      <c r="AH10" s="17">
        <v>0.91432943411640599</v>
      </c>
    </row>
    <row r="11" spans="2:34" x14ac:dyDescent="0.3">
      <c r="B11" s="18" t="s">
        <v>60</v>
      </c>
      <c r="C11" s="19">
        <v>1.94874753315087E-2</v>
      </c>
      <c r="D11" s="19">
        <v>1.3104270644016499E-2</v>
      </c>
      <c r="E11" s="19">
        <v>2.5733149301833701E-2</v>
      </c>
      <c r="F11" s="19"/>
      <c r="G11" s="19">
        <v>3.4253085390494001E-2</v>
      </c>
      <c r="H11" s="19">
        <v>3.4599904851104799E-2</v>
      </c>
      <c r="I11" s="19">
        <v>7.2672922582437301E-3</v>
      </c>
      <c r="J11" s="19">
        <v>1.6745790308348499E-2</v>
      </c>
      <c r="K11" s="19">
        <v>1.33855544459847E-2</v>
      </c>
      <c r="L11" s="19">
        <v>1.3726458577775E-2</v>
      </c>
      <c r="M11" s="19"/>
      <c r="N11" s="19">
        <v>1.0399327050040701E-2</v>
      </c>
      <c r="O11" s="19">
        <v>2.7376951034395702E-2</v>
      </c>
      <c r="P11" s="19">
        <v>1.3232375947353501E-2</v>
      </c>
      <c r="Q11" s="19">
        <v>2.6943722895703501E-2</v>
      </c>
      <c r="R11" s="19"/>
      <c r="S11" s="19">
        <v>1.3871969435322999E-2</v>
      </c>
      <c r="T11" s="19">
        <v>2.84251461121676E-2</v>
      </c>
      <c r="U11" s="19">
        <v>1.11097251130637E-2</v>
      </c>
      <c r="V11" s="19">
        <v>3.4815159811149098E-2</v>
      </c>
      <c r="W11" s="19">
        <v>3.2674683924414999E-2</v>
      </c>
      <c r="X11" s="19">
        <v>1.1170774415155399E-2</v>
      </c>
      <c r="Y11" s="19">
        <v>2.37988059569362E-2</v>
      </c>
      <c r="Z11" s="19">
        <v>2.30042024200178E-2</v>
      </c>
      <c r="AA11" s="19">
        <v>9.1653802138001207E-3</v>
      </c>
      <c r="AB11" s="19">
        <v>1.9709761057328801E-2</v>
      </c>
      <c r="AC11" s="19">
        <v>1.8741037418167E-2</v>
      </c>
      <c r="AD11" s="19">
        <v>0</v>
      </c>
      <c r="AE11" s="19"/>
      <c r="AF11" s="19">
        <v>1.28810435636588E-2</v>
      </c>
      <c r="AG11" s="19">
        <v>8.3165004645353799E-3</v>
      </c>
      <c r="AH11" s="19">
        <v>7.9372132144976005E-3</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130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120</v>
      </c>
      <c r="C9" s="17">
        <v>0.202134914236201</v>
      </c>
      <c r="D9" s="17">
        <v>0.24436346720272001</v>
      </c>
      <c r="E9" s="17">
        <v>0.16146540442104201</v>
      </c>
      <c r="F9" s="17"/>
      <c r="G9" s="17">
        <v>0.33661231620030602</v>
      </c>
      <c r="H9" s="17">
        <v>0.37312070513180601</v>
      </c>
      <c r="I9" s="17">
        <v>0.207648110263663</v>
      </c>
      <c r="J9" s="17">
        <v>0.14213130035260799</v>
      </c>
      <c r="K9" s="17">
        <v>0.116933674588134</v>
      </c>
      <c r="L9" s="17">
        <v>7.5724274687340595E-2</v>
      </c>
      <c r="M9" s="17"/>
      <c r="N9" s="17">
        <v>0.30649540436322098</v>
      </c>
      <c r="O9" s="17">
        <v>0.19450891020514399</v>
      </c>
      <c r="P9" s="17">
        <v>0.134313571553561</v>
      </c>
      <c r="Q9" s="17">
        <v>0.151616424048058</v>
      </c>
      <c r="R9" s="17"/>
      <c r="S9" s="17">
        <v>0.245112004112881</v>
      </c>
      <c r="T9" s="17">
        <v>0.20253532342420799</v>
      </c>
      <c r="U9" s="17">
        <v>0.21603431166408199</v>
      </c>
      <c r="V9" s="17">
        <v>0.210831604481996</v>
      </c>
      <c r="W9" s="17">
        <v>0.17878664368765901</v>
      </c>
      <c r="X9" s="17">
        <v>0.20595049935133</v>
      </c>
      <c r="Y9" s="17">
        <v>0.114900600101351</v>
      </c>
      <c r="Z9" s="17">
        <v>0.24664110692437299</v>
      </c>
      <c r="AA9" s="17">
        <v>0.238965801898538</v>
      </c>
      <c r="AB9" s="17">
        <v>0.15120029529389101</v>
      </c>
      <c r="AC9" s="17">
        <v>0.15741069864434601</v>
      </c>
      <c r="AD9" s="17">
        <v>0.24356719819619099</v>
      </c>
      <c r="AE9" s="17"/>
      <c r="AF9" s="17">
        <v>0.197532427414882</v>
      </c>
      <c r="AG9" s="17">
        <v>0.28274802665684901</v>
      </c>
      <c r="AH9" s="17">
        <v>0.122111407370425</v>
      </c>
    </row>
    <row r="10" spans="2:34" x14ac:dyDescent="0.3">
      <c r="B10" s="18" t="s">
        <v>121</v>
      </c>
      <c r="C10" s="17">
        <v>0.77571122866700304</v>
      </c>
      <c r="D10" s="17">
        <v>0.73142638730993703</v>
      </c>
      <c r="E10" s="17">
        <v>0.81833696850702198</v>
      </c>
      <c r="F10" s="17"/>
      <c r="G10" s="17">
        <v>0.61533756377671101</v>
      </c>
      <c r="H10" s="17">
        <v>0.59291361862038505</v>
      </c>
      <c r="I10" s="17">
        <v>0.77629439863646099</v>
      </c>
      <c r="J10" s="17">
        <v>0.83932570694598996</v>
      </c>
      <c r="K10" s="17">
        <v>0.86968077096588103</v>
      </c>
      <c r="L10" s="17">
        <v>0.91508957750710795</v>
      </c>
      <c r="M10" s="17"/>
      <c r="N10" s="17">
        <v>0.67821558826326001</v>
      </c>
      <c r="O10" s="17">
        <v>0.77560179972431498</v>
      </c>
      <c r="P10" s="17">
        <v>0.84365001252017802</v>
      </c>
      <c r="Q10" s="17">
        <v>0.82640573407140205</v>
      </c>
      <c r="R10" s="17"/>
      <c r="S10" s="17">
        <v>0.74806861788184198</v>
      </c>
      <c r="T10" s="17">
        <v>0.74660687674815696</v>
      </c>
      <c r="U10" s="17">
        <v>0.78396568833591795</v>
      </c>
      <c r="V10" s="17">
        <v>0.76511551940724498</v>
      </c>
      <c r="W10" s="17">
        <v>0.75125753564498599</v>
      </c>
      <c r="X10" s="17">
        <v>0.78287872623351396</v>
      </c>
      <c r="Y10" s="17">
        <v>0.86168261233313004</v>
      </c>
      <c r="Z10" s="17">
        <v>0.73035469065560898</v>
      </c>
      <c r="AA10" s="17">
        <v>0.74365173118065797</v>
      </c>
      <c r="AB10" s="17">
        <v>0.828373306881662</v>
      </c>
      <c r="AC10" s="17">
        <v>0.84258930135565402</v>
      </c>
      <c r="AD10" s="17">
        <v>0.75643280180380901</v>
      </c>
      <c r="AE10" s="17"/>
      <c r="AF10" s="17">
        <v>0.77436925530118395</v>
      </c>
      <c r="AG10" s="17">
        <v>0.70655801369497395</v>
      </c>
      <c r="AH10" s="17">
        <v>0.87396388621122401</v>
      </c>
    </row>
    <row r="11" spans="2:34" x14ac:dyDescent="0.3">
      <c r="B11" s="18" t="s">
        <v>60</v>
      </c>
      <c r="C11" s="19">
        <v>2.2153857096796101E-2</v>
      </c>
      <c r="D11" s="19">
        <v>2.4210145487343099E-2</v>
      </c>
      <c r="E11" s="19">
        <v>2.01976270719358E-2</v>
      </c>
      <c r="F11" s="19"/>
      <c r="G11" s="19">
        <v>4.8050120022983402E-2</v>
      </c>
      <c r="H11" s="19">
        <v>3.3965676247808399E-2</v>
      </c>
      <c r="I11" s="19">
        <v>1.6057491099876E-2</v>
      </c>
      <c r="J11" s="19">
        <v>1.85429927014014E-2</v>
      </c>
      <c r="K11" s="19">
        <v>1.33855544459847E-2</v>
      </c>
      <c r="L11" s="19">
        <v>9.1861478055510707E-3</v>
      </c>
      <c r="M11" s="19"/>
      <c r="N11" s="19">
        <v>1.5289007373519001E-2</v>
      </c>
      <c r="O11" s="19">
        <v>2.98892900705417E-2</v>
      </c>
      <c r="P11" s="19">
        <v>2.2036415926260901E-2</v>
      </c>
      <c r="Q11" s="19">
        <v>2.197784188054E-2</v>
      </c>
      <c r="R11" s="19"/>
      <c r="S11" s="19">
        <v>6.8193780052765302E-3</v>
      </c>
      <c r="T11" s="19">
        <v>5.0857799827634498E-2</v>
      </c>
      <c r="U11" s="19">
        <v>0</v>
      </c>
      <c r="V11" s="19">
        <v>2.4052876110758299E-2</v>
      </c>
      <c r="W11" s="19">
        <v>6.9955820667354507E-2</v>
      </c>
      <c r="X11" s="19">
        <v>1.1170774415155399E-2</v>
      </c>
      <c r="Y11" s="19">
        <v>2.3416787565519299E-2</v>
      </c>
      <c r="Z11" s="19">
        <v>2.30042024200178E-2</v>
      </c>
      <c r="AA11" s="19">
        <v>1.7382466920804002E-2</v>
      </c>
      <c r="AB11" s="19">
        <v>2.0426397824447599E-2</v>
      </c>
      <c r="AC11" s="19">
        <v>0</v>
      </c>
      <c r="AD11" s="19">
        <v>0</v>
      </c>
      <c r="AE11" s="19"/>
      <c r="AF11" s="19">
        <v>2.8098317283933999E-2</v>
      </c>
      <c r="AG11" s="19">
        <v>1.0693959648177299E-2</v>
      </c>
      <c r="AH11" s="19">
        <v>3.92470641835175E-3</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H19"/>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136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131</v>
      </c>
      <c r="C9" s="17">
        <v>9.3698867614928003E-2</v>
      </c>
      <c r="D9" s="17">
        <v>0.116186341963777</v>
      </c>
      <c r="E9" s="17">
        <v>7.2014272638455307E-2</v>
      </c>
      <c r="F9" s="17"/>
      <c r="G9" s="17">
        <v>0.15803362189218401</v>
      </c>
      <c r="H9" s="17">
        <v>0.140385207603412</v>
      </c>
      <c r="I9" s="17">
        <v>0.166567398906559</v>
      </c>
      <c r="J9" s="17">
        <v>6.9469999050283004E-2</v>
      </c>
      <c r="K9" s="17">
        <v>4.7224368931558999E-2</v>
      </c>
      <c r="L9" s="17">
        <v>4.6399608503991602E-3</v>
      </c>
      <c r="M9" s="17"/>
      <c r="N9" s="17">
        <v>0.14666103920333501</v>
      </c>
      <c r="O9" s="17">
        <v>6.7294920175262105E-2</v>
      </c>
      <c r="P9" s="17">
        <v>7.5782363690972201E-2</v>
      </c>
      <c r="Q9" s="17">
        <v>7.61569097792682E-2</v>
      </c>
      <c r="R9" s="17"/>
      <c r="S9" s="17">
        <v>0.15290224919887299</v>
      </c>
      <c r="T9" s="17">
        <v>6.0587527309339702E-2</v>
      </c>
      <c r="U9" s="17">
        <v>5.3085008924449902E-2</v>
      </c>
      <c r="V9" s="17">
        <v>6.6921449628078597E-2</v>
      </c>
      <c r="W9" s="17">
        <v>7.2314671956702506E-2</v>
      </c>
      <c r="X9" s="17">
        <v>0.15327624704427201</v>
      </c>
      <c r="Y9" s="17">
        <v>4.8947541899448103E-2</v>
      </c>
      <c r="Z9" s="17">
        <v>0.18503622150487201</v>
      </c>
      <c r="AA9" s="17">
        <v>7.8879037263953594E-2</v>
      </c>
      <c r="AB9" s="17">
        <v>9.2437507538834507E-2</v>
      </c>
      <c r="AC9" s="17">
        <v>7.7074048133497899E-2</v>
      </c>
      <c r="AD9" s="17">
        <v>0.104024303561112</v>
      </c>
      <c r="AE9" s="17"/>
      <c r="AF9" s="17">
        <v>7.4745701346416296E-2</v>
      </c>
      <c r="AG9" s="17">
        <v>0.18160238230961601</v>
      </c>
      <c r="AH9" s="17">
        <v>7.3749806369940399E-2</v>
      </c>
    </row>
    <row r="10" spans="2:34" x14ac:dyDescent="0.3">
      <c r="B10" s="18" t="s">
        <v>132</v>
      </c>
      <c r="C10" s="17">
        <v>0.207756495630149</v>
      </c>
      <c r="D10" s="17">
        <v>0.20792765165173099</v>
      </c>
      <c r="E10" s="17">
        <v>0.207997461486221</v>
      </c>
      <c r="F10" s="17"/>
      <c r="G10" s="17">
        <v>0.38573424837725601</v>
      </c>
      <c r="H10" s="17">
        <v>0.29254161907069598</v>
      </c>
      <c r="I10" s="17">
        <v>0.233762574557869</v>
      </c>
      <c r="J10" s="17">
        <v>0.12815105651966799</v>
      </c>
      <c r="K10" s="17">
        <v>0.142739895032688</v>
      </c>
      <c r="L10" s="17">
        <v>0.107980820656153</v>
      </c>
      <c r="M10" s="17"/>
      <c r="N10" s="17">
        <v>0.25567254073525503</v>
      </c>
      <c r="O10" s="17">
        <v>0.21591596784634101</v>
      </c>
      <c r="P10" s="17">
        <v>0.18863804112098501</v>
      </c>
      <c r="Q10" s="17">
        <v>0.16752183145869401</v>
      </c>
      <c r="R10" s="17"/>
      <c r="S10" s="17">
        <v>0.23111374337092699</v>
      </c>
      <c r="T10" s="17">
        <v>0.25716090312684697</v>
      </c>
      <c r="U10" s="17">
        <v>0.20102780317316801</v>
      </c>
      <c r="V10" s="17">
        <v>0.17020567555216601</v>
      </c>
      <c r="W10" s="17">
        <v>0.13716577821936801</v>
      </c>
      <c r="X10" s="17">
        <v>0.163811370862639</v>
      </c>
      <c r="Y10" s="17">
        <v>0.278023165238237</v>
      </c>
      <c r="Z10" s="17">
        <v>0.25828361737427802</v>
      </c>
      <c r="AA10" s="17">
        <v>0.20183930123534999</v>
      </c>
      <c r="AB10" s="17">
        <v>0.22532917936415101</v>
      </c>
      <c r="AC10" s="17">
        <v>0.13913380486117699</v>
      </c>
      <c r="AD10" s="17">
        <v>0.14049078898303399</v>
      </c>
      <c r="AE10" s="17"/>
      <c r="AF10" s="17">
        <v>0.21863060821365901</v>
      </c>
      <c r="AG10" s="17">
        <v>0.25410511958350401</v>
      </c>
      <c r="AH10" s="17">
        <v>0.16640632580964199</v>
      </c>
    </row>
    <row r="11" spans="2:34" x14ac:dyDescent="0.3">
      <c r="B11" s="18" t="s">
        <v>133</v>
      </c>
      <c r="C11" s="17">
        <v>0.20447964799725199</v>
      </c>
      <c r="D11" s="17">
        <v>0.22981017332860901</v>
      </c>
      <c r="E11" s="17">
        <v>0.17828652356382699</v>
      </c>
      <c r="F11" s="17"/>
      <c r="G11" s="17">
        <v>0.12141497977966401</v>
      </c>
      <c r="H11" s="17">
        <v>0.127214426458094</v>
      </c>
      <c r="I11" s="17">
        <v>0.240032650772706</v>
      </c>
      <c r="J11" s="17">
        <v>0.239988552862478</v>
      </c>
      <c r="K11" s="17">
        <v>0.25053345648040298</v>
      </c>
      <c r="L11" s="17">
        <v>0.233478553299414</v>
      </c>
      <c r="M11" s="17"/>
      <c r="N11" s="17">
        <v>0.183785437768787</v>
      </c>
      <c r="O11" s="17">
        <v>0.23818838946753901</v>
      </c>
      <c r="P11" s="17">
        <v>0.20513108511869799</v>
      </c>
      <c r="Q11" s="17">
        <v>0.19078981474774301</v>
      </c>
      <c r="R11" s="17"/>
      <c r="S11" s="17">
        <v>0.226680987456337</v>
      </c>
      <c r="T11" s="17">
        <v>0.19360171328790901</v>
      </c>
      <c r="U11" s="17">
        <v>0.13645127142864</v>
      </c>
      <c r="V11" s="17">
        <v>0.26371085856767301</v>
      </c>
      <c r="W11" s="17">
        <v>0.219740705418556</v>
      </c>
      <c r="X11" s="17">
        <v>0.167399008645221</v>
      </c>
      <c r="Y11" s="17">
        <v>0.27553153583856199</v>
      </c>
      <c r="Z11" s="17">
        <v>8.9250690716044301E-2</v>
      </c>
      <c r="AA11" s="17">
        <v>0.144008904468689</v>
      </c>
      <c r="AB11" s="17">
        <v>0.22710430902249601</v>
      </c>
      <c r="AC11" s="17">
        <v>0.215617792790228</v>
      </c>
      <c r="AD11" s="17">
        <v>0.32921897639514702</v>
      </c>
      <c r="AE11" s="17"/>
      <c r="AF11" s="17">
        <v>0.20989442763468399</v>
      </c>
      <c r="AG11" s="17">
        <v>0.20164777150192101</v>
      </c>
      <c r="AH11" s="17">
        <v>0.16226115901643401</v>
      </c>
    </row>
    <row r="12" spans="2:34" x14ac:dyDescent="0.3">
      <c r="B12" s="18" t="s">
        <v>134</v>
      </c>
      <c r="C12" s="17">
        <v>0.21928286404866401</v>
      </c>
      <c r="D12" s="17">
        <v>0.19712008180726201</v>
      </c>
      <c r="E12" s="17">
        <v>0.24126546222734399</v>
      </c>
      <c r="F12" s="17"/>
      <c r="G12" s="17">
        <v>0.15496640152421901</v>
      </c>
      <c r="H12" s="17">
        <v>0.23964362649014301</v>
      </c>
      <c r="I12" s="17">
        <v>0.19935841224750001</v>
      </c>
      <c r="J12" s="17">
        <v>0.19316169903139699</v>
      </c>
      <c r="K12" s="17">
        <v>0.21047242736614399</v>
      </c>
      <c r="L12" s="17">
        <v>0.28885021824338097</v>
      </c>
      <c r="M12" s="17"/>
      <c r="N12" s="17">
        <v>0.19257139477205501</v>
      </c>
      <c r="O12" s="17">
        <v>0.228145109398326</v>
      </c>
      <c r="P12" s="17">
        <v>0.25430989546162402</v>
      </c>
      <c r="Q12" s="17">
        <v>0.20802310630852699</v>
      </c>
      <c r="R12" s="17"/>
      <c r="S12" s="17">
        <v>0.17830802742457999</v>
      </c>
      <c r="T12" s="17">
        <v>0.19026549045611699</v>
      </c>
      <c r="U12" s="17">
        <v>0.269644735429592</v>
      </c>
      <c r="V12" s="17">
        <v>0.18613657189473501</v>
      </c>
      <c r="W12" s="17">
        <v>0.275205931985185</v>
      </c>
      <c r="X12" s="17">
        <v>0.240306296638371</v>
      </c>
      <c r="Y12" s="17">
        <v>0.158602357048549</v>
      </c>
      <c r="Z12" s="17">
        <v>0.20649272232754601</v>
      </c>
      <c r="AA12" s="17">
        <v>0.25392252923854702</v>
      </c>
      <c r="AB12" s="17">
        <v>0.20015602163301</v>
      </c>
      <c r="AC12" s="17">
        <v>0.33678084402049702</v>
      </c>
      <c r="AD12" s="17">
        <v>0.22178563185887401</v>
      </c>
      <c r="AE12" s="17"/>
      <c r="AF12" s="17">
        <v>0.25565221976368602</v>
      </c>
      <c r="AG12" s="17">
        <v>0.19229940314899799</v>
      </c>
      <c r="AH12" s="17">
        <v>0.26782359305597198</v>
      </c>
    </row>
    <row r="13" spans="2:34" x14ac:dyDescent="0.3">
      <c r="B13" s="18" t="s">
        <v>135</v>
      </c>
      <c r="C13" s="17">
        <v>0.13053029387599599</v>
      </c>
      <c r="D13" s="17">
        <v>0.13062439204818599</v>
      </c>
      <c r="E13" s="17">
        <v>0.130694755762744</v>
      </c>
      <c r="F13" s="17"/>
      <c r="G13" s="17">
        <v>0.137822685326323</v>
      </c>
      <c r="H13" s="17">
        <v>0.14929958488106801</v>
      </c>
      <c r="I13" s="17">
        <v>4.5057088136270303E-2</v>
      </c>
      <c r="J13" s="17">
        <v>0.17389544391850301</v>
      </c>
      <c r="K13" s="17">
        <v>0.122588547526743</v>
      </c>
      <c r="L13" s="17">
        <v>0.15034053108567</v>
      </c>
      <c r="M13" s="17"/>
      <c r="N13" s="17">
        <v>8.7135730668075798E-2</v>
      </c>
      <c r="O13" s="17">
        <v>0.116697650302412</v>
      </c>
      <c r="P13" s="17">
        <v>0.128847012340465</v>
      </c>
      <c r="Q13" s="17">
        <v>0.19175551351652101</v>
      </c>
      <c r="R13" s="17"/>
      <c r="S13" s="17">
        <v>7.0128096477986707E-2</v>
      </c>
      <c r="T13" s="17">
        <v>0.119341662215705</v>
      </c>
      <c r="U13" s="17">
        <v>0.14961167765288599</v>
      </c>
      <c r="V13" s="17">
        <v>0.17373914254235501</v>
      </c>
      <c r="W13" s="17">
        <v>0.129584838684943</v>
      </c>
      <c r="X13" s="17">
        <v>0.16923971839853499</v>
      </c>
      <c r="Y13" s="17">
        <v>0.12645168564182799</v>
      </c>
      <c r="Z13" s="17">
        <v>0.123981935355217</v>
      </c>
      <c r="AA13" s="17">
        <v>0.21924144457347999</v>
      </c>
      <c r="AB13" s="17">
        <v>7.9496509385112393E-2</v>
      </c>
      <c r="AC13" s="17">
        <v>0.120590810195551</v>
      </c>
      <c r="AD13" s="17">
        <v>2.8225118387692899E-2</v>
      </c>
      <c r="AE13" s="17"/>
      <c r="AF13" s="17">
        <v>0.16074782364131701</v>
      </c>
      <c r="AG13" s="17">
        <v>7.9049290285323898E-2</v>
      </c>
      <c r="AH13" s="17">
        <v>0.19548094969346899</v>
      </c>
    </row>
    <row r="14" spans="2:34" x14ac:dyDescent="0.3">
      <c r="B14" s="18" t="s">
        <v>60</v>
      </c>
      <c r="C14" s="19">
        <v>0.14425183083301099</v>
      </c>
      <c r="D14" s="19">
        <v>0.118331359200435</v>
      </c>
      <c r="E14" s="19">
        <v>0.16974152432140799</v>
      </c>
      <c r="F14" s="19"/>
      <c r="G14" s="19">
        <v>4.2028063100354097E-2</v>
      </c>
      <c r="H14" s="19">
        <v>5.0915535496587998E-2</v>
      </c>
      <c r="I14" s="19">
        <v>0.11522187537909601</v>
      </c>
      <c r="J14" s="19">
        <v>0.19533324861767101</v>
      </c>
      <c r="K14" s="19">
        <v>0.22644130466246401</v>
      </c>
      <c r="L14" s="19">
        <v>0.214709915864983</v>
      </c>
      <c r="M14" s="19"/>
      <c r="N14" s="19">
        <v>0.134173856852491</v>
      </c>
      <c r="O14" s="19">
        <v>0.13375796281012001</v>
      </c>
      <c r="P14" s="19">
        <v>0.14729160226725599</v>
      </c>
      <c r="Q14" s="19">
        <v>0.165752824189247</v>
      </c>
      <c r="R14" s="19"/>
      <c r="S14" s="19">
        <v>0.14086689607129599</v>
      </c>
      <c r="T14" s="19">
        <v>0.179042703604081</v>
      </c>
      <c r="U14" s="19">
        <v>0.19017950339126399</v>
      </c>
      <c r="V14" s="19">
        <v>0.13928630181499299</v>
      </c>
      <c r="W14" s="19">
        <v>0.16598807373524499</v>
      </c>
      <c r="X14" s="19">
        <v>0.105967358410962</v>
      </c>
      <c r="Y14" s="19">
        <v>0.11244371433337499</v>
      </c>
      <c r="Z14" s="19">
        <v>0.13695481272204299</v>
      </c>
      <c r="AA14" s="19">
        <v>0.102108783219981</v>
      </c>
      <c r="AB14" s="19">
        <v>0.17547647305639499</v>
      </c>
      <c r="AC14" s="19">
        <v>0.110802699999048</v>
      </c>
      <c r="AD14" s="19">
        <v>0.17625518081413999</v>
      </c>
      <c r="AE14" s="19"/>
      <c r="AF14" s="19">
        <v>8.0329219400237004E-2</v>
      </c>
      <c r="AG14" s="19">
        <v>9.1296033170637197E-2</v>
      </c>
      <c r="AH14" s="19">
        <v>0.13427816605454301</v>
      </c>
    </row>
    <row r="15" spans="2:34" x14ac:dyDescent="0.3">
      <c r="B15" s="16"/>
    </row>
    <row r="16" spans="2:34" x14ac:dyDescent="0.3">
      <c r="B16" t="s">
        <v>64</v>
      </c>
    </row>
    <row r="17" spans="2:2" x14ac:dyDescent="0.3">
      <c r="B17" t="s">
        <v>65</v>
      </c>
    </row>
    <row r="19" spans="2:2" x14ac:dyDescent="0.3">
      <c r="B19"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H23"/>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145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137</v>
      </c>
      <c r="C9" s="17">
        <v>0.48777649889976399</v>
      </c>
      <c r="D9" s="17">
        <v>0.51977838107911201</v>
      </c>
      <c r="E9" s="17">
        <v>0.45565124054439798</v>
      </c>
      <c r="F9" s="17"/>
      <c r="G9" s="17">
        <v>0.35015785849648101</v>
      </c>
      <c r="H9" s="17">
        <v>0.45940437334968498</v>
      </c>
      <c r="I9" s="17">
        <v>0.44054338530675402</v>
      </c>
      <c r="J9" s="17">
        <v>0.504979582926112</v>
      </c>
      <c r="K9" s="17">
        <v>0.58434655736593399</v>
      </c>
      <c r="L9" s="17">
        <v>0.56168921631635704</v>
      </c>
      <c r="M9" s="17"/>
      <c r="N9" s="17">
        <v>0.55333945664003703</v>
      </c>
      <c r="O9" s="17">
        <v>0.475883631424668</v>
      </c>
      <c r="P9" s="17">
        <v>0.46126389828349301</v>
      </c>
      <c r="Q9" s="17">
        <v>0.45302426058672401</v>
      </c>
      <c r="R9" s="17"/>
      <c r="S9" s="17">
        <v>0.48354562156272801</v>
      </c>
      <c r="T9" s="17">
        <v>0.44410679615312998</v>
      </c>
      <c r="U9" s="17">
        <v>0.50390228725066899</v>
      </c>
      <c r="V9" s="17">
        <v>0.48003474246014299</v>
      </c>
      <c r="W9" s="17">
        <v>0.44111770788414301</v>
      </c>
      <c r="X9" s="17">
        <v>0.47615298115132099</v>
      </c>
      <c r="Y9" s="17">
        <v>0.46129631119867198</v>
      </c>
      <c r="Z9" s="17">
        <v>0.66358093425142495</v>
      </c>
      <c r="AA9" s="17">
        <v>0.47106584895842302</v>
      </c>
      <c r="AB9" s="17">
        <v>0.57612111807562305</v>
      </c>
      <c r="AC9" s="17">
        <v>0.50333816852207103</v>
      </c>
      <c r="AD9" s="17">
        <v>0.42650172559803401</v>
      </c>
      <c r="AE9" s="17"/>
      <c r="AF9" s="17">
        <v>0.49634874327990602</v>
      </c>
      <c r="AG9" s="17">
        <v>0.44989744858438402</v>
      </c>
      <c r="AH9" s="17">
        <v>0.59622333143346995</v>
      </c>
    </row>
    <row r="10" spans="2:34" x14ac:dyDescent="0.3">
      <c r="B10" s="18" t="s">
        <v>138</v>
      </c>
      <c r="C10" s="17">
        <v>0.43666068815404702</v>
      </c>
      <c r="D10" s="17">
        <v>0.46613242671925498</v>
      </c>
      <c r="E10" s="17">
        <v>0.40689567437259699</v>
      </c>
      <c r="F10" s="17"/>
      <c r="G10" s="17">
        <v>0.459370900291726</v>
      </c>
      <c r="H10" s="17">
        <v>0.48249579607848397</v>
      </c>
      <c r="I10" s="17">
        <v>0.47630947426790299</v>
      </c>
      <c r="J10" s="17">
        <v>0.45264675688468098</v>
      </c>
      <c r="K10" s="17">
        <v>0.39160660982349299</v>
      </c>
      <c r="L10" s="17">
        <v>0.36943780000360199</v>
      </c>
      <c r="M10" s="17"/>
      <c r="N10" s="17">
        <v>0.49798416376212901</v>
      </c>
      <c r="O10" s="17">
        <v>0.48699996438680598</v>
      </c>
      <c r="P10" s="17">
        <v>0.37575688341241298</v>
      </c>
      <c r="Q10" s="17">
        <v>0.36991587795184599</v>
      </c>
      <c r="R10" s="17"/>
      <c r="S10" s="17">
        <v>0.47924103208094498</v>
      </c>
      <c r="T10" s="17">
        <v>0.42236468761864798</v>
      </c>
      <c r="U10" s="17">
        <v>0.39627702828860301</v>
      </c>
      <c r="V10" s="17">
        <v>0.33306826831757202</v>
      </c>
      <c r="W10" s="17">
        <v>0.45849064229939102</v>
      </c>
      <c r="X10" s="17">
        <v>0.44611306190074101</v>
      </c>
      <c r="Y10" s="17">
        <v>0.465599378749816</v>
      </c>
      <c r="Z10" s="17">
        <v>0.64391810699394902</v>
      </c>
      <c r="AA10" s="17">
        <v>0.41243742938782602</v>
      </c>
      <c r="AB10" s="17">
        <v>0.38335399148271398</v>
      </c>
      <c r="AC10" s="17">
        <v>0.44595381376478299</v>
      </c>
      <c r="AD10" s="17">
        <v>0.524929013087026</v>
      </c>
      <c r="AE10" s="17"/>
      <c r="AF10" s="17">
        <v>0.48535642210225899</v>
      </c>
      <c r="AG10" s="17">
        <v>0.48582774290611902</v>
      </c>
      <c r="AH10" s="17">
        <v>0.42851728815460299</v>
      </c>
    </row>
    <row r="11" spans="2:34" ht="28.8" x14ac:dyDescent="0.3">
      <c r="B11" s="18" t="s">
        <v>139</v>
      </c>
      <c r="C11" s="17">
        <v>0.36982222784845797</v>
      </c>
      <c r="D11" s="17">
        <v>0.38875112027418002</v>
      </c>
      <c r="E11" s="17">
        <v>0.35213971477738798</v>
      </c>
      <c r="F11" s="17"/>
      <c r="G11" s="17">
        <v>0.32570757817886398</v>
      </c>
      <c r="H11" s="17">
        <v>0.43202598995331398</v>
      </c>
      <c r="I11" s="17">
        <v>0.39848939061726901</v>
      </c>
      <c r="J11" s="17">
        <v>0.33106610025916899</v>
      </c>
      <c r="K11" s="17">
        <v>0.36601198071720997</v>
      </c>
      <c r="L11" s="17">
        <v>0.35928670445831801</v>
      </c>
      <c r="M11" s="17"/>
      <c r="N11" s="17">
        <v>0.425104145781044</v>
      </c>
      <c r="O11" s="17">
        <v>0.39804227111683599</v>
      </c>
      <c r="P11" s="17">
        <v>0.32156262121511497</v>
      </c>
      <c r="Q11" s="17">
        <v>0.32518127919968898</v>
      </c>
      <c r="R11" s="17"/>
      <c r="S11" s="17">
        <v>0.40697841244440602</v>
      </c>
      <c r="T11" s="17">
        <v>0.324805762846818</v>
      </c>
      <c r="U11" s="17">
        <v>0.41762821300293101</v>
      </c>
      <c r="V11" s="17">
        <v>0.319767757910498</v>
      </c>
      <c r="W11" s="17">
        <v>0.38080930160674697</v>
      </c>
      <c r="X11" s="17">
        <v>0.27815863319304002</v>
      </c>
      <c r="Y11" s="17">
        <v>0.35764510599340499</v>
      </c>
      <c r="Z11" s="17">
        <v>0.38722099298090201</v>
      </c>
      <c r="AA11" s="17">
        <v>0.42892531268803802</v>
      </c>
      <c r="AB11" s="17">
        <v>0.34845170792188301</v>
      </c>
      <c r="AC11" s="17">
        <v>0.444766599967511</v>
      </c>
      <c r="AD11" s="17">
        <v>0.39749735468691799</v>
      </c>
      <c r="AE11" s="17"/>
      <c r="AF11" s="17">
        <v>0.31695347782827099</v>
      </c>
      <c r="AG11" s="17">
        <v>0.43099088053059798</v>
      </c>
      <c r="AH11" s="17">
        <v>0.36187158723325902</v>
      </c>
    </row>
    <row r="12" spans="2:34" x14ac:dyDescent="0.3">
      <c r="B12" s="18" t="s">
        <v>140</v>
      </c>
      <c r="C12" s="17">
        <v>0.332026860622949</v>
      </c>
      <c r="D12" s="17">
        <v>0.29715845682063102</v>
      </c>
      <c r="E12" s="17">
        <v>0.36658635332563999</v>
      </c>
      <c r="F12" s="17"/>
      <c r="G12" s="17">
        <v>0.47482419417482402</v>
      </c>
      <c r="H12" s="17">
        <v>0.43091746376101803</v>
      </c>
      <c r="I12" s="17">
        <v>0.36764443999469498</v>
      </c>
      <c r="J12" s="17">
        <v>0.29329534080896202</v>
      </c>
      <c r="K12" s="17">
        <v>0.27572547906470601</v>
      </c>
      <c r="L12" s="17">
        <v>0.197294254604227</v>
      </c>
      <c r="M12" s="17"/>
      <c r="N12" s="17">
        <v>0.37704789182260701</v>
      </c>
      <c r="O12" s="17">
        <v>0.35575401453848599</v>
      </c>
      <c r="P12" s="17">
        <v>0.27753677471655802</v>
      </c>
      <c r="Q12" s="17">
        <v>0.303393087167808</v>
      </c>
      <c r="R12" s="17"/>
      <c r="S12" s="17">
        <v>0.377553754091358</v>
      </c>
      <c r="T12" s="17">
        <v>0.34803922684935901</v>
      </c>
      <c r="U12" s="17">
        <v>0.32133146105831101</v>
      </c>
      <c r="V12" s="17">
        <v>0.26168790405210302</v>
      </c>
      <c r="W12" s="17">
        <v>0.30301495928587802</v>
      </c>
      <c r="X12" s="17">
        <v>0.288478599087439</v>
      </c>
      <c r="Y12" s="17">
        <v>0.35398927990217999</v>
      </c>
      <c r="Z12" s="17">
        <v>0.330663142247617</v>
      </c>
      <c r="AA12" s="17">
        <v>0.40338030849652001</v>
      </c>
      <c r="AB12" s="17">
        <v>0.27392072305080201</v>
      </c>
      <c r="AC12" s="17">
        <v>0.23300283558539001</v>
      </c>
      <c r="AD12" s="17">
        <v>0.51079009498973604</v>
      </c>
      <c r="AE12" s="17"/>
      <c r="AF12" s="17">
        <v>0.33763672784923898</v>
      </c>
      <c r="AG12" s="17">
        <v>0.42590873976093502</v>
      </c>
      <c r="AH12" s="17">
        <v>0.25507582881427898</v>
      </c>
    </row>
    <row r="13" spans="2:34" ht="28.8" x14ac:dyDescent="0.3">
      <c r="B13" s="18" t="s">
        <v>141</v>
      </c>
      <c r="C13" s="17">
        <v>0.31447062594040498</v>
      </c>
      <c r="D13" s="17">
        <v>0.30361651067080297</v>
      </c>
      <c r="E13" s="17">
        <v>0.323681580385413</v>
      </c>
      <c r="F13" s="17"/>
      <c r="G13" s="17">
        <v>0.33886384855289098</v>
      </c>
      <c r="H13" s="17">
        <v>0.33432155983018202</v>
      </c>
      <c r="I13" s="17">
        <v>0.351941251381436</v>
      </c>
      <c r="J13" s="17">
        <v>0.214168253317956</v>
      </c>
      <c r="K13" s="17">
        <v>0.28660923739919397</v>
      </c>
      <c r="L13" s="17">
        <v>0.35175935851971701</v>
      </c>
      <c r="M13" s="17"/>
      <c r="N13" s="17">
        <v>0.33658766844582499</v>
      </c>
      <c r="O13" s="17">
        <v>0.33358286368455697</v>
      </c>
      <c r="P13" s="17">
        <v>0.33508062086426899</v>
      </c>
      <c r="Q13" s="17">
        <v>0.25384743381532998</v>
      </c>
      <c r="R13" s="17"/>
      <c r="S13" s="17">
        <v>0.34062237005384899</v>
      </c>
      <c r="T13" s="17">
        <v>0.27903892987531398</v>
      </c>
      <c r="U13" s="17">
        <v>0.37669248026104901</v>
      </c>
      <c r="V13" s="17">
        <v>0.340035202238475</v>
      </c>
      <c r="W13" s="17">
        <v>0.33217412224536402</v>
      </c>
      <c r="X13" s="17">
        <v>0.21542856977067201</v>
      </c>
      <c r="Y13" s="17">
        <v>0.31016900166780298</v>
      </c>
      <c r="Z13" s="17">
        <v>0.34040229645839198</v>
      </c>
      <c r="AA13" s="17">
        <v>0.320284197953698</v>
      </c>
      <c r="AB13" s="17">
        <v>0.29729333396263202</v>
      </c>
      <c r="AC13" s="17">
        <v>0.343784584457481</v>
      </c>
      <c r="AD13" s="17">
        <v>0.31857244027806603</v>
      </c>
      <c r="AE13" s="17"/>
      <c r="AF13" s="17">
        <v>0.278010449083333</v>
      </c>
      <c r="AG13" s="17">
        <v>0.38764679985376899</v>
      </c>
      <c r="AH13" s="17">
        <v>0.30479372622665601</v>
      </c>
    </row>
    <row r="14" spans="2:34" x14ac:dyDescent="0.3">
      <c r="B14" s="18" t="s">
        <v>142</v>
      </c>
      <c r="C14" s="17">
        <v>0.31432789818801099</v>
      </c>
      <c r="D14" s="17">
        <v>0.34226864699899301</v>
      </c>
      <c r="E14" s="17">
        <v>0.28777282352023498</v>
      </c>
      <c r="F14" s="17"/>
      <c r="G14" s="17">
        <v>0.32679729592121498</v>
      </c>
      <c r="H14" s="17">
        <v>0.33964597028172699</v>
      </c>
      <c r="I14" s="17">
        <v>0.35394507163961503</v>
      </c>
      <c r="J14" s="17">
        <v>0.30364503426928702</v>
      </c>
      <c r="K14" s="17">
        <v>0.25667829930622199</v>
      </c>
      <c r="L14" s="17">
        <v>0.30069499165148</v>
      </c>
      <c r="M14" s="17"/>
      <c r="N14" s="17">
        <v>0.31306541267222598</v>
      </c>
      <c r="O14" s="17">
        <v>0.31419592151703302</v>
      </c>
      <c r="P14" s="17">
        <v>0.35208887045717802</v>
      </c>
      <c r="Q14" s="17">
        <v>0.28244870670523398</v>
      </c>
      <c r="R14" s="17"/>
      <c r="S14" s="17">
        <v>0.328711093059534</v>
      </c>
      <c r="T14" s="17">
        <v>0.30118773864477699</v>
      </c>
      <c r="U14" s="17">
        <v>0.279009402219764</v>
      </c>
      <c r="V14" s="17">
        <v>0.27716414363833503</v>
      </c>
      <c r="W14" s="17">
        <v>0.33291940412367999</v>
      </c>
      <c r="X14" s="17">
        <v>0.29511893808484102</v>
      </c>
      <c r="Y14" s="17">
        <v>0.32676050360594999</v>
      </c>
      <c r="Z14" s="17">
        <v>0.29779537443702597</v>
      </c>
      <c r="AA14" s="17">
        <v>0.31522641962694697</v>
      </c>
      <c r="AB14" s="17">
        <v>0.32645717148875902</v>
      </c>
      <c r="AC14" s="17">
        <v>0.33299405315646102</v>
      </c>
      <c r="AD14" s="17">
        <v>0.44474194555885699</v>
      </c>
      <c r="AE14" s="17"/>
      <c r="AF14" s="17">
        <v>0.31330773445938298</v>
      </c>
      <c r="AG14" s="17">
        <v>0.37562033942761802</v>
      </c>
      <c r="AH14" s="17">
        <v>0.30575611971415201</v>
      </c>
    </row>
    <row r="15" spans="2:34" ht="28.8" x14ac:dyDescent="0.3">
      <c r="B15" s="18" t="s">
        <v>143</v>
      </c>
      <c r="C15" s="17">
        <v>0.24824991990848999</v>
      </c>
      <c r="D15" s="17">
        <v>0.27948622781395999</v>
      </c>
      <c r="E15" s="17">
        <v>0.21639944714419701</v>
      </c>
      <c r="F15" s="17"/>
      <c r="G15" s="17">
        <v>0.21400996170148401</v>
      </c>
      <c r="H15" s="17">
        <v>0.305335763949039</v>
      </c>
      <c r="I15" s="17">
        <v>0.297257521106772</v>
      </c>
      <c r="J15" s="17">
        <v>0.18285090285658501</v>
      </c>
      <c r="K15" s="17">
        <v>0.20317512942924601</v>
      </c>
      <c r="L15" s="17">
        <v>0.26812932047707499</v>
      </c>
      <c r="M15" s="17"/>
      <c r="N15" s="17">
        <v>0.30869002320887401</v>
      </c>
      <c r="O15" s="17">
        <v>0.24974410794225199</v>
      </c>
      <c r="P15" s="17">
        <v>0.20234465363908799</v>
      </c>
      <c r="Q15" s="17">
        <v>0.217183677066206</v>
      </c>
      <c r="R15" s="17"/>
      <c r="S15" s="17">
        <v>0.22287839801975501</v>
      </c>
      <c r="T15" s="17">
        <v>0.18426811783300401</v>
      </c>
      <c r="U15" s="17">
        <v>0.27776267002848098</v>
      </c>
      <c r="V15" s="17">
        <v>0.19679784381391199</v>
      </c>
      <c r="W15" s="17">
        <v>0.25311843520689697</v>
      </c>
      <c r="X15" s="17">
        <v>0.28242397746357201</v>
      </c>
      <c r="Y15" s="17">
        <v>0.18597034179841401</v>
      </c>
      <c r="Z15" s="17">
        <v>0.31362072932756302</v>
      </c>
      <c r="AA15" s="17">
        <v>0.32116151635291201</v>
      </c>
      <c r="AB15" s="17">
        <v>0.24876525293200399</v>
      </c>
      <c r="AC15" s="17">
        <v>0.27807266409607301</v>
      </c>
      <c r="AD15" s="17">
        <v>0.36617361594738601</v>
      </c>
      <c r="AE15" s="17"/>
      <c r="AF15" s="17">
        <v>0.284484266903479</v>
      </c>
      <c r="AG15" s="17">
        <v>0.27556193200377999</v>
      </c>
      <c r="AH15" s="17">
        <v>0.253188585105242</v>
      </c>
    </row>
    <row r="16" spans="2:34" ht="28.8" x14ac:dyDescent="0.3">
      <c r="B16" s="18" t="s">
        <v>144</v>
      </c>
      <c r="C16" s="17">
        <v>0.16336320556678899</v>
      </c>
      <c r="D16" s="17">
        <v>0.15468697104633</v>
      </c>
      <c r="E16" s="17">
        <v>0.17015992080760101</v>
      </c>
      <c r="F16" s="17"/>
      <c r="G16" s="17">
        <v>0.14916131393412799</v>
      </c>
      <c r="H16" s="17">
        <v>0.147623967055869</v>
      </c>
      <c r="I16" s="17">
        <v>0.213412687599941</v>
      </c>
      <c r="J16" s="17">
        <v>0.171475357974679</v>
      </c>
      <c r="K16" s="17">
        <v>0.12836260180938899</v>
      </c>
      <c r="L16" s="17">
        <v>0.16172966526077201</v>
      </c>
      <c r="M16" s="17"/>
      <c r="N16" s="17">
        <v>0.139687753602768</v>
      </c>
      <c r="O16" s="17">
        <v>0.151252908509588</v>
      </c>
      <c r="P16" s="17">
        <v>0.17452125516223799</v>
      </c>
      <c r="Q16" s="17">
        <v>0.187080932376431</v>
      </c>
      <c r="R16" s="17"/>
      <c r="S16" s="17">
        <v>0.11592152580552099</v>
      </c>
      <c r="T16" s="17">
        <v>0.17464700022506299</v>
      </c>
      <c r="U16" s="17">
        <v>0.17207342960880601</v>
      </c>
      <c r="V16" s="17">
        <v>0.213214116162187</v>
      </c>
      <c r="W16" s="17">
        <v>0.203447732464825</v>
      </c>
      <c r="X16" s="17">
        <v>0.20630821764618401</v>
      </c>
      <c r="Y16" s="17">
        <v>0.205739163207599</v>
      </c>
      <c r="Z16" s="17">
        <v>0.15497392008525099</v>
      </c>
      <c r="AA16" s="17">
        <v>0.19040057025660201</v>
      </c>
      <c r="AB16" s="17">
        <v>4.4704027283212301E-2</v>
      </c>
      <c r="AC16" s="17">
        <v>0.18107008312052</v>
      </c>
      <c r="AD16" s="17">
        <v>6.7115870584101595E-2</v>
      </c>
      <c r="AE16" s="17"/>
      <c r="AF16" s="17">
        <v>0.15848106793802699</v>
      </c>
      <c r="AG16" s="17">
        <v>0.174648122987316</v>
      </c>
      <c r="AH16" s="17">
        <v>0.17896718019723501</v>
      </c>
    </row>
    <row r="17" spans="2:34" x14ac:dyDescent="0.3">
      <c r="B17" s="18" t="s">
        <v>60</v>
      </c>
      <c r="C17" s="17">
        <v>9.0489050140396099E-2</v>
      </c>
      <c r="D17" s="17">
        <v>6.0471042159124702E-2</v>
      </c>
      <c r="E17" s="17">
        <v>0.11985803600520201</v>
      </c>
      <c r="F17" s="17"/>
      <c r="G17" s="17">
        <v>5.3529916695037302E-2</v>
      </c>
      <c r="H17" s="17">
        <v>5.67575212917985E-2</v>
      </c>
      <c r="I17" s="17">
        <v>4.1562490760915602E-2</v>
      </c>
      <c r="J17" s="17">
        <v>0.14794994787816201</v>
      </c>
      <c r="K17" s="17">
        <v>0.10777344758223401</v>
      </c>
      <c r="L17" s="17">
        <v>0.12403150291418701</v>
      </c>
      <c r="M17" s="17"/>
      <c r="N17" s="17">
        <v>4.8254251555703502E-2</v>
      </c>
      <c r="O17" s="17">
        <v>9.6071447225357903E-2</v>
      </c>
      <c r="P17" s="17">
        <v>9.9504151302980903E-2</v>
      </c>
      <c r="Q17" s="17">
        <v>0.123922024624024</v>
      </c>
      <c r="R17" s="17"/>
      <c r="S17" s="17">
        <v>6.4958428623499598E-2</v>
      </c>
      <c r="T17" s="17">
        <v>0.14136115459828</v>
      </c>
      <c r="U17" s="17">
        <v>0.117984734264192</v>
      </c>
      <c r="V17" s="17">
        <v>0.11185284607091001</v>
      </c>
      <c r="W17" s="17">
        <v>8.3247385107116004E-2</v>
      </c>
      <c r="X17" s="17">
        <v>9.0631634353682405E-2</v>
      </c>
      <c r="Y17" s="17">
        <v>7.1793939282934705E-2</v>
      </c>
      <c r="Z17" s="17">
        <v>4.3687874690783599E-2</v>
      </c>
      <c r="AA17" s="17">
        <v>7.9172285817960306E-2</v>
      </c>
      <c r="AB17" s="17">
        <v>0.11552171383904</v>
      </c>
      <c r="AC17" s="17">
        <v>5.6851347464378997E-2</v>
      </c>
      <c r="AD17" s="17">
        <v>0</v>
      </c>
      <c r="AE17" s="17"/>
      <c r="AF17" s="17">
        <v>6.0605906417645801E-2</v>
      </c>
      <c r="AG17" s="17">
        <v>6.5483761723975298E-2</v>
      </c>
      <c r="AH17" s="17">
        <v>7.2960433120618895E-2</v>
      </c>
    </row>
    <row r="18" spans="2:34" x14ac:dyDescent="0.3">
      <c r="B18" s="18" t="s">
        <v>75</v>
      </c>
      <c r="C18" s="19">
        <v>3.5858949972429201E-2</v>
      </c>
      <c r="D18" s="19">
        <v>3.4895805697847997E-2</v>
      </c>
      <c r="E18" s="19">
        <v>3.6865895714533997E-2</v>
      </c>
      <c r="F18" s="19"/>
      <c r="G18" s="19">
        <v>2.71443827290784E-2</v>
      </c>
      <c r="H18" s="19">
        <v>2.3167221386655799E-2</v>
      </c>
      <c r="I18" s="19">
        <v>3.8370725292027001E-2</v>
      </c>
      <c r="J18" s="19">
        <v>5.9063945547761003E-2</v>
      </c>
      <c r="K18" s="19">
        <v>3.5246622376458002E-2</v>
      </c>
      <c r="L18" s="19">
        <v>3.1475632609013898E-2</v>
      </c>
      <c r="M18" s="19"/>
      <c r="N18" s="19">
        <v>2.06161660774439E-2</v>
      </c>
      <c r="O18" s="19">
        <v>2.2846783153223998E-2</v>
      </c>
      <c r="P18" s="19">
        <v>5.6618890703599503E-2</v>
      </c>
      <c r="Q18" s="19">
        <v>4.4562550472265899E-2</v>
      </c>
      <c r="R18" s="19"/>
      <c r="S18" s="19">
        <v>1.41035001370913E-2</v>
      </c>
      <c r="T18" s="19">
        <v>4.4783799970357203E-2</v>
      </c>
      <c r="U18" s="19">
        <v>3.4778784792902098E-2</v>
      </c>
      <c r="V18" s="19">
        <v>6.7045338648878197E-2</v>
      </c>
      <c r="W18" s="19">
        <v>5.04733482743141E-2</v>
      </c>
      <c r="X18" s="19">
        <v>6.3547128888124499E-2</v>
      </c>
      <c r="Y18" s="19">
        <v>2.8939902909140499E-2</v>
      </c>
      <c r="Z18" s="19">
        <v>0</v>
      </c>
      <c r="AA18" s="19">
        <v>2.5221104759094198E-2</v>
      </c>
      <c r="AB18" s="19">
        <v>3.4599204382469301E-2</v>
      </c>
      <c r="AC18" s="19">
        <v>3.5138293060053498E-2</v>
      </c>
      <c r="AD18" s="19">
        <v>0</v>
      </c>
      <c r="AE18" s="19"/>
      <c r="AF18" s="19">
        <v>2.87467996538903E-2</v>
      </c>
      <c r="AG18" s="19">
        <v>1.1250284403671901E-2</v>
      </c>
      <c r="AH18" s="19">
        <v>3.6791034674010702E-2</v>
      </c>
    </row>
    <row r="19" spans="2:34" x14ac:dyDescent="0.3">
      <c r="B19" s="16"/>
    </row>
    <row r="20" spans="2:34" x14ac:dyDescent="0.3">
      <c r="B20" t="s">
        <v>64</v>
      </c>
    </row>
    <row r="21" spans="2:34" x14ac:dyDescent="0.3">
      <c r="B21" t="s">
        <v>65</v>
      </c>
    </row>
    <row r="23" spans="2:34" x14ac:dyDescent="0.3">
      <c r="B23"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E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20.77734375" customWidth="1"/>
  </cols>
  <sheetData>
    <row r="2" spans="2:5" ht="40.049999999999997" customHeight="1" x14ac:dyDescent="0.3">
      <c r="D2" s="29" t="s">
        <v>155</v>
      </c>
      <c r="E2" s="26"/>
    </row>
    <row r="6" spans="2:5" ht="49.95" customHeight="1" x14ac:dyDescent="0.3">
      <c r="B6" s="23" t="s">
        <v>15</v>
      </c>
      <c r="C6" s="23" t="s">
        <v>146</v>
      </c>
      <c r="D6" s="23" t="s">
        <v>147</v>
      </c>
    </row>
    <row r="7" spans="2:5" x14ac:dyDescent="0.3">
      <c r="B7" s="18" t="s">
        <v>148</v>
      </c>
      <c r="C7" s="17">
        <v>0.163400712087066</v>
      </c>
      <c r="D7" s="17">
        <v>0.102872707776078</v>
      </c>
    </row>
    <row r="8" spans="2:5" x14ac:dyDescent="0.3">
      <c r="B8" s="18" t="s">
        <v>149</v>
      </c>
      <c r="C8" s="17">
        <v>0.40802256580430402</v>
      </c>
      <c r="D8" s="17">
        <v>0.331944617990313</v>
      </c>
    </row>
    <row r="9" spans="2:5" x14ac:dyDescent="0.3">
      <c r="B9" s="18" t="s">
        <v>150</v>
      </c>
      <c r="C9" s="17">
        <v>0.25214958101067703</v>
      </c>
      <c r="D9" s="17">
        <v>0.19208522313387</v>
      </c>
    </row>
    <row r="10" spans="2:5" x14ac:dyDescent="0.3">
      <c r="B10" s="18" t="s">
        <v>151</v>
      </c>
      <c r="C10" s="17">
        <v>5.7768372958921101E-2</v>
      </c>
      <c r="D10" s="17">
        <v>0.16682139568990201</v>
      </c>
    </row>
    <row r="11" spans="2:5" x14ac:dyDescent="0.3">
      <c r="B11" s="18" t="s">
        <v>152</v>
      </c>
      <c r="C11" s="17">
        <v>2.14245916873569E-2</v>
      </c>
      <c r="D11" s="17">
        <v>0.16182872605343099</v>
      </c>
    </row>
    <row r="12" spans="2:5" x14ac:dyDescent="0.3">
      <c r="B12" s="18" t="s">
        <v>60</v>
      </c>
      <c r="C12" s="17">
        <v>9.7234176451675397E-2</v>
      </c>
      <c r="D12" s="17">
        <v>4.4447329356406703E-2</v>
      </c>
    </row>
    <row r="13" spans="2:5" x14ac:dyDescent="0.3">
      <c r="B13" s="22" t="s">
        <v>153</v>
      </c>
      <c r="C13" s="20">
        <v>0.57142327789136904</v>
      </c>
      <c r="D13" s="20">
        <v>0.43481732576639098</v>
      </c>
    </row>
    <row r="14" spans="2:5" x14ac:dyDescent="0.3">
      <c r="B14" s="22" t="s">
        <v>154</v>
      </c>
      <c r="C14" s="20">
        <v>7.9192964646277994E-2</v>
      </c>
      <c r="D14" s="20">
        <v>0.32865012174333302</v>
      </c>
    </row>
    <row r="15" spans="2:5" x14ac:dyDescent="0.3">
      <c r="B15" s="22" t="s">
        <v>87</v>
      </c>
      <c r="C15" s="21">
        <v>0.49223031324509098</v>
      </c>
      <c r="D15" s="21">
        <v>0.106167204023058</v>
      </c>
    </row>
    <row r="16" spans="2:5" x14ac:dyDescent="0.3">
      <c r="B16" s="16"/>
      <c r="C16" s="16"/>
      <c r="D16" s="16"/>
    </row>
    <row r="17" spans="2:2" x14ac:dyDescent="0.3">
      <c r="B17" t="s">
        <v>64</v>
      </c>
    </row>
    <row r="18" spans="2:2" x14ac:dyDescent="0.3">
      <c r="B18" t="s">
        <v>65</v>
      </c>
    </row>
    <row r="22" spans="2:2" x14ac:dyDescent="0.3">
      <c r="B22" s="8" t="str">
        <f>HYPERLINK("#'Contents'!A1", "Return to Contents")</f>
        <v>Return to Contents</v>
      </c>
    </row>
  </sheetData>
  <mergeCells count="1">
    <mergeCell ref="D2:E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H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156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148</v>
      </c>
      <c r="C9" s="17">
        <v>0.163400712087066</v>
      </c>
      <c r="D9" s="17">
        <v>0.19967907733475901</v>
      </c>
      <c r="E9" s="17">
        <v>0.12844160887242201</v>
      </c>
      <c r="F9" s="17"/>
      <c r="G9" s="17">
        <v>0.32285879064015399</v>
      </c>
      <c r="H9" s="17">
        <v>0.19635337020695101</v>
      </c>
      <c r="I9" s="17">
        <v>0.24397469879553901</v>
      </c>
      <c r="J9" s="17">
        <v>0.10578103841154</v>
      </c>
      <c r="K9" s="17">
        <v>8.5475766187540103E-2</v>
      </c>
      <c r="L9" s="17">
        <v>6.4313887528160807E-2</v>
      </c>
      <c r="M9" s="17"/>
      <c r="N9" s="17">
        <v>0.21471704549659301</v>
      </c>
      <c r="O9" s="17">
        <v>0.16510818164968799</v>
      </c>
      <c r="P9" s="17">
        <v>0.141202973596355</v>
      </c>
      <c r="Q9" s="17">
        <v>0.119686928008832</v>
      </c>
      <c r="R9" s="17"/>
      <c r="S9" s="17">
        <v>0.22394572398333401</v>
      </c>
      <c r="T9" s="17">
        <v>0.14252538144861801</v>
      </c>
      <c r="U9" s="17">
        <v>0.15020171743203101</v>
      </c>
      <c r="V9" s="17">
        <v>0.132233001129936</v>
      </c>
      <c r="W9" s="17">
        <v>0.13602334431698199</v>
      </c>
      <c r="X9" s="17">
        <v>0.12335302160823999</v>
      </c>
      <c r="Y9" s="17">
        <v>0.153333473466265</v>
      </c>
      <c r="Z9" s="17">
        <v>0.24171012620522001</v>
      </c>
      <c r="AA9" s="17">
        <v>0.165381224963014</v>
      </c>
      <c r="AB9" s="17">
        <v>0.15074144751528201</v>
      </c>
      <c r="AC9" s="17">
        <v>0.217622737829124</v>
      </c>
      <c r="AD9" s="17">
        <v>0.14868850931873001</v>
      </c>
      <c r="AE9" s="17"/>
      <c r="AF9" s="17">
        <v>0.115906585239674</v>
      </c>
      <c r="AG9" s="17">
        <v>0.30893110685805097</v>
      </c>
      <c r="AH9" s="17">
        <v>0.119836056793214</v>
      </c>
    </row>
    <row r="10" spans="2:34" x14ac:dyDescent="0.3">
      <c r="B10" s="18" t="s">
        <v>149</v>
      </c>
      <c r="C10" s="17">
        <v>0.40802256580430402</v>
      </c>
      <c r="D10" s="17">
        <v>0.39240997185437099</v>
      </c>
      <c r="E10" s="17">
        <v>0.42204444104856598</v>
      </c>
      <c r="F10" s="17"/>
      <c r="G10" s="17">
        <v>0.45487573798230502</v>
      </c>
      <c r="H10" s="17">
        <v>0.51982522059631697</v>
      </c>
      <c r="I10" s="17">
        <v>0.437800543577607</v>
      </c>
      <c r="J10" s="17">
        <v>0.40414744239164802</v>
      </c>
      <c r="K10" s="17">
        <v>0.36951565842822798</v>
      </c>
      <c r="L10" s="17">
        <v>0.291015902186474</v>
      </c>
      <c r="M10" s="17"/>
      <c r="N10" s="17">
        <v>0.43097786646880398</v>
      </c>
      <c r="O10" s="17">
        <v>0.45640799022690698</v>
      </c>
      <c r="P10" s="17">
        <v>0.42623168050480698</v>
      </c>
      <c r="Q10" s="17">
        <v>0.323056140444412</v>
      </c>
      <c r="R10" s="17"/>
      <c r="S10" s="17">
        <v>0.40283247982485498</v>
      </c>
      <c r="T10" s="17">
        <v>0.44903367572012998</v>
      </c>
      <c r="U10" s="17">
        <v>0.33710203589884802</v>
      </c>
      <c r="V10" s="17">
        <v>0.416326080942091</v>
      </c>
      <c r="W10" s="17">
        <v>0.38168738597123802</v>
      </c>
      <c r="X10" s="17">
        <v>0.479287602913197</v>
      </c>
      <c r="Y10" s="17">
        <v>0.46955784074881102</v>
      </c>
      <c r="Z10" s="17">
        <v>0.41353717987000699</v>
      </c>
      <c r="AA10" s="17">
        <v>0.328155349039146</v>
      </c>
      <c r="AB10" s="17">
        <v>0.404006906273782</v>
      </c>
      <c r="AC10" s="17">
        <v>0.39152353057064798</v>
      </c>
      <c r="AD10" s="17">
        <v>0.42857886937823603</v>
      </c>
      <c r="AE10" s="17"/>
      <c r="AF10" s="17">
        <v>0.42553996030707503</v>
      </c>
      <c r="AG10" s="17">
        <v>0.443933485696209</v>
      </c>
      <c r="AH10" s="17">
        <v>0.38042120762777998</v>
      </c>
    </row>
    <row r="11" spans="2:34" x14ac:dyDescent="0.3">
      <c r="B11" s="18" t="s">
        <v>150</v>
      </c>
      <c r="C11" s="17">
        <v>0.25214958101067703</v>
      </c>
      <c r="D11" s="17">
        <v>0.25426854110618002</v>
      </c>
      <c r="E11" s="17">
        <v>0.25058342533793998</v>
      </c>
      <c r="F11" s="17"/>
      <c r="G11" s="17">
        <v>0.12719551589743699</v>
      </c>
      <c r="H11" s="17">
        <v>0.151479303944485</v>
      </c>
      <c r="I11" s="17">
        <v>0.17999261785756701</v>
      </c>
      <c r="J11" s="17">
        <v>0.30442212611845798</v>
      </c>
      <c r="K11" s="17">
        <v>0.32973740252506301</v>
      </c>
      <c r="L11" s="17">
        <v>0.38095704304357397</v>
      </c>
      <c r="M11" s="17"/>
      <c r="N11" s="17">
        <v>0.22444474435158801</v>
      </c>
      <c r="O11" s="17">
        <v>0.21254552465517901</v>
      </c>
      <c r="P11" s="17">
        <v>0.277127722079756</v>
      </c>
      <c r="Q11" s="17">
        <v>0.30185574038059299</v>
      </c>
      <c r="R11" s="17"/>
      <c r="S11" s="17">
        <v>0.19345257857294099</v>
      </c>
      <c r="T11" s="17">
        <v>0.27634522903062397</v>
      </c>
      <c r="U11" s="17">
        <v>0.305918264690831</v>
      </c>
      <c r="V11" s="17">
        <v>0.27433657638020598</v>
      </c>
      <c r="W11" s="17">
        <v>0.35065504558769101</v>
      </c>
      <c r="X11" s="17">
        <v>0.19334586256504099</v>
      </c>
      <c r="Y11" s="17">
        <v>0.20077159248089699</v>
      </c>
      <c r="Z11" s="17">
        <v>0.15698411357334699</v>
      </c>
      <c r="AA11" s="17">
        <v>0.31070686650059598</v>
      </c>
      <c r="AB11" s="17">
        <v>0.25076943120468798</v>
      </c>
      <c r="AC11" s="17">
        <v>0.22860258053679799</v>
      </c>
      <c r="AD11" s="17">
        <v>0.249118321009308</v>
      </c>
      <c r="AE11" s="17"/>
      <c r="AF11" s="17">
        <v>0.30759328852460399</v>
      </c>
      <c r="AG11" s="17">
        <v>0.15042698147773201</v>
      </c>
      <c r="AH11" s="17">
        <v>0.30132708689608001</v>
      </c>
    </row>
    <row r="12" spans="2:34" x14ac:dyDescent="0.3">
      <c r="B12" s="18" t="s">
        <v>151</v>
      </c>
      <c r="C12" s="17">
        <v>5.7768372958921101E-2</v>
      </c>
      <c r="D12" s="17">
        <v>5.9131667795283602E-2</v>
      </c>
      <c r="E12" s="17">
        <v>5.6555896545597402E-2</v>
      </c>
      <c r="F12" s="17"/>
      <c r="G12" s="17">
        <v>3.3931538596751701E-2</v>
      </c>
      <c r="H12" s="17">
        <v>7.21866000363688E-2</v>
      </c>
      <c r="I12" s="17">
        <v>5.8810883441504001E-2</v>
      </c>
      <c r="J12" s="17">
        <v>6.3838176833281898E-2</v>
      </c>
      <c r="K12" s="17">
        <v>5.3596145036315601E-2</v>
      </c>
      <c r="L12" s="17">
        <v>5.8934589211437703E-2</v>
      </c>
      <c r="M12" s="17"/>
      <c r="N12" s="17">
        <v>3.8609610348441299E-2</v>
      </c>
      <c r="O12" s="17">
        <v>7.2193602778329397E-2</v>
      </c>
      <c r="P12" s="17">
        <v>4.9920893508875797E-2</v>
      </c>
      <c r="Q12" s="17">
        <v>6.7505725151292995E-2</v>
      </c>
      <c r="R12" s="17"/>
      <c r="S12" s="17">
        <v>6.1730994920794299E-2</v>
      </c>
      <c r="T12" s="17">
        <v>2.1709494988613499E-2</v>
      </c>
      <c r="U12" s="17">
        <v>4.63482489023112E-2</v>
      </c>
      <c r="V12" s="17">
        <v>8.78825876553605E-2</v>
      </c>
      <c r="W12" s="17">
        <v>4.9395130618806703E-2</v>
      </c>
      <c r="X12" s="17">
        <v>6.3086736251736802E-2</v>
      </c>
      <c r="Y12" s="17">
        <v>6.4839493622182595E-2</v>
      </c>
      <c r="Z12" s="17">
        <v>9.8238588703791097E-2</v>
      </c>
      <c r="AA12" s="17">
        <v>4.4142913006459797E-2</v>
      </c>
      <c r="AB12" s="17">
        <v>8.0685307356602398E-2</v>
      </c>
      <c r="AC12" s="17">
        <v>6.9236251374593993E-2</v>
      </c>
      <c r="AD12" s="17">
        <v>2.8448078782290501E-2</v>
      </c>
      <c r="AE12" s="17"/>
      <c r="AF12" s="17">
        <v>7.5494034681241107E-2</v>
      </c>
      <c r="AG12" s="17">
        <v>3.5618963690324003E-2</v>
      </c>
      <c r="AH12" s="17">
        <v>6.3879982680146594E-2</v>
      </c>
    </row>
    <row r="13" spans="2:34" x14ac:dyDescent="0.3">
      <c r="B13" s="18" t="s">
        <v>152</v>
      </c>
      <c r="C13" s="17">
        <v>2.14245916873569E-2</v>
      </c>
      <c r="D13" s="17">
        <v>2.2281443152161001E-2</v>
      </c>
      <c r="E13" s="17">
        <v>2.0633345008205701E-2</v>
      </c>
      <c r="F13" s="17"/>
      <c r="G13" s="17">
        <v>1.3509214455168599E-2</v>
      </c>
      <c r="H13" s="17">
        <v>2.80263206380123E-2</v>
      </c>
      <c r="I13" s="17">
        <v>8.2863866614417293E-3</v>
      </c>
      <c r="J13" s="17">
        <v>1.6062916058881899E-2</v>
      </c>
      <c r="K13" s="17">
        <v>2.58524050376286E-2</v>
      </c>
      <c r="L13" s="17">
        <v>3.3409103571902597E-2</v>
      </c>
      <c r="M13" s="17"/>
      <c r="N13" s="17">
        <v>3.4791403584903098E-3</v>
      </c>
      <c r="O13" s="17">
        <v>1.0500093865590299E-2</v>
      </c>
      <c r="P13" s="17">
        <v>3.8956151421017902E-2</v>
      </c>
      <c r="Q13" s="17">
        <v>3.7127531316213998E-2</v>
      </c>
      <c r="R13" s="17"/>
      <c r="S13" s="17">
        <v>2.1834387020561501E-2</v>
      </c>
      <c r="T13" s="17">
        <v>2.8703888022930401E-2</v>
      </c>
      <c r="U13" s="17">
        <v>2.2867646803194499E-2</v>
      </c>
      <c r="V13" s="17">
        <v>2.1646065200349601E-2</v>
      </c>
      <c r="W13" s="17">
        <v>0</v>
      </c>
      <c r="X13" s="17">
        <v>3.7847077258313898E-2</v>
      </c>
      <c r="Y13" s="17">
        <v>0</v>
      </c>
      <c r="Z13" s="17">
        <v>2.2280305843781701E-2</v>
      </c>
      <c r="AA13" s="17">
        <v>4.2370018522668702E-2</v>
      </c>
      <c r="AB13" s="17">
        <v>1.0322501985110699E-2</v>
      </c>
      <c r="AC13" s="17">
        <v>1.872544077498E-2</v>
      </c>
      <c r="AD13" s="17">
        <v>0</v>
      </c>
      <c r="AE13" s="17"/>
      <c r="AF13" s="17">
        <v>3.9242552380689799E-2</v>
      </c>
      <c r="AG13" s="17">
        <v>6.2240363292763801E-3</v>
      </c>
      <c r="AH13" s="17">
        <v>4.3852864342958903E-2</v>
      </c>
    </row>
    <row r="14" spans="2:34" x14ac:dyDescent="0.3">
      <c r="B14" s="18" t="s">
        <v>60</v>
      </c>
      <c r="C14" s="17">
        <v>9.7234176451675397E-2</v>
      </c>
      <c r="D14" s="17">
        <v>7.22292987572455E-2</v>
      </c>
      <c r="E14" s="17">
        <v>0.12174128318727</v>
      </c>
      <c r="F14" s="17"/>
      <c r="G14" s="17">
        <v>4.7629202428184303E-2</v>
      </c>
      <c r="H14" s="17">
        <v>3.2129184577865802E-2</v>
      </c>
      <c r="I14" s="17">
        <v>7.11348696663405E-2</v>
      </c>
      <c r="J14" s="17">
        <v>0.105748300186189</v>
      </c>
      <c r="K14" s="17">
        <v>0.135822622785225</v>
      </c>
      <c r="L14" s="17">
        <v>0.17136947445845099</v>
      </c>
      <c r="M14" s="17"/>
      <c r="N14" s="17">
        <v>8.7771592976082696E-2</v>
      </c>
      <c r="O14" s="17">
        <v>8.32446068243064E-2</v>
      </c>
      <c r="P14" s="17">
        <v>6.6560578889187996E-2</v>
      </c>
      <c r="Q14" s="17">
        <v>0.15076793469865701</v>
      </c>
      <c r="R14" s="17"/>
      <c r="S14" s="17">
        <v>9.6203835677515101E-2</v>
      </c>
      <c r="T14" s="17">
        <v>8.1682330789083393E-2</v>
      </c>
      <c r="U14" s="17">
        <v>0.13756208627278499</v>
      </c>
      <c r="V14" s="17">
        <v>6.7575688692056296E-2</v>
      </c>
      <c r="W14" s="17">
        <v>8.2239093505282496E-2</v>
      </c>
      <c r="X14" s="17">
        <v>0.103079699403471</v>
      </c>
      <c r="Y14" s="17">
        <v>0.111497599681844</v>
      </c>
      <c r="Z14" s="17">
        <v>6.7249685803853307E-2</v>
      </c>
      <c r="AA14" s="17">
        <v>0.109243627968116</v>
      </c>
      <c r="AB14" s="17">
        <v>0.103474405664535</v>
      </c>
      <c r="AC14" s="17">
        <v>7.4289458913856493E-2</v>
      </c>
      <c r="AD14" s="17">
        <v>0.14516622151143499</v>
      </c>
      <c r="AE14" s="17"/>
      <c r="AF14" s="17">
        <v>3.6223578866715699E-2</v>
      </c>
      <c r="AG14" s="17">
        <v>5.4865425948407598E-2</v>
      </c>
      <c r="AH14" s="17">
        <v>9.0682801659820303E-2</v>
      </c>
    </row>
    <row r="15" spans="2:34" x14ac:dyDescent="0.3">
      <c r="B15" s="18" t="s">
        <v>153</v>
      </c>
      <c r="C15" s="20">
        <v>0.57142327789136904</v>
      </c>
      <c r="D15" s="20">
        <v>0.59208904918912997</v>
      </c>
      <c r="E15" s="20">
        <v>0.55048604992098704</v>
      </c>
      <c r="F15" s="20"/>
      <c r="G15" s="20">
        <v>0.77773452862245895</v>
      </c>
      <c r="H15" s="20">
        <v>0.71617859080326896</v>
      </c>
      <c r="I15" s="20">
        <v>0.68177524237314602</v>
      </c>
      <c r="J15" s="20">
        <v>0.50992848080318798</v>
      </c>
      <c r="K15" s="20">
        <v>0.45499142461576803</v>
      </c>
      <c r="L15" s="20">
        <v>0.35532978971463502</v>
      </c>
      <c r="M15" s="20"/>
      <c r="N15" s="20">
        <v>0.64569491196539797</v>
      </c>
      <c r="O15" s="20">
        <v>0.62151617187659502</v>
      </c>
      <c r="P15" s="20">
        <v>0.56743465410116201</v>
      </c>
      <c r="Q15" s="20">
        <v>0.44274306845324302</v>
      </c>
      <c r="R15" s="20"/>
      <c r="S15" s="20">
        <v>0.62677820380818805</v>
      </c>
      <c r="T15" s="20">
        <v>0.59155905716874901</v>
      </c>
      <c r="U15" s="20">
        <v>0.487303753330878</v>
      </c>
      <c r="V15" s="20">
        <v>0.54855908207202697</v>
      </c>
      <c r="W15" s="20">
        <v>0.51771073028822001</v>
      </c>
      <c r="X15" s="20">
        <v>0.60264062452143796</v>
      </c>
      <c r="Y15" s="20">
        <v>0.62289131421507604</v>
      </c>
      <c r="Z15" s="20">
        <v>0.65524730607522697</v>
      </c>
      <c r="AA15" s="20">
        <v>0.49353657400216</v>
      </c>
      <c r="AB15" s="20">
        <v>0.55474835378906395</v>
      </c>
      <c r="AC15" s="20">
        <v>0.60914626839977204</v>
      </c>
      <c r="AD15" s="20">
        <v>0.57726737869696598</v>
      </c>
      <c r="AE15" s="20"/>
      <c r="AF15" s="20">
        <v>0.54144654554674998</v>
      </c>
      <c r="AG15" s="20">
        <v>0.75286459255425997</v>
      </c>
      <c r="AH15" s="20">
        <v>0.50025726442099405</v>
      </c>
    </row>
    <row r="16" spans="2:34" x14ac:dyDescent="0.3">
      <c r="B16" s="18" t="s">
        <v>154</v>
      </c>
      <c r="C16" s="20">
        <v>7.9192964646277994E-2</v>
      </c>
      <c r="D16" s="20">
        <v>8.1413110947444606E-2</v>
      </c>
      <c r="E16" s="20">
        <v>7.7189241553803106E-2</v>
      </c>
      <c r="F16" s="20"/>
      <c r="G16" s="20">
        <v>4.7440753051920297E-2</v>
      </c>
      <c r="H16" s="20">
        <v>0.10021292067438101</v>
      </c>
      <c r="I16" s="20">
        <v>6.7097270102945805E-2</v>
      </c>
      <c r="J16" s="20">
        <v>7.9901092892163794E-2</v>
      </c>
      <c r="K16" s="20">
        <v>7.9448550073944205E-2</v>
      </c>
      <c r="L16" s="20">
        <v>9.23436927833403E-2</v>
      </c>
      <c r="M16" s="20"/>
      <c r="N16" s="20">
        <v>4.2088750706931598E-2</v>
      </c>
      <c r="O16" s="20">
        <v>8.2693696643919706E-2</v>
      </c>
      <c r="P16" s="20">
        <v>8.8877044929893706E-2</v>
      </c>
      <c r="Q16" s="20">
        <v>0.104633256467507</v>
      </c>
      <c r="R16" s="20"/>
      <c r="S16" s="20">
        <v>8.3565381941355904E-2</v>
      </c>
      <c r="T16" s="20">
        <v>5.0413383011544001E-2</v>
      </c>
      <c r="U16" s="20">
        <v>6.9215895705505695E-2</v>
      </c>
      <c r="V16" s="20">
        <v>0.10952865285570999</v>
      </c>
      <c r="W16" s="20">
        <v>4.9395130618806703E-2</v>
      </c>
      <c r="X16" s="20">
        <v>0.100933813510051</v>
      </c>
      <c r="Y16" s="20">
        <v>6.4839493622182595E-2</v>
      </c>
      <c r="Z16" s="20">
        <v>0.120518894547573</v>
      </c>
      <c r="AA16" s="20">
        <v>8.6512931529128506E-2</v>
      </c>
      <c r="AB16" s="20">
        <v>9.1007809341713E-2</v>
      </c>
      <c r="AC16" s="20">
        <v>8.7961692149574E-2</v>
      </c>
      <c r="AD16" s="20">
        <v>2.8448078782290501E-2</v>
      </c>
      <c r="AE16" s="20"/>
      <c r="AF16" s="20">
        <v>0.114736587061931</v>
      </c>
      <c r="AG16" s="20">
        <v>4.1843000019600403E-2</v>
      </c>
      <c r="AH16" s="20">
        <v>0.107732847023106</v>
      </c>
    </row>
    <row r="17" spans="2:34" x14ac:dyDescent="0.3">
      <c r="B17" s="18" t="s">
        <v>87</v>
      </c>
      <c r="C17" s="21">
        <v>0.49223031324509098</v>
      </c>
      <c r="D17" s="21">
        <v>0.510675938241686</v>
      </c>
      <c r="E17" s="21">
        <v>0.47329680836718402</v>
      </c>
      <c r="F17" s="21"/>
      <c r="G17" s="21">
        <v>0.73029377557053798</v>
      </c>
      <c r="H17" s="21">
        <v>0.61596567012888803</v>
      </c>
      <c r="I17" s="21">
        <v>0.61467797227020105</v>
      </c>
      <c r="J17" s="21">
        <v>0.43002738791102502</v>
      </c>
      <c r="K17" s="21">
        <v>0.375542874541824</v>
      </c>
      <c r="L17" s="21">
        <v>0.26298609693129399</v>
      </c>
      <c r="M17" s="21"/>
      <c r="N17" s="21">
        <v>0.603606161258466</v>
      </c>
      <c r="O17" s="21">
        <v>0.53882247523267501</v>
      </c>
      <c r="P17" s="21">
        <v>0.47855760917126899</v>
      </c>
      <c r="Q17" s="21">
        <v>0.33810981198573598</v>
      </c>
      <c r="R17" s="21"/>
      <c r="S17" s="21">
        <v>0.54321282186683295</v>
      </c>
      <c r="T17" s="21">
        <v>0.54114567415720505</v>
      </c>
      <c r="U17" s="21">
        <v>0.41808785762537298</v>
      </c>
      <c r="V17" s="21">
        <v>0.43903042921631702</v>
      </c>
      <c r="W17" s="21">
        <v>0.468315599669413</v>
      </c>
      <c r="X17" s="21">
        <v>0.50170681101138703</v>
      </c>
      <c r="Y17" s="21">
        <v>0.55805182059289404</v>
      </c>
      <c r="Z17" s="21">
        <v>0.53472841152765405</v>
      </c>
      <c r="AA17" s="21">
        <v>0.40702364247303202</v>
      </c>
      <c r="AB17" s="21">
        <v>0.46374054444735102</v>
      </c>
      <c r="AC17" s="21">
        <v>0.52118457625019798</v>
      </c>
      <c r="AD17" s="21">
        <v>0.54881929991467504</v>
      </c>
      <c r="AE17" s="21"/>
      <c r="AF17" s="21">
        <v>0.42670995848481902</v>
      </c>
      <c r="AG17" s="21">
        <v>0.71102159253465902</v>
      </c>
      <c r="AH17" s="21">
        <v>0.39252441739788801</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H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157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148</v>
      </c>
      <c r="C9" s="17">
        <v>0.102872707776078</v>
      </c>
      <c r="D9" s="17">
        <v>0.134203207382701</v>
      </c>
      <c r="E9" s="17">
        <v>7.2606547969094104E-2</v>
      </c>
      <c r="F9" s="17"/>
      <c r="G9" s="17">
        <v>0.22931402107128701</v>
      </c>
      <c r="H9" s="17">
        <v>0.143290657382042</v>
      </c>
      <c r="I9" s="17">
        <v>0.120997608400069</v>
      </c>
      <c r="J9" s="17">
        <v>8.2785396070935297E-2</v>
      </c>
      <c r="K9" s="17">
        <v>5.2468923438987597E-2</v>
      </c>
      <c r="L9" s="17">
        <v>2.1598059762890299E-2</v>
      </c>
      <c r="M9" s="17"/>
      <c r="N9" s="17">
        <v>0.163179588804963</v>
      </c>
      <c r="O9" s="17">
        <v>8.8898041073033507E-2</v>
      </c>
      <c r="P9" s="17">
        <v>9.11262299395494E-2</v>
      </c>
      <c r="Q9" s="17">
        <v>6.41194505106535E-2</v>
      </c>
      <c r="R9" s="17"/>
      <c r="S9" s="17">
        <v>0.15407227443331201</v>
      </c>
      <c r="T9" s="17">
        <v>0.123233632444447</v>
      </c>
      <c r="U9" s="17">
        <v>7.3222997512176896E-2</v>
      </c>
      <c r="V9" s="17">
        <v>9.4660156720741698E-2</v>
      </c>
      <c r="W9" s="17">
        <v>0.100186381236024</v>
      </c>
      <c r="X9" s="17">
        <v>4.9742888801413997E-2</v>
      </c>
      <c r="Y9" s="17">
        <v>4.0497857426403799E-2</v>
      </c>
      <c r="Z9" s="17">
        <v>0.10828887866222101</v>
      </c>
      <c r="AA9" s="17">
        <v>8.4078326979723506E-2</v>
      </c>
      <c r="AB9" s="17">
        <v>0.15020512815915901</v>
      </c>
      <c r="AC9" s="17">
        <v>0.14186091162685999</v>
      </c>
      <c r="AD9" s="17">
        <v>6.5805174175399203E-2</v>
      </c>
      <c r="AE9" s="17"/>
      <c r="AF9" s="17">
        <v>8.7939314045938993E-2</v>
      </c>
      <c r="AG9" s="17">
        <v>0.19439830955766399</v>
      </c>
      <c r="AH9" s="17">
        <v>7.6458125452251405E-2</v>
      </c>
    </row>
    <row r="10" spans="2:34" x14ac:dyDescent="0.3">
      <c r="B10" s="18" t="s">
        <v>149</v>
      </c>
      <c r="C10" s="17">
        <v>0.331944617990313</v>
      </c>
      <c r="D10" s="17">
        <v>0.36428730183432501</v>
      </c>
      <c r="E10" s="17">
        <v>0.30114335085989202</v>
      </c>
      <c r="F10" s="17"/>
      <c r="G10" s="17">
        <v>0.43768475777933902</v>
      </c>
      <c r="H10" s="17">
        <v>0.461251722926518</v>
      </c>
      <c r="I10" s="17">
        <v>0.391331365733534</v>
      </c>
      <c r="J10" s="17">
        <v>0.310067508118191</v>
      </c>
      <c r="K10" s="17">
        <v>0.291386823512647</v>
      </c>
      <c r="L10" s="17">
        <v>0.15347844917016201</v>
      </c>
      <c r="M10" s="17"/>
      <c r="N10" s="17">
        <v>0.41663634659152099</v>
      </c>
      <c r="O10" s="17">
        <v>0.36730490717935599</v>
      </c>
      <c r="P10" s="17">
        <v>0.31176336296611201</v>
      </c>
      <c r="Q10" s="17">
        <v>0.21783249294437099</v>
      </c>
      <c r="R10" s="17"/>
      <c r="S10" s="17">
        <v>0.34553380130845601</v>
      </c>
      <c r="T10" s="17">
        <v>0.30225708625138298</v>
      </c>
      <c r="U10" s="17">
        <v>0.27739677936026902</v>
      </c>
      <c r="V10" s="17">
        <v>0.33681583873329501</v>
      </c>
      <c r="W10" s="17">
        <v>0.32356258790426801</v>
      </c>
      <c r="X10" s="17">
        <v>0.46295662453530001</v>
      </c>
      <c r="Y10" s="17">
        <v>0.44110547288108298</v>
      </c>
      <c r="Z10" s="17">
        <v>0.31087321928872502</v>
      </c>
      <c r="AA10" s="17">
        <v>0.303969896536955</v>
      </c>
      <c r="AB10" s="17">
        <v>0.27079745795969201</v>
      </c>
      <c r="AC10" s="17">
        <v>0.27982172492024698</v>
      </c>
      <c r="AD10" s="17">
        <v>0.26515758257625799</v>
      </c>
      <c r="AE10" s="17"/>
      <c r="AF10" s="17">
        <v>0.30673060626777399</v>
      </c>
      <c r="AG10" s="17">
        <v>0.39940291415335699</v>
      </c>
      <c r="AH10" s="17">
        <v>0.28158659323158602</v>
      </c>
    </row>
    <row r="11" spans="2:34" x14ac:dyDescent="0.3">
      <c r="B11" s="18" t="s">
        <v>150</v>
      </c>
      <c r="C11" s="17">
        <v>0.19208522313387</v>
      </c>
      <c r="D11" s="17">
        <v>0.177523515908421</v>
      </c>
      <c r="E11" s="17">
        <v>0.20662268842635001</v>
      </c>
      <c r="F11" s="17"/>
      <c r="G11" s="17">
        <v>0.167513234476691</v>
      </c>
      <c r="H11" s="17">
        <v>0.179577690515935</v>
      </c>
      <c r="I11" s="17">
        <v>0.23178718313923599</v>
      </c>
      <c r="J11" s="17">
        <v>0.18751860391852601</v>
      </c>
      <c r="K11" s="17">
        <v>0.200493043686685</v>
      </c>
      <c r="L11" s="17">
        <v>0.18420636992605799</v>
      </c>
      <c r="M11" s="17"/>
      <c r="N11" s="17">
        <v>0.17420436955450599</v>
      </c>
      <c r="O11" s="17">
        <v>0.20458555822729699</v>
      </c>
      <c r="P11" s="17">
        <v>0.190965232447766</v>
      </c>
      <c r="Q11" s="17">
        <v>0.19885491891823701</v>
      </c>
      <c r="R11" s="17"/>
      <c r="S11" s="17">
        <v>0.172643927429315</v>
      </c>
      <c r="T11" s="17">
        <v>0.227733715415293</v>
      </c>
      <c r="U11" s="17">
        <v>0.200235117829628</v>
      </c>
      <c r="V11" s="17">
        <v>0.138670469705581</v>
      </c>
      <c r="W11" s="17">
        <v>0.23662139773583701</v>
      </c>
      <c r="X11" s="17">
        <v>0.128808221185991</v>
      </c>
      <c r="Y11" s="17">
        <v>0.18287689746274999</v>
      </c>
      <c r="Z11" s="17">
        <v>0.26540402714560701</v>
      </c>
      <c r="AA11" s="17">
        <v>0.183182336154953</v>
      </c>
      <c r="AB11" s="17">
        <v>0.18995061516353501</v>
      </c>
      <c r="AC11" s="17">
        <v>0.26997858542377401</v>
      </c>
      <c r="AD11" s="17">
        <v>0.192194381658471</v>
      </c>
      <c r="AE11" s="17"/>
      <c r="AF11" s="17">
        <v>0.25817130655937998</v>
      </c>
      <c r="AG11" s="17">
        <v>0.15291497322442599</v>
      </c>
      <c r="AH11" s="17">
        <v>0.19204843185956799</v>
      </c>
    </row>
    <row r="12" spans="2:34" x14ac:dyDescent="0.3">
      <c r="B12" s="18" t="s">
        <v>151</v>
      </c>
      <c r="C12" s="17">
        <v>0.16682139568990201</v>
      </c>
      <c r="D12" s="17">
        <v>0.16593122838253399</v>
      </c>
      <c r="E12" s="17">
        <v>0.168014190451968</v>
      </c>
      <c r="F12" s="17"/>
      <c r="G12" s="17">
        <v>0.104793897968936</v>
      </c>
      <c r="H12" s="17">
        <v>0.12554630988939899</v>
      </c>
      <c r="I12" s="17">
        <v>0.14906792898870799</v>
      </c>
      <c r="J12" s="17">
        <v>0.191557256664003</v>
      </c>
      <c r="K12" s="17">
        <v>0.17586361074597601</v>
      </c>
      <c r="L12" s="17">
        <v>0.22980578914951499</v>
      </c>
      <c r="M12" s="17"/>
      <c r="N12" s="17">
        <v>0.110511020198874</v>
      </c>
      <c r="O12" s="17">
        <v>0.16261968642081401</v>
      </c>
      <c r="P12" s="17">
        <v>0.20458043535762599</v>
      </c>
      <c r="Q12" s="17">
        <v>0.19770630611676401</v>
      </c>
      <c r="R12" s="17"/>
      <c r="S12" s="17">
        <v>0.167271507996783</v>
      </c>
      <c r="T12" s="17">
        <v>0.128027720449611</v>
      </c>
      <c r="U12" s="17">
        <v>0.217022513394142</v>
      </c>
      <c r="V12" s="17">
        <v>0.23124193648424299</v>
      </c>
      <c r="W12" s="17">
        <v>0.189233951582643</v>
      </c>
      <c r="X12" s="17">
        <v>0.15945898330791899</v>
      </c>
      <c r="Y12" s="17">
        <v>0.11034081875586101</v>
      </c>
      <c r="Z12" s="17">
        <v>0.13919466431254501</v>
      </c>
      <c r="AA12" s="17">
        <v>0.15648365876206</v>
      </c>
      <c r="AB12" s="17">
        <v>0.16616117952002299</v>
      </c>
      <c r="AC12" s="17">
        <v>0.14450401781309</v>
      </c>
      <c r="AD12" s="17">
        <v>0.23819960323759001</v>
      </c>
      <c r="AE12" s="17"/>
      <c r="AF12" s="17">
        <v>0.12574366432310799</v>
      </c>
      <c r="AG12" s="17">
        <v>0.15375604289993</v>
      </c>
      <c r="AH12" s="17">
        <v>0.20264776553370301</v>
      </c>
    </row>
    <row r="13" spans="2:34" x14ac:dyDescent="0.3">
      <c r="B13" s="18" t="s">
        <v>152</v>
      </c>
      <c r="C13" s="17">
        <v>0.16182872605343099</v>
      </c>
      <c r="D13" s="17">
        <v>0.13298993831091799</v>
      </c>
      <c r="E13" s="17">
        <v>0.188229859966491</v>
      </c>
      <c r="F13" s="17"/>
      <c r="G13" s="17">
        <v>3.2990832687934103E-2</v>
      </c>
      <c r="H13" s="17">
        <v>7.2330519738127E-2</v>
      </c>
      <c r="I13" s="17">
        <v>7.2152354343786806E-2</v>
      </c>
      <c r="J13" s="17">
        <v>0.181052125347723</v>
      </c>
      <c r="K13" s="17">
        <v>0.20548779770532999</v>
      </c>
      <c r="L13" s="17">
        <v>0.34810910928659899</v>
      </c>
      <c r="M13" s="17"/>
      <c r="N13" s="17">
        <v>9.4947207929990604E-2</v>
      </c>
      <c r="O13" s="17">
        <v>0.138414637056683</v>
      </c>
      <c r="P13" s="17">
        <v>0.16474854594646801</v>
      </c>
      <c r="Q13" s="17">
        <v>0.25878073944325702</v>
      </c>
      <c r="R13" s="17"/>
      <c r="S13" s="17">
        <v>0.13211953457588199</v>
      </c>
      <c r="T13" s="17">
        <v>0.15938768243284801</v>
      </c>
      <c r="U13" s="17">
        <v>0.196336650322287</v>
      </c>
      <c r="V13" s="17">
        <v>0.17347965540228899</v>
      </c>
      <c r="W13" s="17">
        <v>6.9085635525352906E-2</v>
      </c>
      <c r="X13" s="17">
        <v>0.15441368708473799</v>
      </c>
      <c r="Y13" s="17">
        <v>0.17725401091361601</v>
      </c>
      <c r="Z13" s="17">
        <v>0.134912936118462</v>
      </c>
      <c r="AA13" s="17">
        <v>0.24391330301665701</v>
      </c>
      <c r="AB13" s="17">
        <v>0.16985331855480401</v>
      </c>
      <c r="AC13" s="17">
        <v>0.12320478997631799</v>
      </c>
      <c r="AD13" s="17">
        <v>0.15359693403347099</v>
      </c>
      <c r="AE13" s="17"/>
      <c r="AF13" s="17">
        <v>0.17321712158392399</v>
      </c>
      <c r="AG13" s="17">
        <v>7.8656646287321094E-2</v>
      </c>
      <c r="AH13" s="17">
        <v>0.20135093289872799</v>
      </c>
    </row>
    <row r="14" spans="2:34" x14ac:dyDescent="0.3">
      <c r="B14" s="18" t="s">
        <v>60</v>
      </c>
      <c r="C14" s="17">
        <v>4.4447329356406703E-2</v>
      </c>
      <c r="D14" s="17">
        <v>2.5064808181101E-2</v>
      </c>
      <c r="E14" s="17">
        <v>6.3383362326204798E-2</v>
      </c>
      <c r="F14" s="17"/>
      <c r="G14" s="17">
        <v>2.7703256015813599E-2</v>
      </c>
      <c r="H14" s="17">
        <v>1.80030995479795E-2</v>
      </c>
      <c r="I14" s="17">
        <v>3.4663559394666997E-2</v>
      </c>
      <c r="J14" s="17">
        <v>4.7019109880621503E-2</v>
      </c>
      <c r="K14" s="17">
        <v>7.42998009103749E-2</v>
      </c>
      <c r="L14" s="17">
        <v>6.2802222704776103E-2</v>
      </c>
      <c r="M14" s="17"/>
      <c r="N14" s="17">
        <v>4.0521466920146097E-2</v>
      </c>
      <c r="O14" s="17">
        <v>3.81771700428154E-2</v>
      </c>
      <c r="P14" s="17">
        <v>3.68161933424778E-2</v>
      </c>
      <c r="Q14" s="17">
        <v>6.2706092066717997E-2</v>
      </c>
      <c r="R14" s="17"/>
      <c r="S14" s="17">
        <v>2.83589542562513E-2</v>
      </c>
      <c r="T14" s="17">
        <v>5.9360163006418401E-2</v>
      </c>
      <c r="U14" s="17">
        <v>3.5785941581496297E-2</v>
      </c>
      <c r="V14" s="17">
        <v>2.5131942953849701E-2</v>
      </c>
      <c r="W14" s="17">
        <v>8.1310046015876505E-2</v>
      </c>
      <c r="X14" s="17">
        <v>4.4619595084637802E-2</v>
      </c>
      <c r="Y14" s="17">
        <v>4.7924942560286697E-2</v>
      </c>
      <c r="Z14" s="17">
        <v>4.13262744724395E-2</v>
      </c>
      <c r="AA14" s="17">
        <v>2.83724785496513E-2</v>
      </c>
      <c r="AB14" s="17">
        <v>5.3032300642787598E-2</v>
      </c>
      <c r="AC14" s="17">
        <v>4.0629970239711197E-2</v>
      </c>
      <c r="AD14" s="17">
        <v>8.5046324318810596E-2</v>
      </c>
      <c r="AE14" s="17"/>
      <c r="AF14" s="17">
        <v>4.8197987219874602E-2</v>
      </c>
      <c r="AG14" s="17">
        <v>2.08711138773011E-2</v>
      </c>
      <c r="AH14" s="17">
        <v>4.5908151024163499E-2</v>
      </c>
    </row>
    <row r="15" spans="2:34" x14ac:dyDescent="0.3">
      <c r="B15" s="18" t="s">
        <v>153</v>
      </c>
      <c r="C15" s="20">
        <v>0.43481732576639098</v>
      </c>
      <c r="D15" s="20">
        <v>0.49849050921702598</v>
      </c>
      <c r="E15" s="20">
        <v>0.37374989882898602</v>
      </c>
      <c r="F15" s="20"/>
      <c r="G15" s="20">
        <v>0.66699877885062597</v>
      </c>
      <c r="H15" s="20">
        <v>0.604542380308559</v>
      </c>
      <c r="I15" s="20">
        <v>0.51232897413360301</v>
      </c>
      <c r="J15" s="20">
        <v>0.392852904189126</v>
      </c>
      <c r="K15" s="20">
        <v>0.34385574695163501</v>
      </c>
      <c r="L15" s="20">
        <v>0.17507650893305199</v>
      </c>
      <c r="M15" s="20"/>
      <c r="N15" s="20">
        <v>0.57981593539648402</v>
      </c>
      <c r="O15" s="20">
        <v>0.45620294825238999</v>
      </c>
      <c r="P15" s="20">
        <v>0.40288959290566101</v>
      </c>
      <c r="Q15" s="20">
        <v>0.281951943455025</v>
      </c>
      <c r="R15" s="20"/>
      <c r="S15" s="20">
        <v>0.49960607574176802</v>
      </c>
      <c r="T15" s="20">
        <v>0.42549071869582999</v>
      </c>
      <c r="U15" s="20">
        <v>0.350619776872446</v>
      </c>
      <c r="V15" s="20">
        <v>0.43147599545403698</v>
      </c>
      <c r="W15" s="20">
        <v>0.42374896914029098</v>
      </c>
      <c r="X15" s="20">
        <v>0.51269951333671404</v>
      </c>
      <c r="Y15" s="20">
        <v>0.48160333030748698</v>
      </c>
      <c r="Z15" s="20">
        <v>0.419162097950946</v>
      </c>
      <c r="AA15" s="20">
        <v>0.388048223516679</v>
      </c>
      <c r="AB15" s="20">
        <v>0.421002586118851</v>
      </c>
      <c r="AC15" s="20">
        <v>0.42168263654710703</v>
      </c>
      <c r="AD15" s="20">
        <v>0.33096275675165698</v>
      </c>
      <c r="AE15" s="20"/>
      <c r="AF15" s="20">
        <v>0.39466992031371401</v>
      </c>
      <c r="AG15" s="20">
        <v>0.59380122371102095</v>
      </c>
      <c r="AH15" s="20">
        <v>0.35804471868383703</v>
      </c>
    </row>
    <row r="16" spans="2:34" x14ac:dyDescent="0.3">
      <c r="B16" s="18" t="s">
        <v>154</v>
      </c>
      <c r="C16" s="20">
        <v>0.32865012174333302</v>
      </c>
      <c r="D16" s="20">
        <v>0.29892116669345198</v>
      </c>
      <c r="E16" s="20">
        <v>0.35624405041845902</v>
      </c>
      <c r="F16" s="20"/>
      <c r="G16" s="20">
        <v>0.13778473065687</v>
      </c>
      <c r="H16" s="20">
        <v>0.19787682962752601</v>
      </c>
      <c r="I16" s="20">
        <v>0.22122028333249399</v>
      </c>
      <c r="J16" s="20">
        <v>0.372609382011726</v>
      </c>
      <c r="K16" s="20">
        <v>0.381351408451306</v>
      </c>
      <c r="L16" s="20">
        <v>0.57791489843611499</v>
      </c>
      <c r="M16" s="20"/>
      <c r="N16" s="20">
        <v>0.205458228128864</v>
      </c>
      <c r="O16" s="20">
        <v>0.30103432347749698</v>
      </c>
      <c r="P16" s="20">
        <v>0.36932898130409397</v>
      </c>
      <c r="Q16" s="20">
        <v>0.45648704556002101</v>
      </c>
      <c r="R16" s="20"/>
      <c r="S16" s="20">
        <v>0.29939104257266502</v>
      </c>
      <c r="T16" s="20">
        <v>0.28741540288245898</v>
      </c>
      <c r="U16" s="20">
        <v>0.41335916371643</v>
      </c>
      <c r="V16" s="20">
        <v>0.40472159188653301</v>
      </c>
      <c r="W16" s="20">
        <v>0.25831958710799502</v>
      </c>
      <c r="X16" s="20">
        <v>0.31387267039265698</v>
      </c>
      <c r="Y16" s="20">
        <v>0.28759482966947703</v>
      </c>
      <c r="Z16" s="20">
        <v>0.27410760043100701</v>
      </c>
      <c r="AA16" s="20">
        <v>0.40039696177871698</v>
      </c>
      <c r="AB16" s="20">
        <v>0.33601449807482697</v>
      </c>
      <c r="AC16" s="20">
        <v>0.26770880778940798</v>
      </c>
      <c r="AD16" s="20">
        <v>0.39179653727106101</v>
      </c>
      <c r="AE16" s="20"/>
      <c r="AF16" s="20">
        <v>0.29896078590703201</v>
      </c>
      <c r="AG16" s="20">
        <v>0.232412689187251</v>
      </c>
      <c r="AH16" s="20">
        <v>0.40399869843243102</v>
      </c>
    </row>
    <row r="17" spans="2:34" x14ac:dyDescent="0.3">
      <c r="B17" s="18" t="s">
        <v>87</v>
      </c>
      <c r="C17" s="21">
        <v>0.106167204023058</v>
      </c>
      <c r="D17" s="21">
        <v>0.199569342523573</v>
      </c>
      <c r="E17" s="21">
        <v>1.7505848410526902E-2</v>
      </c>
      <c r="F17" s="21"/>
      <c r="G17" s="21">
        <v>0.52921404819375595</v>
      </c>
      <c r="H17" s="21">
        <v>0.40666555068103299</v>
      </c>
      <c r="I17" s="21">
        <v>0.29110869080110802</v>
      </c>
      <c r="J17" s="21">
        <v>2.02435221773998E-2</v>
      </c>
      <c r="K17" s="21">
        <v>-3.7495661499670901E-2</v>
      </c>
      <c r="L17" s="21">
        <v>-0.402838389503063</v>
      </c>
      <c r="M17" s="21"/>
      <c r="N17" s="21">
        <v>0.37435770726762002</v>
      </c>
      <c r="O17" s="21">
        <v>0.15516862477489299</v>
      </c>
      <c r="P17" s="21">
        <v>3.3560611601566898E-2</v>
      </c>
      <c r="Q17" s="21">
        <v>-0.17453510210499601</v>
      </c>
      <c r="R17" s="21"/>
      <c r="S17" s="21">
        <v>0.200215033169103</v>
      </c>
      <c r="T17" s="21">
        <v>0.13807531581337201</v>
      </c>
      <c r="U17" s="21">
        <v>-6.2739386843983599E-2</v>
      </c>
      <c r="V17" s="21">
        <v>2.6754403567504099E-2</v>
      </c>
      <c r="W17" s="21">
        <v>0.16542938203229601</v>
      </c>
      <c r="X17" s="21">
        <v>0.198826842944057</v>
      </c>
      <c r="Y17" s="21">
        <v>0.19400850063801001</v>
      </c>
      <c r="Z17" s="21">
        <v>0.14505449751993901</v>
      </c>
      <c r="AA17" s="21">
        <v>-1.2348738262038399E-2</v>
      </c>
      <c r="AB17" s="21">
        <v>8.4988088044023496E-2</v>
      </c>
      <c r="AC17" s="21">
        <v>0.15397382875769899</v>
      </c>
      <c r="AD17" s="21">
        <v>-6.0833780519403899E-2</v>
      </c>
      <c r="AE17" s="21"/>
      <c r="AF17" s="21">
        <v>9.5709134406681398E-2</v>
      </c>
      <c r="AG17" s="21">
        <v>0.36138853452377001</v>
      </c>
      <c r="AH17" s="21">
        <v>-4.5953979748594102E-2</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AH17"/>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161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28.8" x14ac:dyDescent="0.3">
      <c r="B9" s="18" t="s">
        <v>158</v>
      </c>
      <c r="C9" s="17">
        <v>0.51688572724812798</v>
      </c>
      <c r="D9" s="17">
        <v>0.51774706822204497</v>
      </c>
      <c r="E9" s="17">
        <v>0.51510071629270904</v>
      </c>
      <c r="F9" s="17"/>
      <c r="G9" s="17">
        <v>0.58533635884104496</v>
      </c>
      <c r="H9" s="17">
        <v>0.48665359716943601</v>
      </c>
      <c r="I9" s="17">
        <v>0.46321717584113398</v>
      </c>
      <c r="J9" s="17">
        <v>0.50536459933489397</v>
      </c>
      <c r="K9" s="17">
        <v>0.50752299095591702</v>
      </c>
      <c r="L9" s="17">
        <v>0.55538724203927403</v>
      </c>
      <c r="M9" s="17"/>
      <c r="N9" s="17">
        <v>0.57798427085558701</v>
      </c>
      <c r="O9" s="17">
        <v>0.48542948105111999</v>
      </c>
      <c r="P9" s="17">
        <v>0.49296558129748702</v>
      </c>
      <c r="Q9" s="17">
        <v>0.50940337131699698</v>
      </c>
      <c r="R9" s="17"/>
      <c r="S9" s="17">
        <v>0.498534449490316</v>
      </c>
      <c r="T9" s="17">
        <v>0.56786981347082299</v>
      </c>
      <c r="U9" s="17">
        <v>0.564996559431859</v>
      </c>
      <c r="V9" s="17">
        <v>0.54905277406644704</v>
      </c>
      <c r="W9" s="17">
        <v>0.452805796792142</v>
      </c>
      <c r="X9" s="17">
        <v>0.59305566657504905</v>
      </c>
      <c r="Y9" s="17">
        <v>0.42875228044924502</v>
      </c>
      <c r="Z9" s="17">
        <v>0.50098437656418504</v>
      </c>
      <c r="AA9" s="17">
        <v>0.56212143736791997</v>
      </c>
      <c r="AB9" s="17">
        <v>0.47776664105727801</v>
      </c>
      <c r="AC9" s="17">
        <v>0.43194877363199602</v>
      </c>
      <c r="AD9" s="17">
        <v>0.42065168365552402</v>
      </c>
      <c r="AE9" s="17"/>
      <c r="AF9" s="17">
        <v>0.439455716161328</v>
      </c>
      <c r="AG9" s="17">
        <v>0.582556734228725</v>
      </c>
      <c r="AH9" s="17">
        <v>0.48977831323752302</v>
      </c>
    </row>
    <row r="10" spans="2:34" ht="28.8" x14ac:dyDescent="0.3">
      <c r="B10" s="18" t="s">
        <v>159</v>
      </c>
      <c r="C10" s="17">
        <v>0.32757840060237797</v>
      </c>
      <c r="D10" s="17">
        <v>0.31973127514947602</v>
      </c>
      <c r="E10" s="17">
        <v>0.33585185481996799</v>
      </c>
      <c r="F10" s="17"/>
      <c r="G10" s="17">
        <v>0.29526784849090998</v>
      </c>
      <c r="H10" s="17">
        <v>0.41682798637183399</v>
      </c>
      <c r="I10" s="17">
        <v>0.43508664046149798</v>
      </c>
      <c r="J10" s="17">
        <v>0.31023312533794301</v>
      </c>
      <c r="K10" s="17">
        <v>0.31024653456816398</v>
      </c>
      <c r="L10" s="17">
        <v>0.21469690084783999</v>
      </c>
      <c r="M10" s="17"/>
      <c r="N10" s="17">
        <v>0.31460036019513499</v>
      </c>
      <c r="O10" s="17">
        <v>0.36530509775340803</v>
      </c>
      <c r="P10" s="17">
        <v>0.34600415483481001</v>
      </c>
      <c r="Q10" s="17">
        <v>0.28738053989921503</v>
      </c>
      <c r="R10" s="17"/>
      <c r="S10" s="17">
        <v>0.36839632633733599</v>
      </c>
      <c r="T10" s="17">
        <v>0.28685972477511501</v>
      </c>
      <c r="U10" s="17">
        <v>0.30737144508515002</v>
      </c>
      <c r="V10" s="17">
        <v>0.27584913969411501</v>
      </c>
      <c r="W10" s="17">
        <v>0.33226122611530201</v>
      </c>
      <c r="X10" s="17">
        <v>0.28795675945014498</v>
      </c>
      <c r="Y10" s="17">
        <v>0.41840796518340201</v>
      </c>
      <c r="Z10" s="17">
        <v>0.41049291720217201</v>
      </c>
      <c r="AA10" s="17">
        <v>0.29380289330742998</v>
      </c>
      <c r="AB10" s="17">
        <v>0.32607341755855002</v>
      </c>
      <c r="AC10" s="17">
        <v>0.34754752431955899</v>
      </c>
      <c r="AD10" s="17">
        <v>0.37772359584998799</v>
      </c>
      <c r="AE10" s="17"/>
      <c r="AF10" s="17">
        <v>0.39528568646165901</v>
      </c>
      <c r="AG10" s="17">
        <v>0.33267826537415801</v>
      </c>
      <c r="AH10" s="17">
        <v>0.358396716264059</v>
      </c>
    </row>
    <row r="11" spans="2:34" ht="28.8" x14ac:dyDescent="0.3">
      <c r="B11" s="18" t="s">
        <v>160</v>
      </c>
      <c r="C11" s="17">
        <v>4.0535632856799897E-2</v>
      </c>
      <c r="D11" s="17">
        <v>5.2362909467889199E-2</v>
      </c>
      <c r="E11" s="17">
        <v>2.9113480895476999E-2</v>
      </c>
      <c r="F11" s="17"/>
      <c r="G11" s="17">
        <v>4.79984392283134E-2</v>
      </c>
      <c r="H11" s="17">
        <v>4.77065628927354E-2</v>
      </c>
      <c r="I11" s="17">
        <v>4.3628149957307502E-2</v>
      </c>
      <c r="J11" s="17">
        <v>5.7225293652806201E-2</v>
      </c>
      <c r="K11" s="17">
        <v>2.6275791945454E-2</v>
      </c>
      <c r="L11" s="17">
        <v>2.33040006692985E-2</v>
      </c>
      <c r="M11" s="17"/>
      <c r="N11" s="17">
        <v>4.3598478455876298E-2</v>
      </c>
      <c r="O11" s="17">
        <v>4.2687918582852903E-2</v>
      </c>
      <c r="P11" s="17">
        <v>2.7825476023404301E-2</v>
      </c>
      <c r="Q11" s="17">
        <v>4.1818814384378997E-2</v>
      </c>
      <c r="R11" s="17"/>
      <c r="S11" s="17">
        <v>6.1721087451536302E-2</v>
      </c>
      <c r="T11" s="17">
        <v>4.2820878247901102E-2</v>
      </c>
      <c r="U11" s="17">
        <v>3.3687634371236001E-2</v>
      </c>
      <c r="V11" s="17">
        <v>1.1283677627335601E-2</v>
      </c>
      <c r="W11" s="17">
        <v>4.8954379884005202E-2</v>
      </c>
      <c r="X11" s="17">
        <v>2.22310291873122E-2</v>
      </c>
      <c r="Y11" s="17">
        <v>2.47905108765645E-2</v>
      </c>
      <c r="Z11" s="17">
        <v>4.5540676204831598E-2</v>
      </c>
      <c r="AA11" s="17">
        <v>4.1339843266782E-2</v>
      </c>
      <c r="AB11" s="17">
        <v>4.9478563868362899E-2</v>
      </c>
      <c r="AC11" s="17">
        <v>3.5455194884273601E-2</v>
      </c>
      <c r="AD11" s="17">
        <v>8.7775584426932202E-2</v>
      </c>
      <c r="AE11" s="17"/>
      <c r="AF11" s="17">
        <v>4.6210459571918702E-2</v>
      </c>
      <c r="AG11" s="17">
        <v>5.3225950939401502E-2</v>
      </c>
      <c r="AH11" s="17">
        <v>4.3148503056469799E-2</v>
      </c>
    </row>
    <row r="12" spans="2:34" x14ac:dyDescent="0.3">
      <c r="B12" s="18" t="s">
        <v>60</v>
      </c>
      <c r="C12" s="19">
        <v>0.115000239292695</v>
      </c>
      <c r="D12" s="19">
        <v>0.110158747160591</v>
      </c>
      <c r="E12" s="19">
        <v>0.11993394799184599</v>
      </c>
      <c r="F12" s="19"/>
      <c r="G12" s="19">
        <v>7.1397353439731998E-2</v>
      </c>
      <c r="H12" s="19">
        <v>4.8811853565994802E-2</v>
      </c>
      <c r="I12" s="19">
        <v>5.8068033740060102E-2</v>
      </c>
      <c r="J12" s="19">
        <v>0.12717698167435701</v>
      </c>
      <c r="K12" s="19">
        <v>0.15595468253046599</v>
      </c>
      <c r="L12" s="19">
        <v>0.20661185644358701</v>
      </c>
      <c r="M12" s="19"/>
      <c r="N12" s="19">
        <v>6.3816890493401904E-2</v>
      </c>
      <c r="O12" s="19">
        <v>0.106577502612619</v>
      </c>
      <c r="P12" s="19">
        <v>0.13320478784430001</v>
      </c>
      <c r="Q12" s="19">
        <v>0.16139727439940901</v>
      </c>
      <c r="R12" s="19"/>
      <c r="S12" s="19">
        <v>7.13481367208115E-2</v>
      </c>
      <c r="T12" s="19">
        <v>0.102449583506161</v>
      </c>
      <c r="U12" s="19">
        <v>9.3944361111755803E-2</v>
      </c>
      <c r="V12" s="19">
        <v>0.163814408612103</v>
      </c>
      <c r="W12" s="19">
        <v>0.16597859720854999</v>
      </c>
      <c r="X12" s="19">
        <v>9.6756544787494E-2</v>
      </c>
      <c r="Y12" s="19">
        <v>0.128049243490789</v>
      </c>
      <c r="Z12" s="19">
        <v>4.2982030028811402E-2</v>
      </c>
      <c r="AA12" s="19">
        <v>0.102735826057868</v>
      </c>
      <c r="AB12" s="19">
        <v>0.14668137751581001</v>
      </c>
      <c r="AC12" s="19">
        <v>0.18504850716417101</v>
      </c>
      <c r="AD12" s="19">
        <v>0.11384913606755601</v>
      </c>
      <c r="AE12" s="19"/>
      <c r="AF12" s="19">
        <v>0.119048137805095</v>
      </c>
      <c r="AG12" s="19">
        <v>3.1539049457715497E-2</v>
      </c>
      <c r="AH12" s="19">
        <v>0.108676467441948</v>
      </c>
    </row>
    <row r="13" spans="2:34" x14ac:dyDescent="0.3">
      <c r="B13" s="16"/>
    </row>
    <row r="14" spans="2:34" x14ac:dyDescent="0.3">
      <c r="B14" t="s">
        <v>64</v>
      </c>
    </row>
    <row r="15" spans="2:34" x14ac:dyDescent="0.3">
      <c r="B15" t="s">
        <v>65</v>
      </c>
    </row>
    <row r="17" spans="2:2" x14ac:dyDescent="0.3">
      <c r="B17"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165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162</v>
      </c>
      <c r="C9" s="17">
        <v>0.77576998630151295</v>
      </c>
      <c r="D9" s="17">
        <v>0.80066879944491198</v>
      </c>
      <c r="E9" s="17">
        <v>0.75111698564678697</v>
      </c>
      <c r="F9" s="17"/>
      <c r="G9" s="17">
        <v>0.83233555207645205</v>
      </c>
      <c r="H9" s="17">
        <v>0.75393768930543303</v>
      </c>
      <c r="I9" s="17">
        <v>0.74166570684984501</v>
      </c>
      <c r="J9" s="17">
        <v>0.75727660973571398</v>
      </c>
      <c r="K9" s="17">
        <v>0.80790097638715896</v>
      </c>
      <c r="L9" s="17">
        <v>0.77710253932817097</v>
      </c>
      <c r="M9" s="17"/>
      <c r="N9" s="17">
        <v>0.83340557740210996</v>
      </c>
      <c r="O9" s="17">
        <v>0.75667537110907002</v>
      </c>
      <c r="P9" s="17">
        <v>0.78191367249186405</v>
      </c>
      <c r="Q9" s="17">
        <v>0.727835319992712</v>
      </c>
      <c r="R9" s="17"/>
      <c r="S9" s="17">
        <v>0.83339149071854601</v>
      </c>
      <c r="T9" s="17">
        <v>0.76032755939951502</v>
      </c>
      <c r="U9" s="17">
        <v>0.79282537683463306</v>
      </c>
      <c r="V9" s="17">
        <v>0.74214613599852497</v>
      </c>
      <c r="W9" s="17">
        <v>0.71058348079787703</v>
      </c>
      <c r="X9" s="17">
        <v>0.80122624413602495</v>
      </c>
      <c r="Y9" s="17">
        <v>0.72429566205432605</v>
      </c>
      <c r="Z9" s="17">
        <v>0.90323795179372901</v>
      </c>
      <c r="AA9" s="17">
        <v>0.76899453332296897</v>
      </c>
      <c r="AB9" s="17">
        <v>0.82209059104509896</v>
      </c>
      <c r="AC9" s="17">
        <v>0.70629874493195599</v>
      </c>
      <c r="AD9" s="17">
        <v>0.67086406108309704</v>
      </c>
      <c r="AE9" s="17"/>
      <c r="AF9" s="17">
        <v>0.75347323105338804</v>
      </c>
      <c r="AG9" s="17">
        <v>0.77319341430366495</v>
      </c>
      <c r="AH9" s="17">
        <v>0.79992874748698595</v>
      </c>
    </row>
    <row r="10" spans="2:34" x14ac:dyDescent="0.3">
      <c r="B10" s="18" t="s">
        <v>163</v>
      </c>
      <c r="C10" s="17">
        <v>0.16656003133827799</v>
      </c>
      <c r="D10" s="17">
        <v>0.14648213131650201</v>
      </c>
      <c r="E10" s="17">
        <v>0.186411760080893</v>
      </c>
      <c r="F10" s="17"/>
      <c r="G10" s="17">
        <v>0.13195765575044499</v>
      </c>
      <c r="H10" s="17">
        <v>0.19081941562461399</v>
      </c>
      <c r="I10" s="17">
        <v>0.21950528226940699</v>
      </c>
      <c r="J10" s="17">
        <v>0.16148776994094</v>
      </c>
      <c r="K10" s="17">
        <v>0.131417200515282</v>
      </c>
      <c r="L10" s="17">
        <v>0.15445815607006</v>
      </c>
      <c r="M10" s="17"/>
      <c r="N10" s="17">
        <v>0.13418563681786</v>
      </c>
      <c r="O10" s="17">
        <v>0.189958741001343</v>
      </c>
      <c r="P10" s="17">
        <v>0.16169025354748001</v>
      </c>
      <c r="Q10" s="17">
        <v>0.180569231183866</v>
      </c>
      <c r="R10" s="17"/>
      <c r="S10" s="17">
        <v>0.11175502579613</v>
      </c>
      <c r="T10" s="17">
        <v>0.195455381145718</v>
      </c>
      <c r="U10" s="17">
        <v>0.15508686683506401</v>
      </c>
      <c r="V10" s="17">
        <v>0.17103864453888001</v>
      </c>
      <c r="W10" s="17">
        <v>0.18618899514867099</v>
      </c>
      <c r="X10" s="17">
        <v>0.14392509035025</v>
      </c>
      <c r="Y10" s="17">
        <v>0.239756556357694</v>
      </c>
      <c r="Z10" s="17">
        <v>5.0788309687820499E-2</v>
      </c>
      <c r="AA10" s="17">
        <v>0.18936072874871099</v>
      </c>
      <c r="AB10" s="17">
        <v>0.12709386399837999</v>
      </c>
      <c r="AC10" s="17">
        <v>0.18769352318176599</v>
      </c>
      <c r="AD10" s="17">
        <v>0.29751754235349498</v>
      </c>
      <c r="AE10" s="17"/>
      <c r="AF10" s="17">
        <v>0.178295024770878</v>
      </c>
      <c r="AG10" s="17">
        <v>0.187854094345802</v>
      </c>
      <c r="AH10" s="17">
        <v>0.132528635152801</v>
      </c>
    </row>
    <row r="11" spans="2:34" x14ac:dyDescent="0.3">
      <c r="B11" s="18" t="s">
        <v>164</v>
      </c>
      <c r="C11" s="19">
        <v>5.76699823602091E-2</v>
      </c>
      <c r="D11" s="19">
        <v>5.2849069238585997E-2</v>
      </c>
      <c r="E11" s="19">
        <v>6.2471254272320101E-2</v>
      </c>
      <c r="F11" s="19"/>
      <c r="G11" s="19">
        <v>3.5706792173102797E-2</v>
      </c>
      <c r="H11" s="19">
        <v>5.5242895069952301E-2</v>
      </c>
      <c r="I11" s="19">
        <v>3.8829010880747403E-2</v>
      </c>
      <c r="J11" s="19">
        <v>8.1235620323346303E-2</v>
      </c>
      <c r="K11" s="19">
        <v>6.06818230975582E-2</v>
      </c>
      <c r="L11" s="19">
        <v>6.8439304601768697E-2</v>
      </c>
      <c r="M11" s="19"/>
      <c r="N11" s="19">
        <v>3.2408785780029203E-2</v>
      </c>
      <c r="O11" s="19">
        <v>5.3365887889586801E-2</v>
      </c>
      <c r="P11" s="19">
        <v>5.6396073960655699E-2</v>
      </c>
      <c r="Q11" s="19">
        <v>9.1595448823422104E-2</v>
      </c>
      <c r="R11" s="19"/>
      <c r="S11" s="19">
        <v>5.4853483485324601E-2</v>
      </c>
      <c r="T11" s="19">
        <v>4.4217059454766498E-2</v>
      </c>
      <c r="U11" s="19">
        <v>5.2087756330302798E-2</v>
      </c>
      <c r="V11" s="19">
        <v>8.6815219462595503E-2</v>
      </c>
      <c r="W11" s="19">
        <v>0.10322752405345299</v>
      </c>
      <c r="X11" s="19">
        <v>5.4848665513725102E-2</v>
      </c>
      <c r="Y11" s="19">
        <v>3.59477815879806E-2</v>
      </c>
      <c r="Z11" s="19">
        <v>4.59737385184509E-2</v>
      </c>
      <c r="AA11" s="19">
        <v>4.1644737928320602E-2</v>
      </c>
      <c r="AB11" s="19">
        <v>5.0815544956521297E-2</v>
      </c>
      <c r="AC11" s="19">
        <v>0.106007731886278</v>
      </c>
      <c r="AD11" s="19">
        <v>3.1618396563407702E-2</v>
      </c>
      <c r="AE11" s="19"/>
      <c r="AF11" s="19">
        <v>6.8231744175734105E-2</v>
      </c>
      <c r="AG11" s="19">
        <v>3.89524913505334E-2</v>
      </c>
      <c r="AH11" s="19">
        <v>6.7542617360213095E-2</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H377"/>
  <sheetViews>
    <sheetView showGridLines="0" workbookViewId="0">
      <pane xSplit="2" ySplit="8" topLeftCell="C358" activePane="bottomRight" state="frozen"/>
      <selection pane="topRight"/>
      <selection pane="bottomLeft"/>
      <selection pane="bottomRight" activeCell="B363" sqref="B363"/>
    </sheetView>
  </sheetViews>
  <sheetFormatPr defaultColWidth="10.88671875" defaultRowHeight="14.4" x14ac:dyDescent="0.3"/>
  <cols>
    <col min="2" max="2" width="20.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5" t="s">
        <v>260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3"/>
      <c r="C5" s="13"/>
      <c r="D5" s="28" t="s">
        <v>46</v>
      </c>
      <c r="E5" s="28"/>
      <c r="F5" s="13"/>
      <c r="G5" s="28" t="s">
        <v>47</v>
      </c>
      <c r="H5" s="28"/>
      <c r="I5" s="28"/>
      <c r="J5" s="28"/>
      <c r="K5" s="28"/>
      <c r="L5" s="28"/>
      <c r="M5" s="13"/>
      <c r="N5" s="28" t="s">
        <v>48</v>
      </c>
      <c r="O5" s="28"/>
      <c r="P5" s="28"/>
      <c r="Q5" s="28"/>
      <c r="R5" s="13"/>
      <c r="S5" s="28" t="s">
        <v>49</v>
      </c>
      <c r="T5" s="28"/>
      <c r="U5" s="28"/>
      <c r="V5" s="28"/>
      <c r="W5" s="28"/>
      <c r="X5" s="28"/>
      <c r="Y5" s="28"/>
      <c r="Z5" s="28"/>
      <c r="AA5" s="28"/>
      <c r="AB5" s="28"/>
      <c r="AC5" s="28"/>
      <c r="AD5" s="28"/>
      <c r="AE5" s="13"/>
      <c r="AF5" s="28" t="s">
        <v>50</v>
      </c>
      <c r="AG5" s="28"/>
      <c r="AH5" s="28"/>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19.95"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19.95"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11" spans="2:34" x14ac:dyDescent="0.3">
      <c r="B11" s="6" t="s">
        <v>62</v>
      </c>
    </row>
    <row r="12" spans="2:34" x14ac:dyDescent="0.3">
      <c r="B12" s="24" t="s">
        <v>63</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row>
    <row r="13" spans="2:34" x14ac:dyDescent="0.3">
      <c r="B13" t="s">
        <v>51</v>
      </c>
      <c r="C13" s="17">
        <v>0.50095387633039201</v>
      </c>
      <c r="D13" s="17">
        <v>0.540549412603339</v>
      </c>
      <c r="E13" s="17">
        <v>0.46343087228333502</v>
      </c>
      <c r="F13" s="17"/>
      <c r="G13" s="17">
        <v>0.50716591383343301</v>
      </c>
      <c r="H13" s="17">
        <v>0.49403427284249302</v>
      </c>
      <c r="I13" s="17">
        <v>0.47425186113281098</v>
      </c>
      <c r="J13" s="17">
        <v>0.468152188157684</v>
      </c>
      <c r="K13" s="17">
        <v>0.53764369926446598</v>
      </c>
      <c r="L13" s="17">
        <v>0.52612456761232596</v>
      </c>
      <c r="M13" s="17"/>
      <c r="N13" s="17">
        <v>0.57160535862928996</v>
      </c>
      <c r="O13" s="17">
        <v>0.53525598492390203</v>
      </c>
      <c r="P13" s="17">
        <v>0.44285803316067102</v>
      </c>
      <c r="Q13" s="17">
        <v>0.44792825553008198</v>
      </c>
      <c r="R13" s="17"/>
      <c r="S13" s="17">
        <v>0.54863952806639604</v>
      </c>
      <c r="T13" s="17">
        <v>0.41022348303108402</v>
      </c>
      <c r="U13" s="17">
        <v>0.48157466872388199</v>
      </c>
      <c r="V13" s="17">
        <v>0.515520898587703</v>
      </c>
      <c r="W13" s="17">
        <v>0.49537433194739799</v>
      </c>
      <c r="X13" s="17">
        <v>0.47354212686951302</v>
      </c>
      <c r="Y13" s="17">
        <v>0.47445262756053502</v>
      </c>
      <c r="Z13" s="17">
        <v>0.48415807778704101</v>
      </c>
      <c r="AA13" s="17">
        <v>0.57456463073071395</v>
      </c>
      <c r="AB13" s="17">
        <v>0.493979133018427</v>
      </c>
      <c r="AC13" s="17">
        <v>0.59994806862980299</v>
      </c>
      <c r="AD13" s="17">
        <v>0.45422014108112502</v>
      </c>
      <c r="AE13" s="17"/>
      <c r="AF13" s="17">
        <v>0.51317429097717104</v>
      </c>
      <c r="AG13" s="17">
        <v>0.52162175048797199</v>
      </c>
      <c r="AH13" s="17">
        <v>0.49846340146057899</v>
      </c>
    </row>
    <row r="14" spans="2:34" x14ac:dyDescent="0.3">
      <c r="B14" t="s">
        <v>52</v>
      </c>
      <c r="C14" s="17">
        <v>0.36598831067474302</v>
      </c>
      <c r="D14" s="17">
        <v>0.36231351177429399</v>
      </c>
      <c r="E14" s="17">
        <v>0.36831863920027902</v>
      </c>
      <c r="F14" s="17"/>
      <c r="G14" s="17">
        <v>0.32705403579419901</v>
      </c>
      <c r="H14" s="17">
        <v>0.380045216365125</v>
      </c>
      <c r="I14" s="17">
        <v>0.33995062378337998</v>
      </c>
      <c r="J14" s="17">
        <v>0.36380540741883999</v>
      </c>
      <c r="K14" s="17">
        <v>0.364245098859242</v>
      </c>
      <c r="L14" s="17">
        <v>0.40461919288808101</v>
      </c>
      <c r="M14" s="17"/>
      <c r="N14" s="17">
        <v>0.44534033976195297</v>
      </c>
      <c r="O14" s="17">
        <v>0.38416059562906901</v>
      </c>
      <c r="P14" s="17">
        <v>0.32267575529484299</v>
      </c>
      <c r="Q14" s="17">
        <v>0.30163552123186199</v>
      </c>
      <c r="R14" s="17"/>
      <c r="S14" s="17">
        <v>0.30795205038873202</v>
      </c>
      <c r="T14" s="17">
        <v>0.289777655142409</v>
      </c>
      <c r="U14" s="17">
        <v>0.324236888240655</v>
      </c>
      <c r="V14" s="17">
        <v>0.33204772101166302</v>
      </c>
      <c r="W14" s="17">
        <v>0.41019728498666502</v>
      </c>
      <c r="X14" s="17">
        <v>0.418891361767744</v>
      </c>
      <c r="Y14" s="17">
        <v>0.28345485383698699</v>
      </c>
      <c r="Z14" s="17">
        <v>0.416861871974952</v>
      </c>
      <c r="AA14" s="17">
        <v>0.44869750725288399</v>
      </c>
      <c r="AB14" s="17">
        <v>0.41478537287260098</v>
      </c>
      <c r="AC14" s="17">
        <v>0.416579294632478</v>
      </c>
      <c r="AD14" s="17">
        <v>0.53748022831768205</v>
      </c>
      <c r="AE14" s="17"/>
      <c r="AF14" s="17">
        <v>0.35691727515536498</v>
      </c>
      <c r="AG14" s="17">
        <v>0.41960398809100902</v>
      </c>
      <c r="AH14" s="17">
        <v>0.28777158565413702</v>
      </c>
    </row>
    <row r="15" spans="2:34" x14ac:dyDescent="0.3">
      <c r="B15" t="s">
        <v>53</v>
      </c>
      <c r="C15" s="17">
        <v>0.27625189505924902</v>
      </c>
      <c r="D15" s="17">
        <v>0.31966418898479099</v>
      </c>
      <c r="E15" s="17">
        <v>0.234576578685701</v>
      </c>
      <c r="F15" s="17"/>
      <c r="G15" s="17">
        <v>0.29195134926826999</v>
      </c>
      <c r="H15" s="17">
        <v>0.25006343085003602</v>
      </c>
      <c r="I15" s="17">
        <v>0.244483778142668</v>
      </c>
      <c r="J15" s="17">
        <v>0.25654588587993099</v>
      </c>
      <c r="K15" s="17">
        <v>0.25097937100839102</v>
      </c>
      <c r="L15" s="17">
        <v>0.34599245162598402</v>
      </c>
      <c r="M15" s="17"/>
      <c r="N15" s="17">
        <v>0.32202231710552798</v>
      </c>
      <c r="O15" s="17">
        <v>0.226188097847217</v>
      </c>
      <c r="P15" s="17">
        <v>0.30771321023588399</v>
      </c>
      <c r="Q15" s="17">
        <v>0.25167931720813702</v>
      </c>
      <c r="R15" s="17"/>
      <c r="S15" s="17">
        <v>0.32661984894864399</v>
      </c>
      <c r="T15" s="17">
        <v>0.27584425803120299</v>
      </c>
      <c r="U15" s="17">
        <v>0.28898068464911297</v>
      </c>
      <c r="V15" s="17">
        <v>0.24696650002589399</v>
      </c>
      <c r="W15" s="17">
        <v>0.272429094184444</v>
      </c>
      <c r="X15" s="17">
        <v>0.232367902631579</v>
      </c>
      <c r="Y15" s="17">
        <v>0.27386047948811099</v>
      </c>
      <c r="Z15" s="17">
        <v>0.17385335825825199</v>
      </c>
      <c r="AA15" s="17">
        <v>0.28454295609193297</v>
      </c>
      <c r="AB15" s="17">
        <v>0.28109825971860802</v>
      </c>
      <c r="AC15" s="17">
        <v>0.28404891055062198</v>
      </c>
      <c r="AD15" s="17">
        <v>0.322376227465208</v>
      </c>
      <c r="AE15" s="17"/>
      <c r="AF15" s="17">
        <v>0.31741990032169798</v>
      </c>
      <c r="AG15" s="17">
        <v>0.26969419108578802</v>
      </c>
      <c r="AH15" s="17">
        <v>0.35448477123126598</v>
      </c>
    </row>
    <row r="16" spans="2:34" x14ac:dyDescent="0.3">
      <c r="B16" t="s">
        <v>54</v>
      </c>
      <c r="C16" s="17">
        <v>0.22755537610797399</v>
      </c>
      <c r="D16" s="17">
        <v>0.22170779552224601</v>
      </c>
      <c r="E16" s="17">
        <v>0.23172719786983001</v>
      </c>
      <c r="F16" s="17"/>
      <c r="G16" s="17">
        <v>0.25091487632084097</v>
      </c>
      <c r="H16" s="17">
        <v>0.27899960264510698</v>
      </c>
      <c r="I16" s="17">
        <v>0.22042701793650099</v>
      </c>
      <c r="J16" s="17">
        <v>0.173049996164586</v>
      </c>
      <c r="K16" s="17">
        <v>0.19847748096474399</v>
      </c>
      <c r="L16" s="17">
        <v>0.23993961525330601</v>
      </c>
      <c r="M16" s="17"/>
      <c r="N16" s="17">
        <v>0.28408948417003999</v>
      </c>
      <c r="O16" s="17">
        <v>0.198002251690923</v>
      </c>
      <c r="P16" s="17">
        <v>0.21539451329904799</v>
      </c>
      <c r="Q16" s="17">
        <v>0.202650624942353</v>
      </c>
      <c r="R16" s="17"/>
      <c r="S16" s="17">
        <v>0.25259978858809001</v>
      </c>
      <c r="T16" s="17">
        <v>0.25663347033418799</v>
      </c>
      <c r="U16" s="17">
        <v>0.22952732858539901</v>
      </c>
      <c r="V16" s="17">
        <v>0.20716251585723999</v>
      </c>
      <c r="W16" s="17">
        <v>0.20560815863968601</v>
      </c>
      <c r="X16" s="17">
        <v>0.269218423972791</v>
      </c>
      <c r="Y16" s="17">
        <v>0.18175082378162999</v>
      </c>
      <c r="Z16" s="17">
        <v>0.171952597406311</v>
      </c>
      <c r="AA16" s="17">
        <v>0.25298904377301001</v>
      </c>
      <c r="AB16" s="17">
        <v>0.24046603694904101</v>
      </c>
      <c r="AC16" s="17">
        <v>0.105001853729995</v>
      </c>
      <c r="AD16" s="17">
        <v>0.23153683116681301</v>
      </c>
      <c r="AE16" s="17"/>
      <c r="AF16" s="17">
        <v>0.22295226157471801</v>
      </c>
      <c r="AG16" s="17">
        <v>0.27007210443282498</v>
      </c>
      <c r="AH16" s="17">
        <v>0.22698848536888899</v>
      </c>
    </row>
    <row r="17" spans="2:34" x14ac:dyDescent="0.3">
      <c r="B17" t="s">
        <v>55</v>
      </c>
      <c r="C17" s="17">
        <v>0.19654160970697401</v>
      </c>
      <c r="D17" s="17">
        <v>0.20969354467003301</v>
      </c>
      <c r="E17" s="17">
        <v>0.184137197543702</v>
      </c>
      <c r="F17" s="17"/>
      <c r="G17" s="17">
        <v>0.18346345693670299</v>
      </c>
      <c r="H17" s="17">
        <v>0.22168692063902501</v>
      </c>
      <c r="I17" s="17">
        <v>0.241810151628575</v>
      </c>
      <c r="J17" s="17">
        <v>0.19460452293562799</v>
      </c>
      <c r="K17" s="17">
        <v>0.21482060240609399</v>
      </c>
      <c r="L17" s="17">
        <v>0.13716667948366401</v>
      </c>
      <c r="M17" s="17"/>
      <c r="N17" s="17">
        <v>0.20491494007934599</v>
      </c>
      <c r="O17" s="17">
        <v>0.19808147714073701</v>
      </c>
      <c r="P17" s="17">
        <v>0.185042675591815</v>
      </c>
      <c r="Q17" s="17">
        <v>0.19413296518413301</v>
      </c>
      <c r="R17" s="17"/>
      <c r="S17" s="17">
        <v>0.20064318222300501</v>
      </c>
      <c r="T17" s="17">
        <v>0.193297510471405</v>
      </c>
      <c r="U17" s="17">
        <v>0.15570855209423901</v>
      </c>
      <c r="V17" s="17">
        <v>0.17568352728849901</v>
      </c>
      <c r="W17" s="17">
        <v>0.19186253878394099</v>
      </c>
      <c r="X17" s="17">
        <v>0.180675103888605</v>
      </c>
      <c r="Y17" s="17">
        <v>0.23197298530831301</v>
      </c>
      <c r="Z17" s="17">
        <v>0.17414505095090599</v>
      </c>
      <c r="AA17" s="17">
        <v>0.223058120549746</v>
      </c>
      <c r="AB17" s="17">
        <v>0.24655551833478001</v>
      </c>
      <c r="AC17" s="17">
        <v>0.12792560127973199</v>
      </c>
      <c r="AD17" s="17">
        <v>0.22385641070844101</v>
      </c>
      <c r="AE17" s="17"/>
      <c r="AF17" s="17">
        <v>0.18495177439802599</v>
      </c>
      <c r="AG17" s="17">
        <v>0.20723926731853901</v>
      </c>
      <c r="AH17" s="17">
        <v>0.18898288963005899</v>
      </c>
    </row>
    <row r="18" spans="2:34" x14ac:dyDescent="0.3">
      <c r="B18" t="s">
        <v>56</v>
      </c>
      <c r="C18" s="17">
        <v>0.18817012795711999</v>
      </c>
      <c r="D18" s="17">
        <v>0.220762144563382</v>
      </c>
      <c r="E18" s="17">
        <v>0.15684445170951899</v>
      </c>
      <c r="F18" s="17"/>
      <c r="G18" s="17">
        <v>0.18620253100331499</v>
      </c>
      <c r="H18" s="17">
        <v>0.217210246200085</v>
      </c>
      <c r="I18" s="17">
        <v>0.219992762818051</v>
      </c>
      <c r="J18" s="17">
        <v>0.14790434290549001</v>
      </c>
      <c r="K18" s="17">
        <v>0.16438950394645499</v>
      </c>
      <c r="L18" s="17">
        <v>0.18865296099588599</v>
      </c>
      <c r="M18" s="17"/>
      <c r="N18" s="17">
        <v>0.210655467617817</v>
      </c>
      <c r="O18" s="17">
        <v>0.24089928298184399</v>
      </c>
      <c r="P18" s="17">
        <v>0.14941785043587899</v>
      </c>
      <c r="Q18" s="17">
        <v>0.14601451729520301</v>
      </c>
      <c r="R18" s="17"/>
      <c r="S18" s="17">
        <v>0.18833773566180301</v>
      </c>
      <c r="T18" s="17">
        <v>0.21078241131613501</v>
      </c>
      <c r="U18" s="17">
        <v>0.14330388077057801</v>
      </c>
      <c r="V18" s="17">
        <v>0.16173500551002901</v>
      </c>
      <c r="W18" s="17">
        <v>0.17918274463594999</v>
      </c>
      <c r="X18" s="17">
        <v>0.17192595490184101</v>
      </c>
      <c r="Y18" s="17">
        <v>0.16630972560947399</v>
      </c>
      <c r="Z18" s="17">
        <v>0.27738345780521201</v>
      </c>
      <c r="AA18" s="17">
        <v>0.19974397588779</v>
      </c>
      <c r="AB18" s="17">
        <v>0.24515541163196899</v>
      </c>
      <c r="AC18" s="17">
        <v>0.18508794443415999</v>
      </c>
      <c r="AD18" s="17">
        <v>8.8919889972897098E-2</v>
      </c>
      <c r="AE18" s="17"/>
      <c r="AF18" s="17">
        <v>0.23252103656901299</v>
      </c>
      <c r="AG18" s="17">
        <v>0.192257008345353</v>
      </c>
      <c r="AH18" s="17">
        <v>0.164152628002662</v>
      </c>
    </row>
    <row r="19" spans="2:34" x14ac:dyDescent="0.3">
      <c r="B19" t="s">
        <v>57</v>
      </c>
      <c r="C19" s="17">
        <v>0.153625613379723</v>
      </c>
      <c r="D19" s="17">
        <v>0.17364346271992301</v>
      </c>
      <c r="E19" s="17">
        <v>0.13446016453863599</v>
      </c>
      <c r="F19" s="17"/>
      <c r="G19" s="17">
        <v>0.113384250837571</v>
      </c>
      <c r="H19" s="17">
        <v>0.13133172193586101</v>
      </c>
      <c r="I19" s="17">
        <v>0.13293757529523101</v>
      </c>
      <c r="J19" s="17">
        <v>0.213264633783533</v>
      </c>
      <c r="K19" s="17">
        <v>0.18137684221677799</v>
      </c>
      <c r="L19" s="17">
        <v>0.14822073900419999</v>
      </c>
      <c r="M19" s="17"/>
      <c r="N19" s="17">
        <v>0.114853319261844</v>
      </c>
      <c r="O19" s="17">
        <v>0.17620315353886501</v>
      </c>
      <c r="P19" s="17">
        <v>0.18879367051999599</v>
      </c>
      <c r="Q19" s="17">
        <v>0.14345327557943199</v>
      </c>
      <c r="R19" s="17"/>
      <c r="S19" s="17">
        <v>0.106095080823064</v>
      </c>
      <c r="T19" s="17">
        <v>0.20404817269254399</v>
      </c>
      <c r="U19" s="17">
        <v>0.129878778614826</v>
      </c>
      <c r="V19" s="17">
        <v>0.18590838604809401</v>
      </c>
      <c r="W19" s="17">
        <v>0.19087107559213201</v>
      </c>
      <c r="X19" s="17">
        <v>0.130114184679928</v>
      </c>
      <c r="Y19" s="17">
        <v>0.15301588793246601</v>
      </c>
      <c r="Z19" s="17">
        <v>0.20171859598556799</v>
      </c>
      <c r="AA19" s="17">
        <v>0.12833707518746401</v>
      </c>
      <c r="AB19" s="17">
        <v>0.16717455129195399</v>
      </c>
      <c r="AC19" s="17">
        <v>0.12417365629530699</v>
      </c>
      <c r="AD19" s="17">
        <v>0.146464325088842</v>
      </c>
      <c r="AE19" s="17"/>
      <c r="AF19" s="17">
        <v>0.18584090893722</v>
      </c>
      <c r="AG19" s="17">
        <v>0.14609245577219401</v>
      </c>
      <c r="AH19" s="17">
        <v>0.16448576530725201</v>
      </c>
    </row>
    <row r="20" spans="2:34" x14ac:dyDescent="0.3">
      <c r="B20" t="s">
        <v>58</v>
      </c>
      <c r="C20" s="17">
        <v>0.14117172763021599</v>
      </c>
      <c r="D20" s="17">
        <v>0.156980579351506</v>
      </c>
      <c r="E20" s="17">
        <v>0.12411397481529</v>
      </c>
      <c r="F20" s="17"/>
      <c r="G20" s="17">
        <v>0.21598453210715099</v>
      </c>
      <c r="H20" s="17">
        <v>0.18143544324622099</v>
      </c>
      <c r="I20" s="17">
        <v>9.4595384415375294E-2</v>
      </c>
      <c r="J20" s="17">
        <v>0.14650587768388701</v>
      </c>
      <c r="K20" s="17">
        <v>9.9758309488480398E-2</v>
      </c>
      <c r="L20" s="17">
        <v>0.120391797988293</v>
      </c>
      <c r="M20" s="17"/>
      <c r="N20" s="17">
        <v>0.18931478880052099</v>
      </c>
      <c r="O20" s="17">
        <v>0.125817657650862</v>
      </c>
      <c r="P20" s="17">
        <v>0.102898403938684</v>
      </c>
      <c r="Q20" s="17">
        <v>0.14110666416545101</v>
      </c>
      <c r="R20" s="17"/>
      <c r="S20" s="17">
        <v>0.18875609579695299</v>
      </c>
      <c r="T20" s="17">
        <v>0.171189560253273</v>
      </c>
      <c r="U20" s="17">
        <v>0.182910376789791</v>
      </c>
      <c r="V20" s="17">
        <v>0.106660987963325</v>
      </c>
      <c r="W20" s="17">
        <v>9.7415100492362294E-2</v>
      </c>
      <c r="X20" s="17">
        <v>0.10798229870367999</v>
      </c>
      <c r="Y20" s="17">
        <v>0.11004720799843</v>
      </c>
      <c r="Z20" s="17">
        <v>0.153551741863514</v>
      </c>
      <c r="AA20" s="17">
        <v>0.119534945297066</v>
      </c>
      <c r="AB20" s="17">
        <v>0.123152833346884</v>
      </c>
      <c r="AC20" s="17">
        <v>0.14421844422660601</v>
      </c>
      <c r="AD20" s="17">
        <v>0.177414111538964</v>
      </c>
      <c r="AE20" s="17"/>
      <c r="AF20" s="17">
        <v>0.14284453586474</v>
      </c>
      <c r="AG20" s="17">
        <v>0.15598945988987001</v>
      </c>
      <c r="AH20" s="17">
        <v>0.119802641003844</v>
      </c>
    </row>
    <row r="21" spans="2:34" x14ac:dyDescent="0.3">
      <c r="B21" t="s">
        <v>59</v>
      </c>
      <c r="C21" s="17">
        <v>0.109307130266506</v>
      </c>
      <c r="D21" s="17">
        <v>9.9947272556221406E-2</v>
      </c>
      <c r="E21" s="17">
        <v>0.118623638495244</v>
      </c>
      <c r="F21" s="17"/>
      <c r="G21" s="17">
        <v>0.165992679825512</v>
      </c>
      <c r="H21" s="17">
        <v>0.18881017109728701</v>
      </c>
      <c r="I21" s="17">
        <v>0.15921336692685301</v>
      </c>
      <c r="J21" s="17">
        <v>7.1796593928781904E-2</v>
      </c>
      <c r="K21" s="17">
        <v>7.1533227076451794E-2</v>
      </c>
      <c r="L21" s="17">
        <v>2.23526974369074E-2</v>
      </c>
      <c r="M21" s="17"/>
      <c r="N21" s="17">
        <v>0.12725510514909899</v>
      </c>
      <c r="O21" s="17">
        <v>0.113546336554691</v>
      </c>
      <c r="P21" s="17">
        <v>9.1758423787675097E-2</v>
      </c>
      <c r="Q21" s="17">
        <v>9.7653708429007002E-2</v>
      </c>
      <c r="R21" s="17"/>
      <c r="S21" s="17">
        <v>0.114402851807336</v>
      </c>
      <c r="T21" s="17">
        <v>0.11276960332491701</v>
      </c>
      <c r="U21" s="17">
        <v>8.3814256321094002E-2</v>
      </c>
      <c r="V21" s="17">
        <v>7.6786597927087599E-2</v>
      </c>
      <c r="W21" s="17">
        <v>0.178316081813679</v>
      </c>
      <c r="X21" s="17">
        <v>0.179361033292946</v>
      </c>
      <c r="Y21" s="17">
        <v>0.10874371969395</v>
      </c>
      <c r="Z21" s="17">
        <v>0.19826291249985001</v>
      </c>
      <c r="AA21" s="17">
        <v>4.9500879738555499E-2</v>
      </c>
      <c r="AB21" s="17">
        <v>7.2146396270245605E-2</v>
      </c>
      <c r="AC21" s="17">
        <v>0.14099306337607601</v>
      </c>
      <c r="AD21" s="17">
        <v>2.8225118387692899E-2</v>
      </c>
      <c r="AE21" s="17"/>
      <c r="AF21" s="17">
        <v>8.8783239079436804E-2</v>
      </c>
      <c r="AG21" s="17">
        <v>0.19599626580094001</v>
      </c>
      <c r="AH21" s="17">
        <v>7.4986081703024093E-2</v>
      </c>
    </row>
    <row r="22" spans="2:34" x14ac:dyDescent="0.3">
      <c r="B22" t="s">
        <v>60</v>
      </c>
      <c r="C22" s="17">
        <v>8.6524258284877198E-2</v>
      </c>
      <c r="D22" s="17">
        <v>4.9774291477401103E-2</v>
      </c>
      <c r="E22" s="17">
        <v>0.122432080399081</v>
      </c>
      <c r="F22" s="17"/>
      <c r="G22" s="17">
        <v>5.4549327159958201E-2</v>
      </c>
      <c r="H22" s="17">
        <v>5.1154687073520701E-2</v>
      </c>
      <c r="I22" s="17">
        <v>0.101160660955458</v>
      </c>
      <c r="J22" s="17">
        <v>9.1597251909608393E-2</v>
      </c>
      <c r="K22" s="17">
        <v>9.5969145745261594E-2</v>
      </c>
      <c r="L22" s="17">
        <v>0.114029521303606</v>
      </c>
      <c r="M22" s="17"/>
      <c r="N22" s="17">
        <v>4.5312773699534403E-2</v>
      </c>
      <c r="O22" s="17">
        <v>8.35188674779129E-2</v>
      </c>
      <c r="P22" s="17">
        <v>8.7439717531579295E-2</v>
      </c>
      <c r="Q22" s="17">
        <v>0.13128402274155099</v>
      </c>
      <c r="R22" s="17"/>
      <c r="S22" s="17">
        <v>6.7751946418539002E-2</v>
      </c>
      <c r="T22" s="17">
        <v>0.115374953845381</v>
      </c>
      <c r="U22" s="17">
        <v>7.6669859104572802E-2</v>
      </c>
      <c r="V22" s="17">
        <v>0.14079186883863701</v>
      </c>
      <c r="W22" s="17">
        <v>9.9103152274115799E-2</v>
      </c>
      <c r="X22" s="17">
        <v>6.5438819776135707E-2</v>
      </c>
      <c r="Y22" s="17">
        <v>9.1070362930275706E-2</v>
      </c>
      <c r="Z22" s="17">
        <v>6.6842049746268506E-2</v>
      </c>
      <c r="AA22" s="17">
        <v>8.1439361158116799E-2</v>
      </c>
      <c r="AB22" s="17">
        <v>5.9437478868581403E-2</v>
      </c>
      <c r="AC22" s="17">
        <v>8.3218465339759504E-2</v>
      </c>
      <c r="AD22" s="17">
        <v>6.5999057670831904E-2</v>
      </c>
      <c r="AE22" s="17"/>
      <c r="AF22" s="17">
        <v>9.3075262105844297E-2</v>
      </c>
      <c r="AG22" s="17">
        <v>5.84518380410372E-2</v>
      </c>
      <c r="AH22" s="17">
        <v>6.7044604415600506E-2</v>
      </c>
    </row>
    <row r="23" spans="2:34" x14ac:dyDescent="0.3">
      <c r="B23" t="s">
        <v>61</v>
      </c>
      <c r="C23" s="17">
        <v>7.7775795589388796E-2</v>
      </c>
      <c r="D23" s="17">
        <v>7.0324726000807997E-2</v>
      </c>
      <c r="E23" s="17">
        <v>8.5174236599123307E-2</v>
      </c>
      <c r="F23" s="17"/>
      <c r="G23" s="17">
        <v>3.5565794653710299E-2</v>
      </c>
      <c r="H23" s="17">
        <v>4.4124987509380202E-2</v>
      </c>
      <c r="I23" s="17">
        <v>7.9943312348163306E-2</v>
      </c>
      <c r="J23" s="17">
        <v>9.3464404308916602E-2</v>
      </c>
      <c r="K23" s="17">
        <v>0.103786912096205</v>
      </c>
      <c r="L23" s="17">
        <v>0.10108150644057901</v>
      </c>
      <c r="M23" s="17"/>
      <c r="N23" s="17">
        <v>3.2916631273262401E-2</v>
      </c>
      <c r="O23" s="17">
        <v>4.76314905779672E-2</v>
      </c>
      <c r="P23" s="17">
        <v>0.12751198030888899</v>
      </c>
      <c r="Q23" s="17">
        <v>0.115151409577386</v>
      </c>
      <c r="R23" s="17"/>
      <c r="S23" s="17">
        <v>7.0659635290739195E-2</v>
      </c>
      <c r="T23" s="17">
        <v>6.4881289818244606E-2</v>
      </c>
      <c r="U23" s="17">
        <v>0.12663828867985</v>
      </c>
      <c r="V23" s="17">
        <v>0.103000739254043</v>
      </c>
      <c r="W23" s="17">
        <v>6.8775164201977906E-2</v>
      </c>
      <c r="X23" s="17">
        <v>9.3124294085463702E-2</v>
      </c>
      <c r="Y23" s="17">
        <v>8.9045976493308795E-2</v>
      </c>
      <c r="Z23" s="17">
        <v>7.0646538659021596E-2</v>
      </c>
      <c r="AA23" s="17">
        <v>3.6974384365022997E-2</v>
      </c>
      <c r="AB23" s="17">
        <v>7.2830244384451695E-2</v>
      </c>
      <c r="AC23" s="17">
        <v>8.9439784297703995E-2</v>
      </c>
      <c r="AD23" s="17">
        <v>5.9534157771796999E-2</v>
      </c>
      <c r="AE23" s="17"/>
      <c r="AF23" s="17">
        <v>6.3228742460185394E-2</v>
      </c>
      <c r="AG23" s="17">
        <v>3.0059275969875301E-2</v>
      </c>
      <c r="AH23" s="17">
        <v>0.11809733545341899</v>
      </c>
    </row>
    <row r="24" spans="2:34" x14ac:dyDescent="0.3">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row>
    <row r="25" spans="2:34" x14ac:dyDescent="0.3">
      <c r="B25" s="6" t="s">
        <v>76</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2:34" x14ac:dyDescent="0.3">
      <c r="B26" s="24" t="s">
        <v>63</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2:34" x14ac:dyDescent="0.3">
      <c r="B27" t="s">
        <v>66</v>
      </c>
      <c r="C27" s="17">
        <v>0.53594607985791098</v>
      </c>
      <c r="D27" s="17">
        <v>0.59524533687692505</v>
      </c>
      <c r="E27" s="17">
        <v>0.47736947188753798</v>
      </c>
      <c r="F27" s="17"/>
      <c r="G27" s="17">
        <v>0.48967079934013902</v>
      </c>
      <c r="H27" s="17">
        <v>0.57014885688473005</v>
      </c>
      <c r="I27" s="17">
        <v>0.53819870062988995</v>
      </c>
      <c r="J27" s="17">
        <v>0.54078936254003296</v>
      </c>
      <c r="K27" s="17">
        <v>0.59088177774197004</v>
      </c>
      <c r="L27" s="17">
        <v>0.49616023122890501</v>
      </c>
      <c r="M27" s="17"/>
      <c r="N27" s="17">
        <v>0.61401946681783204</v>
      </c>
      <c r="O27" s="17">
        <v>0.56060167786800097</v>
      </c>
      <c r="P27" s="17">
        <v>0.47313748164526298</v>
      </c>
      <c r="Q27" s="17">
        <v>0.48583974982142097</v>
      </c>
      <c r="R27" s="17"/>
      <c r="S27" s="17">
        <v>0.55631480888317297</v>
      </c>
      <c r="T27" s="17">
        <v>0.55472621992582305</v>
      </c>
      <c r="U27" s="17">
        <v>0.48396593291943002</v>
      </c>
      <c r="V27" s="17">
        <v>0.50075303420725803</v>
      </c>
      <c r="W27" s="17">
        <v>0.51477063242745702</v>
      </c>
      <c r="X27" s="17">
        <v>0.483975702097383</v>
      </c>
      <c r="Y27" s="17">
        <v>0.51155673163332405</v>
      </c>
      <c r="Z27" s="17">
        <v>0.63000802175896298</v>
      </c>
      <c r="AA27" s="17">
        <v>0.55612531656273501</v>
      </c>
      <c r="AB27" s="17">
        <v>0.556799704819675</v>
      </c>
      <c r="AC27" s="17">
        <v>0.57774472971254498</v>
      </c>
      <c r="AD27" s="17">
        <v>0.54436500149869504</v>
      </c>
      <c r="AE27" s="17"/>
      <c r="AF27" s="17">
        <v>0.55193702657777399</v>
      </c>
      <c r="AG27" s="17">
        <v>0.637743559756343</v>
      </c>
      <c r="AH27" s="17">
        <v>0.55550778124038203</v>
      </c>
    </row>
    <row r="28" spans="2:34" x14ac:dyDescent="0.3">
      <c r="B28" t="s">
        <v>67</v>
      </c>
      <c r="C28" s="17">
        <v>0.36195417079782799</v>
      </c>
      <c r="D28" s="17">
        <v>0.419045054452233</v>
      </c>
      <c r="E28" s="17">
        <v>0.30714493219597799</v>
      </c>
      <c r="F28" s="17"/>
      <c r="G28" s="17">
        <v>0.238850800427168</v>
      </c>
      <c r="H28" s="17">
        <v>0.31992515298721602</v>
      </c>
      <c r="I28" s="17">
        <v>0.365395543419409</v>
      </c>
      <c r="J28" s="17">
        <v>0.30601302664292301</v>
      </c>
      <c r="K28" s="17">
        <v>0.44251343828608303</v>
      </c>
      <c r="L28" s="17">
        <v>0.46610761521070598</v>
      </c>
      <c r="M28" s="17"/>
      <c r="N28" s="17">
        <v>0.39254143955116599</v>
      </c>
      <c r="O28" s="17">
        <v>0.33070705492796498</v>
      </c>
      <c r="P28" s="17">
        <v>0.41432466733396101</v>
      </c>
      <c r="Q28" s="17">
        <v>0.32091530823216902</v>
      </c>
      <c r="R28" s="17"/>
      <c r="S28" s="17">
        <v>0.39909577267806001</v>
      </c>
      <c r="T28" s="17">
        <v>0.35288531665345302</v>
      </c>
      <c r="U28" s="17">
        <v>0.42777999993079802</v>
      </c>
      <c r="V28" s="17">
        <v>0.22886935125967001</v>
      </c>
      <c r="W28" s="17">
        <v>0.35983719455466201</v>
      </c>
      <c r="X28" s="17">
        <v>0.34190238137191897</v>
      </c>
      <c r="Y28" s="17">
        <v>0.31776855526811099</v>
      </c>
      <c r="Z28" s="17">
        <v>0.37003000157464899</v>
      </c>
      <c r="AA28" s="17">
        <v>0.31341960959321402</v>
      </c>
      <c r="AB28" s="17">
        <v>0.36386708222882103</v>
      </c>
      <c r="AC28" s="17">
        <v>0.50478010981280397</v>
      </c>
      <c r="AD28" s="17">
        <v>0.56157345081299603</v>
      </c>
      <c r="AE28" s="17"/>
      <c r="AF28" s="17">
        <v>0.43254586935013301</v>
      </c>
      <c r="AG28" s="17">
        <v>0.34747075852659998</v>
      </c>
      <c r="AH28" s="17">
        <v>0.428936078556789</v>
      </c>
    </row>
    <row r="29" spans="2:34" x14ac:dyDescent="0.3">
      <c r="B29" t="s">
        <v>68</v>
      </c>
      <c r="C29" s="17">
        <v>0.24298425471712701</v>
      </c>
      <c r="D29" s="17">
        <v>0.31066613798801701</v>
      </c>
      <c r="E29" s="17">
        <v>0.17764231371338199</v>
      </c>
      <c r="F29" s="17"/>
      <c r="G29" s="17">
        <v>0.20151434192736201</v>
      </c>
      <c r="H29" s="17">
        <v>0.26594663489208598</v>
      </c>
      <c r="I29" s="17">
        <v>0.25511859555516397</v>
      </c>
      <c r="J29" s="17">
        <v>0.24030258664191001</v>
      </c>
      <c r="K29" s="17">
        <v>0.25016642788705001</v>
      </c>
      <c r="L29" s="17">
        <v>0.23933425990236401</v>
      </c>
      <c r="M29" s="17"/>
      <c r="N29" s="17">
        <v>0.24101678391244999</v>
      </c>
      <c r="O29" s="17">
        <v>0.25655306229180902</v>
      </c>
      <c r="P29" s="17">
        <v>0.202614808133115</v>
      </c>
      <c r="Q29" s="17">
        <v>0.26165916815860801</v>
      </c>
      <c r="R29" s="17"/>
      <c r="S29" s="17">
        <v>0.206280102920537</v>
      </c>
      <c r="T29" s="17">
        <v>0.22903894023733401</v>
      </c>
      <c r="U29" s="17">
        <v>0.28443481376579399</v>
      </c>
      <c r="V29" s="17">
        <v>0.30486983030332898</v>
      </c>
      <c r="W29" s="17">
        <v>0.27867003593543899</v>
      </c>
      <c r="X29" s="17">
        <v>0.19035364571167801</v>
      </c>
      <c r="Y29" s="17">
        <v>0.18642022698816399</v>
      </c>
      <c r="Z29" s="17">
        <v>0.19889658352482001</v>
      </c>
      <c r="AA29" s="17">
        <v>0.32170042086219702</v>
      </c>
      <c r="AB29" s="17">
        <v>0.182293078689896</v>
      </c>
      <c r="AC29" s="17">
        <v>0.30991555584552799</v>
      </c>
      <c r="AD29" s="17">
        <v>0.244144075452117</v>
      </c>
      <c r="AE29" s="17"/>
      <c r="AF29" s="17">
        <v>0.220528077560709</v>
      </c>
      <c r="AG29" s="17">
        <v>0.32704394617779697</v>
      </c>
      <c r="AH29" s="17">
        <v>0.222525057171505</v>
      </c>
    </row>
    <row r="30" spans="2:34" x14ac:dyDescent="0.3">
      <c r="B30" t="s">
        <v>69</v>
      </c>
      <c r="C30" s="17">
        <v>0.24046657048702799</v>
      </c>
      <c r="D30" s="17">
        <v>0.25742912556400599</v>
      </c>
      <c r="E30" s="17">
        <v>0.22248159537756099</v>
      </c>
      <c r="F30" s="17"/>
      <c r="G30" s="17">
        <v>0.29531970311335998</v>
      </c>
      <c r="H30" s="17">
        <v>0.33805979890186899</v>
      </c>
      <c r="I30" s="17">
        <v>0.18906951653863799</v>
      </c>
      <c r="J30" s="17">
        <v>0.21835194181756001</v>
      </c>
      <c r="K30" s="17">
        <v>0.216341941154925</v>
      </c>
      <c r="L30" s="17">
        <v>0.200995111711567</v>
      </c>
      <c r="M30" s="17"/>
      <c r="N30" s="17">
        <v>0.286933891298986</v>
      </c>
      <c r="O30" s="17">
        <v>0.248777134683802</v>
      </c>
      <c r="P30" s="17">
        <v>0.243110176142845</v>
      </c>
      <c r="Q30" s="17">
        <v>0.182930283433485</v>
      </c>
      <c r="R30" s="17"/>
      <c r="S30" s="17">
        <v>0.29666446114287598</v>
      </c>
      <c r="T30" s="17">
        <v>0.21706939519691401</v>
      </c>
      <c r="U30" s="17">
        <v>0.19700502545006399</v>
      </c>
      <c r="V30" s="17">
        <v>0.249612485259469</v>
      </c>
      <c r="W30" s="17">
        <v>0.19964501701850201</v>
      </c>
      <c r="X30" s="17">
        <v>0.30820730250285799</v>
      </c>
      <c r="Y30" s="17">
        <v>0.16457089458923899</v>
      </c>
      <c r="Z30" s="17">
        <v>0.31795744168382301</v>
      </c>
      <c r="AA30" s="17">
        <v>0.22096738762693099</v>
      </c>
      <c r="AB30" s="17">
        <v>0.220891958506372</v>
      </c>
      <c r="AC30" s="17">
        <v>0.20927215259173099</v>
      </c>
      <c r="AD30" s="17">
        <v>0.34054132985061297</v>
      </c>
      <c r="AE30" s="17"/>
      <c r="AF30" s="17">
        <v>0.15517038963069801</v>
      </c>
      <c r="AG30" s="17">
        <v>0.27611106737018498</v>
      </c>
      <c r="AH30" s="17">
        <v>0.26331886728377901</v>
      </c>
    </row>
    <row r="31" spans="2:34" x14ac:dyDescent="0.3">
      <c r="B31" t="s">
        <v>70</v>
      </c>
      <c r="C31" s="17">
        <v>0.230466617649771</v>
      </c>
      <c r="D31" s="17">
        <v>0.20191335991978199</v>
      </c>
      <c r="E31" s="17">
        <v>0.25868567685673399</v>
      </c>
      <c r="F31" s="17"/>
      <c r="G31" s="17">
        <v>0.25200788997101597</v>
      </c>
      <c r="H31" s="17">
        <v>0.25539229782728901</v>
      </c>
      <c r="I31" s="17">
        <v>0.320181076905103</v>
      </c>
      <c r="J31" s="17">
        <v>0.20379360271087499</v>
      </c>
      <c r="K31" s="17">
        <v>0.206711738303616</v>
      </c>
      <c r="L31" s="17">
        <v>0.160413558304139</v>
      </c>
      <c r="M31" s="17"/>
      <c r="N31" s="17">
        <v>0.20624225705160201</v>
      </c>
      <c r="O31" s="17">
        <v>0.235125663818366</v>
      </c>
      <c r="P31" s="17">
        <v>0.183233537138936</v>
      </c>
      <c r="Q31" s="17">
        <v>0.29226923308069402</v>
      </c>
      <c r="R31" s="17"/>
      <c r="S31" s="17">
        <v>0.212597708121084</v>
      </c>
      <c r="T31" s="17">
        <v>0.22943831471534301</v>
      </c>
      <c r="U31" s="17">
        <v>0.18411852500841699</v>
      </c>
      <c r="V31" s="17">
        <v>0.14326199076593901</v>
      </c>
      <c r="W31" s="17">
        <v>0.23707137469834699</v>
      </c>
      <c r="X31" s="17">
        <v>0.34653809636028698</v>
      </c>
      <c r="Y31" s="17">
        <v>0.31540036328850701</v>
      </c>
      <c r="Z31" s="17">
        <v>0.18545225935287801</v>
      </c>
      <c r="AA31" s="17">
        <v>0.24097757875050699</v>
      </c>
      <c r="AB31" s="17">
        <v>0.188515949269352</v>
      </c>
      <c r="AC31" s="17">
        <v>0.23922238432881099</v>
      </c>
      <c r="AD31" s="17">
        <v>0.248300598262848</v>
      </c>
      <c r="AE31" s="17"/>
      <c r="AF31" s="17">
        <v>0.187615434527898</v>
      </c>
      <c r="AG31" s="17">
        <v>0.26805673970753202</v>
      </c>
      <c r="AH31" s="17">
        <v>0.222661801103087</v>
      </c>
    </row>
    <row r="32" spans="2:34" x14ac:dyDescent="0.3">
      <c r="B32" t="s">
        <v>71</v>
      </c>
      <c r="C32" s="17">
        <v>0.216040980699964</v>
      </c>
      <c r="D32" s="17">
        <v>0.21057213393747801</v>
      </c>
      <c r="E32" s="17">
        <v>0.22178291181537699</v>
      </c>
      <c r="F32" s="17"/>
      <c r="G32" s="17">
        <v>0.32149848023736199</v>
      </c>
      <c r="H32" s="17">
        <v>0.27193795639290402</v>
      </c>
      <c r="I32" s="17">
        <v>0.24078443711383701</v>
      </c>
      <c r="J32" s="17">
        <v>0.124060728022374</v>
      </c>
      <c r="K32" s="17">
        <v>0.17649544987824101</v>
      </c>
      <c r="L32" s="17">
        <v>0.18176443519845201</v>
      </c>
      <c r="M32" s="17"/>
      <c r="N32" s="17">
        <v>0.27310740401643202</v>
      </c>
      <c r="O32" s="17">
        <v>0.21328683451389499</v>
      </c>
      <c r="P32" s="17">
        <v>0.20033491890980901</v>
      </c>
      <c r="Q32" s="17">
        <v>0.16585562809875601</v>
      </c>
      <c r="R32" s="17"/>
      <c r="S32" s="17">
        <v>0.22357940572047499</v>
      </c>
      <c r="T32" s="17">
        <v>0.184679638146413</v>
      </c>
      <c r="U32" s="17">
        <v>0.17975858152986801</v>
      </c>
      <c r="V32" s="17">
        <v>0.17995033552247</v>
      </c>
      <c r="W32" s="17">
        <v>0.16503300197818799</v>
      </c>
      <c r="X32" s="17">
        <v>0.246688643446071</v>
      </c>
      <c r="Y32" s="17">
        <v>0.21187420866071899</v>
      </c>
      <c r="Z32" s="17">
        <v>0.27347017645312299</v>
      </c>
      <c r="AA32" s="17">
        <v>0.26363161047814399</v>
      </c>
      <c r="AB32" s="17">
        <v>0.25422984212765698</v>
      </c>
      <c r="AC32" s="17">
        <v>0.21357377587380699</v>
      </c>
      <c r="AD32" s="17">
        <v>0.19771920425511899</v>
      </c>
      <c r="AE32" s="17"/>
      <c r="AF32" s="17">
        <v>0.22750536897682899</v>
      </c>
      <c r="AG32" s="17">
        <v>0.242285878847528</v>
      </c>
      <c r="AH32" s="17">
        <v>0.20268848388972799</v>
      </c>
    </row>
    <row r="33" spans="2:34" x14ac:dyDescent="0.3">
      <c r="B33" t="s">
        <v>72</v>
      </c>
      <c r="C33" s="17">
        <v>0.14519707933370099</v>
      </c>
      <c r="D33" s="17">
        <v>0.152192457331254</v>
      </c>
      <c r="E33" s="17">
        <v>0.13671803699684601</v>
      </c>
      <c r="F33" s="17"/>
      <c r="G33" s="17">
        <v>0.200359037581123</v>
      </c>
      <c r="H33" s="17">
        <v>8.7866640754373698E-2</v>
      </c>
      <c r="I33" s="17">
        <v>0.13977950917100301</v>
      </c>
      <c r="J33" s="17">
        <v>0.17266532094283299</v>
      </c>
      <c r="K33" s="17">
        <v>0.12464887196697801</v>
      </c>
      <c r="L33" s="17">
        <v>0.151046318056338</v>
      </c>
      <c r="M33" s="17"/>
      <c r="N33" s="17">
        <v>0.12789334250009199</v>
      </c>
      <c r="O33" s="17">
        <v>0.19266253897136401</v>
      </c>
      <c r="P33" s="17">
        <v>0.111891340957575</v>
      </c>
      <c r="Q33" s="17">
        <v>0.14233354384633801</v>
      </c>
      <c r="R33" s="17"/>
      <c r="S33" s="17">
        <v>0.15159757944670499</v>
      </c>
      <c r="T33" s="17">
        <v>0.15663994709856799</v>
      </c>
      <c r="U33" s="17">
        <v>7.2668921465330397E-2</v>
      </c>
      <c r="V33" s="17">
        <v>0.18046369054845399</v>
      </c>
      <c r="W33" s="17">
        <v>0.10876746964856</v>
      </c>
      <c r="X33" s="17">
        <v>7.4566938621715304E-2</v>
      </c>
      <c r="Y33" s="17">
        <v>0.24969710779360399</v>
      </c>
      <c r="Z33" s="17">
        <v>0.184494699107592</v>
      </c>
      <c r="AA33" s="17">
        <v>0.186958411933354</v>
      </c>
      <c r="AB33" s="17">
        <v>0.12029959264545401</v>
      </c>
      <c r="AC33" s="17">
        <v>9.7818774025605598E-2</v>
      </c>
      <c r="AD33" s="17">
        <v>0.122110250800611</v>
      </c>
      <c r="AE33" s="17"/>
      <c r="AF33" s="17">
        <v>0.18809308395694199</v>
      </c>
      <c r="AG33" s="17">
        <v>0.142542678291706</v>
      </c>
      <c r="AH33" s="17">
        <v>0.159182376435587</v>
      </c>
    </row>
    <row r="34" spans="2:34" x14ac:dyDescent="0.3">
      <c r="B34" t="s">
        <v>60</v>
      </c>
      <c r="C34" s="17">
        <v>0.115906656981431</v>
      </c>
      <c r="D34" s="17">
        <v>8.5342395789312797E-2</v>
      </c>
      <c r="E34" s="17">
        <v>0.14585670015122101</v>
      </c>
      <c r="F34" s="17"/>
      <c r="G34" s="17">
        <v>7.4574538006386804E-2</v>
      </c>
      <c r="H34" s="17">
        <v>6.0974298086263402E-2</v>
      </c>
      <c r="I34" s="17">
        <v>6.4543306329893899E-2</v>
      </c>
      <c r="J34" s="17">
        <v>0.17080650110941401</v>
      </c>
      <c r="K34" s="17">
        <v>0.137352112274372</v>
      </c>
      <c r="L34" s="17">
        <v>0.17081277671360401</v>
      </c>
      <c r="M34" s="17"/>
      <c r="N34" s="17">
        <v>8.3155332459543693E-2</v>
      </c>
      <c r="O34" s="17">
        <v>0.105505363737702</v>
      </c>
      <c r="P34" s="17">
        <v>0.14399495032454601</v>
      </c>
      <c r="Q34" s="17">
        <v>0.13566626311121899</v>
      </c>
      <c r="R34" s="17"/>
      <c r="S34" s="17">
        <v>0.101229427344332</v>
      </c>
      <c r="T34" s="17">
        <v>0.14868571163410299</v>
      </c>
      <c r="U34" s="17">
        <v>0.16389309274924299</v>
      </c>
      <c r="V34" s="17">
        <v>0.15724107009093799</v>
      </c>
      <c r="W34" s="17">
        <v>0.149781467669902</v>
      </c>
      <c r="X34" s="17">
        <v>7.7252306445564106E-2</v>
      </c>
      <c r="Y34" s="17">
        <v>8.9498796758462798E-2</v>
      </c>
      <c r="Z34" s="17">
        <v>6.5499057921288004E-2</v>
      </c>
      <c r="AA34" s="17">
        <v>9.9881988970934796E-2</v>
      </c>
      <c r="AB34" s="17">
        <v>0.113149355194868</v>
      </c>
      <c r="AC34" s="17">
        <v>0.117363138567622</v>
      </c>
      <c r="AD34" s="17">
        <v>2.7901651121677699E-2</v>
      </c>
      <c r="AE34" s="17"/>
      <c r="AF34" s="17">
        <v>0.12648391215301699</v>
      </c>
      <c r="AG34" s="17">
        <v>5.2962926225018601E-2</v>
      </c>
      <c r="AH34" s="17">
        <v>5.8305366081450802E-2</v>
      </c>
    </row>
    <row r="35" spans="2:34" x14ac:dyDescent="0.3">
      <c r="B35" t="s">
        <v>73</v>
      </c>
      <c r="C35" s="17">
        <v>0.108383026351212</v>
      </c>
      <c r="D35" s="17">
        <v>0.114622017290365</v>
      </c>
      <c r="E35" s="17">
        <v>0.102528349025687</v>
      </c>
      <c r="F35" s="17"/>
      <c r="G35" s="17">
        <v>0.20694856321461599</v>
      </c>
      <c r="H35" s="17">
        <v>0.108470685056596</v>
      </c>
      <c r="I35" s="17">
        <v>8.6409971281282402E-2</v>
      </c>
      <c r="J35" s="17">
        <v>0.113640229419624</v>
      </c>
      <c r="K35" s="17">
        <v>0.101865031112524</v>
      </c>
      <c r="L35" s="17">
        <v>6.09138942849409E-2</v>
      </c>
      <c r="M35" s="17"/>
      <c r="N35" s="17">
        <v>0.102491016020336</v>
      </c>
      <c r="O35" s="17">
        <v>0.115962344783269</v>
      </c>
      <c r="P35" s="17">
        <v>0.108860650499133</v>
      </c>
      <c r="Q35" s="17">
        <v>0.108169065781671</v>
      </c>
      <c r="R35" s="17"/>
      <c r="S35" s="17">
        <v>0.121115052716565</v>
      </c>
      <c r="T35" s="17">
        <v>8.7954395270468E-2</v>
      </c>
      <c r="U35" s="17">
        <v>3.6058485459284299E-2</v>
      </c>
      <c r="V35" s="17">
        <v>0.15320722724625199</v>
      </c>
      <c r="W35" s="17">
        <v>0.16340670303441501</v>
      </c>
      <c r="X35" s="17">
        <v>0.14671527644394</v>
      </c>
      <c r="Y35" s="17">
        <v>7.5070035860163004E-2</v>
      </c>
      <c r="Z35" s="17">
        <v>0.116099563375738</v>
      </c>
      <c r="AA35" s="17">
        <v>9.2327805168347099E-2</v>
      </c>
      <c r="AB35" s="17">
        <v>0.121599535434483</v>
      </c>
      <c r="AC35" s="17">
        <v>7.6516933554602304E-2</v>
      </c>
      <c r="AD35" s="17">
        <v>0.10334023819103701</v>
      </c>
      <c r="AE35" s="17"/>
      <c r="AF35" s="17">
        <v>0.110904957175037</v>
      </c>
      <c r="AG35" s="17">
        <v>0.110469889971856</v>
      </c>
      <c r="AH35" s="17">
        <v>0.12376268770540801</v>
      </c>
    </row>
    <row r="36" spans="2:34" x14ac:dyDescent="0.3">
      <c r="B36" t="s">
        <v>74</v>
      </c>
      <c r="C36" s="17">
        <v>8.8656258340752303E-2</v>
      </c>
      <c r="D36" s="17">
        <v>7.74931436175329E-2</v>
      </c>
      <c r="E36" s="17">
        <v>9.9685879149419093E-2</v>
      </c>
      <c r="F36" s="17"/>
      <c r="G36" s="17">
        <v>9.2987196925493398E-2</v>
      </c>
      <c r="H36" s="17">
        <v>0.13873657517555901</v>
      </c>
      <c r="I36" s="17">
        <v>8.7942041854983596E-2</v>
      </c>
      <c r="J36" s="17">
        <v>6.5484270926725305E-2</v>
      </c>
      <c r="K36" s="17">
        <v>4.3096022409177002E-2</v>
      </c>
      <c r="L36" s="17">
        <v>9.5227286811940301E-2</v>
      </c>
      <c r="M36" s="17"/>
      <c r="N36" s="17">
        <v>0.12144070520620499</v>
      </c>
      <c r="O36" s="17">
        <v>9.1259568472322306E-2</v>
      </c>
      <c r="P36" s="17">
        <v>9.0139460176257999E-2</v>
      </c>
      <c r="Q36" s="17">
        <v>5.0507411872107902E-2</v>
      </c>
      <c r="R36" s="17"/>
      <c r="S36" s="17">
        <v>0.12819304220778699</v>
      </c>
      <c r="T36" s="17">
        <v>3.7241760930199999E-2</v>
      </c>
      <c r="U36" s="17">
        <v>9.0347198251615801E-2</v>
      </c>
      <c r="V36" s="17">
        <v>9.9190956159484506E-2</v>
      </c>
      <c r="W36" s="17">
        <v>6.4767185506536304E-2</v>
      </c>
      <c r="X36" s="17">
        <v>0.111613761639292</v>
      </c>
      <c r="Y36" s="17">
        <v>6.8865081379866605E-2</v>
      </c>
      <c r="Z36" s="17">
        <v>2.17733155479783E-2</v>
      </c>
      <c r="AA36" s="17">
        <v>0.12979458532874799</v>
      </c>
      <c r="AB36" s="17">
        <v>9.1314256263512597E-2</v>
      </c>
      <c r="AC36" s="17">
        <v>5.2861214191085699E-2</v>
      </c>
      <c r="AD36" s="17">
        <v>0.118315774527565</v>
      </c>
      <c r="AE36" s="17"/>
      <c r="AF36" s="17">
        <v>0.12764893804910099</v>
      </c>
      <c r="AG36" s="17">
        <v>0.130571694820382</v>
      </c>
      <c r="AH36" s="17">
        <v>5.7718459085181702E-2</v>
      </c>
    </row>
    <row r="37" spans="2:34" x14ac:dyDescent="0.3">
      <c r="B37" t="s">
        <v>75</v>
      </c>
      <c r="C37" s="17">
        <v>4.32327622632755E-2</v>
      </c>
      <c r="D37" s="17">
        <v>3.22663780284888E-2</v>
      </c>
      <c r="E37" s="17">
        <v>5.3981993799892297E-2</v>
      </c>
      <c r="F37" s="17"/>
      <c r="G37" s="17">
        <v>1.9849321328292601E-2</v>
      </c>
      <c r="H37" s="17">
        <v>1.23465581835341E-2</v>
      </c>
      <c r="I37" s="17">
        <v>7.2724222980187006E-2</v>
      </c>
      <c r="J37" s="17">
        <v>6.00608001929906E-2</v>
      </c>
      <c r="K37" s="17">
        <v>3.9473334613116098E-2</v>
      </c>
      <c r="L37" s="17">
        <v>4.86361806895333E-2</v>
      </c>
      <c r="M37" s="17"/>
      <c r="N37" s="17">
        <v>1.1717929945077501E-2</v>
      </c>
      <c r="O37" s="17">
        <v>3.8672754605085499E-2</v>
      </c>
      <c r="P37" s="17">
        <v>4.8753381603801098E-2</v>
      </c>
      <c r="Q37" s="17">
        <v>7.7966985190540294E-2</v>
      </c>
      <c r="R37" s="17"/>
      <c r="S37" s="17">
        <v>4.6874937352839798E-2</v>
      </c>
      <c r="T37" s="17">
        <v>4.8123559065436403E-2</v>
      </c>
      <c r="U37" s="17">
        <v>1.1266347870416299E-2</v>
      </c>
      <c r="V37" s="17">
        <v>8.18006112394776E-2</v>
      </c>
      <c r="W37" s="17">
        <v>3.3198226758607598E-2</v>
      </c>
      <c r="X37" s="17">
        <v>1.0801381889793399E-2</v>
      </c>
      <c r="Y37" s="17">
        <v>4.0523011282435503E-2</v>
      </c>
      <c r="Z37" s="17">
        <v>2.3862183200508098E-2</v>
      </c>
      <c r="AA37" s="17">
        <v>5.8674565483730901E-2</v>
      </c>
      <c r="AB37" s="17">
        <v>8.0308056625759697E-2</v>
      </c>
      <c r="AC37" s="17">
        <v>0</v>
      </c>
      <c r="AD37" s="17">
        <v>3.13649505005121E-2</v>
      </c>
      <c r="AE37" s="17"/>
      <c r="AF37" s="17">
        <v>5.0120983919232198E-2</v>
      </c>
      <c r="AG37" s="17">
        <v>1.7971694926759402E-2</v>
      </c>
      <c r="AH37" s="17">
        <v>7.0746675463781994E-2</v>
      </c>
    </row>
    <row r="38" spans="2:34" x14ac:dyDescent="0.3">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row>
    <row r="39" spans="2:34" x14ac:dyDescent="0.3">
      <c r="B39" s="6" t="s">
        <v>79</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row>
    <row r="40" spans="2:34" x14ac:dyDescent="0.3">
      <c r="B40" s="24" t="s">
        <v>63</v>
      </c>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row>
    <row r="41" spans="2:34" x14ac:dyDescent="0.3">
      <c r="B41" t="s">
        <v>77</v>
      </c>
      <c r="C41" s="17">
        <v>0.33047558101167501</v>
      </c>
      <c r="D41" s="17">
        <v>0.38388470593551999</v>
      </c>
      <c r="E41" s="17">
        <v>0.27918500375933297</v>
      </c>
      <c r="F41" s="17"/>
      <c r="G41" s="17">
        <v>0.415687577053375</v>
      </c>
      <c r="H41" s="17">
        <v>0.40744927539360298</v>
      </c>
      <c r="I41" s="17">
        <v>0.33994543067066002</v>
      </c>
      <c r="J41" s="17">
        <v>0.28878542071818403</v>
      </c>
      <c r="K41" s="17">
        <v>0.25652716006618698</v>
      </c>
      <c r="L41" s="17">
        <v>0.28736860632633698</v>
      </c>
      <c r="M41" s="17"/>
      <c r="N41" s="17">
        <v>0.41586536115497402</v>
      </c>
      <c r="O41" s="17">
        <v>0.35539046980289102</v>
      </c>
      <c r="P41" s="17">
        <v>0.27415121506476903</v>
      </c>
      <c r="Q41" s="17">
        <v>0.25843877157345202</v>
      </c>
      <c r="R41" s="17"/>
      <c r="S41" s="17">
        <v>0.43927030758934799</v>
      </c>
      <c r="T41" s="17">
        <v>0.31965575985597999</v>
      </c>
      <c r="U41" s="17">
        <v>0.26015768837627301</v>
      </c>
      <c r="V41" s="17">
        <v>0.25417391139710299</v>
      </c>
      <c r="W41" s="17">
        <v>0.40562203651633499</v>
      </c>
      <c r="X41" s="17">
        <v>0.31150060895640702</v>
      </c>
      <c r="Y41" s="17">
        <v>0.25898442879710598</v>
      </c>
      <c r="Z41" s="17">
        <v>0.36799776852303301</v>
      </c>
      <c r="AA41" s="17">
        <v>0.37158531825024699</v>
      </c>
      <c r="AB41" s="17">
        <v>0.28765889312763898</v>
      </c>
      <c r="AC41" s="17">
        <v>0.36802081038339501</v>
      </c>
      <c r="AD41" s="17">
        <v>0.225704575739548</v>
      </c>
      <c r="AE41" s="17"/>
      <c r="AF41" s="17">
        <v>0.41197861419410697</v>
      </c>
      <c r="AG41" s="17">
        <v>0.50848548898230606</v>
      </c>
      <c r="AH41" s="17">
        <v>0.27080053222275002</v>
      </c>
    </row>
    <row r="42" spans="2:34" x14ac:dyDescent="0.3">
      <c r="B42" t="s">
        <v>78</v>
      </c>
      <c r="C42" s="17">
        <v>0.51789339690371095</v>
      </c>
      <c r="D42" s="17">
        <v>0.49599911774074901</v>
      </c>
      <c r="E42" s="17">
        <v>0.53823946307021298</v>
      </c>
      <c r="F42" s="17"/>
      <c r="G42" s="17">
        <v>0.48657503812653902</v>
      </c>
      <c r="H42" s="17">
        <v>0.50670225071752695</v>
      </c>
      <c r="I42" s="17">
        <v>0.55636113777191798</v>
      </c>
      <c r="J42" s="17">
        <v>0.52909770503807396</v>
      </c>
      <c r="K42" s="17">
        <v>0.565121568948183</v>
      </c>
      <c r="L42" s="17">
        <v>0.47549024728885297</v>
      </c>
      <c r="M42" s="17"/>
      <c r="N42" s="17">
        <v>0.480358064970826</v>
      </c>
      <c r="O42" s="17">
        <v>0.51058896273862797</v>
      </c>
      <c r="P42" s="17">
        <v>0.54407633234170605</v>
      </c>
      <c r="Q42" s="17">
        <v>0.54751583306346796</v>
      </c>
      <c r="R42" s="17"/>
      <c r="S42" s="17">
        <v>0.41339377493556201</v>
      </c>
      <c r="T42" s="17">
        <v>0.50775389857316999</v>
      </c>
      <c r="U42" s="17">
        <v>0.57576810967826897</v>
      </c>
      <c r="V42" s="17">
        <v>0.56730394975606002</v>
      </c>
      <c r="W42" s="17">
        <v>0.34427327925803197</v>
      </c>
      <c r="X42" s="17">
        <v>0.55093764117094102</v>
      </c>
      <c r="Y42" s="17">
        <v>0.61282208717409403</v>
      </c>
      <c r="Z42" s="17">
        <v>0.54349897113566203</v>
      </c>
      <c r="AA42" s="17">
        <v>0.54952327857495398</v>
      </c>
      <c r="AB42" s="17">
        <v>0.56411912809221598</v>
      </c>
      <c r="AC42" s="17">
        <v>0.428751385290016</v>
      </c>
      <c r="AD42" s="17">
        <v>0.65611382756458103</v>
      </c>
      <c r="AE42" s="17"/>
      <c r="AF42" s="17">
        <v>0.466717457822865</v>
      </c>
      <c r="AG42" s="17">
        <v>0.41204114899050398</v>
      </c>
      <c r="AH42" s="17">
        <v>0.59946888851957503</v>
      </c>
    </row>
    <row r="43" spans="2:34" x14ac:dyDescent="0.3">
      <c r="B43" t="s">
        <v>60</v>
      </c>
      <c r="C43" s="17">
        <v>0.15163102208461399</v>
      </c>
      <c r="D43" s="17">
        <v>0.12011617632373101</v>
      </c>
      <c r="E43" s="17">
        <v>0.182575533170453</v>
      </c>
      <c r="F43" s="17"/>
      <c r="G43" s="17">
        <v>9.7737384820085704E-2</v>
      </c>
      <c r="H43" s="17">
        <v>8.5848473888870597E-2</v>
      </c>
      <c r="I43" s="17">
        <v>0.103693431557421</v>
      </c>
      <c r="J43" s="17">
        <v>0.18211687424374201</v>
      </c>
      <c r="K43" s="17">
        <v>0.17835127098563</v>
      </c>
      <c r="L43" s="17">
        <v>0.23714114638480999</v>
      </c>
      <c r="M43" s="17"/>
      <c r="N43" s="17">
        <v>0.1037765738742</v>
      </c>
      <c r="O43" s="17">
        <v>0.13402056745848201</v>
      </c>
      <c r="P43" s="17">
        <v>0.18177245259352501</v>
      </c>
      <c r="Q43" s="17">
        <v>0.19404539536307999</v>
      </c>
      <c r="R43" s="17"/>
      <c r="S43" s="17">
        <v>0.14733591747509001</v>
      </c>
      <c r="T43" s="17">
        <v>0.17259034157084999</v>
      </c>
      <c r="U43" s="17">
        <v>0.16407420194545799</v>
      </c>
      <c r="V43" s="17">
        <v>0.17852213884683599</v>
      </c>
      <c r="W43" s="17">
        <v>0.25010468422563298</v>
      </c>
      <c r="X43" s="17">
        <v>0.13756174987265199</v>
      </c>
      <c r="Y43" s="17">
        <v>0.12819348402879999</v>
      </c>
      <c r="Z43" s="17">
        <v>8.8503260341305803E-2</v>
      </c>
      <c r="AA43" s="17">
        <v>7.8891403174799798E-2</v>
      </c>
      <c r="AB43" s="17">
        <v>0.14822197878014501</v>
      </c>
      <c r="AC43" s="17">
        <v>0.20322780432658799</v>
      </c>
      <c r="AD43" s="17">
        <v>0.11818159669587</v>
      </c>
      <c r="AE43" s="17"/>
      <c r="AF43" s="17">
        <v>0.121303927983028</v>
      </c>
      <c r="AG43" s="17">
        <v>7.9473362027189798E-2</v>
      </c>
      <c r="AH43" s="17">
        <v>0.12973057925767401</v>
      </c>
    </row>
    <row r="44" spans="2:34" x14ac:dyDescent="0.3">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row r="45" spans="2:34" x14ac:dyDescent="0.3">
      <c r="B45" s="6" t="s">
        <v>88</v>
      </c>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row>
    <row r="46" spans="2:34" x14ac:dyDescent="0.3">
      <c r="B46" s="24" t="s">
        <v>63</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row>
    <row r="47" spans="2:34" x14ac:dyDescent="0.3">
      <c r="B47" t="s">
        <v>80</v>
      </c>
      <c r="C47" s="17">
        <v>0.13642004684091599</v>
      </c>
      <c r="D47" s="17">
        <v>0.173487383821334</v>
      </c>
      <c r="E47" s="17">
        <v>0.10064078529617899</v>
      </c>
      <c r="F47" s="17"/>
      <c r="G47" s="17">
        <v>0.24451743967724099</v>
      </c>
      <c r="H47" s="17">
        <v>0.25527465356534301</v>
      </c>
      <c r="I47" s="17">
        <v>0.19906317051660699</v>
      </c>
      <c r="J47" s="17">
        <v>7.7120433940957397E-2</v>
      </c>
      <c r="K47" s="17">
        <v>2.5898679360074402E-2</v>
      </c>
      <c r="L47" s="17">
        <v>3.9697207667370497E-2</v>
      </c>
      <c r="M47" s="17"/>
      <c r="N47" s="17">
        <v>0.234752932643084</v>
      </c>
      <c r="O47" s="17">
        <v>0.121260057585813</v>
      </c>
      <c r="P47" s="17">
        <v>6.7559193418300106E-2</v>
      </c>
      <c r="Q47" s="17">
        <v>0.10367588627728901</v>
      </c>
      <c r="R47" s="17"/>
      <c r="S47" s="17">
        <v>0.26175858731762902</v>
      </c>
      <c r="T47" s="17">
        <v>0.1242587727413</v>
      </c>
      <c r="U47" s="17">
        <v>9.7665317482602806E-2</v>
      </c>
      <c r="V47" s="17">
        <v>6.9021859847042594E-2</v>
      </c>
      <c r="W47" s="17">
        <v>0.115029866539646</v>
      </c>
      <c r="X47" s="17">
        <v>0.142020038368984</v>
      </c>
      <c r="Y47" s="17">
        <v>0.13073052140743599</v>
      </c>
      <c r="Z47" s="17">
        <v>0.26974945851376703</v>
      </c>
      <c r="AA47" s="17">
        <v>0.115770765221264</v>
      </c>
      <c r="AB47" s="17">
        <v>7.4816641967942896E-2</v>
      </c>
      <c r="AC47" s="17">
        <v>0.110588399025506</v>
      </c>
      <c r="AD47" s="17">
        <v>8.6188996993827399E-2</v>
      </c>
      <c r="AE47" s="17"/>
      <c r="AF47" s="17">
        <v>0.131080193563784</v>
      </c>
      <c r="AG47" s="17">
        <v>0.28383089156514502</v>
      </c>
      <c r="AH47" s="17">
        <v>0.107680165979907</v>
      </c>
    </row>
    <row r="48" spans="2:34" x14ac:dyDescent="0.3">
      <c r="B48" t="s">
        <v>81</v>
      </c>
      <c r="C48" s="17">
        <v>0.35253183150189499</v>
      </c>
      <c r="D48" s="17">
        <v>0.38993121628156402</v>
      </c>
      <c r="E48" s="17">
        <v>0.314892463106209</v>
      </c>
      <c r="F48" s="17"/>
      <c r="G48" s="17">
        <v>0.40758557968576897</v>
      </c>
      <c r="H48" s="17">
        <v>0.38566603410105399</v>
      </c>
      <c r="I48" s="17">
        <v>0.35208101496115901</v>
      </c>
      <c r="J48" s="17">
        <v>0.32423615255984001</v>
      </c>
      <c r="K48" s="17">
        <v>0.361606604344618</v>
      </c>
      <c r="L48" s="17">
        <v>0.30631541469163298</v>
      </c>
      <c r="M48" s="17"/>
      <c r="N48" s="17">
        <v>0.38143765804247498</v>
      </c>
      <c r="O48" s="17">
        <v>0.40034923671926298</v>
      </c>
      <c r="P48" s="17">
        <v>0.324766689179801</v>
      </c>
      <c r="Q48" s="17">
        <v>0.29795400325507898</v>
      </c>
      <c r="R48" s="17"/>
      <c r="S48" s="17">
        <v>0.325153160219181</v>
      </c>
      <c r="T48" s="17">
        <v>0.30681312708242697</v>
      </c>
      <c r="U48" s="17">
        <v>0.25244464333364602</v>
      </c>
      <c r="V48" s="17">
        <v>0.33906353899657099</v>
      </c>
      <c r="W48" s="17">
        <v>0.42514422504338401</v>
      </c>
      <c r="X48" s="17">
        <v>0.35456155810196599</v>
      </c>
      <c r="Y48" s="17">
        <v>0.40954738621364001</v>
      </c>
      <c r="Z48" s="17">
        <v>0.26667628982239699</v>
      </c>
      <c r="AA48" s="17">
        <v>0.374699140660053</v>
      </c>
      <c r="AB48" s="17">
        <v>0.42941593912751203</v>
      </c>
      <c r="AC48" s="17">
        <v>0.386738213068891</v>
      </c>
      <c r="AD48" s="17">
        <v>0.40639478617005798</v>
      </c>
      <c r="AE48" s="17"/>
      <c r="AF48" s="17">
        <v>0.36626396836192499</v>
      </c>
      <c r="AG48" s="17">
        <v>0.428986228949226</v>
      </c>
      <c r="AH48" s="17">
        <v>0.30988238947244401</v>
      </c>
    </row>
    <row r="49" spans="2:34" x14ac:dyDescent="0.3">
      <c r="B49" t="s">
        <v>82</v>
      </c>
      <c r="C49" s="17">
        <v>0.26661384883130801</v>
      </c>
      <c r="D49" s="17">
        <v>0.2163233352402</v>
      </c>
      <c r="E49" s="17">
        <v>0.31604256751340198</v>
      </c>
      <c r="F49" s="17"/>
      <c r="G49" s="17">
        <v>0.121662507311949</v>
      </c>
      <c r="H49" s="17">
        <v>0.156022248035739</v>
      </c>
      <c r="I49" s="17">
        <v>0.25887297939436898</v>
      </c>
      <c r="J49" s="17">
        <v>0.31934882625550298</v>
      </c>
      <c r="K49" s="17">
        <v>0.33715954160879402</v>
      </c>
      <c r="L49" s="17">
        <v>0.36857506833979298</v>
      </c>
      <c r="M49" s="17"/>
      <c r="N49" s="17">
        <v>0.20867792029571</v>
      </c>
      <c r="O49" s="17">
        <v>0.25182901279587599</v>
      </c>
      <c r="P49" s="17">
        <v>0.27891467622009802</v>
      </c>
      <c r="Q49" s="17">
        <v>0.33824365435449699</v>
      </c>
      <c r="R49" s="17"/>
      <c r="S49" s="17">
        <v>0.202024822303913</v>
      </c>
      <c r="T49" s="17">
        <v>0.320246126227964</v>
      </c>
      <c r="U49" s="17">
        <v>0.38119983420153403</v>
      </c>
      <c r="V49" s="17">
        <v>0.31761278374249302</v>
      </c>
      <c r="W49" s="17">
        <v>0.239697176360226</v>
      </c>
      <c r="X49" s="17">
        <v>0.27068887999500102</v>
      </c>
      <c r="Y49" s="17">
        <v>0.24623221459469899</v>
      </c>
      <c r="Z49" s="17">
        <v>0.20805631030258401</v>
      </c>
      <c r="AA49" s="17">
        <v>0.243231532755319</v>
      </c>
      <c r="AB49" s="17">
        <v>0.243618789787272</v>
      </c>
      <c r="AC49" s="17">
        <v>0.26065574165664801</v>
      </c>
      <c r="AD49" s="17">
        <v>0.22104778351828</v>
      </c>
      <c r="AE49" s="17"/>
      <c r="AF49" s="17">
        <v>0.28163284678082401</v>
      </c>
      <c r="AG49" s="17">
        <v>0.19406754126584</v>
      </c>
      <c r="AH49" s="17">
        <v>0.29595250701644998</v>
      </c>
    </row>
    <row r="50" spans="2:34" x14ac:dyDescent="0.3">
      <c r="B50" t="s">
        <v>83</v>
      </c>
      <c r="C50" s="17">
        <v>0.15635841673089401</v>
      </c>
      <c r="D50" s="17">
        <v>0.128914392168962</v>
      </c>
      <c r="E50" s="17">
        <v>0.18335345689053001</v>
      </c>
      <c r="F50" s="17"/>
      <c r="G50" s="17">
        <v>0.14236619001284001</v>
      </c>
      <c r="H50" s="17">
        <v>0.109536080831328</v>
      </c>
      <c r="I50" s="17">
        <v>0.11712902752021399</v>
      </c>
      <c r="J50" s="17">
        <v>0.15680152137001499</v>
      </c>
      <c r="K50" s="17">
        <v>0.19293457716000201</v>
      </c>
      <c r="L50" s="17">
        <v>0.21063120791155299</v>
      </c>
      <c r="M50" s="17"/>
      <c r="N50" s="17">
        <v>0.142861201467094</v>
      </c>
      <c r="O50" s="17">
        <v>0.16868988353448</v>
      </c>
      <c r="P50" s="17">
        <v>0.166910500261475</v>
      </c>
      <c r="Q50" s="17">
        <v>0.14745676721346099</v>
      </c>
      <c r="R50" s="17"/>
      <c r="S50" s="17">
        <v>0.13800274402569199</v>
      </c>
      <c r="T50" s="17">
        <v>0.145137491897631</v>
      </c>
      <c r="U50" s="17">
        <v>0.18286458176028</v>
      </c>
      <c r="V50" s="17">
        <v>0.138666928820148</v>
      </c>
      <c r="W50" s="17">
        <v>0.13784918175734701</v>
      </c>
      <c r="X50" s="17">
        <v>0.113374036300909</v>
      </c>
      <c r="Y50" s="17">
        <v>0.16339424888583401</v>
      </c>
      <c r="Z50" s="17">
        <v>0.208651555740726</v>
      </c>
      <c r="AA50" s="17">
        <v>0.20761246524615201</v>
      </c>
      <c r="AB50" s="17">
        <v>0.167031132861233</v>
      </c>
      <c r="AC50" s="17">
        <v>0.12441734827201301</v>
      </c>
      <c r="AD50" s="17">
        <v>0.19005245934647699</v>
      </c>
      <c r="AE50" s="17"/>
      <c r="AF50" s="17">
        <v>0.164134123479412</v>
      </c>
      <c r="AG50" s="17">
        <v>4.9898109020874999E-2</v>
      </c>
      <c r="AH50" s="17">
        <v>0.172600957607564</v>
      </c>
    </row>
    <row r="51" spans="2:34" x14ac:dyDescent="0.3">
      <c r="B51" t="s">
        <v>84</v>
      </c>
      <c r="C51" s="17">
        <v>6.2906903731320005E-2</v>
      </c>
      <c r="D51" s="17">
        <v>7.2053771269600705E-2</v>
      </c>
      <c r="E51" s="17">
        <v>5.4135232445677001E-2</v>
      </c>
      <c r="F51" s="17"/>
      <c r="G51" s="17">
        <v>5.6050651102017998E-2</v>
      </c>
      <c r="H51" s="17">
        <v>6.0958256450997297E-2</v>
      </c>
      <c r="I51" s="17">
        <v>5.8437966707069702E-2</v>
      </c>
      <c r="J51" s="17">
        <v>7.6458707067654605E-2</v>
      </c>
      <c r="K51" s="17">
        <v>6.3814956658645797E-2</v>
      </c>
      <c r="L51" s="17">
        <v>6.1077508003521699E-2</v>
      </c>
      <c r="M51" s="17"/>
      <c r="N51" s="17">
        <v>2.53289889263799E-2</v>
      </c>
      <c r="O51" s="17">
        <v>3.9871651943858201E-2</v>
      </c>
      <c r="P51" s="17">
        <v>0.12521615909008199</v>
      </c>
      <c r="Q51" s="17">
        <v>7.3615294968540496E-2</v>
      </c>
      <c r="R51" s="17"/>
      <c r="S51" s="17">
        <v>5.1679687318599697E-2</v>
      </c>
      <c r="T51" s="17">
        <v>8.1890212015529901E-2</v>
      </c>
      <c r="U51" s="17">
        <v>7.3553842391501506E-2</v>
      </c>
      <c r="V51" s="17">
        <v>9.0572691233665195E-2</v>
      </c>
      <c r="W51" s="17">
        <v>6.6359420632201196E-2</v>
      </c>
      <c r="X51" s="17">
        <v>9.7457603345812299E-2</v>
      </c>
      <c r="Y51" s="17">
        <v>5.0095628898391399E-2</v>
      </c>
      <c r="Z51" s="17">
        <v>2.3862183200508098E-2</v>
      </c>
      <c r="AA51" s="17">
        <v>4.1303629196407697E-2</v>
      </c>
      <c r="AB51" s="17">
        <v>3.4851671019986902E-2</v>
      </c>
      <c r="AC51" s="17">
        <v>5.6982976876580001E-2</v>
      </c>
      <c r="AD51" s="17">
        <v>6.8414322849680298E-2</v>
      </c>
      <c r="AE51" s="17"/>
      <c r="AF51" s="17">
        <v>4.1516075848076997E-2</v>
      </c>
      <c r="AG51" s="17">
        <v>3.3676756828357399E-2</v>
      </c>
      <c r="AH51" s="17">
        <v>0.10108873193345499</v>
      </c>
    </row>
    <row r="52" spans="2:34" x14ac:dyDescent="0.3">
      <c r="B52" t="s">
        <v>60</v>
      </c>
      <c r="C52" s="17">
        <v>2.51689523636669E-2</v>
      </c>
      <c r="D52" s="17">
        <v>1.92899012183393E-2</v>
      </c>
      <c r="E52" s="17">
        <v>3.09354947480023E-2</v>
      </c>
      <c r="F52" s="17"/>
      <c r="G52" s="17">
        <v>2.7817632210182099E-2</v>
      </c>
      <c r="H52" s="17">
        <v>3.2542727015539001E-2</v>
      </c>
      <c r="I52" s="17">
        <v>1.4415840900581E-2</v>
      </c>
      <c r="J52" s="17">
        <v>4.60343588060294E-2</v>
      </c>
      <c r="K52" s="17">
        <v>1.8585640867866599E-2</v>
      </c>
      <c r="L52" s="17">
        <v>1.3703593386129399E-2</v>
      </c>
      <c r="M52" s="17"/>
      <c r="N52" s="17">
        <v>6.94129862525738E-3</v>
      </c>
      <c r="O52" s="17">
        <v>1.8000157420709501E-2</v>
      </c>
      <c r="P52" s="17">
        <v>3.6632781830243703E-2</v>
      </c>
      <c r="Q52" s="17">
        <v>3.90543939311329E-2</v>
      </c>
      <c r="R52" s="17"/>
      <c r="S52" s="17">
        <v>2.1380998814985099E-2</v>
      </c>
      <c r="T52" s="17">
        <v>2.16542700351487E-2</v>
      </c>
      <c r="U52" s="17">
        <v>1.2271780830436001E-2</v>
      </c>
      <c r="V52" s="17">
        <v>4.50621973600802E-2</v>
      </c>
      <c r="W52" s="17">
        <v>1.5920129667194999E-2</v>
      </c>
      <c r="X52" s="17">
        <v>2.18978838873281E-2</v>
      </c>
      <c r="Y52" s="17">
        <v>0</v>
      </c>
      <c r="Z52" s="17">
        <v>2.30042024200178E-2</v>
      </c>
      <c r="AA52" s="17">
        <v>1.7382466920804002E-2</v>
      </c>
      <c r="AB52" s="17">
        <v>5.0265825236053302E-2</v>
      </c>
      <c r="AC52" s="17">
        <v>6.0617321100361103E-2</v>
      </c>
      <c r="AD52" s="17">
        <v>2.7901651121677699E-2</v>
      </c>
      <c r="AE52" s="17"/>
      <c r="AF52" s="17">
        <v>1.5372791965978299E-2</v>
      </c>
      <c r="AG52" s="17">
        <v>9.54047237055714E-3</v>
      </c>
      <c r="AH52" s="17">
        <v>1.2795247990181099E-2</v>
      </c>
    </row>
    <row r="53" spans="2:34" x14ac:dyDescent="0.3">
      <c r="B53" t="s">
        <v>85</v>
      </c>
      <c r="C53" s="17">
        <v>0.48895187834281101</v>
      </c>
      <c r="D53" s="17">
        <v>0.56341860010289702</v>
      </c>
      <c r="E53" s="17">
        <v>0.41553324840238798</v>
      </c>
      <c r="F53" s="17"/>
      <c r="G53" s="17">
        <v>0.65210301936301096</v>
      </c>
      <c r="H53" s="17">
        <v>0.640940687666397</v>
      </c>
      <c r="I53" s="17">
        <v>0.551144185477767</v>
      </c>
      <c r="J53" s="17">
        <v>0.40135658650079797</v>
      </c>
      <c r="K53" s="17">
        <v>0.38750528370469201</v>
      </c>
      <c r="L53" s="17">
        <v>0.34601262235900299</v>
      </c>
      <c r="M53" s="17"/>
      <c r="N53" s="17">
        <v>0.61619059068555904</v>
      </c>
      <c r="O53" s="17">
        <v>0.52160929430507597</v>
      </c>
      <c r="P53" s="17">
        <v>0.39232588259810097</v>
      </c>
      <c r="Q53" s="17">
        <v>0.401629889532368</v>
      </c>
      <c r="R53" s="17"/>
      <c r="S53" s="17">
        <v>0.58691174753680997</v>
      </c>
      <c r="T53" s="17">
        <v>0.43107189982372701</v>
      </c>
      <c r="U53" s="17">
        <v>0.35010996081624901</v>
      </c>
      <c r="V53" s="17">
        <v>0.408085398843613</v>
      </c>
      <c r="W53" s="17">
        <v>0.54017409158302998</v>
      </c>
      <c r="X53" s="17">
        <v>0.49658159647094902</v>
      </c>
      <c r="Y53" s="17">
        <v>0.54027790762107597</v>
      </c>
      <c r="Z53" s="17">
        <v>0.53642574833616397</v>
      </c>
      <c r="AA53" s="17">
        <v>0.490469905881317</v>
      </c>
      <c r="AB53" s="17">
        <v>0.50423258109545499</v>
      </c>
      <c r="AC53" s="17">
        <v>0.49732661209439799</v>
      </c>
      <c r="AD53" s="17">
        <v>0.49258378316388501</v>
      </c>
      <c r="AE53" s="17"/>
      <c r="AF53" s="17">
        <v>0.49734416192570902</v>
      </c>
      <c r="AG53" s="17">
        <v>0.71281712051436996</v>
      </c>
      <c r="AH53" s="17">
        <v>0.41756255545234999</v>
      </c>
    </row>
    <row r="54" spans="2:34" x14ac:dyDescent="0.3">
      <c r="B54" t="s">
        <v>86</v>
      </c>
      <c r="C54" s="17">
        <v>0.219265320462214</v>
      </c>
      <c r="D54" s="17">
        <v>0.200968163438563</v>
      </c>
      <c r="E54" s="17">
        <v>0.23748868933620701</v>
      </c>
      <c r="F54" s="17"/>
      <c r="G54" s="17">
        <v>0.19841684111485799</v>
      </c>
      <c r="H54" s="17">
        <v>0.17049433728232499</v>
      </c>
      <c r="I54" s="17">
        <v>0.175566994227283</v>
      </c>
      <c r="J54" s="17">
        <v>0.23326022843767</v>
      </c>
      <c r="K54" s="17">
        <v>0.25674953381864701</v>
      </c>
      <c r="L54" s="17">
        <v>0.27170871591507401</v>
      </c>
      <c r="M54" s="17"/>
      <c r="N54" s="17">
        <v>0.16819019039347399</v>
      </c>
      <c r="O54" s="17">
        <v>0.208561535478339</v>
      </c>
      <c r="P54" s="17">
        <v>0.29212665935155702</v>
      </c>
      <c r="Q54" s="17">
        <v>0.22107206218200201</v>
      </c>
      <c r="R54" s="17"/>
      <c r="S54" s="17">
        <v>0.189682431344291</v>
      </c>
      <c r="T54" s="17">
        <v>0.22702770391315999</v>
      </c>
      <c r="U54" s="17">
        <v>0.25641842415178201</v>
      </c>
      <c r="V54" s="17">
        <v>0.22923962005381401</v>
      </c>
      <c r="W54" s="17">
        <v>0.20420860238954799</v>
      </c>
      <c r="X54" s="17">
        <v>0.210831639646722</v>
      </c>
      <c r="Y54" s="17">
        <v>0.21348987778422501</v>
      </c>
      <c r="Z54" s="17">
        <v>0.232513738941234</v>
      </c>
      <c r="AA54" s="17">
        <v>0.24891609444255999</v>
      </c>
      <c r="AB54" s="17">
        <v>0.20188280388122001</v>
      </c>
      <c r="AC54" s="17">
        <v>0.181400325148593</v>
      </c>
      <c r="AD54" s="17">
        <v>0.25846678219615699</v>
      </c>
      <c r="AE54" s="17"/>
      <c r="AF54" s="17">
        <v>0.20565019932748899</v>
      </c>
      <c r="AG54" s="17">
        <v>8.3574865849232405E-2</v>
      </c>
      <c r="AH54" s="17">
        <v>0.27368968954101902</v>
      </c>
    </row>
    <row r="55" spans="2:34" x14ac:dyDescent="0.3">
      <c r="B55" t="s">
        <v>87</v>
      </c>
      <c r="C55" s="17">
        <v>0.26968655788059698</v>
      </c>
      <c r="D55" s="17">
        <v>0.36245043666433402</v>
      </c>
      <c r="E55" s="17">
        <v>0.178044559066181</v>
      </c>
      <c r="F55" s="17"/>
      <c r="G55" s="17">
        <v>0.45368617824815199</v>
      </c>
      <c r="H55" s="17">
        <v>0.47044635038407201</v>
      </c>
      <c r="I55" s="17">
        <v>0.375577191250483</v>
      </c>
      <c r="J55" s="17">
        <v>0.168096358063128</v>
      </c>
      <c r="K55" s="17">
        <v>0.13075574988604499</v>
      </c>
      <c r="L55" s="17">
        <v>7.4303906443928994E-2</v>
      </c>
      <c r="M55" s="17"/>
      <c r="N55" s="17">
        <v>0.44800040029208599</v>
      </c>
      <c r="O55" s="17">
        <v>0.31304775882673702</v>
      </c>
      <c r="P55" s="17">
        <v>0.100199223246544</v>
      </c>
      <c r="Q55" s="17">
        <v>0.18055782735036599</v>
      </c>
      <c r="R55" s="17"/>
      <c r="S55" s="17">
        <v>0.397229316192519</v>
      </c>
      <c r="T55" s="17">
        <v>0.20404419591056699</v>
      </c>
      <c r="U55" s="17">
        <v>9.3691536664467306E-2</v>
      </c>
      <c r="V55" s="17">
        <v>0.17884577878979999</v>
      </c>
      <c r="W55" s="17">
        <v>0.33596548919348201</v>
      </c>
      <c r="X55" s="17">
        <v>0.28574995682422799</v>
      </c>
      <c r="Y55" s="17">
        <v>0.32678802983685101</v>
      </c>
      <c r="Z55" s="17">
        <v>0.30391200939493002</v>
      </c>
      <c r="AA55" s="17">
        <v>0.24155381143875701</v>
      </c>
      <c r="AB55" s="17">
        <v>0.302349777214235</v>
      </c>
      <c r="AC55" s="17">
        <v>0.31592628694580399</v>
      </c>
      <c r="AD55" s="17">
        <v>0.234117000967728</v>
      </c>
      <c r="AE55" s="17"/>
      <c r="AF55" s="17">
        <v>0.29169396259822</v>
      </c>
      <c r="AG55" s="17">
        <v>0.62924225466513795</v>
      </c>
      <c r="AH55" s="17">
        <v>0.143872865911332</v>
      </c>
    </row>
    <row r="56" spans="2:34" x14ac:dyDescent="0.3">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row>
    <row r="57" spans="2:34" x14ac:dyDescent="0.3">
      <c r="B57" s="6" t="s">
        <v>98</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row>
    <row r="58" spans="2:34" x14ac:dyDescent="0.3">
      <c r="B58" s="24" t="s">
        <v>63</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row>
    <row r="59" spans="2:34" x14ac:dyDescent="0.3">
      <c r="B59" t="s">
        <v>93</v>
      </c>
      <c r="C59" s="17">
        <v>0.205128183051521</v>
      </c>
      <c r="D59" s="17">
        <v>0.25420581411107901</v>
      </c>
      <c r="E59" s="17">
        <v>0.15584304178900299</v>
      </c>
      <c r="F59" s="17"/>
      <c r="G59" s="17">
        <v>0.334410612546997</v>
      </c>
      <c r="H59" s="17">
        <v>0.31388696126499399</v>
      </c>
      <c r="I59" s="17">
        <v>0.225074336099889</v>
      </c>
      <c r="J59" s="17">
        <v>0.12862818861922701</v>
      </c>
      <c r="K59" s="17">
        <v>0.118138279145625</v>
      </c>
      <c r="L59" s="17">
        <v>0.13546045613760699</v>
      </c>
      <c r="M59" s="17"/>
      <c r="N59" s="17">
        <v>0.33586043384237102</v>
      </c>
      <c r="O59" s="17">
        <v>0.20077263935957501</v>
      </c>
      <c r="P59" s="17">
        <v>0.10868422209522</v>
      </c>
      <c r="Q59" s="17">
        <v>0.14763379456426401</v>
      </c>
      <c r="R59" s="17"/>
      <c r="S59" s="17">
        <v>0.315527262785114</v>
      </c>
      <c r="T59" s="17">
        <v>0.15481082059944801</v>
      </c>
      <c r="U59" s="17">
        <v>0.15292617533403299</v>
      </c>
      <c r="V59" s="17">
        <v>0.15133617451949999</v>
      </c>
      <c r="W59" s="17">
        <v>0.16458706146084401</v>
      </c>
      <c r="X59" s="17">
        <v>0.195070926584962</v>
      </c>
      <c r="Y59" s="17">
        <v>0.228752400447439</v>
      </c>
      <c r="Z59" s="17">
        <v>0.31293705194928201</v>
      </c>
      <c r="AA59" s="17">
        <v>0.19987480538729699</v>
      </c>
      <c r="AB59" s="17">
        <v>0.160833669215693</v>
      </c>
      <c r="AC59" s="17">
        <v>0.162098593137705</v>
      </c>
      <c r="AD59" s="17">
        <v>0.35403790159409199</v>
      </c>
      <c r="AE59" s="17"/>
      <c r="AF59" s="17">
        <v>0.203007121401409</v>
      </c>
      <c r="AG59" s="17">
        <v>0.36936731467144202</v>
      </c>
      <c r="AH59" s="17">
        <v>0.153064381648501</v>
      </c>
    </row>
    <row r="60" spans="2:34" x14ac:dyDescent="0.3">
      <c r="B60" t="s">
        <v>94</v>
      </c>
      <c r="C60" s="17">
        <v>0.52451436129715101</v>
      </c>
      <c r="D60" s="17">
        <v>0.51519302023084801</v>
      </c>
      <c r="E60" s="17">
        <v>0.53460763279680801</v>
      </c>
      <c r="F60" s="17"/>
      <c r="G60" s="17">
        <v>0.39932565574282403</v>
      </c>
      <c r="H60" s="17">
        <v>0.51415775675003905</v>
      </c>
      <c r="I60" s="17">
        <v>0.54207171567670098</v>
      </c>
      <c r="J60" s="17">
        <v>0.53231394029207701</v>
      </c>
      <c r="K60" s="17">
        <v>0.57847593071580194</v>
      </c>
      <c r="L60" s="17">
        <v>0.55904344466844003</v>
      </c>
      <c r="M60" s="17"/>
      <c r="N60" s="17">
        <v>0.48730676964224301</v>
      </c>
      <c r="O60" s="17">
        <v>0.57231357100001801</v>
      </c>
      <c r="P60" s="17">
        <v>0.53934968293566299</v>
      </c>
      <c r="Q60" s="17">
        <v>0.50671538482693201</v>
      </c>
      <c r="R60" s="17"/>
      <c r="S60" s="17">
        <v>0.47105717164454303</v>
      </c>
      <c r="T60" s="17">
        <v>0.57541964012616698</v>
      </c>
      <c r="U60" s="17">
        <v>0.525607636598177</v>
      </c>
      <c r="V60" s="17">
        <v>0.52513784129841701</v>
      </c>
      <c r="W60" s="17">
        <v>0.509957283780751</v>
      </c>
      <c r="X60" s="17">
        <v>0.56806960197995204</v>
      </c>
      <c r="Y60" s="17">
        <v>0.56913390473020198</v>
      </c>
      <c r="Z60" s="17">
        <v>0.36661681656991801</v>
      </c>
      <c r="AA60" s="17">
        <v>0.54123540028303796</v>
      </c>
      <c r="AB60" s="17">
        <v>0.551683318893186</v>
      </c>
      <c r="AC60" s="17">
        <v>0.54281373229678598</v>
      </c>
      <c r="AD60" s="17">
        <v>0.36712604736237903</v>
      </c>
      <c r="AE60" s="17"/>
      <c r="AF60" s="17">
        <v>0.52319024772321698</v>
      </c>
      <c r="AG60" s="17">
        <v>0.52203040187735295</v>
      </c>
      <c r="AH60" s="17">
        <v>0.54565098542471901</v>
      </c>
    </row>
    <row r="61" spans="2:34" x14ac:dyDescent="0.3">
      <c r="B61" t="s">
        <v>95</v>
      </c>
      <c r="C61" s="17">
        <v>0.12753274802515399</v>
      </c>
      <c r="D61" s="17">
        <v>0.120921781422289</v>
      </c>
      <c r="E61" s="17">
        <v>0.13421178933547201</v>
      </c>
      <c r="F61" s="17"/>
      <c r="G61" s="17">
        <v>0.113660058443023</v>
      </c>
      <c r="H61" s="17">
        <v>7.7726332069509005E-2</v>
      </c>
      <c r="I61" s="17">
        <v>0.12402289177042</v>
      </c>
      <c r="J61" s="17">
        <v>0.16069712201752401</v>
      </c>
      <c r="K61" s="17">
        <v>0.16123040588103901</v>
      </c>
      <c r="L61" s="17">
        <v>0.13040216142637501</v>
      </c>
      <c r="M61" s="17"/>
      <c r="N61" s="17">
        <v>9.4782542448517901E-2</v>
      </c>
      <c r="O61" s="17">
        <v>0.118269877322342</v>
      </c>
      <c r="P61" s="17">
        <v>0.15209194174837201</v>
      </c>
      <c r="Q61" s="17">
        <v>0.15303460460103899</v>
      </c>
      <c r="R61" s="17"/>
      <c r="S61" s="17">
        <v>0.118037563809433</v>
      </c>
      <c r="T61" s="17">
        <v>0.15948455916655399</v>
      </c>
      <c r="U61" s="17">
        <v>0.16977338053815899</v>
      </c>
      <c r="V61" s="17">
        <v>0.13909146007857301</v>
      </c>
      <c r="W61" s="17">
        <v>8.8455628981192594E-2</v>
      </c>
      <c r="X61" s="17">
        <v>6.9048921708887795E-2</v>
      </c>
      <c r="Y61" s="17">
        <v>8.9314982515899102E-2</v>
      </c>
      <c r="Z61" s="17">
        <v>0.145673116002246</v>
      </c>
      <c r="AA61" s="17">
        <v>0.146979264624228</v>
      </c>
      <c r="AB61" s="17">
        <v>0.140097180182223</v>
      </c>
      <c r="AC61" s="17">
        <v>0.10680125638009599</v>
      </c>
      <c r="AD61" s="17">
        <v>0.15438252889586401</v>
      </c>
      <c r="AE61" s="17"/>
      <c r="AF61" s="17">
        <v>0.134427147649781</v>
      </c>
      <c r="AG61" s="17">
        <v>6.2400388503611397E-2</v>
      </c>
      <c r="AH61" s="17">
        <v>0.15043973300081201</v>
      </c>
    </row>
    <row r="62" spans="2:34" x14ac:dyDescent="0.3">
      <c r="B62" t="s">
        <v>96</v>
      </c>
      <c r="C62" s="17">
        <v>2.91623823126177E-2</v>
      </c>
      <c r="D62" s="17">
        <v>3.54849438599888E-2</v>
      </c>
      <c r="E62" s="17">
        <v>2.3071083970661599E-2</v>
      </c>
      <c r="F62" s="17"/>
      <c r="G62" s="17">
        <v>4.7478611715648898E-2</v>
      </c>
      <c r="H62" s="17">
        <v>1.68910600755981E-2</v>
      </c>
      <c r="I62" s="17">
        <v>2.96090908968752E-2</v>
      </c>
      <c r="J62" s="17">
        <v>3.0003536644330999E-2</v>
      </c>
      <c r="K62" s="17">
        <v>2.5811131993746201E-2</v>
      </c>
      <c r="L62" s="17">
        <v>2.8165278584875299E-2</v>
      </c>
      <c r="M62" s="17"/>
      <c r="N62" s="17">
        <v>1.5123088106566301E-2</v>
      </c>
      <c r="O62" s="17">
        <v>1.4749269030456201E-2</v>
      </c>
      <c r="P62" s="17">
        <v>5.3394623768120597E-2</v>
      </c>
      <c r="Q62" s="17">
        <v>3.8473564168891201E-2</v>
      </c>
      <c r="R62" s="17"/>
      <c r="S62" s="17">
        <v>7.4526228951915501E-3</v>
      </c>
      <c r="T62" s="17">
        <v>3.01343803503227E-2</v>
      </c>
      <c r="U62" s="17">
        <v>2.2658570524141601E-2</v>
      </c>
      <c r="V62" s="17">
        <v>2.38968201618176E-2</v>
      </c>
      <c r="W62" s="17">
        <v>3.3911579298059498E-2</v>
      </c>
      <c r="X62" s="17">
        <v>4.21426276183232E-2</v>
      </c>
      <c r="Y62" s="17">
        <v>1.28218832338346E-2</v>
      </c>
      <c r="Z62" s="17">
        <v>2.1726292008307901E-2</v>
      </c>
      <c r="AA62" s="17">
        <v>4.97146579431718E-2</v>
      </c>
      <c r="AB62" s="17">
        <v>3.1892532816949898E-2</v>
      </c>
      <c r="AC62" s="17">
        <v>3.5649551431738799E-2</v>
      </c>
      <c r="AD62" s="17">
        <v>6.8382663754702006E-2</v>
      </c>
      <c r="AE62" s="17"/>
      <c r="AF62" s="17">
        <v>3.5595241890031999E-2</v>
      </c>
      <c r="AG62" s="17">
        <v>1.03234932196394E-2</v>
      </c>
      <c r="AH62" s="17">
        <v>5.7558538364724798E-2</v>
      </c>
    </row>
    <row r="63" spans="2:34" x14ac:dyDescent="0.3">
      <c r="B63" t="s">
        <v>60</v>
      </c>
      <c r="C63" s="17">
        <v>0.11366232531355699</v>
      </c>
      <c r="D63" s="17">
        <v>7.4194440375795798E-2</v>
      </c>
      <c r="E63" s="17">
        <v>0.15226645210805601</v>
      </c>
      <c r="F63" s="17"/>
      <c r="G63" s="17">
        <v>0.105125061551507</v>
      </c>
      <c r="H63" s="17">
        <v>7.7337889839858995E-2</v>
      </c>
      <c r="I63" s="17">
        <v>7.9221965556115007E-2</v>
      </c>
      <c r="J63" s="17">
        <v>0.148357212426841</v>
      </c>
      <c r="K63" s="17">
        <v>0.116344252263787</v>
      </c>
      <c r="L63" s="17">
        <v>0.14692865918270301</v>
      </c>
      <c r="M63" s="17"/>
      <c r="N63" s="17">
        <v>6.6927165960301904E-2</v>
      </c>
      <c r="O63" s="17">
        <v>9.3894643287609006E-2</v>
      </c>
      <c r="P63" s="17">
        <v>0.14647952945262399</v>
      </c>
      <c r="Q63" s="17">
        <v>0.15414265183887399</v>
      </c>
      <c r="R63" s="17"/>
      <c r="S63" s="17">
        <v>8.7925378865718704E-2</v>
      </c>
      <c r="T63" s="17">
        <v>8.0150599757508698E-2</v>
      </c>
      <c r="U63" s="17">
        <v>0.12903423700548899</v>
      </c>
      <c r="V63" s="17">
        <v>0.16053770394169201</v>
      </c>
      <c r="W63" s="17">
        <v>0.203088446479152</v>
      </c>
      <c r="X63" s="17">
        <v>0.125667922107875</v>
      </c>
      <c r="Y63" s="17">
        <v>9.9976829072625395E-2</v>
      </c>
      <c r="Z63" s="17">
        <v>0.153046723470247</v>
      </c>
      <c r="AA63" s="17">
        <v>6.2195871762265098E-2</v>
      </c>
      <c r="AB63" s="17">
        <v>0.115493298891949</v>
      </c>
      <c r="AC63" s="17">
        <v>0.15263686675367399</v>
      </c>
      <c r="AD63" s="17">
        <v>5.6070858392962698E-2</v>
      </c>
      <c r="AE63" s="17"/>
      <c r="AF63" s="17">
        <v>0.10378024133556001</v>
      </c>
      <c r="AG63" s="17">
        <v>3.5878401727954298E-2</v>
      </c>
      <c r="AH63" s="17">
        <v>9.3286361561243994E-2</v>
      </c>
    </row>
    <row r="64" spans="2:34" x14ac:dyDescent="0.3">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row>
    <row r="65" spans="2:34" x14ac:dyDescent="0.3">
      <c r="B65" s="6" t="s">
        <v>99</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row>
    <row r="66" spans="2:34" x14ac:dyDescent="0.3">
      <c r="B66" s="24" t="s">
        <v>63</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row>
    <row r="67" spans="2:34" x14ac:dyDescent="0.3">
      <c r="B67" t="s">
        <v>93</v>
      </c>
      <c r="C67" s="17">
        <v>0.180220968469922</v>
      </c>
      <c r="D67" s="17">
        <v>0.216284807818095</v>
      </c>
      <c r="E67" s="17">
        <v>0.14354247380099699</v>
      </c>
      <c r="F67" s="17"/>
      <c r="G67" s="17">
        <v>0.23450262618012299</v>
      </c>
      <c r="H67" s="17">
        <v>0.27900445388876199</v>
      </c>
      <c r="I67" s="17">
        <v>0.19918780862097299</v>
      </c>
      <c r="J67" s="17">
        <v>0.13132294195090199</v>
      </c>
      <c r="K67" s="17">
        <v>0.12488992580009101</v>
      </c>
      <c r="L67" s="17">
        <v>0.125522780307503</v>
      </c>
      <c r="M67" s="17"/>
      <c r="N67" s="17">
        <v>0.25497356083091599</v>
      </c>
      <c r="O67" s="17">
        <v>0.17977251655083601</v>
      </c>
      <c r="P67" s="17">
        <v>0.13806071222561</v>
      </c>
      <c r="Q67" s="17">
        <v>0.13477648785816901</v>
      </c>
      <c r="R67" s="17"/>
      <c r="S67" s="17">
        <v>0.28481420233277299</v>
      </c>
      <c r="T67" s="17">
        <v>0.13940995431512501</v>
      </c>
      <c r="U67" s="17">
        <v>0.140747745454703</v>
      </c>
      <c r="V67" s="17">
        <v>9.8282361305022506E-2</v>
      </c>
      <c r="W67" s="17">
        <v>0.14913752734684399</v>
      </c>
      <c r="X67" s="17">
        <v>0.24859317476681</v>
      </c>
      <c r="Y67" s="17">
        <v>0.197764812381858</v>
      </c>
      <c r="Z67" s="17">
        <v>0.24928630139640701</v>
      </c>
      <c r="AA67" s="17">
        <v>0.199516337119125</v>
      </c>
      <c r="AB67" s="17">
        <v>0.120225892049967</v>
      </c>
      <c r="AC67" s="17">
        <v>0.14489068454057699</v>
      </c>
      <c r="AD67" s="17">
        <v>0.11770342893574701</v>
      </c>
      <c r="AE67" s="17"/>
      <c r="AF67" s="17">
        <v>0.12993643873353899</v>
      </c>
      <c r="AG67" s="17">
        <v>0.29001117570569102</v>
      </c>
      <c r="AH67" s="17">
        <v>0.189756888389289</v>
      </c>
    </row>
    <row r="68" spans="2:34" x14ac:dyDescent="0.3">
      <c r="B68" t="s">
        <v>94</v>
      </c>
      <c r="C68" s="17">
        <v>0.51873556701768098</v>
      </c>
      <c r="D68" s="17">
        <v>0.51113928878721704</v>
      </c>
      <c r="E68" s="17">
        <v>0.52713993878061105</v>
      </c>
      <c r="F68" s="17"/>
      <c r="G68" s="17">
        <v>0.49066134563540398</v>
      </c>
      <c r="H68" s="17">
        <v>0.496541637665049</v>
      </c>
      <c r="I68" s="17">
        <v>0.51255255349860795</v>
      </c>
      <c r="J68" s="17">
        <v>0.53497075545546902</v>
      </c>
      <c r="K68" s="17">
        <v>0.51849585020420497</v>
      </c>
      <c r="L68" s="17">
        <v>0.54741008952278503</v>
      </c>
      <c r="M68" s="17"/>
      <c r="N68" s="17">
        <v>0.53979014264164804</v>
      </c>
      <c r="O68" s="17">
        <v>0.55677692593094597</v>
      </c>
      <c r="P68" s="17">
        <v>0.49029245726499499</v>
      </c>
      <c r="Q68" s="17">
        <v>0.48230099773574497</v>
      </c>
      <c r="R68" s="17"/>
      <c r="S68" s="17">
        <v>0.45700055470996598</v>
      </c>
      <c r="T68" s="17">
        <v>0.554477865045926</v>
      </c>
      <c r="U68" s="17">
        <v>0.54047276817958301</v>
      </c>
      <c r="V68" s="17">
        <v>0.58171251184220496</v>
      </c>
      <c r="W68" s="17">
        <v>0.49037759584170298</v>
      </c>
      <c r="X68" s="17">
        <v>0.48521165437432401</v>
      </c>
      <c r="Y68" s="17">
        <v>0.49948980756275302</v>
      </c>
      <c r="Z68" s="17">
        <v>0.44043216227313398</v>
      </c>
      <c r="AA68" s="17">
        <v>0.55620992983431194</v>
      </c>
      <c r="AB68" s="17">
        <v>0.53198112162807498</v>
      </c>
      <c r="AC68" s="17">
        <v>0.53734956135165002</v>
      </c>
      <c r="AD68" s="17">
        <v>0.51684071223162198</v>
      </c>
      <c r="AE68" s="17"/>
      <c r="AF68" s="17">
        <v>0.57145893474175102</v>
      </c>
      <c r="AG68" s="17">
        <v>0.54301344769480198</v>
      </c>
      <c r="AH68" s="17">
        <v>0.47736012004933398</v>
      </c>
    </row>
    <row r="69" spans="2:34" x14ac:dyDescent="0.3">
      <c r="B69" t="s">
        <v>95</v>
      </c>
      <c r="C69" s="17">
        <v>0.152130867285029</v>
      </c>
      <c r="D69" s="17">
        <v>0.13969269355789199</v>
      </c>
      <c r="E69" s="17">
        <v>0.16452491495292901</v>
      </c>
      <c r="F69" s="17"/>
      <c r="G69" s="17">
        <v>0.13154858084599499</v>
      </c>
      <c r="H69" s="17">
        <v>0.101025401284522</v>
      </c>
      <c r="I69" s="17">
        <v>0.169189332132756</v>
      </c>
      <c r="J69" s="17">
        <v>0.160663298928854</v>
      </c>
      <c r="K69" s="17">
        <v>0.158491907153259</v>
      </c>
      <c r="L69" s="17">
        <v>0.18213067436585001</v>
      </c>
      <c r="M69" s="17"/>
      <c r="N69" s="17">
        <v>0.107380077156916</v>
      </c>
      <c r="O69" s="17">
        <v>0.14381715128675299</v>
      </c>
      <c r="P69" s="17">
        <v>0.176530250397303</v>
      </c>
      <c r="Q69" s="17">
        <v>0.190185282491416</v>
      </c>
      <c r="R69" s="17"/>
      <c r="S69" s="17">
        <v>0.12649840706881599</v>
      </c>
      <c r="T69" s="17">
        <v>0.16542767795309499</v>
      </c>
      <c r="U69" s="17">
        <v>0.21272438029103699</v>
      </c>
      <c r="V69" s="17">
        <v>0.121977030004275</v>
      </c>
      <c r="W69" s="17">
        <v>0.15288440317139201</v>
      </c>
      <c r="X69" s="17">
        <v>9.9949999102763004E-2</v>
      </c>
      <c r="Y69" s="17">
        <v>0.15224424911556</v>
      </c>
      <c r="Z69" s="17">
        <v>0.20591452223199999</v>
      </c>
      <c r="AA69" s="17">
        <v>0.11811263770123701</v>
      </c>
      <c r="AB69" s="17">
        <v>0.19948213372085299</v>
      </c>
      <c r="AC69" s="17">
        <v>0.110862746189077</v>
      </c>
      <c r="AD69" s="17">
        <v>0.27796413882274801</v>
      </c>
      <c r="AE69" s="17"/>
      <c r="AF69" s="17">
        <v>0.154660767468007</v>
      </c>
      <c r="AG69" s="17">
        <v>0.10088585635089301</v>
      </c>
      <c r="AH69" s="17">
        <v>0.16501731064078201</v>
      </c>
    </row>
    <row r="70" spans="2:34" x14ac:dyDescent="0.3">
      <c r="B70" t="s">
        <v>96</v>
      </c>
      <c r="C70" s="17">
        <v>3.77420786622868E-2</v>
      </c>
      <c r="D70" s="17">
        <v>4.6302336974105601E-2</v>
      </c>
      <c r="E70" s="17">
        <v>2.9491517680831501E-2</v>
      </c>
      <c r="F70" s="17"/>
      <c r="G70" s="17">
        <v>3.18482974638424E-2</v>
      </c>
      <c r="H70" s="17">
        <v>4.4199078773852901E-2</v>
      </c>
      <c r="I70" s="17">
        <v>4.6402626785310097E-2</v>
      </c>
      <c r="J70" s="17">
        <v>4.2117092049523297E-2</v>
      </c>
      <c r="K70" s="17">
        <v>4.2102535641092398E-2</v>
      </c>
      <c r="L70" s="17">
        <v>2.2867289468509199E-2</v>
      </c>
      <c r="M70" s="17"/>
      <c r="N70" s="17">
        <v>1.42708570359585E-2</v>
      </c>
      <c r="O70" s="17">
        <v>3.3582931734773599E-2</v>
      </c>
      <c r="P70" s="17">
        <v>6.30311554239847E-2</v>
      </c>
      <c r="Q70" s="17">
        <v>4.5775361698806201E-2</v>
      </c>
      <c r="R70" s="17"/>
      <c r="S70" s="17">
        <v>2.35857190016441E-2</v>
      </c>
      <c r="T70" s="17">
        <v>4.5579190413178997E-2</v>
      </c>
      <c r="U70" s="17">
        <v>2.2998464866277001E-2</v>
      </c>
      <c r="V70" s="17">
        <v>3.5332955233898101E-2</v>
      </c>
      <c r="W70" s="17">
        <v>5.5915107002911503E-2</v>
      </c>
      <c r="X70" s="17">
        <v>5.1512683239441102E-2</v>
      </c>
      <c r="Y70" s="17">
        <v>3.7739329097135503E-2</v>
      </c>
      <c r="Z70" s="17">
        <v>1.90123910631406E-2</v>
      </c>
      <c r="AA70" s="17">
        <v>3.26478722938814E-2</v>
      </c>
      <c r="AB70" s="17">
        <v>5.3864695057995501E-2</v>
      </c>
      <c r="AC70" s="17">
        <v>1.872544077498E-2</v>
      </c>
      <c r="AD70" s="17">
        <v>5.9590068888204901E-2</v>
      </c>
      <c r="AE70" s="17"/>
      <c r="AF70" s="17">
        <v>4.8794607997377198E-2</v>
      </c>
      <c r="AG70" s="17">
        <v>1.6925950860973201E-2</v>
      </c>
      <c r="AH70" s="17">
        <v>6.2894986871985303E-2</v>
      </c>
    </row>
    <row r="71" spans="2:34" x14ac:dyDescent="0.3">
      <c r="B71" t="s">
        <v>60</v>
      </c>
      <c r="C71" s="17">
        <v>0.11117051856508001</v>
      </c>
      <c r="D71" s="17">
        <v>8.6580872862689506E-2</v>
      </c>
      <c r="E71" s="17">
        <v>0.13530115478463201</v>
      </c>
      <c r="F71" s="17"/>
      <c r="G71" s="17">
        <v>0.111439149874635</v>
      </c>
      <c r="H71" s="17">
        <v>7.9229428387814799E-2</v>
      </c>
      <c r="I71" s="17">
        <v>7.2667678962353197E-2</v>
      </c>
      <c r="J71" s="17">
        <v>0.13092591161525099</v>
      </c>
      <c r="K71" s="17">
        <v>0.15601978120135199</v>
      </c>
      <c r="L71" s="17">
        <v>0.122069166335353</v>
      </c>
      <c r="M71" s="17"/>
      <c r="N71" s="17">
        <v>8.3585362334561195E-2</v>
      </c>
      <c r="O71" s="17">
        <v>8.6050474496691398E-2</v>
      </c>
      <c r="P71" s="17">
        <v>0.13208542468810799</v>
      </c>
      <c r="Q71" s="17">
        <v>0.14696187021586499</v>
      </c>
      <c r="R71" s="17"/>
      <c r="S71" s="17">
        <v>0.10810111688680001</v>
      </c>
      <c r="T71" s="17">
        <v>9.5105312272674797E-2</v>
      </c>
      <c r="U71" s="17">
        <v>8.3056641208399701E-2</v>
      </c>
      <c r="V71" s="17">
        <v>0.1626951416146</v>
      </c>
      <c r="W71" s="17">
        <v>0.15168536663714899</v>
      </c>
      <c r="X71" s="17">
        <v>0.114732488516662</v>
      </c>
      <c r="Y71" s="17">
        <v>0.11276180184269299</v>
      </c>
      <c r="Z71" s="17">
        <v>8.5354623035318405E-2</v>
      </c>
      <c r="AA71" s="17">
        <v>9.3513223051443994E-2</v>
      </c>
      <c r="AB71" s="17">
        <v>9.4446157543109394E-2</v>
      </c>
      <c r="AC71" s="17">
        <v>0.18817156714371699</v>
      </c>
      <c r="AD71" s="17">
        <v>2.7901651121677699E-2</v>
      </c>
      <c r="AE71" s="17"/>
      <c r="AF71" s="17">
        <v>9.5149251059325493E-2</v>
      </c>
      <c r="AG71" s="17">
        <v>4.9163569387640799E-2</v>
      </c>
      <c r="AH71" s="17">
        <v>0.10497069404860999</v>
      </c>
    </row>
    <row r="72" spans="2:34" x14ac:dyDescent="0.3">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row>
    <row r="73" spans="2:34" x14ac:dyDescent="0.3">
      <c r="B73" s="6" t="s">
        <v>100</v>
      </c>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row>
    <row r="74" spans="2:34" x14ac:dyDescent="0.3">
      <c r="B74" s="24" t="s">
        <v>63</v>
      </c>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row>
    <row r="75" spans="2:34" x14ac:dyDescent="0.3">
      <c r="B75" t="s">
        <v>93</v>
      </c>
      <c r="C75" s="17">
        <v>0.18531993759255699</v>
      </c>
      <c r="D75" s="17">
        <v>0.22003758928523701</v>
      </c>
      <c r="E75" s="17">
        <v>0.14996056572592001</v>
      </c>
      <c r="F75" s="17"/>
      <c r="G75" s="17">
        <v>0.31119820172739299</v>
      </c>
      <c r="H75" s="17">
        <v>0.31295119053303599</v>
      </c>
      <c r="I75" s="17">
        <v>0.15446557381498299</v>
      </c>
      <c r="J75" s="17">
        <v>0.11137809620927901</v>
      </c>
      <c r="K75" s="17">
        <v>0.12615236184077899</v>
      </c>
      <c r="L75" s="17">
        <v>0.123223539305162</v>
      </c>
      <c r="M75" s="17"/>
      <c r="N75" s="17">
        <v>0.264302525154334</v>
      </c>
      <c r="O75" s="17">
        <v>0.17202381327040001</v>
      </c>
      <c r="P75" s="17">
        <v>0.15816139188296199</v>
      </c>
      <c r="Q75" s="17">
        <v>0.13169091121812401</v>
      </c>
      <c r="R75" s="17"/>
      <c r="S75" s="17">
        <v>0.258395799012549</v>
      </c>
      <c r="T75" s="17">
        <v>0.207780892592758</v>
      </c>
      <c r="U75" s="17">
        <v>0.16410482330359</v>
      </c>
      <c r="V75" s="17">
        <v>0.13834089312557901</v>
      </c>
      <c r="W75" s="17">
        <v>0.14809349714992001</v>
      </c>
      <c r="X75" s="17">
        <v>0.194503559178626</v>
      </c>
      <c r="Y75" s="17">
        <v>0.170020816446878</v>
      </c>
      <c r="Z75" s="17">
        <v>0.206003995346251</v>
      </c>
      <c r="AA75" s="17">
        <v>0.19539993225541599</v>
      </c>
      <c r="AB75" s="17">
        <v>0.12569373764519501</v>
      </c>
      <c r="AC75" s="17">
        <v>0.14407791627906399</v>
      </c>
      <c r="AD75" s="17">
        <v>0.22816304219762501</v>
      </c>
      <c r="AE75" s="17"/>
      <c r="AF75" s="17">
        <v>0.21192231884542101</v>
      </c>
      <c r="AG75" s="17">
        <v>0.287205541927467</v>
      </c>
      <c r="AH75" s="17">
        <v>0.17692932156598201</v>
      </c>
    </row>
    <row r="76" spans="2:34" x14ac:dyDescent="0.3">
      <c r="B76" t="s">
        <v>94</v>
      </c>
      <c r="C76" s="17">
        <v>0.48418872333309498</v>
      </c>
      <c r="D76" s="17">
        <v>0.49450835474381499</v>
      </c>
      <c r="E76" s="17">
        <v>0.47510270898872498</v>
      </c>
      <c r="F76" s="17"/>
      <c r="G76" s="17">
        <v>0.41082512785691</v>
      </c>
      <c r="H76" s="17">
        <v>0.41962059052939799</v>
      </c>
      <c r="I76" s="17">
        <v>0.53452467171183604</v>
      </c>
      <c r="J76" s="17">
        <v>0.51140418283444</v>
      </c>
      <c r="K76" s="17">
        <v>0.49869047688445101</v>
      </c>
      <c r="L76" s="17">
        <v>0.51236986577251398</v>
      </c>
      <c r="M76" s="17"/>
      <c r="N76" s="17">
        <v>0.52538525940095704</v>
      </c>
      <c r="O76" s="17">
        <v>0.51577437466255405</v>
      </c>
      <c r="P76" s="17">
        <v>0.47036701076120002</v>
      </c>
      <c r="Q76" s="17">
        <v>0.42301423538780603</v>
      </c>
      <c r="R76" s="17"/>
      <c r="S76" s="17">
        <v>0.47593430972781398</v>
      </c>
      <c r="T76" s="17">
        <v>0.455590448404179</v>
      </c>
      <c r="U76" s="17">
        <v>0.49280811981276701</v>
      </c>
      <c r="V76" s="17">
        <v>0.45803835340892102</v>
      </c>
      <c r="W76" s="17">
        <v>0.51095261628782296</v>
      </c>
      <c r="X76" s="17">
        <v>0.48217154898999798</v>
      </c>
      <c r="Y76" s="17">
        <v>0.51380898018981602</v>
      </c>
      <c r="Z76" s="17">
        <v>0.51730734850067694</v>
      </c>
      <c r="AA76" s="17">
        <v>0.48034841979743298</v>
      </c>
      <c r="AB76" s="17">
        <v>0.517202300981636</v>
      </c>
      <c r="AC76" s="17">
        <v>0.42925786780141301</v>
      </c>
      <c r="AD76" s="17">
        <v>0.53003389803526502</v>
      </c>
      <c r="AE76" s="17"/>
      <c r="AF76" s="17">
        <v>0.45783984602305999</v>
      </c>
      <c r="AG76" s="17">
        <v>0.52002300827394099</v>
      </c>
      <c r="AH76" s="17">
        <v>0.47192256815135297</v>
      </c>
    </row>
    <row r="77" spans="2:34" x14ac:dyDescent="0.3">
      <c r="B77" t="s">
        <v>95</v>
      </c>
      <c r="C77" s="17">
        <v>0.182583017195009</v>
      </c>
      <c r="D77" s="17">
        <v>0.16989083133851901</v>
      </c>
      <c r="E77" s="17">
        <v>0.19528379992881301</v>
      </c>
      <c r="F77" s="17"/>
      <c r="G77" s="17">
        <v>0.124301935522898</v>
      </c>
      <c r="H77" s="17">
        <v>0.16599789760115699</v>
      </c>
      <c r="I77" s="17">
        <v>0.17950492886128699</v>
      </c>
      <c r="J77" s="17">
        <v>0.21927796541571601</v>
      </c>
      <c r="K77" s="17">
        <v>0.21961204652021299</v>
      </c>
      <c r="L77" s="17">
        <v>0.18252984567629099</v>
      </c>
      <c r="M77" s="17"/>
      <c r="N77" s="17">
        <v>0.132707757503531</v>
      </c>
      <c r="O77" s="17">
        <v>0.20666283466806101</v>
      </c>
      <c r="P77" s="17">
        <v>0.171683163551302</v>
      </c>
      <c r="Q77" s="17">
        <v>0.224065268154863</v>
      </c>
      <c r="R77" s="17"/>
      <c r="S77" s="17">
        <v>0.107227668480794</v>
      </c>
      <c r="T77" s="17">
        <v>0.20231250917872201</v>
      </c>
      <c r="U77" s="17">
        <v>0.209778942519839</v>
      </c>
      <c r="V77" s="17">
        <v>0.26338393865239401</v>
      </c>
      <c r="W77" s="17">
        <v>0.17568714798064</v>
      </c>
      <c r="X77" s="17">
        <v>0.16761733977934001</v>
      </c>
      <c r="Y77" s="17">
        <v>0.17779269193503699</v>
      </c>
      <c r="Z77" s="17">
        <v>0.12141585226019901</v>
      </c>
      <c r="AA77" s="17">
        <v>0.144840017175804</v>
      </c>
      <c r="AB77" s="17">
        <v>0.246780633764173</v>
      </c>
      <c r="AC77" s="17">
        <v>0.19938868816212499</v>
      </c>
      <c r="AD77" s="17">
        <v>0.20478534651291999</v>
      </c>
      <c r="AE77" s="17"/>
      <c r="AF77" s="17">
        <v>0.21632341818332801</v>
      </c>
      <c r="AG77" s="17">
        <v>9.9840884408718605E-2</v>
      </c>
      <c r="AH77" s="17">
        <v>0.17584586854520401</v>
      </c>
    </row>
    <row r="78" spans="2:34" x14ac:dyDescent="0.3">
      <c r="B78" t="s">
        <v>96</v>
      </c>
      <c r="C78" s="17">
        <v>5.7090036377467297E-2</v>
      </c>
      <c r="D78" s="17">
        <v>6.0158837104578401E-2</v>
      </c>
      <c r="E78" s="17">
        <v>5.4217680694872802E-2</v>
      </c>
      <c r="F78" s="17"/>
      <c r="G78" s="17">
        <v>7.0703244005727695E-2</v>
      </c>
      <c r="H78" s="17">
        <v>3.3644909609951597E-2</v>
      </c>
      <c r="I78" s="17">
        <v>6.6770904745629397E-2</v>
      </c>
      <c r="J78" s="17">
        <v>6.4667185642149003E-2</v>
      </c>
      <c r="K78" s="17">
        <v>5.2659123656834499E-2</v>
      </c>
      <c r="L78" s="17">
        <v>5.6009361069367103E-2</v>
      </c>
      <c r="M78" s="17"/>
      <c r="N78" s="17">
        <v>2.09690605918222E-2</v>
      </c>
      <c r="O78" s="17">
        <v>3.0610161194316799E-2</v>
      </c>
      <c r="P78" s="17">
        <v>9.4787477513087304E-2</v>
      </c>
      <c r="Q78" s="17">
        <v>9.1479066438466997E-2</v>
      </c>
      <c r="R78" s="17"/>
      <c r="S78" s="17">
        <v>5.4437239963396097E-2</v>
      </c>
      <c r="T78" s="17">
        <v>4.6934701274226803E-2</v>
      </c>
      <c r="U78" s="17">
        <v>3.8987804805230702E-2</v>
      </c>
      <c r="V78" s="17">
        <v>3.4119800015132901E-2</v>
      </c>
      <c r="W78" s="17">
        <v>3.2847899982613199E-2</v>
      </c>
      <c r="X78" s="17">
        <v>5.6216182517928003E-2</v>
      </c>
      <c r="Y78" s="17">
        <v>6.1925231777495003E-2</v>
      </c>
      <c r="Z78" s="17">
        <v>0.112290773864062</v>
      </c>
      <c r="AA78" s="17">
        <v>0.100189365199465</v>
      </c>
      <c r="AB78" s="17">
        <v>5.0728087346095199E-2</v>
      </c>
      <c r="AC78" s="17">
        <v>7.3869958842434205E-2</v>
      </c>
      <c r="AD78" s="17">
        <v>3.7017713254189899E-2</v>
      </c>
      <c r="AE78" s="17"/>
      <c r="AF78" s="17">
        <v>4.8445844930621998E-2</v>
      </c>
      <c r="AG78" s="17">
        <v>4.3683945470624E-2</v>
      </c>
      <c r="AH78" s="17">
        <v>0.10666917696798001</v>
      </c>
    </row>
    <row r="79" spans="2:34" x14ac:dyDescent="0.3">
      <c r="B79" t="s">
        <v>60</v>
      </c>
      <c r="C79" s="17">
        <v>9.0818285501871293E-2</v>
      </c>
      <c r="D79" s="17">
        <v>5.5404387527850103E-2</v>
      </c>
      <c r="E79" s="17">
        <v>0.125435244661669</v>
      </c>
      <c r="F79" s="17"/>
      <c r="G79" s="17">
        <v>8.2971490887070801E-2</v>
      </c>
      <c r="H79" s="17">
        <v>6.7785411726457107E-2</v>
      </c>
      <c r="I79" s="17">
        <v>6.4733920866264796E-2</v>
      </c>
      <c r="J79" s="17">
        <v>9.3272569898415994E-2</v>
      </c>
      <c r="K79" s="17">
        <v>0.10288599109772301</v>
      </c>
      <c r="L79" s="17">
        <v>0.12586738817666501</v>
      </c>
      <c r="M79" s="17"/>
      <c r="N79" s="17">
        <v>5.6635397349356E-2</v>
      </c>
      <c r="O79" s="17">
        <v>7.4928816204668097E-2</v>
      </c>
      <c r="P79" s="17">
        <v>0.105000956291449</v>
      </c>
      <c r="Q79" s="17">
        <v>0.12975051880074001</v>
      </c>
      <c r="R79" s="17"/>
      <c r="S79" s="17">
        <v>0.104004982815447</v>
      </c>
      <c r="T79" s="17">
        <v>8.7381448550114205E-2</v>
      </c>
      <c r="U79" s="17">
        <v>9.4320309558573207E-2</v>
      </c>
      <c r="V79" s="17">
        <v>0.106117014797974</v>
      </c>
      <c r="W79" s="17">
        <v>0.132418838599004</v>
      </c>
      <c r="X79" s="17">
        <v>9.9491369534108004E-2</v>
      </c>
      <c r="Y79" s="17">
        <v>7.6452279650772795E-2</v>
      </c>
      <c r="Z79" s="17">
        <v>4.2982030028811402E-2</v>
      </c>
      <c r="AA79" s="17">
        <v>7.9222265571881695E-2</v>
      </c>
      <c r="AB79" s="17">
        <v>5.9595240262900501E-2</v>
      </c>
      <c r="AC79" s="17">
        <v>0.15340556891496401</v>
      </c>
      <c r="AD79" s="17">
        <v>0</v>
      </c>
      <c r="AE79" s="17"/>
      <c r="AF79" s="17">
        <v>6.5468572017568505E-2</v>
      </c>
      <c r="AG79" s="17">
        <v>4.9246619919250001E-2</v>
      </c>
      <c r="AH79" s="17">
        <v>6.8633064769481306E-2</v>
      </c>
    </row>
    <row r="80" spans="2:34" x14ac:dyDescent="0.3">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row>
    <row r="81" spans="2:34" x14ac:dyDescent="0.3">
      <c r="B81" s="6" t="s">
        <v>101</v>
      </c>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row>
    <row r="82" spans="2:34" x14ac:dyDescent="0.3">
      <c r="B82" s="24" t="s">
        <v>63</v>
      </c>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row>
    <row r="83" spans="2:34" x14ac:dyDescent="0.3">
      <c r="B83" t="s">
        <v>93</v>
      </c>
      <c r="C83" s="17">
        <v>0.167145462446671</v>
      </c>
      <c r="D83" s="17">
        <v>0.22172645789848899</v>
      </c>
      <c r="E83" s="17">
        <v>0.112433994218233</v>
      </c>
      <c r="F83" s="17"/>
      <c r="G83" s="17">
        <v>0.26744981079165903</v>
      </c>
      <c r="H83" s="17">
        <v>0.26659126515676301</v>
      </c>
      <c r="I83" s="17">
        <v>0.18988112227555401</v>
      </c>
      <c r="J83" s="17">
        <v>0.10753609020242</v>
      </c>
      <c r="K83" s="17">
        <v>7.9655776090389999E-2</v>
      </c>
      <c r="L83" s="17">
        <v>0.10862906938161</v>
      </c>
      <c r="M83" s="17"/>
      <c r="N83" s="17">
        <v>0.22919216165475401</v>
      </c>
      <c r="O83" s="17">
        <v>0.15235361236623499</v>
      </c>
      <c r="P83" s="17">
        <v>0.15083379720899301</v>
      </c>
      <c r="Q83" s="17">
        <v>0.12738931514688401</v>
      </c>
      <c r="R83" s="17"/>
      <c r="S83" s="17">
        <v>0.22508899871133201</v>
      </c>
      <c r="T83" s="17">
        <v>0.198707296697061</v>
      </c>
      <c r="U83" s="17">
        <v>0.13444928491248501</v>
      </c>
      <c r="V83" s="17">
        <v>0.111902533489002</v>
      </c>
      <c r="W83" s="17">
        <v>0.11879338938815399</v>
      </c>
      <c r="X83" s="17">
        <v>0.20201758390899299</v>
      </c>
      <c r="Y83" s="17">
        <v>0.13071391890603201</v>
      </c>
      <c r="Z83" s="17">
        <v>0.18427704740269901</v>
      </c>
      <c r="AA83" s="17">
        <v>0.16669281744386699</v>
      </c>
      <c r="AB83" s="17">
        <v>0.16155268196102399</v>
      </c>
      <c r="AC83" s="17">
        <v>0.12932709689125099</v>
      </c>
      <c r="AD83" s="17">
        <v>0.17587066337405699</v>
      </c>
      <c r="AE83" s="17"/>
      <c r="AF83" s="17">
        <v>0.14432743699168099</v>
      </c>
      <c r="AG83" s="17">
        <v>0.27139706558033</v>
      </c>
      <c r="AH83" s="17">
        <v>0.17111678625674101</v>
      </c>
    </row>
    <row r="84" spans="2:34" x14ac:dyDescent="0.3">
      <c r="B84" t="s">
        <v>94</v>
      </c>
      <c r="C84" s="17">
        <v>0.48592842841203998</v>
      </c>
      <c r="D84" s="17">
        <v>0.495695963369224</v>
      </c>
      <c r="E84" s="17">
        <v>0.47738272148067301</v>
      </c>
      <c r="F84" s="17"/>
      <c r="G84" s="17">
        <v>0.43596228338151799</v>
      </c>
      <c r="H84" s="17">
        <v>0.48727200611391502</v>
      </c>
      <c r="I84" s="17">
        <v>0.54492100726974202</v>
      </c>
      <c r="J84" s="17">
        <v>0.501880209291793</v>
      </c>
      <c r="K84" s="17">
        <v>0.52763749410522098</v>
      </c>
      <c r="L84" s="17">
        <v>0.428863784806229</v>
      </c>
      <c r="M84" s="17"/>
      <c r="N84" s="17">
        <v>0.54343701098489605</v>
      </c>
      <c r="O84" s="17">
        <v>0.52332753652956199</v>
      </c>
      <c r="P84" s="17">
        <v>0.448481723955164</v>
      </c>
      <c r="Q84" s="17">
        <v>0.41808248892907701</v>
      </c>
      <c r="R84" s="17"/>
      <c r="S84" s="17">
        <v>0.48092393571967801</v>
      </c>
      <c r="T84" s="17">
        <v>0.45152791885011501</v>
      </c>
      <c r="U84" s="17">
        <v>0.47899917536167103</v>
      </c>
      <c r="V84" s="17">
        <v>0.43364797787958098</v>
      </c>
      <c r="W84" s="17">
        <v>0.48707988740837299</v>
      </c>
      <c r="X84" s="17">
        <v>0.52152757540074701</v>
      </c>
      <c r="Y84" s="17">
        <v>0.62406859281744798</v>
      </c>
      <c r="Z84" s="17">
        <v>0.38992813592812797</v>
      </c>
      <c r="AA84" s="17">
        <v>0.523809342464431</v>
      </c>
      <c r="AB84" s="17">
        <v>0.39859174960097998</v>
      </c>
      <c r="AC84" s="17">
        <v>0.51928539327066803</v>
      </c>
      <c r="AD84" s="17">
        <v>0.55506076598613796</v>
      </c>
      <c r="AE84" s="17"/>
      <c r="AF84" s="17">
        <v>0.52744559494648002</v>
      </c>
      <c r="AG84" s="17">
        <v>0.54831803178052496</v>
      </c>
      <c r="AH84" s="17">
        <v>0.453692200048115</v>
      </c>
    </row>
    <row r="85" spans="2:34" x14ac:dyDescent="0.3">
      <c r="B85" t="s">
        <v>95</v>
      </c>
      <c r="C85" s="17">
        <v>0.17550060548166499</v>
      </c>
      <c r="D85" s="17">
        <v>0.157915733889013</v>
      </c>
      <c r="E85" s="17">
        <v>0.19294547751815999</v>
      </c>
      <c r="F85" s="17"/>
      <c r="G85" s="17">
        <v>0.15607367278406301</v>
      </c>
      <c r="H85" s="17">
        <v>0.123663827022859</v>
      </c>
      <c r="I85" s="17">
        <v>0.13360584791214</v>
      </c>
      <c r="J85" s="17">
        <v>0.19123150829570701</v>
      </c>
      <c r="K85" s="17">
        <v>0.16622108040431699</v>
      </c>
      <c r="L85" s="17">
        <v>0.258103599216159</v>
      </c>
      <c r="M85" s="17"/>
      <c r="N85" s="17">
        <v>0.13377986245660101</v>
      </c>
      <c r="O85" s="17">
        <v>0.195418004880931</v>
      </c>
      <c r="P85" s="17">
        <v>0.15428948807836501</v>
      </c>
      <c r="Q85" s="17">
        <v>0.221490763420224</v>
      </c>
      <c r="R85" s="17"/>
      <c r="S85" s="17">
        <v>0.16911321675694899</v>
      </c>
      <c r="T85" s="17">
        <v>0.20832007482586701</v>
      </c>
      <c r="U85" s="17">
        <v>0.20869005772507901</v>
      </c>
      <c r="V85" s="17">
        <v>0.22598965894814399</v>
      </c>
      <c r="W85" s="17">
        <v>0.176246032205162</v>
      </c>
      <c r="X85" s="17">
        <v>8.2611307066560696E-2</v>
      </c>
      <c r="Y85" s="17">
        <v>0.110138074293299</v>
      </c>
      <c r="Z85" s="17">
        <v>0.19921237522657001</v>
      </c>
      <c r="AA85" s="17">
        <v>0.151424931001894</v>
      </c>
      <c r="AB85" s="17">
        <v>0.243990278407618</v>
      </c>
      <c r="AC85" s="17">
        <v>0.16303105186460301</v>
      </c>
      <c r="AD85" s="17">
        <v>0.144296865220921</v>
      </c>
      <c r="AE85" s="17"/>
      <c r="AF85" s="17">
        <v>0.18033559320354201</v>
      </c>
      <c r="AG85" s="17">
        <v>0.12149805186507499</v>
      </c>
      <c r="AH85" s="17">
        <v>0.17824210433474799</v>
      </c>
    </row>
    <row r="86" spans="2:34" x14ac:dyDescent="0.3">
      <c r="B86" t="s">
        <v>96</v>
      </c>
      <c r="C86" s="17">
        <v>4.6915882045758903E-2</v>
      </c>
      <c r="D86" s="17">
        <v>4.7410535382043602E-2</v>
      </c>
      <c r="E86" s="17">
        <v>4.6526849578360299E-2</v>
      </c>
      <c r="F86" s="17"/>
      <c r="G86" s="17">
        <v>2.0157424236462801E-2</v>
      </c>
      <c r="H86" s="17">
        <v>2.67488191401122E-2</v>
      </c>
      <c r="I86" s="17">
        <v>4.4855143194175502E-2</v>
      </c>
      <c r="J86" s="17">
        <v>5.3855543079676597E-2</v>
      </c>
      <c r="K86" s="17">
        <v>5.9835059827600602E-2</v>
      </c>
      <c r="L86" s="17">
        <v>6.8389967647458694E-2</v>
      </c>
      <c r="M86" s="17"/>
      <c r="N86" s="17">
        <v>1.9746488740878001E-2</v>
      </c>
      <c r="O86" s="17">
        <v>2.9374594350879201E-2</v>
      </c>
      <c r="P86" s="17">
        <v>9.4515292712013796E-2</v>
      </c>
      <c r="Q86" s="17">
        <v>5.33533838254669E-2</v>
      </c>
      <c r="R86" s="17"/>
      <c r="S86" s="17">
        <v>2.1336618983890599E-2</v>
      </c>
      <c r="T86" s="17">
        <v>5.3350219247114097E-2</v>
      </c>
      <c r="U86" s="17">
        <v>4.9846072001192697E-2</v>
      </c>
      <c r="V86" s="17">
        <v>4.6146960478522098E-2</v>
      </c>
      <c r="W86" s="17">
        <v>1.65694867012697E-2</v>
      </c>
      <c r="X86" s="17">
        <v>4.5691128634486503E-2</v>
      </c>
      <c r="Y86" s="17">
        <v>5.0286093951197798E-2</v>
      </c>
      <c r="Z86" s="17">
        <v>0.115481045127101</v>
      </c>
      <c r="AA86" s="17">
        <v>5.9010929044159298E-2</v>
      </c>
      <c r="AB86" s="17">
        <v>7.0848829520647305E-2</v>
      </c>
      <c r="AC86" s="17">
        <v>0</v>
      </c>
      <c r="AD86" s="17">
        <v>6.8414322849680298E-2</v>
      </c>
      <c r="AE86" s="17"/>
      <c r="AF86" s="17">
        <v>4.8090012802236799E-2</v>
      </c>
      <c r="AG86" s="17">
        <v>1.5006474277191E-2</v>
      </c>
      <c r="AH86" s="17">
        <v>8.7030505692142698E-2</v>
      </c>
    </row>
    <row r="87" spans="2:34" x14ac:dyDescent="0.3">
      <c r="B87" t="s">
        <v>60</v>
      </c>
      <c r="C87" s="17">
        <v>0.124509621613866</v>
      </c>
      <c r="D87" s="17">
        <v>7.7251309461230794E-2</v>
      </c>
      <c r="E87" s="17">
        <v>0.17071095720457299</v>
      </c>
      <c r="F87" s="17"/>
      <c r="G87" s="17">
        <v>0.120356808806298</v>
      </c>
      <c r="H87" s="17">
        <v>9.5724082566350094E-2</v>
      </c>
      <c r="I87" s="17">
        <v>8.6736879348389001E-2</v>
      </c>
      <c r="J87" s="17">
        <v>0.145496649130403</v>
      </c>
      <c r="K87" s="17">
        <v>0.166650589572471</v>
      </c>
      <c r="L87" s="17">
        <v>0.13601357894854399</v>
      </c>
      <c r="M87" s="17"/>
      <c r="N87" s="17">
        <v>7.3844476162871694E-2</v>
      </c>
      <c r="O87" s="17">
        <v>9.9526251872392807E-2</v>
      </c>
      <c r="P87" s="17">
        <v>0.151879698045464</v>
      </c>
      <c r="Q87" s="17">
        <v>0.179684048678348</v>
      </c>
      <c r="R87" s="17"/>
      <c r="S87" s="17">
        <v>0.10353722982815</v>
      </c>
      <c r="T87" s="17">
        <v>8.8094490379842197E-2</v>
      </c>
      <c r="U87" s="17">
        <v>0.12801540999957201</v>
      </c>
      <c r="V87" s="17">
        <v>0.18231286920475101</v>
      </c>
      <c r="W87" s="17">
        <v>0.201311204297042</v>
      </c>
      <c r="X87" s="17">
        <v>0.148152404989213</v>
      </c>
      <c r="Y87" s="17">
        <v>8.4793320032023195E-2</v>
      </c>
      <c r="Z87" s="17">
        <v>0.111101396315503</v>
      </c>
      <c r="AA87" s="17">
        <v>9.9061980045647993E-2</v>
      </c>
      <c r="AB87" s="17">
        <v>0.125016460509731</v>
      </c>
      <c r="AC87" s="17">
        <v>0.188356457973477</v>
      </c>
      <c r="AD87" s="17">
        <v>5.6357382569205E-2</v>
      </c>
      <c r="AE87" s="17"/>
      <c r="AF87" s="17">
        <v>9.9801362056060397E-2</v>
      </c>
      <c r="AG87" s="17">
        <v>4.3780376496878999E-2</v>
      </c>
      <c r="AH87" s="17">
        <v>0.10991840366825401</v>
      </c>
    </row>
    <row r="88" spans="2:34" x14ac:dyDescent="0.3">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row>
    <row r="89" spans="2:34" x14ac:dyDescent="0.3">
      <c r="B89" s="6" t="s">
        <v>111</v>
      </c>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row>
    <row r="90" spans="2:34" x14ac:dyDescent="0.3">
      <c r="B90" s="24" t="s">
        <v>63</v>
      </c>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row>
    <row r="91" spans="2:34" x14ac:dyDescent="0.3">
      <c r="B91" t="s">
        <v>102</v>
      </c>
      <c r="C91" s="17">
        <v>0.421791256905242</v>
      </c>
      <c r="D91" s="17">
        <v>0.44374753603816802</v>
      </c>
      <c r="E91" s="17">
        <v>0.39930562430362299</v>
      </c>
      <c r="F91" s="17"/>
      <c r="G91" s="17">
        <v>0.477904356380696</v>
      </c>
      <c r="H91" s="17">
        <v>0.457987595878387</v>
      </c>
      <c r="I91" s="17">
        <v>0.39566395616329703</v>
      </c>
      <c r="J91" s="17">
        <v>0.38999789100605697</v>
      </c>
      <c r="K91" s="17">
        <v>0.40944882743233602</v>
      </c>
      <c r="L91" s="17">
        <v>0.41059278391338699</v>
      </c>
      <c r="M91" s="17"/>
      <c r="N91" s="17">
        <v>0.45319951544676501</v>
      </c>
      <c r="O91" s="17">
        <v>0.43519767247667202</v>
      </c>
      <c r="P91" s="17">
        <v>0.38223714248984098</v>
      </c>
      <c r="Q91" s="17">
        <v>0.40308913903813898</v>
      </c>
      <c r="R91" s="17"/>
      <c r="S91" s="17">
        <v>0.37845486310698301</v>
      </c>
      <c r="T91" s="17">
        <v>0.38415245450184698</v>
      </c>
      <c r="U91" s="17">
        <v>0.48115081241332702</v>
      </c>
      <c r="V91" s="17">
        <v>0.38496444360825899</v>
      </c>
      <c r="W91" s="17">
        <v>0.44101988483786397</v>
      </c>
      <c r="X91" s="17">
        <v>0.39787429566487997</v>
      </c>
      <c r="Y91" s="17">
        <v>0.36102080753923499</v>
      </c>
      <c r="Z91" s="17">
        <v>0.51673074277878805</v>
      </c>
      <c r="AA91" s="17">
        <v>0.52805207645187702</v>
      </c>
      <c r="AB91" s="17">
        <v>0.37631749234989997</v>
      </c>
      <c r="AC91" s="17">
        <v>0.50382699993723301</v>
      </c>
      <c r="AD91" s="17">
        <v>0.412511155565295</v>
      </c>
      <c r="AE91" s="17"/>
      <c r="AF91" s="17">
        <v>0.39737233704408698</v>
      </c>
      <c r="AG91" s="17">
        <v>0.51659886250171705</v>
      </c>
      <c r="AH91" s="17">
        <v>0.39406353871696298</v>
      </c>
    </row>
    <row r="92" spans="2:34" x14ac:dyDescent="0.3">
      <c r="B92" t="s">
        <v>103</v>
      </c>
      <c r="C92" s="17">
        <v>0.41491622849286702</v>
      </c>
      <c r="D92" s="17">
        <v>0.43730580392412699</v>
      </c>
      <c r="E92" s="17">
        <v>0.39199574742323701</v>
      </c>
      <c r="F92" s="17"/>
      <c r="G92" s="17">
        <v>0.35769642825012898</v>
      </c>
      <c r="H92" s="17">
        <v>0.40507239908676601</v>
      </c>
      <c r="I92" s="17">
        <v>0.40025830853473998</v>
      </c>
      <c r="J92" s="17">
        <v>0.40834027596561701</v>
      </c>
      <c r="K92" s="17">
        <v>0.39756486861533302</v>
      </c>
      <c r="L92" s="17">
        <v>0.48987053135425002</v>
      </c>
      <c r="M92" s="17"/>
      <c r="N92" s="17">
        <v>0.46775447319610503</v>
      </c>
      <c r="O92" s="17">
        <v>0.41283329671216301</v>
      </c>
      <c r="P92" s="17">
        <v>0.36760806591016398</v>
      </c>
      <c r="Q92" s="17">
        <v>0.39589946238738799</v>
      </c>
      <c r="R92" s="17"/>
      <c r="S92" s="17">
        <v>0.36803386928038201</v>
      </c>
      <c r="T92" s="17">
        <v>0.339808198598268</v>
      </c>
      <c r="U92" s="17">
        <v>0.41567592039200801</v>
      </c>
      <c r="V92" s="17">
        <v>0.48017463371435998</v>
      </c>
      <c r="W92" s="17">
        <v>0.44308922405253298</v>
      </c>
      <c r="X92" s="17">
        <v>0.41539242298552698</v>
      </c>
      <c r="Y92" s="17">
        <v>0.431281051873596</v>
      </c>
      <c r="Z92" s="17">
        <v>0.35068032812753402</v>
      </c>
      <c r="AA92" s="17">
        <v>0.46676681479924298</v>
      </c>
      <c r="AB92" s="17">
        <v>0.41692297524354699</v>
      </c>
      <c r="AC92" s="17">
        <v>0.46969525756302</v>
      </c>
      <c r="AD92" s="17">
        <v>0.448835825249015</v>
      </c>
      <c r="AE92" s="17"/>
      <c r="AF92" s="17">
        <v>0.354308560609149</v>
      </c>
      <c r="AG92" s="17">
        <v>0.51042158483518596</v>
      </c>
      <c r="AH92" s="17">
        <v>0.35873380842106001</v>
      </c>
    </row>
    <row r="93" spans="2:34" x14ac:dyDescent="0.3">
      <c r="B93" t="s">
        <v>104</v>
      </c>
      <c r="C93" s="17">
        <v>0.38603496518789199</v>
      </c>
      <c r="D93" s="17">
        <v>0.43540274427039699</v>
      </c>
      <c r="E93" s="17">
        <v>0.33682242176332999</v>
      </c>
      <c r="F93" s="17"/>
      <c r="G93" s="17">
        <v>0.47214688185367598</v>
      </c>
      <c r="H93" s="17">
        <v>0.47884420674461298</v>
      </c>
      <c r="I93" s="17">
        <v>0.37032374109090399</v>
      </c>
      <c r="J93" s="17">
        <v>0.39269494523418003</v>
      </c>
      <c r="K93" s="17">
        <v>0.32517339689650199</v>
      </c>
      <c r="L93" s="17">
        <v>0.30197876194287498</v>
      </c>
      <c r="M93" s="17"/>
      <c r="N93" s="17">
        <v>0.471406802221494</v>
      </c>
      <c r="O93" s="17">
        <v>0.40370298102424501</v>
      </c>
      <c r="P93" s="17">
        <v>0.33873540964508703</v>
      </c>
      <c r="Q93" s="17">
        <v>0.31800179554170899</v>
      </c>
      <c r="R93" s="17"/>
      <c r="S93" s="17">
        <v>0.44844279099895301</v>
      </c>
      <c r="T93" s="17">
        <v>0.28632036854892101</v>
      </c>
      <c r="U93" s="17">
        <v>0.35868517245406001</v>
      </c>
      <c r="V93" s="17">
        <v>0.285356795254885</v>
      </c>
      <c r="W93" s="17">
        <v>0.42562089931802599</v>
      </c>
      <c r="X93" s="17">
        <v>0.51182384038953599</v>
      </c>
      <c r="Y93" s="17">
        <v>0.36474664965321701</v>
      </c>
      <c r="Z93" s="17">
        <v>0.38731800011338502</v>
      </c>
      <c r="AA93" s="17">
        <v>0.40237410541959301</v>
      </c>
      <c r="AB93" s="17">
        <v>0.35185357074495399</v>
      </c>
      <c r="AC93" s="17">
        <v>0.40009999723933598</v>
      </c>
      <c r="AD93" s="17">
        <v>0.50831088782704403</v>
      </c>
      <c r="AE93" s="17"/>
      <c r="AF93" s="17">
        <v>0.38389048393807601</v>
      </c>
      <c r="AG93" s="17">
        <v>0.45430982477036402</v>
      </c>
      <c r="AH93" s="17">
        <v>0.38029821476709302</v>
      </c>
    </row>
    <row r="94" spans="2:34" x14ac:dyDescent="0.3">
      <c r="B94" t="s">
        <v>105</v>
      </c>
      <c r="C94" s="17">
        <v>0.36012552277903298</v>
      </c>
      <c r="D94" s="17">
        <v>0.38294761078683498</v>
      </c>
      <c r="E94" s="17">
        <v>0.336676992964276</v>
      </c>
      <c r="F94" s="17"/>
      <c r="G94" s="17">
        <v>0.40122082483701099</v>
      </c>
      <c r="H94" s="17">
        <v>0.42631258352594198</v>
      </c>
      <c r="I94" s="17">
        <v>0.37091446493012797</v>
      </c>
      <c r="J94" s="17">
        <v>0.248917050580515</v>
      </c>
      <c r="K94" s="17">
        <v>0.35631881534272503</v>
      </c>
      <c r="L94" s="17">
        <v>0.36314880806918698</v>
      </c>
      <c r="M94" s="17"/>
      <c r="N94" s="17">
        <v>0.36907474743338903</v>
      </c>
      <c r="O94" s="17">
        <v>0.376634615190166</v>
      </c>
      <c r="P94" s="17">
        <v>0.363345886913507</v>
      </c>
      <c r="Q94" s="17">
        <v>0.336104277246077</v>
      </c>
      <c r="R94" s="17"/>
      <c r="S94" s="17">
        <v>0.40483409157294797</v>
      </c>
      <c r="T94" s="17">
        <v>0.34170702814549497</v>
      </c>
      <c r="U94" s="17">
        <v>0.34477528083750197</v>
      </c>
      <c r="V94" s="17">
        <v>0.41478726721748499</v>
      </c>
      <c r="W94" s="17">
        <v>0.327180701301579</v>
      </c>
      <c r="X94" s="17">
        <v>0.32958765412844998</v>
      </c>
      <c r="Y94" s="17">
        <v>0.34833229986981901</v>
      </c>
      <c r="Z94" s="17">
        <v>0.36716051505064901</v>
      </c>
      <c r="AA94" s="17">
        <v>0.36771124720918802</v>
      </c>
      <c r="AB94" s="17">
        <v>0.39049917326109101</v>
      </c>
      <c r="AC94" s="17">
        <v>0.277359459604403</v>
      </c>
      <c r="AD94" s="17">
        <v>0.31540569286237002</v>
      </c>
      <c r="AE94" s="17"/>
      <c r="AF94" s="17">
        <v>0.36716842069350702</v>
      </c>
      <c r="AG94" s="17">
        <v>0.390830583470895</v>
      </c>
      <c r="AH94" s="17">
        <v>0.40704913674120102</v>
      </c>
    </row>
    <row r="95" spans="2:34" x14ac:dyDescent="0.3">
      <c r="B95" t="s">
        <v>106</v>
      </c>
      <c r="C95" s="17">
        <v>0.29732177842667901</v>
      </c>
      <c r="D95" s="17">
        <v>0.30693613453895302</v>
      </c>
      <c r="E95" s="17">
        <v>0.288555176177684</v>
      </c>
      <c r="F95" s="17"/>
      <c r="G95" s="17">
        <v>0.386926513089491</v>
      </c>
      <c r="H95" s="17">
        <v>0.43363889479440598</v>
      </c>
      <c r="I95" s="17">
        <v>0.26698155396323697</v>
      </c>
      <c r="J95" s="17">
        <v>0.289276177082958</v>
      </c>
      <c r="K95" s="17">
        <v>0.156324519069584</v>
      </c>
      <c r="L95" s="17">
        <v>0.25349125012756102</v>
      </c>
      <c r="M95" s="17"/>
      <c r="N95" s="17">
        <v>0.35547880872590598</v>
      </c>
      <c r="O95" s="17">
        <v>0.31323737316328298</v>
      </c>
      <c r="P95" s="17">
        <v>0.26984456926120298</v>
      </c>
      <c r="Q95" s="17">
        <v>0.24671067803441099</v>
      </c>
      <c r="R95" s="17"/>
      <c r="S95" s="17">
        <v>0.30435978958598903</v>
      </c>
      <c r="T95" s="17">
        <v>0.33454897716063797</v>
      </c>
      <c r="U95" s="17">
        <v>0.311038659768821</v>
      </c>
      <c r="V95" s="17">
        <v>0.316507137225641</v>
      </c>
      <c r="W95" s="17">
        <v>0.29352970462149502</v>
      </c>
      <c r="X95" s="17">
        <v>0.232001080165533</v>
      </c>
      <c r="Y95" s="17">
        <v>0.26499915321707501</v>
      </c>
      <c r="Z95" s="17">
        <v>0.43156053726063098</v>
      </c>
      <c r="AA95" s="17">
        <v>0.28334136538985699</v>
      </c>
      <c r="AB95" s="17">
        <v>0.28488119223862102</v>
      </c>
      <c r="AC95" s="17">
        <v>0.31149599816741402</v>
      </c>
      <c r="AD95" s="17">
        <v>0.18650140902527301</v>
      </c>
      <c r="AE95" s="17"/>
      <c r="AF95" s="17">
        <v>0.222469395232328</v>
      </c>
      <c r="AG95" s="17">
        <v>0.367426792876694</v>
      </c>
      <c r="AH95" s="17">
        <v>0.28048416501708401</v>
      </c>
    </row>
    <row r="96" spans="2:34" x14ac:dyDescent="0.3">
      <c r="B96" t="s">
        <v>107</v>
      </c>
      <c r="C96" s="17">
        <v>0.24799928318529499</v>
      </c>
      <c r="D96" s="17">
        <v>0.27608399354403701</v>
      </c>
      <c r="E96" s="17">
        <v>0.22117414048411099</v>
      </c>
      <c r="F96" s="17"/>
      <c r="G96" s="17">
        <v>0.26890688658533901</v>
      </c>
      <c r="H96" s="17">
        <v>0.313412162403501</v>
      </c>
      <c r="I96" s="17">
        <v>0.29565364439634201</v>
      </c>
      <c r="J96" s="17">
        <v>0.26486391893990002</v>
      </c>
      <c r="K96" s="17">
        <v>0.16674594676114901</v>
      </c>
      <c r="L96" s="17">
        <v>0.183231080593213</v>
      </c>
      <c r="M96" s="17"/>
      <c r="N96" s="17">
        <v>0.303919587024784</v>
      </c>
      <c r="O96" s="17">
        <v>0.245767804214226</v>
      </c>
      <c r="P96" s="17">
        <v>0.187829394008588</v>
      </c>
      <c r="Q96" s="17">
        <v>0.24183545212080601</v>
      </c>
      <c r="R96" s="17"/>
      <c r="S96" s="17">
        <v>0.30788212306250201</v>
      </c>
      <c r="T96" s="17">
        <v>0.29900721216158899</v>
      </c>
      <c r="U96" s="17">
        <v>0.191607227760137</v>
      </c>
      <c r="V96" s="17">
        <v>0.188960557392443</v>
      </c>
      <c r="W96" s="17">
        <v>0.29429314806384199</v>
      </c>
      <c r="X96" s="17">
        <v>0.22412531003935901</v>
      </c>
      <c r="Y96" s="17">
        <v>0.23618807283705001</v>
      </c>
      <c r="Z96" s="17">
        <v>0.17723737934197201</v>
      </c>
      <c r="AA96" s="17">
        <v>0.30093030417736599</v>
      </c>
      <c r="AB96" s="17">
        <v>0.19723296229431</v>
      </c>
      <c r="AC96" s="17">
        <v>0.233891267890594</v>
      </c>
      <c r="AD96" s="17">
        <v>0.14702729133643899</v>
      </c>
      <c r="AE96" s="17"/>
      <c r="AF96" s="17">
        <v>0.24374581578226201</v>
      </c>
      <c r="AG96" s="17">
        <v>0.32271125306863901</v>
      </c>
      <c r="AH96" s="17">
        <v>0.25890803402317503</v>
      </c>
    </row>
    <row r="97" spans="2:34" x14ac:dyDescent="0.3">
      <c r="B97" t="s">
        <v>108</v>
      </c>
      <c r="C97" s="17">
        <v>0.242291912321318</v>
      </c>
      <c r="D97" s="17">
        <v>0.25192080553707402</v>
      </c>
      <c r="E97" s="17">
        <v>0.23340325989924299</v>
      </c>
      <c r="F97" s="17"/>
      <c r="G97" s="17">
        <v>0.236026650871308</v>
      </c>
      <c r="H97" s="17">
        <v>0.30803860904520403</v>
      </c>
      <c r="I97" s="17">
        <v>0.277556149834154</v>
      </c>
      <c r="J97" s="17">
        <v>0.16396988293731299</v>
      </c>
      <c r="K97" s="17">
        <v>0.23610455548580001</v>
      </c>
      <c r="L97" s="17">
        <v>0.23207535589557499</v>
      </c>
      <c r="M97" s="17"/>
      <c r="N97" s="17">
        <v>0.27669904791740002</v>
      </c>
      <c r="O97" s="17">
        <v>0.277665633099271</v>
      </c>
      <c r="P97" s="17">
        <v>0.188308524967847</v>
      </c>
      <c r="Q97" s="17">
        <v>0.21462834154913901</v>
      </c>
      <c r="R97" s="17"/>
      <c r="S97" s="17">
        <v>0.28715049712687901</v>
      </c>
      <c r="T97" s="17">
        <v>0.190494303030076</v>
      </c>
      <c r="U97" s="17">
        <v>0.222660352165959</v>
      </c>
      <c r="V97" s="17">
        <v>0.235274341219955</v>
      </c>
      <c r="W97" s="17">
        <v>0.20590364245613499</v>
      </c>
      <c r="X97" s="17">
        <v>0.205051802286323</v>
      </c>
      <c r="Y97" s="17">
        <v>0.24319264274588301</v>
      </c>
      <c r="Z97" s="17">
        <v>0.37705411631321301</v>
      </c>
      <c r="AA97" s="17">
        <v>0.27133127455227801</v>
      </c>
      <c r="AB97" s="17">
        <v>0.194925348315444</v>
      </c>
      <c r="AC97" s="17">
        <v>0.328288674503523</v>
      </c>
      <c r="AD97" s="17">
        <v>0.24066104902175001</v>
      </c>
      <c r="AE97" s="17"/>
      <c r="AF97" s="17">
        <v>0.19245235755293799</v>
      </c>
      <c r="AG97" s="17">
        <v>0.35579893707989202</v>
      </c>
      <c r="AH97" s="17">
        <v>0.239090580467546</v>
      </c>
    </row>
    <row r="98" spans="2:34" x14ac:dyDescent="0.3">
      <c r="B98" t="s">
        <v>109</v>
      </c>
      <c r="C98" s="17">
        <v>0.21874842756874699</v>
      </c>
      <c r="D98" s="17">
        <v>0.242493892671475</v>
      </c>
      <c r="E98" s="17">
        <v>0.19608569907290399</v>
      </c>
      <c r="F98" s="17"/>
      <c r="G98" s="17">
        <v>0.30311339674195598</v>
      </c>
      <c r="H98" s="17">
        <v>0.21852756423969799</v>
      </c>
      <c r="I98" s="17">
        <v>0.29864686955415198</v>
      </c>
      <c r="J98" s="17">
        <v>0.22291367440426901</v>
      </c>
      <c r="K98" s="17">
        <v>0.184978528264372</v>
      </c>
      <c r="L98" s="17">
        <v>0.11711009581229199</v>
      </c>
      <c r="M98" s="17"/>
      <c r="N98" s="17">
        <v>0.239512244726382</v>
      </c>
      <c r="O98" s="17">
        <v>0.271948722302153</v>
      </c>
      <c r="P98" s="17">
        <v>0.158250223577347</v>
      </c>
      <c r="Q98" s="17">
        <v>0.19417229289103799</v>
      </c>
      <c r="R98" s="17"/>
      <c r="S98" s="17">
        <v>0.20431561832110001</v>
      </c>
      <c r="T98" s="17">
        <v>0.32605772211650402</v>
      </c>
      <c r="U98" s="17">
        <v>0.11971567943691699</v>
      </c>
      <c r="V98" s="17">
        <v>0.22851441063938299</v>
      </c>
      <c r="W98" s="17">
        <v>0.19041227650887799</v>
      </c>
      <c r="X98" s="17">
        <v>0.155633615806685</v>
      </c>
      <c r="Y98" s="17">
        <v>0.26808350750474902</v>
      </c>
      <c r="Z98" s="17">
        <v>0.17344356852951101</v>
      </c>
      <c r="AA98" s="17">
        <v>0.213250808369743</v>
      </c>
      <c r="AB98" s="17">
        <v>0.19020820770694999</v>
      </c>
      <c r="AC98" s="17">
        <v>0.29511018390998001</v>
      </c>
      <c r="AD98" s="17">
        <v>0.22174762094337599</v>
      </c>
      <c r="AE98" s="17"/>
      <c r="AF98" s="17">
        <v>0.18434258727650599</v>
      </c>
      <c r="AG98" s="17">
        <v>0.28169325999573702</v>
      </c>
      <c r="AH98" s="17">
        <v>0.21976955127197201</v>
      </c>
    </row>
    <row r="99" spans="2:34" x14ac:dyDescent="0.3">
      <c r="B99" t="s">
        <v>110</v>
      </c>
      <c r="C99" s="17">
        <v>0.17110246701694201</v>
      </c>
      <c r="D99" s="17">
        <v>0.17591902911023899</v>
      </c>
      <c r="E99" s="17">
        <v>0.166754048051316</v>
      </c>
      <c r="F99" s="17"/>
      <c r="G99" s="17">
        <v>0.184500342106521</v>
      </c>
      <c r="H99" s="17">
        <v>0.24989747195408299</v>
      </c>
      <c r="I99" s="17">
        <v>0.22062246821105699</v>
      </c>
      <c r="J99" s="17">
        <v>0.123584958917983</v>
      </c>
      <c r="K99" s="17">
        <v>0.14402651065673999</v>
      </c>
      <c r="L99" s="17">
        <v>0.11469317748632001</v>
      </c>
      <c r="M99" s="17"/>
      <c r="N99" s="17">
        <v>0.19885283885862001</v>
      </c>
      <c r="O99" s="17">
        <v>0.17789438566885701</v>
      </c>
      <c r="P99" s="17">
        <v>0.12148334265069299</v>
      </c>
      <c r="Q99" s="17">
        <v>0.17319153758623501</v>
      </c>
      <c r="R99" s="17"/>
      <c r="S99" s="17">
        <v>0.20436674626244</v>
      </c>
      <c r="T99" s="17">
        <v>0.186398977663428</v>
      </c>
      <c r="U99" s="17">
        <v>0.174250601354726</v>
      </c>
      <c r="V99" s="17">
        <v>0.12508270695371501</v>
      </c>
      <c r="W99" s="17">
        <v>0.17445975742053099</v>
      </c>
      <c r="X99" s="17">
        <v>0.15799559739475499</v>
      </c>
      <c r="Y99" s="17">
        <v>0.19519858353821401</v>
      </c>
      <c r="Z99" s="17">
        <v>0.225339288472301</v>
      </c>
      <c r="AA99" s="17">
        <v>0.18578815379031399</v>
      </c>
      <c r="AB99" s="17">
        <v>0.109050277380213</v>
      </c>
      <c r="AC99" s="17">
        <v>0.12705783658085101</v>
      </c>
      <c r="AD99" s="17">
        <v>0.18173963104843899</v>
      </c>
      <c r="AE99" s="17"/>
      <c r="AF99" s="17">
        <v>0.16296910968502601</v>
      </c>
      <c r="AG99" s="17">
        <v>0.18621001266353099</v>
      </c>
      <c r="AH99" s="17">
        <v>0.17497131228069299</v>
      </c>
    </row>
    <row r="100" spans="2:34" x14ac:dyDescent="0.3">
      <c r="B100" t="s">
        <v>60</v>
      </c>
      <c r="C100" s="17">
        <v>7.3372790862774595E-2</v>
      </c>
      <c r="D100" s="17">
        <v>4.8868465336879503E-2</v>
      </c>
      <c r="E100" s="17">
        <v>9.7346334814535099E-2</v>
      </c>
      <c r="F100" s="17"/>
      <c r="G100" s="17">
        <v>4.80626947108245E-2</v>
      </c>
      <c r="H100" s="17">
        <v>2.8958478740956198E-2</v>
      </c>
      <c r="I100" s="17">
        <v>6.4395241760159094E-2</v>
      </c>
      <c r="J100" s="17">
        <v>7.54229512703187E-2</v>
      </c>
      <c r="K100" s="17">
        <v>8.1677156317572094E-2</v>
      </c>
      <c r="L100" s="17">
        <v>0.12627047640149999</v>
      </c>
      <c r="M100" s="17"/>
      <c r="N100" s="17">
        <v>3.2665992048136701E-2</v>
      </c>
      <c r="O100" s="17">
        <v>7.2650242355626393E-2</v>
      </c>
      <c r="P100" s="17">
        <v>8.4795168454485606E-2</v>
      </c>
      <c r="Q100" s="17">
        <v>0.105703649287254</v>
      </c>
      <c r="R100" s="17"/>
      <c r="S100" s="17">
        <v>2.8105666387393698E-2</v>
      </c>
      <c r="T100" s="17">
        <v>9.7567331698008103E-2</v>
      </c>
      <c r="U100" s="17">
        <v>6.9864340077438997E-2</v>
      </c>
      <c r="V100" s="17">
        <v>0.102319490861367</v>
      </c>
      <c r="W100" s="17">
        <v>0.102461024349108</v>
      </c>
      <c r="X100" s="17">
        <v>6.5508025623021701E-2</v>
      </c>
      <c r="Y100" s="17">
        <v>5.1462457571299802E-2</v>
      </c>
      <c r="Z100" s="17">
        <v>8.5718135634164E-2</v>
      </c>
      <c r="AA100" s="17">
        <v>7.8556824016258506E-2</v>
      </c>
      <c r="AB100" s="17">
        <v>6.6021834094482798E-2</v>
      </c>
      <c r="AC100" s="17">
        <v>0.11821491627554</v>
      </c>
      <c r="AD100" s="17">
        <v>2.8455731447527301E-2</v>
      </c>
      <c r="AE100" s="17"/>
      <c r="AF100" s="17">
        <v>9.3532805202470606E-2</v>
      </c>
      <c r="AG100" s="17">
        <v>1.6939849579684699E-2</v>
      </c>
      <c r="AH100" s="17">
        <v>6.6595968676732703E-2</v>
      </c>
    </row>
    <row r="101" spans="2:34" x14ac:dyDescent="0.3">
      <c r="B101" t="s">
        <v>75</v>
      </c>
      <c r="C101" s="17">
        <v>8.62185338823898E-2</v>
      </c>
      <c r="D101" s="17">
        <v>8.1146862252769694E-2</v>
      </c>
      <c r="E101" s="17">
        <v>9.1319643871756104E-2</v>
      </c>
      <c r="F101" s="17"/>
      <c r="G101" s="17">
        <v>4.0228989419679499E-2</v>
      </c>
      <c r="H101" s="17">
        <v>3.9967575291294799E-2</v>
      </c>
      <c r="I101" s="17">
        <v>5.1454917748441201E-2</v>
      </c>
      <c r="J101" s="17">
        <v>0.153581614325144</v>
      </c>
      <c r="K101" s="17">
        <v>0.114014519294835</v>
      </c>
      <c r="L101" s="17">
        <v>0.10924621783737699</v>
      </c>
      <c r="M101" s="17"/>
      <c r="N101" s="17">
        <v>4.202718272303E-2</v>
      </c>
      <c r="O101" s="17">
        <v>5.7904418420291398E-2</v>
      </c>
      <c r="P101" s="17">
        <v>0.16260767824098701</v>
      </c>
      <c r="Q101" s="17">
        <v>9.7533388010685299E-2</v>
      </c>
      <c r="R101" s="17"/>
      <c r="S101" s="17">
        <v>5.44523891296326E-2</v>
      </c>
      <c r="T101" s="17">
        <v>0.10674913961902401</v>
      </c>
      <c r="U101" s="17">
        <v>6.8985364578301303E-2</v>
      </c>
      <c r="V101" s="17">
        <v>8.1856934705168596E-2</v>
      </c>
      <c r="W101" s="17">
        <v>4.86353620914615E-2</v>
      </c>
      <c r="X101" s="17">
        <v>8.2175282012429796E-2</v>
      </c>
      <c r="Y101" s="17">
        <v>0.109335029453934</v>
      </c>
      <c r="Z101" s="17">
        <v>4.8148249859895902E-2</v>
      </c>
      <c r="AA101" s="17">
        <v>7.6390905950002599E-2</v>
      </c>
      <c r="AB101" s="17">
        <v>0.17101389616433499</v>
      </c>
      <c r="AC101" s="17">
        <v>7.1681169560512195E-2</v>
      </c>
      <c r="AD101" s="17">
        <v>9.8003213653080595E-2</v>
      </c>
      <c r="AE101" s="17"/>
      <c r="AF101" s="17">
        <v>6.9659579555653106E-2</v>
      </c>
      <c r="AG101" s="17">
        <v>2.48734349644649E-2</v>
      </c>
      <c r="AH101" s="17">
        <v>0.12606138629305899</v>
      </c>
    </row>
    <row r="102" spans="2:34" x14ac:dyDescent="0.3">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row>
    <row r="103" spans="2:34" x14ac:dyDescent="0.3">
      <c r="B103" s="6" t="s">
        <v>123</v>
      </c>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row>
    <row r="104" spans="2:34" x14ac:dyDescent="0.3">
      <c r="B104" s="24" t="s">
        <v>63</v>
      </c>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row>
    <row r="105" spans="2:34" x14ac:dyDescent="0.3">
      <c r="B105" t="s">
        <v>120</v>
      </c>
      <c r="C105" s="17">
        <v>0.32455024420544598</v>
      </c>
      <c r="D105" s="17">
        <v>0.36263723385230501</v>
      </c>
      <c r="E105" s="17">
        <v>0.28814832602359602</v>
      </c>
      <c r="F105" s="17"/>
      <c r="G105" s="17">
        <v>0.49301316636859699</v>
      </c>
      <c r="H105" s="17">
        <v>0.58032089177718904</v>
      </c>
      <c r="I105" s="17">
        <v>0.46865252025584497</v>
      </c>
      <c r="J105" s="17">
        <v>0.23835427228682801</v>
      </c>
      <c r="K105" s="17">
        <v>0.15620667832684801</v>
      </c>
      <c r="L105" s="17">
        <v>7.1014042766720395E-2</v>
      </c>
      <c r="M105" s="17"/>
      <c r="N105" s="17">
        <v>0.44809405005747399</v>
      </c>
      <c r="O105" s="17">
        <v>0.32172019884158798</v>
      </c>
      <c r="P105" s="17">
        <v>0.27560761832592201</v>
      </c>
      <c r="Q105" s="17">
        <v>0.23700735489505001</v>
      </c>
      <c r="R105" s="17"/>
      <c r="S105" s="17">
        <v>0.44809180604003102</v>
      </c>
      <c r="T105" s="17">
        <v>0.327053710797861</v>
      </c>
      <c r="U105" s="17">
        <v>0.22302772351120301</v>
      </c>
      <c r="V105" s="17">
        <v>0.22457031217636</v>
      </c>
      <c r="W105" s="17">
        <v>0.35538868619935499</v>
      </c>
      <c r="X105" s="17">
        <v>0.35399496691257298</v>
      </c>
      <c r="Y105" s="17">
        <v>0.31884996756614897</v>
      </c>
      <c r="Z105" s="17">
        <v>0.42605069070444002</v>
      </c>
      <c r="AA105" s="17">
        <v>0.33552709678388598</v>
      </c>
      <c r="AB105" s="17">
        <v>0.30894652696847202</v>
      </c>
      <c r="AC105" s="17">
        <v>0.219975244598138</v>
      </c>
      <c r="AD105" s="17">
        <v>0.209887977174607</v>
      </c>
      <c r="AE105" s="17"/>
      <c r="AF105" s="17">
        <v>0.344686469051602</v>
      </c>
      <c r="AG105" s="17">
        <v>0.51456777432906597</v>
      </c>
      <c r="AH105" s="17">
        <v>0.22989901185105899</v>
      </c>
    </row>
    <row r="106" spans="2:34" x14ac:dyDescent="0.3">
      <c r="B106" t="s">
        <v>121</v>
      </c>
      <c r="C106" s="17">
        <v>0.65700448764423003</v>
      </c>
      <c r="D106" s="17">
        <v>0.62295695615790303</v>
      </c>
      <c r="E106" s="17">
        <v>0.68944199295119202</v>
      </c>
      <c r="F106" s="17"/>
      <c r="G106" s="17">
        <v>0.46812721524823098</v>
      </c>
      <c r="H106" s="17">
        <v>0.401417362418864</v>
      </c>
      <c r="I106" s="17">
        <v>0.52408018748591101</v>
      </c>
      <c r="J106" s="17">
        <v>0.74388695477809097</v>
      </c>
      <c r="K106" s="17">
        <v>0.83040776722716703</v>
      </c>
      <c r="L106" s="17">
        <v>0.91086441034419696</v>
      </c>
      <c r="M106" s="17"/>
      <c r="N106" s="17">
        <v>0.53510688040340604</v>
      </c>
      <c r="O106" s="17">
        <v>0.65497341222788097</v>
      </c>
      <c r="P106" s="17">
        <v>0.71113024205995401</v>
      </c>
      <c r="Q106" s="17">
        <v>0.74296089783821495</v>
      </c>
      <c r="R106" s="17"/>
      <c r="S106" s="17">
        <v>0.55190819395996904</v>
      </c>
      <c r="T106" s="17">
        <v>0.637222599895792</v>
      </c>
      <c r="U106" s="17">
        <v>0.77697227648879696</v>
      </c>
      <c r="V106" s="17">
        <v>0.73153516146502695</v>
      </c>
      <c r="W106" s="17">
        <v>0.59548336969543003</v>
      </c>
      <c r="X106" s="17">
        <v>0.63483425867227194</v>
      </c>
      <c r="Y106" s="17">
        <v>0.68115003243385097</v>
      </c>
      <c r="Z106" s="17">
        <v>0.57394930929556098</v>
      </c>
      <c r="AA106" s="17">
        <v>0.63880558327703596</v>
      </c>
      <c r="AB106" s="17">
        <v>0.68094957719219196</v>
      </c>
      <c r="AC106" s="17">
        <v>0.76149113117434597</v>
      </c>
      <c r="AD106" s="17">
        <v>0.76512846079557595</v>
      </c>
      <c r="AE106" s="17"/>
      <c r="AF106" s="17">
        <v>0.64887167278472202</v>
      </c>
      <c r="AG106" s="17">
        <v>0.47450447005593899</v>
      </c>
      <c r="AH106" s="17">
        <v>0.77010098814894101</v>
      </c>
    </row>
    <row r="107" spans="2:34" x14ac:dyDescent="0.3">
      <c r="B107" t="s">
        <v>60</v>
      </c>
      <c r="C107" s="17">
        <v>1.8445268150323199E-2</v>
      </c>
      <c r="D107" s="17">
        <v>1.4405809989792601E-2</v>
      </c>
      <c r="E107" s="17">
        <v>2.2409681025212298E-2</v>
      </c>
      <c r="F107" s="17"/>
      <c r="G107" s="17">
        <v>3.8859618383172298E-2</v>
      </c>
      <c r="H107" s="17">
        <v>1.8261745803947401E-2</v>
      </c>
      <c r="I107" s="17">
        <v>7.2672922582437301E-3</v>
      </c>
      <c r="J107" s="17">
        <v>1.7758772935080599E-2</v>
      </c>
      <c r="K107" s="17">
        <v>1.33855544459847E-2</v>
      </c>
      <c r="L107" s="17">
        <v>1.8121546889082799E-2</v>
      </c>
      <c r="M107" s="17"/>
      <c r="N107" s="17">
        <v>1.6799069539120699E-2</v>
      </c>
      <c r="O107" s="17">
        <v>2.3306388930531399E-2</v>
      </c>
      <c r="P107" s="17">
        <v>1.3262139614123401E-2</v>
      </c>
      <c r="Q107" s="17">
        <v>2.00317472667353E-2</v>
      </c>
      <c r="R107" s="17"/>
      <c r="S107" s="17">
        <v>0</v>
      </c>
      <c r="T107" s="17">
        <v>3.57236893063465E-2</v>
      </c>
      <c r="U107" s="17">
        <v>0</v>
      </c>
      <c r="V107" s="17">
        <v>4.3894526358613399E-2</v>
      </c>
      <c r="W107" s="17">
        <v>4.9127944105214198E-2</v>
      </c>
      <c r="X107" s="17">
        <v>1.1170774415155399E-2</v>
      </c>
      <c r="Y107" s="17">
        <v>0</v>
      </c>
      <c r="Z107" s="17">
        <v>0</v>
      </c>
      <c r="AA107" s="17">
        <v>2.5667319939078E-2</v>
      </c>
      <c r="AB107" s="17">
        <v>1.01038958393369E-2</v>
      </c>
      <c r="AC107" s="17">
        <v>1.85336242275164E-2</v>
      </c>
      <c r="AD107" s="17">
        <v>2.4983562029817101E-2</v>
      </c>
      <c r="AE107" s="17"/>
      <c r="AF107" s="17">
        <v>6.4418581636759798E-3</v>
      </c>
      <c r="AG107" s="17">
        <v>1.09277556149942E-2</v>
      </c>
      <c r="AH107" s="17">
        <v>0</v>
      </c>
    </row>
    <row r="108" spans="2:34" x14ac:dyDescent="0.3">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row>
    <row r="109" spans="2:34" x14ac:dyDescent="0.3">
      <c r="B109" s="6" t="s">
        <v>124</v>
      </c>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row>
    <row r="110" spans="2:34" x14ac:dyDescent="0.3">
      <c r="B110" s="24" t="s">
        <v>63</v>
      </c>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row>
    <row r="111" spans="2:34" x14ac:dyDescent="0.3">
      <c r="B111" t="s">
        <v>120</v>
      </c>
      <c r="C111" s="17">
        <v>0.160926192889149</v>
      </c>
      <c r="D111" s="17">
        <v>0.195156247986561</v>
      </c>
      <c r="E111" s="17">
        <v>0.12795415221038201</v>
      </c>
      <c r="F111" s="17"/>
      <c r="G111" s="17">
        <v>0.244170911973107</v>
      </c>
      <c r="H111" s="17">
        <v>0.300577559681589</v>
      </c>
      <c r="I111" s="17">
        <v>0.19803061595683399</v>
      </c>
      <c r="J111" s="17">
        <v>0.14359919746505201</v>
      </c>
      <c r="K111" s="17">
        <v>7.0551723122807594E-2</v>
      </c>
      <c r="L111" s="17">
        <v>3.7039901212394297E-2</v>
      </c>
      <c r="M111" s="17"/>
      <c r="N111" s="17">
        <v>0.205248201221717</v>
      </c>
      <c r="O111" s="17">
        <v>0.171380948572744</v>
      </c>
      <c r="P111" s="17">
        <v>0.140515246787455</v>
      </c>
      <c r="Q111" s="17">
        <v>0.117550410051644</v>
      </c>
      <c r="R111" s="17"/>
      <c r="S111" s="17">
        <v>0.25147294953534699</v>
      </c>
      <c r="T111" s="17">
        <v>0.125357092466479</v>
      </c>
      <c r="U111" s="17">
        <v>0.146372850074278</v>
      </c>
      <c r="V111" s="17">
        <v>0.17606476734475901</v>
      </c>
      <c r="W111" s="17">
        <v>9.8522821422063894E-2</v>
      </c>
      <c r="X111" s="17">
        <v>0.17617976387682299</v>
      </c>
      <c r="Y111" s="17">
        <v>0.198123125360188</v>
      </c>
      <c r="Z111" s="17">
        <v>0.21876559940683499</v>
      </c>
      <c r="AA111" s="17">
        <v>0.142464205988698</v>
      </c>
      <c r="AB111" s="17">
        <v>0.12673204233846799</v>
      </c>
      <c r="AC111" s="17">
        <v>0.12619224220226599</v>
      </c>
      <c r="AD111" s="17">
        <v>3.7017713254189899E-2</v>
      </c>
      <c r="AE111" s="17"/>
      <c r="AF111" s="17">
        <v>0.124685045879513</v>
      </c>
      <c r="AG111" s="17">
        <v>0.26730174443000598</v>
      </c>
      <c r="AH111" s="17">
        <v>0.129998995002467</v>
      </c>
    </row>
    <row r="112" spans="2:34" x14ac:dyDescent="0.3">
      <c r="B112" t="s">
        <v>121</v>
      </c>
      <c r="C112" s="17">
        <v>0.81865944029255799</v>
      </c>
      <c r="D112" s="17">
        <v>0.78347240359715697</v>
      </c>
      <c r="E112" s="17">
        <v>0.85252208199732304</v>
      </c>
      <c r="F112" s="17"/>
      <c r="G112" s="17">
        <v>0.71423069420547702</v>
      </c>
      <c r="H112" s="17">
        <v>0.67679682511405803</v>
      </c>
      <c r="I112" s="17">
        <v>0.77878679435557496</v>
      </c>
      <c r="J112" s="17">
        <v>0.838642029599867</v>
      </c>
      <c r="K112" s="17">
        <v>0.91606272243120801</v>
      </c>
      <c r="L112" s="17">
        <v>0.95377395098205497</v>
      </c>
      <c r="M112" s="17"/>
      <c r="N112" s="17">
        <v>0.77924417476982999</v>
      </c>
      <c r="O112" s="17">
        <v>0.81415131967250298</v>
      </c>
      <c r="P112" s="17">
        <v>0.83570900705876605</v>
      </c>
      <c r="Q112" s="17">
        <v>0.85315285638133997</v>
      </c>
      <c r="R112" s="17"/>
      <c r="S112" s="17">
        <v>0.74127126442367997</v>
      </c>
      <c r="T112" s="17">
        <v>0.83657327800551096</v>
      </c>
      <c r="U112" s="17">
        <v>0.83157128171735195</v>
      </c>
      <c r="V112" s="17">
        <v>0.78850606011788404</v>
      </c>
      <c r="W112" s="17">
        <v>0.84608688137104204</v>
      </c>
      <c r="X112" s="17">
        <v>0.81264946170802199</v>
      </c>
      <c r="Y112" s="17">
        <v>0.80187687463981205</v>
      </c>
      <c r="Z112" s="17">
        <v>0.78123440059316496</v>
      </c>
      <c r="AA112" s="17">
        <v>0.83186847407222397</v>
      </c>
      <c r="AB112" s="17">
        <v>0.85355819660420296</v>
      </c>
      <c r="AC112" s="17">
        <v>0.87380775779773401</v>
      </c>
      <c r="AD112" s="17">
        <v>0.96298228674580999</v>
      </c>
      <c r="AE112" s="17"/>
      <c r="AF112" s="17">
        <v>0.85413995521673203</v>
      </c>
      <c r="AG112" s="17">
        <v>0.722171297003952</v>
      </c>
      <c r="AH112" s="17">
        <v>0.87000100499753297</v>
      </c>
    </row>
    <row r="113" spans="2:34" x14ac:dyDescent="0.3">
      <c r="B113" t="s">
        <v>60</v>
      </c>
      <c r="C113" s="17">
        <v>2.0414366818292499E-2</v>
      </c>
      <c r="D113" s="17">
        <v>2.1371348416281199E-2</v>
      </c>
      <c r="E113" s="17">
        <v>1.9523765792294701E-2</v>
      </c>
      <c r="F113" s="17"/>
      <c r="G113" s="17">
        <v>4.1598393821415697E-2</v>
      </c>
      <c r="H113" s="17">
        <v>2.2625615204353199E-2</v>
      </c>
      <c r="I113" s="17">
        <v>2.3182589687591501E-2</v>
      </c>
      <c r="J113" s="17">
        <v>1.7758772935080599E-2</v>
      </c>
      <c r="K113" s="17">
        <v>1.33855544459847E-2</v>
      </c>
      <c r="L113" s="17">
        <v>9.1861478055510707E-3</v>
      </c>
      <c r="M113" s="17"/>
      <c r="N113" s="17">
        <v>1.5507624008452601E-2</v>
      </c>
      <c r="O113" s="17">
        <v>1.44677317547537E-2</v>
      </c>
      <c r="P113" s="17">
        <v>2.3775746153779399E-2</v>
      </c>
      <c r="Q113" s="17">
        <v>2.92967335670157E-2</v>
      </c>
      <c r="R113" s="17"/>
      <c r="S113" s="17">
        <v>7.2557860409730801E-3</v>
      </c>
      <c r="T113" s="17">
        <v>3.80696295280099E-2</v>
      </c>
      <c r="U113" s="17">
        <v>2.2055868208370601E-2</v>
      </c>
      <c r="V113" s="17">
        <v>3.5429172537357202E-2</v>
      </c>
      <c r="W113" s="17">
        <v>5.5390297206893702E-2</v>
      </c>
      <c r="X113" s="17">
        <v>1.1170774415155399E-2</v>
      </c>
      <c r="Y113" s="17">
        <v>0</v>
      </c>
      <c r="Z113" s="17">
        <v>0</v>
      </c>
      <c r="AA113" s="17">
        <v>2.5667319939078E-2</v>
      </c>
      <c r="AB113" s="17">
        <v>1.9709761057328801E-2</v>
      </c>
      <c r="AC113" s="17">
        <v>0</v>
      </c>
      <c r="AD113" s="17">
        <v>0</v>
      </c>
      <c r="AE113" s="17"/>
      <c r="AF113" s="17">
        <v>2.11749989037553E-2</v>
      </c>
      <c r="AG113" s="17">
        <v>1.0526958566041199E-2</v>
      </c>
      <c r="AH113" s="17">
        <v>0</v>
      </c>
    </row>
    <row r="114" spans="2:34" x14ac:dyDescent="0.3">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row>
    <row r="115" spans="2:34" x14ac:dyDescent="0.3">
      <c r="B115" s="6" t="s">
        <v>125</v>
      </c>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row>
    <row r="116" spans="2:34" x14ac:dyDescent="0.3">
      <c r="B116" s="24" t="s">
        <v>63</v>
      </c>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row>
    <row r="117" spans="2:34" x14ac:dyDescent="0.3">
      <c r="B117" t="s">
        <v>120</v>
      </c>
      <c r="C117" s="17">
        <v>0.12648022287080199</v>
      </c>
      <c r="D117" s="17">
        <v>0.16766536523189501</v>
      </c>
      <c r="E117" s="17">
        <v>8.66770374622719E-2</v>
      </c>
      <c r="F117" s="17"/>
      <c r="G117" s="17">
        <v>0.262174620206577</v>
      </c>
      <c r="H117" s="17">
        <v>0.27462570420332799</v>
      </c>
      <c r="I117" s="17">
        <v>0.157743054907685</v>
      </c>
      <c r="J117" s="17">
        <v>3.7332479311497697E-2</v>
      </c>
      <c r="K117" s="17">
        <v>3.9900664899960699E-2</v>
      </c>
      <c r="L117" s="17">
        <v>2.1362074039450701E-2</v>
      </c>
      <c r="M117" s="17"/>
      <c r="N117" s="17">
        <v>0.23433130198855001</v>
      </c>
      <c r="O117" s="17">
        <v>0.12933558396314401</v>
      </c>
      <c r="P117" s="17">
        <v>7.0207313636843599E-2</v>
      </c>
      <c r="Q117" s="17">
        <v>5.83575914555097E-2</v>
      </c>
      <c r="R117" s="17"/>
      <c r="S117" s="17">
        <v>0.18475130035010801</v>
      </c>
      <c r="T117" s="17">
        <v>0.17734865331340099</v>
      </c>
      <c r="U117" s="17">
        <v>0.11248719740938901</v>
      </c>
      <c r="V117" s="17">
        <v>0.13989849250508499</v>
      </c>
      <c r="W117" s="17">
        <v>0.13549991531449601</v>
      </c>
      <c r="X117" s="17">
        <v>0.169346814119436</v>
      </c>
      <c r="Y117" s="17">
        <v>3.8009035913099502E-2</v>
      </c>
      <c r="Z117" s="17">
        <v>0.115688133023472</v>
      </c>
      <c r="AA117" s="17">
        <v>0.103219359769398</v>
      </c>
      <c r="AB117" s="17">
        <v>6.3348366491218305E-2</v>
      </c>
      <c r="AC117" s="17">
        <v>0.112197528447991</v>
      </c>
      <c r="AD117" s="17">
        <v>2.8225118387692899E-2</v>
      </c>
      <c r="AE117" s="17"/>
      <c r="AF117" s="17">
        <v>0.13241553550923499</v>
      </c>
      <c r="AG117" s="17">
        <v>0.238373652559322</v>
      </c>
      <c r="AH117" s="17">
        <v>7.6534929595478002E-2</v>
      </c>
    </row>
    <row r="118" spans="2:34" x14ac:dyDescent="0.3">
      <c r="B118" t="s">
        <v>121</v>
      </c>
      <c r="C118" s="17">
        <v>0.84327025911386699</v>
      </c>
      <c r="D118" s="17">
        <v>0.81407257272641198</v>
      </c>
      <c r="E118" s="17">
        <v>0.87135671398363501</v>
      </c>
      <c r="F118" s="17"/>
      <c r="G118" s="17">
        <v>0.66545097008264797</v>
      </c>
      <c r="H118" s="17">
        <v>0.70913666450860602</v>
      </c>
      <c r="I118" s="17">
        <v>0.81336057865578903</v>
      </c>
      <c r="J118" s="17">
        <v>0.94598666669032805</v>
      </c>
      <c r="K118" s="17">
        <v>0.94055882964068505</v>
      </c>
      <c r="L118" s="17">
        <v>0.94566625054852504</v>
      </c>
      <c r="M118" s="17"/>
      <c r="N118" s="17">
        <v>0.73807211792208705</v>
      </c>
      <c r="O118" s="17">
        <v>0.84037764153074901</v>
      </c>
      <c r="P118" s="17">
        <v>0.90680707849117403</v>
      </c>
      <c r="Q118" s="17">
        <v>0.90527694773359602</v>
      </c>
      <c r="R118" s="17"/>
      <c r="S118" s="17">
        <v>0.79433531347557296</v>
      </c>
      <c r="T118" s="17">
        <v>0.77615714383739798</v>
      </c>
      <c r="U118" s="17">
        <v>0.88751280259061105</v>
      </c>
      <c r="V118" s="17">
        <v>0.81532278759232502</v>
      </c>
      <c r="W118" s="17">
        <v>0.84855800730696296</v>
      </c>
      <c r="X118" s="17">
        <v>0.80877875612138705</v>
      </c>
      <c r="Y118" s="17">
        <v>0.88324729098708099</v>
      </c>
      <c r="Z118" s="17">
        <v>0.88431186697652797</v>
      </c>
      <c r="AA118" s="17">
        <v>0.87190430521673301</v>
      </c>
      <c r="AB118" s="17">
        <v>0.89858853994755306</v>
      </c>
      <c r="AC118" s="17">
        <v>0.85351606762903398</v>
      </c>
      <c r="AD118" s="17">
        <v>0.97177488161230696</v>
      </c>
      <c r="AE118" s="17"/>
      <c r="AF118" s="17">
        <v>0.83965968095153098</v>
      </c>
      <c r="AG118" s="17">
        <v>0.73712647207771698</v>
      </c>
      <c r="AH118" s="17">
        <v>0.90088777939576703</v>
      </c>
    </row>
    <row r="119" spans="2:34" x14ac:dyDescent="0.3">
      <c r="B119" t="s">
        <v>60</v>
      </c>
      <c r="C119" s="17">
        <v>3.0249518015331298E-2</v>
      </c>
      <c r="D119" s="17">
        <v>1.82620620416932E-2</v>
      </c>
      <c r="E119" s="17">
        <v>4.1966248554092998E-2</v>
      </c>
      <c r="F119" s="17"/>
      <c r="G119" s="17">
        <v>7.2374409710774995E-2</v>
      </c>
      <c r="H119" s="17">
        <v>1.6237631288065799E-2</v>
      </c>
      <c r="I119" s="17">
        <v>2.8896366436525999E-2</v>
      </c>
      <c r="J119" s="17">
        <v>1.6680853998174199E-2</v>
      </c>
      <c r="K119" s="17">
        <v>1.9540505459353999E-2</v>
      </c>
      <c r="L119" s="17">
        <v>3.2971675412023803E-2</v>
      </c>
      <c r="M119" s="17"/>
      <c r="N119" s="17">
        <v>2.7596580089363498E-2</v>
      </c>
      <c r="O119" s="17">
        <v>3.02867745061071E-2</v>
      </c>
      <c r="P119" s="17">
        <v>2.2985607871982401E-2</v>
      </c>
      <c r="Q119" s="17">
        <v>3.6365460810894201E-2</v>
      </c>
      <c r="R119" s="17"/>
      <c r="S119" s="17">
        <v>2.0913386174319801E-2</v>
      </c>
      <c r="T119" s="17">
        <v>4.64942028492005E-2</v>
      </c>
      <c r="U119" s="17">
        <v>0</v>
      </c>
      <c r="V119" s="17">
        <v>4.4778719902589803E-2</v>
      </c>
      <c r="W119" s="17">
        <v>1.5942077378540701E-2</v>
      </c>
      <c r="X119" s="17">
        <v>2.1874429759177701E-2</v>
      </c>
      <c r="Y119" s="17">
        <v>7.8743673099819902E-2</v>
      </c>
      <c r="Z119" s="17">
        <v>0</v>
      </c>
      <c r="AA119" s="17">
        <v>2.48763350138686E-2</v>
      </c>
      <c r="AB119" s="17">
        <v>3.8063093561228598E-2</v>
      </c>
      <c r="AC119" s="17">
        <v>3.4286403922975002E-2</v>
      </c>
      <c r="AD119" s="17">
        <v>0</v>
      </c>
      <c r="AE119" s="17"/>
      <c r="AF119" s="17">
        <v>2.7924783539234201E-2</v>
      </c>
      <c r="AG119" s="17">
        <v>2.4499875362961301E-2</v>
      </c>
      <c r="AH119" s="17">
        <v>2.2577291008754399E-2</v>
      </c>
    </row>
    <row r="120" spans="2:34" x14ac:dyDescent="0.3">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row>
    <row r="121" spans="2:34" x14ac:dyDescent="0.3">
      <c r="B121" s="6" t="s">
        <v>126</v>
      </c>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row>
    <row r="122" spans="2:34" x14ac:dyDescent="0.3">
      <c r="B122" s="24" t="s">
        <v>63</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row>
    <row r="123" spans="2:34" x14ac:dyDescent="0.3">
      <c r="B123" t="s">
        <v>120</v>
      </c>
      <c r="C123" s="17">
        <v>0.14167501680169201</v>
      </c>
      <c r="D123" s="17">
        <v>0.19355798355444501</v>
      </c>
      <c r="E123" s="17">
        <v>9.1498341743386197E-2</v>
      </c>
      <c r="F123" s="17"/>
      <c r="G123" s="17">
        <v>0.27726564424922001</v>
      </c>
      <c r="H123" s="17">
        <v>0.26030740215263898</v>
      </c>
      <c r="I123" s="17">
        <v>0.21463305985407799</v>
      </c>
      <c r="J123" s="17">
        <v>5.9934122124032103E-2</v>
      </c>
      <c r="K123" s="17">
        <v>4.6657783685838498E-2</v>
      </c>
      <c r="L123" s="17">
        <v>2.6231021738113501E-2</v>
      </c>
      <c r="M123" s="17"/>
      <c r="N123" s="17">
        <v>0.238924911617999</v>
      </c>
      <c r="O123" s="17">
        <v>0.16435695903092701</v>
      </c>
      <c r="P123" s="17">
        <v>7.5924013719031694E-2</v>
      </c>
      <c r="Q123" s="17">
        <v>6.9459433780735894E-2</v>
      </c>
      <c r="R123" s="17"/>
      <c r="S123" s="17">
        <v>0.20870310019802801</v>
      </c>
      <c r="T123" s="17">
        <v>0.16690153195499599</v>
      </c>
      <c r="U123" s="17">
        <v>0.131069599736546</v>
      </c>
      <c r="V123" s="17">
        <v>0.132810361841632</v>
      </c>
      <c r="W123" s="17">
        <v>0.12980872978167701</v>
      </c>
      <c r="X123" s="17">
        <v>0.18788752783561899</v>
      </c>
      <c r="Y123" s="17">
        <v>5.5902774774704102E-2</v>
      </c>
      <c r="Z123" s="17">
        <v>0.18380587550164401</v>
      </c>
      <c r="AA123" s="17">
        <v>0.101313303761201</v>
      </c>
      <c r="AB123" s="17">
        <v>0.13280801523813299</v>
      </c>
      <c r="AC123" s="17">
        <v>0.129736330723767</v>
      </c>
      <c r="AD123" s="17">
        <v>2.8225118387692899E-2</v>
      </c>
      <c r="AE123" s="17"/>
      <c r="AF123" s="17">
        <v>0.14757717384990501</v>
      </c>
      <c r="AG123" s="17">
        <v>0.26868805345021102</v>
      </c>
      <c r="AH123" s="17">
        <v>8.9279190563806607E-2</v>
      </c>
    </row>
    <row r="124" spans="2:34" x14ac:dyDescent="0.3">
      <c r="B124" t="s">
        <v>121</v>
      </c>
      <c r="C124" s="17">
        <v>0.83302223573320999</v>
      </c>
      <c r="D124" s="17">
        <v>0.78748144412108501</v>
      </c>
      <c r="E124" s="17">
        <v>0.876981733000466</v>
      </c>
      <c r="F124" s="17"/>
      <c r="G124" s="17">
        <v>0.69512365374474006</v>
      </c>
      <c r="H124" s="17">
        <v>0.71755145206906101</v>
      </c>
      <c r="I124" s="17">
        <v>0.74957887353937402</v>
      </c>
      <c r="J124" s="17">
        <v>0.91195461099049402</v>
      </c>
      <c r="K124" s="17">
        <v>0.93995666186817695</v>
      </c>
      <c r="L124" s="17">
        <v>0.95023850501282603</v>
      </c>
      <c r="M124" s="17"/>
      <c r="N124" s="17">
        <v>0.73965804295511794</v>
      </c>
      <c r="O124" s="17">
        <v>0.81184363228682899</v>
      </c>
      <c r="P124" s="17">
        <v>0.90487527482838404</v>
      </c>
      <c r="Q124" s="17">
        <v>0.89728342325571997</v>
      </c>
      <c r="R124" s="17"/>
      <c r="S124" s="17">
        <v>0.76741996566462101</v>
      </c>
      <c r="T124" s="17">
        <v>0.79658210871089596</v>
      </c>
      <c r="U124" s="17">
        <v>0.84519489682980697</v>
      </c>
      <c r="V124" s="17">
        <v>0.82217998142357995</v>
      </c>
      <c r="W124" s="17">
        <v>0.83820324897270504</v>
      </c>
      <c r="X124" s="17">
        <v>0.80094169774922597</v>
      </c>
      <c r="Y124" s="17">
        <v>0.92821531230243104</v>
      </c>
      <c r="Z124" s="17">
        <v>0.81619412449835604</v>
      </c>
      <c r="AA124" s="17">
        <v>0.86479343665750896</v>
      </c>
      <c r="AB124" s="17">
        <v>0.84748222370453796</v>
      </c>
      <c r="AC124" s="17">
        <v>0.84567696181589802</v>
      </c>
      <c r="AD124" s="17">
        <v>0.97177488161230696</v>
      </c>
      <c r="AE124" s="17"/>
      <c r="AF124" s="17">
        <v>0.83091518870270498</v>
      </c>
      <c r="AG124" s="17">
        <v>0.71778221962500899</v>
      </c>
      <c r="AH124" s="17">
        <v>0.88641343364584202</v>
      </c>
    </row>
    <row r="125" spans="2:34" x14ac:dyDescent="0.3">
      <c r="B125" t="s">
        <v>60</v>
      </c>
      <c r="C125" s="17">
        <v>2.5302747465097999E-2</v>
      </c>
      <c r="D125" s="17">
        <v>1.8960572324469599E-2</v>
      </c>
      <c r="E125" s="17">
        <v>3.15199252561476E-2</v>
      </c>
      <c r="F125" s="17"/>
      <c r="G125" s="17">
        <v>2.7610702006040599E-2</v>
      </c>
      <c r="H125" s="17">
        <v>2.2141145778299801E-2</v>
      </c>
      <c r="I125" s="17">
        <v>3.5788066606548402E-2</v>
      </c>
      <c r="J125" s="17">
        <v>2.8111266885473499E-2</v>
      </c>
      <c r="K125" s="17">
        <v>1.33855544459847E-2</v>
      </c>
      <c r="L125" s="17">
        <v>2.3530473249060199E-2</v>
      </c>
      <c r="M125" s="17"/>
      <c r="N125" s="17">
        <v>2.1417045426883E-2</v>
      </c>
      <c r="O125" s="17">
        <v>2.37994086822442E-2</v>
      </c>
      <c r="P125" s="17">
        <v>1.9200711452584399E-2</v>
      </c>
      <c r="Q125" s="17">
        <v>3.3257142963543901E-2</v>
      </c>
      <c r="R125" s="17"/>
      <c r="S125" s="17">
        <v>2.38769341373508E-2</v>
      </c>
      <c r="T125" s="17">
        <v>3.65163593341086E-2</v>
      </c>
      <c r="U125" s="17">
        <v>2.37355034336472E-2</v>
      </c>
      <c r="V125" s="17">
        <v>4.50096567347881E-2</v>
      </c>
      <c r="W125" s="17">
        <v>3.1988021245617899E-2</v>
      </c>
      <c r="X125" s="17">
        <v>1.1170774415155399E-2</v>
      </c>
      <c r="Y125" s="17">
        <v>1.5881912922865001E-2</v>
      </c>
      <c r="Z125" s="17">
        <v>0</v>
      </c>
      <c r="AA125" s="17">
        <v>3.3893259581290199E-2</v>
      </c>
      <c r="AB125" s="17">
        <v>1.9709761057328801E-2</v>
      </c>
      <c r="AC125" s="17">
        <v>2.4586707460335401E-2</v>
      </c>
      <c r="AD125" s="17">
        <v>0</v>
      </c>
      <c r="AE125" s="17"/>
      <c r="AF125" s="17">
        <v>2.1507637447389701E-2</v>
      </c>
      <c r="AG125" s="17">
        <v>1.35297269247798E-2</v>
      </c>
      <c r="AH125" s="17">
        <v>2.4307375790351599E-2</v>
      </c>
    </row>
    <row r="126" spans="2:34" x14ac:dyDescent="0.3">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row>
    <row r="127" spans="2:34" x14ac:dyDescent="0.3">
      <c r="B127" s="6" t="s">
        <v>127</v>
      </c>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row>
    <row r="128" spans="2:34" x14ac:dyDescent="0.3">
      <c r="B128" s="24" t="s">
        <v>63</v>
      </c>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row>
    <row r="129" spans="2:34" x14ac:dyDescent="0.3">
      <c r="B129" t="s">
        <v>120</v>
      </c>
      <c r="C129" s="17">
        <v>0.34877649110675801</v>
      </c>
      <c r="D129" s="17">
        <v>0.42088486886801002</v>
      </c>
      <c r="E129" s="17">
        <v>0.27737639078069998</v>
      </c>
      <c r="F129" s="17"/>
      <c r="G129" s="17">
        <v>0.610714256344836</v>
      </c>
      <c r="H129" s="17">
        <v>0.62728067555999201</v>
      </c>
      <c r="I129" s="17">
        <v>0.482162134399578</v>
      </c>
      <c r="J129" s="17">
        <v>0.26024490461685701</v>
      </c>
      <c r="K129" s="17">
        <v>0.136435515960147</v>
      </c>
      <c r="L129" s="17">
        <v>5.5004611165371801E-2</v>
      </c>
      <c r="M129" s="17"/>
      <c r="N129" s="17">
        <v>0.50215229314549004</v>
      </c>
      <c r="O129" s="17">
        <v>0.37262161710508102</v>
      </c>
      <c r="P129" s="17">
        <v>0.27649814843077802</v>
      </c>
      <c r="Q129" s="17">
        <v>0.21855579627968599</v>
      </c>
      <c r="R129" s="17"/>
      <c r="S129" s="17">
        <v>0.44491910719768901</v>
      </c>
      <c r="T129" s="17">
        <v>0.31878732649067598</v>
      </c>
      <c r="U129" s="17">
        <v>0.34360303604619502</v>
      </c>
      <c r="V129" s="17">
        <v>0.28990854296268398</v>
      </c>
      <c r="W129" s="17">
        <v>0.37580208524242598</v>
      </c>
      <c r="X129" s="17">
        <v>0.391365707348515</v>
      </c>
      <c r="Y129" s="17">
        <v>0.31063316261070401</v>
      </c>
      <c r="Z129" s="17">
        <v>0.495651827715478</v>
      </c>
      <c r="AA129" s="17">
        <v>0.37365786772367898</v>
      </c>
      <c r="AB129" s="17">
        <v>0.29522003390659701</v>
      </c>
      <c r="AC129" s="17">
        <v>0.26009526699388402</v>
      </c>
      <c r="AD129" s="17">
        <v>0.15222829069128899</v>
      </c>
      <c r="AE129" s="17"/>
      <c r="AF129" s="17">
        <v>0.27728690579876902</v>
      </c>
      <c r="AG129" s="17">
        <v>0.54975159948378005</v>
      </c>
      <c r="AH129" s="17">
        <v>0.25882683464947698</v>
      </c>
    </row>
    <row r="130" spans="2:34" x14ac:dyDescent="0.3">
      <c r="B130" t="s">
        <v>121</v>
      </c>
      <c r="C130" s="17">
        <v>0.63424361475908797</v>
      </c>
      <c r="D130" s="17">
        <v>0.56844142282525301</v>
      </c>
      <c r="E130" s="17">
        <v>0.69947785680844199</v>
      </c>
      <c r="F130" s="17"/>
      <c r="G130" s="17">
        <v>0.36211143933039303</v>
      </c>
      <c r="H130" s="17">
        <v>0.35036922719915797</v>
      </c>
      <c r="I130" s="17">
        <v>0.49603309840750498</v>
      </c>
      <c r="J130" s="17">
        <v>0.734792106665619</v>
      </c>
      <c r="K130" s="17">
        <v>0.84963766909459304</v>
      </c>
      <c r="L130" s="17">
        <v>0.93126893025685298</v>
      </c>
      <c r="M130" s="17"/>
      <c r="N130" s="17">
        <v>0.48778662584072202</v>
      </c>
      <c r="O130" s="17">
        <v>0.603091544136789</v>
      </c>
      <c r="P130" s="17">
        <v>0.70887012820680395</v>
      </c>
      <c r="Q130" s="17">
        <v>0.76224530508274901</v>
      </c>
      <c r="R130" s="17"/>
      <c r="S130" s="17">
        <v>0.52818284856834397</v>
      </c>
      <c r="T130" s="17">
        <v>0.66648313873820197</v>
      </c>
      <c r="U130" s="17">
        <v>0.65639696395380498</v>
      </c>
      <c r="V130" s="17">
        <v>0.68583282977607896</v>
      </c>
      <c r="W130" s="17">
        <v>0.608151970890497</v>
      </c>
      <c r="X130" s="17">
        <v>0.59746351823633004</v>
      </c>
      <c r="Y130" s="17">
        <v>0.67348492446643105</v>
      </c>
      <c r="Z130" s="17">
        <v>0.482621880276214</v>
      </c>
      <c r="AA130" s="17">
        <v>0.61717675206252098</v>
      </c>
      <c r="AB130" s="17">
        <v>0.68507020503607396</v>
      </c>
      <c r="AC130" s="17">
        <v>0.69833700384302799</v>
      </c>
      <c r="AD130" s="17">
        <v>0.84777170930871104</v>
      </c>
      <c r="AE130" s="17"/>
      <c r="AF130" s="17">
        <v>0.70120545675384205</v>
      </c>
      <c r="AG130" s="17">
        <v>0.44655595753046501</v>
      </c>
      <c r="AH130" s="17">
        <v>0.73171870845609699</v>
      </c>
    </row>
    <row r="131" spans="2:34" x14ac:dyDescent="0.3">
      <c r="B131" t="s">
        <v>60</v>
      </c>
      <c r="C131" s="17">
        <v>1.69798941341547E-2</v>
      </c>
      <c r="D131" s="17">
        <v>1.0673708306736999E-2</v>
      </c>
      <c r="E131" s="17">
        <v>2.31457524108588E-2</v>
      </c>
      <c r="F131" s="17"/>
      <c r="G131" s="17">
        <v>2.7174304324771199E-2</v>
      </c>
      <c r="H131" s="17">
        <v>2.2350097240850401E-2</v>
      </c>
      <c r="I131" s="17">
        <v>2.1804767192916401E-2</v>
      </c>
      <c r="J131" s="17">
        <v>4.9629887175248804E-3</v>
      </c>
      <c r="K131" s="17">
        <v>1.3926814945259901E-2</v>
      </c>
      <c r="L131" s="17">
        <v>1.3726458577775E-2</v>
      </c>
      <c r="M131" s="17"/>
      <c r="N131" s="17">
        <v>1.0061081013787301E-2</v>
      </c>
      <c r="O131" s="17">
        <v>2.4286838758129699E-2</v>
      </c>
      <c r="P131" s="17">
        <v>1.46317233624181E-2</v>
      </c>
      <c r="Q131" s="17">
        <v>1.9198898637564701E-2</v>
      </c>
      <c r="R131" s="17"/>
      <c r="S131" s="17">
        <v>2.6898044233966498E-2</v>
      </c>
      <c r="T131" s="17">
        <v>1.4729534771122E-2</v>
      </c>
      <c r="U131" s="17">
        <v>0</v>
      </c>
      <c r="V131" s="17">
        <v>2.4258627261237401E-2</v>
      </c>
      <c r="W131" s="17">
        <v>1.6045943867077202E-2</v>
      </c>
      <c r="X131" s="17">
        <v>1.1170774415155399E-2</v>
      </c>
      <c r="Y131" s="17">
        <v>1.5881912922865001E-2</v>
      </c>
      <c r="Z131" s="17">
        <v>2.1726292008307901E-2</v>
      </c>
      <c r="AA131" s="17">
        <v>9.1653802138001207E-3</v>
      </c>
      <c r="AB131" s="17">
        <v>1.9709761057328801E-2</v>
      </c>
      <c r="AC131" s="17">
        <v>4.1567729163087902E-2</v>
      </c>
      <c r="AD131" s="17">
        <v>0</v>
      </c>
      <c r="AE131" s="17"/>
      <c r="AF131" s="17">
        <v>2.1507637447389701E-2</v>
      </c>
      <c r="AG131" s="17">
        <v>3.6924429857542601E-3</v>
      </c>
      <c r="AH131" s="17">
        <v>9.4544568944255405E-3</v>
      </c>
    </row>
    <row r="132" spans="2:34" x14ac:dyDescent="0.3">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row>
    <row r="133" spans="2:34" x14ac:dyDescent="0.3">
      <c r="B133" s="6" t="s">
        <v>128</v>
      </c>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row>
    <row r="134" spans="2:34" x14ac:dyDescent="0.3">
      <c r="B134" s="24" t="s">
        <v>63</v>
      </c>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row>
    <row r="135" spans="2:34" x14ac:dyDescent="0.3">
      <c r="B135" t="s">
        <v>120</v>
      </c>
      <c r="C135" s="17">
        <v>0.38973380446791001</v>
      </c>
      <c r="D135" s="17">
        <v>0.42935082617099002</v>
      </c>
      <c r="E135" s="17">
        <v>0.35001080912801902</v>
      </c>
      <c r="F135" s="17"/>
      <c r="G135" s="17">
        <v>0.70477057968740298</v>
      </c>
      <c r="H135" s="17">
        <v>0.66028684434370499</v>
      </c>
      <c r="I135" s="17">
        <v>0.50845891599559101</v>
      </c>
      <c r="J135" s="17">
        <v>0.30278403819604899</v>
      </c>
      <c r="K135" s="17">
        <v>0.20436973024477301</v>
      </c>
      <c r="L135" s="17">
        <v>5.9660212320197199E-2</v>
      </c>
      <c r="M135" s="17"/>
      <c r="N135" s="17">
        <v>0.56289245892613704</v>
      </c>
      <c r="O135" s="17">
        <v>0.44339437929981002</v>
      </c>
      <c r="P135" s="17">
        <v>0.27996044042608598</v>
      </c>
      <c r="Q135" s="17">
        <v>0.240742084937039</v>
      </c>
      <c r="R135" s="17"/>
      <c r="S135" s="17">
        <v>0.56619272654342601</v>
      </c>
      <c r="T135" s="17">
        <v>0.45857339594157498</v>
      </c>
      <c r="U135" s="17">
        <v>0.29414016719039399</v>
      </c>
      <c r="V135" s="17">
        <v>0.25011363403494302</v>
      </c>
      <c r="W135" s="17">
        <v>0.483259471156329</v>
      </c>
      <c r="X135" s="17">
        <v>0.42095319919215501</v>
      </c>
      <c r="Y135" s="17">
        <v>0.351592474078879</v>
      </c>
      <c r="Z135" s="17">
        <v>0.47652472305979099</v>
      </c>
      <c r="AA135" s="17">
        <v>0.312011814987526</v>
      </c>
      <c r="AB135" s="17">
        <v>0.34153957158845599</v>
      </c>
      <c r="AC135" s="17">
        <v>0.295000858714004</v>
      </c>
      <c r="AD135" s="17">
        <v>0.206036147173488</v>
      </c>
      <c r="AE135" s="17"/>
      <c r="AF135" s="17">
        <v>0.36187873629922401</v>
      </c>
      <c r="AG135" s="17">
        <v>0.60797308237310699</v>
      </c>
      <c r="AH135" s="17">
        <v>0.26995211589033402</v>
      </c>
    </row>
    <row r="136" spans="2:34" x14ac:dyDescent="0.3">
      <c r="B136" t="s">
        <v>121</v>
      </c>
      <c r="C136" s="17">
        <v>0.59450383756154701</v>
      </c>
      <c r="D136" s="17">
        <v>0.55675060498206796</v>
      </c>
      <c r="E136" s="17">
        <v>0.63238344863597196</v>
      </c>
      <c r="F136" s="17"/>
      <c r="G136" s="17">
        <v>0.27544866056329398</v>
      </c>
      <c r="H136" s="17">
        <v>0.31738447694845601</v>
      </c>
      <c r="I136" s="17">
        <v>0.47057948276482697</v>
      </c>
      <c r="J136" s="17">
        <v>0.68650259815678605</v>
      </c>
      <c r="K136" s="17">
        <v>0.78218726261789795</v>
      </c>
      <c r="L136" s="17">
        <v>0.93115363987425204</v>
      </c>
      <c r="M136" s="17"/>
      <c r="N136" s="17">
        <v>0.42230227125395498</v>
      </c>
      <c r="O136" s="17">
        <v>0.54560367804802501</v>
      </c>
      <c r="P136" s="17">
        <v>0.69281933211470503</v>
      </c>
      <c r="Q136" s="17">
        <v>0.74736475884519604</v>
      </c>
      <c r="R136" s="17"/>
      <c r="S136" s="17">
        <v>0.418844247642425</v>
      </c>
      <c r="T136" s="17">
        <v>0.52669706928730298</v>
      </c>
      <c r="U136" s="17">
        <v>0.70585983280960596</v>
      </c>
      <c r="V136" s="17">
        <v>0.73614980758859405</v>
      </c>
      <c r="W136" s="17">
        <v>0.51674052884367105</v>
      </c>
      <c r="X136" s="17">
        <v>0.55707464450289601</v>
      </c>
      <c r="Y136" s="17">
        <v>0.64840752592112105</v>
      </c>
      <c r="Z136" s="17">
        <v>0.50047107452019102</v>
      </c>
      <c r="AA136" s="17">
        <v>0.67060571809167002</v>
      </c>
      <c r="AB136" s="17">
        <v>0.62842816536910495</v>
      </c>
      <c r="AC136" s="17">
        <v>0.66343141212290802</v>
      </c>
      <c r="AD136" s="17">
        <v>0.76320962997591502</v>
      </c>
      <c r="AE136" s="17"/>
      <c r="AF136" s="17">
        <v>0.60955919138426395</v>
      </c>
      <c r="AG136" s="17">
        <v>0.39202691762689301</v>
      </c>
      <c r="AH136" s="17">
        <v>0.71712663963919998</v>
      </c>
    </row>
    <row r="137" spans="2:34" x14ac:dyDescent="0.3">
      <c r="B137" t="s">
        <v>60</v>
      </c>
      <c r="C137" s="17">
        <v>1.5762357970543098E-2</v>
      </c>
      <c r="D137" s="17">
        <v>1.38985688469419E-2</v>
      </c>
      <c r="E137" s="17">
        <v>1.7605742236008901E-2</v>
      </c>
      <c r="F137" s="17"/>
      <c r="G137" s="17">
        <v>1.9780759749303E-2</v>
      </c>
      <c r="H137" s="17">
        <v>2.2328678707839101E-2</v>
      </c>
      <c r="I137" s="17">
        <v>2.0961601239581001E-2</v>
      </c>
      <c r="J137" s="17">
        <v>1.0713363647165399E-2</v>
      </c>
      <c r="K137" s="17">
        <v>1.3443007137329E-2</v>
      </c>
      <c r="L137" s="17">
        <v>9.1861478055510707E-3</v>
      </c>
      <c r="M137" s="17"/>
      <c r="N137" s="17">
        <v>1.4805269819908E-2</v>
      </c>
      <c r="O137" s="17">
        <v>1.1001942652165199E-2</v>
      </c>
      <c r="P137" s="17">
        <v>2.7220227459209399E-2</v>
      </c>
      <c r="Q137" s="17">
        <v>1.1893156217765599E-2</v>
      </c>
      <c r="R137" s="17"/>
      <c r="S137" s="17">
        <v>1.4963025814148901E-2</v>
      </c>
      <c r="T137" s="17">
        <v>1.4729534771122E-2</v>
      </c>
      <c r="U137" s="17">
        <v>0</v>
      </c>
      <c r="V137" s="17">
        <v>1.37365583764629E-2</v>
      </c>
      <c r="W137" s="17">
        <v>0</v>
      </c>
      <c r="X137" s="17">
        <v>2.1972156304948798E-2</v>
      </c>
      <c r="Y137" s="17">
        <v>0</v>
      </c>
      <c r="Z137" s="17">
        <v>2.30042024200178E-2</v>
      </c>
      <c r="AA137" s="17">
        <v>1.7382466920804002E-2</v>
      </c>
      <c r="AB137" s="17">
        <v>3.00322630424395E-2</v>
      </c>
      <c r="AC137" s="17">
        <v>4.1567729163087902E-2</v>
      </c>
      <c r="AD137" s="17">
        <v>3.07542228505964E-2</v>
      </c>
      <c r="AE137" s="17"/>
      <c r="AF137" s="17">
        <v>2.85620723165118E-2</v>
      </c>
      <c r="AG137" s="17">
        <v>0</v>
      </c>
      <c r="AH137" s="17">
        <v>1.2921244470466E-2</v>
      </c>
    </row>
    <row r="138" spans="2:34" x14ac:dyDescent="0.3">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row>
    <row r="139" spans="2:34" x14ac:dyDescent="0.3">
      <c r="B139" s="6" t="s">
        <v>129</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row>
    <row r="140" spans="2:34" x14ac:dyDescent="0.3">
      <c r="B140" s="24" t="s">
        <v>63</v>
      </c>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row>
    <row r="141" spans="2:34" x14ac:dyDescent="0.3">
      <c r="B141" t="s">
        <v>120</v>
      </c>
      <c r="C141" s="17">
        <v>0.14907187565069199</v>
      </c>
      <c r="D141" s="17">
        <v>0.18389037122337701</v>
      </c>
      <c r="E141" s="17">
        <v>0.115504349471302</v>
      </c>
      <c r="F141" s="17"/>
      <c r="G141" s="17">
        <v>0.35026889643398901</v>
      </c>
      <c r="H141" s="17">
        <v>0.30649591111970997</v>
      </c>
      <c r="I141" s="17">
        <v>0.195533558020831</v>
      </c>
      <c r="J141" s="17">
        <v>5.4596800634731102E-2</v>
      </c>
      <c r="K141" s="17">
        <v>4.0016089979684401E-2</v>
      </c>
      <c r="L141" s="17">
        <v>0</v>
      </c>
      <c r="M141" s="17"/>
      <c r="N141" s="17">
        <v>0.26280573607866298</v>
      </c>
      <c r="O141" s="17">
        <v>0.14847178359285301</v>
      </c>
      <c r="P141" s="17">
        <v>0.1113279293893</v>
      </c>
      <c r="Q141" s="17">
        <v>5.8654229213979399E-2</v>
      </c>
      <c r="R141" s="17"/>
      <c r="S141" s="17">
        <v>0.21183506160617699</v>
      </c>
      <c r="T141" s="17">
        <v>0.152927372465891</v>
      </c>
      <c r="U141" s="17">
        <v>0.13119905728940001</v>
      </c>
      <c r="V141" s="17">
        <v>8.6979919635394004E-2</v>
      </c>
      <c r="W141" s="17">
        <v>0.18523488451502099</v>
      </c>
      <c r="X141" s="17">
        <v>0.20372985312087699</v>
      </c>
      <c r="Y141" s="17">
        <v>6.5205115378172293E-2</v>
      </c>
      <c r="Z141" s="17">
        <v>0.19069864356869701</v>
      </c>
      <c r="AA141" s="17">
        <v>0.15260435342940701</v>
      </c>
      <c r="AB141" s="17">
        <v>0.14559725918696101</v>
      </c>
      <c r="AC141" s="17">
        <v>0.125696079536259</v>
      </c>
      <c r="AD141" s="17">
        <v>2.8225118387692899E-2</v>
      </c>
      <c r="AE141" s="17"/>
      <c r="AF141" s="17">
        <v>0.140351464545827</v>
      </c>
      <c r="AG141" s="17">
        <v>0.27552567319795201</v>
      </c>
      <c r="AH141" s="17">
        <v>7.7733352669096298E-2</v>
      </c>
    </row>
    <row r="142" spans="2:34" x14ac:dyDescent="0.3">
      <c r="B142" t="s">
        <v>121</v>
      </c>
      <c r="C142" s="17">
        <v>0.83144064901779902</v>
      </c>
      <c r="D142" s="17">
        <v>0.80300535813260598</v>
      </c>
      <c r="E142" s="17">
        <v>0.85876250122686404</v>
      </c>
      <c r="F142" s="17"/>
      <c r="G142" s="17">
        <v>0.61547801817551695</v>
      </c>
      <c r="H142" s="17">
        <v>0.65890418402918505</v>
      </c>
      <c r="I142" s="17">
        <v>0.79719914972092498</v>
      </c>
      <c r="J142" s="17">
        <v>0.92865740905691996</v>
      </c>
      <c r="K142" s="17">
        <v>0.94659835557433103</v>
      </c>
      <c r="L142" s="17">
        <v>0.98627354142222501</v>
      </c>
      <c r="M142" s="17"/>
      <c r="N142" s="17">
        <v>0.72679493687129604</v>
      </c>
      <c r="O142" s="17">
        <v>0.82415126537275096</v>
      </c>
      <c r="P142" s="17">
        <v>0.87543969466334604</v>
      </c>
      <c r="Q142" s="17">
        <v>0.91440204789031698</v>
      </c>
      <c r="R142" s="17"/>
      <c r="S142" s="17">
        <v>0.77429296895849997</v>
      </c>
      <c r="T142" s="17">
        <v>0.81864748142194099</v>
      </c>
      <c r="U142" s="17">
        <v>0.85769121759753597</v>
      </c>
      <c r="V142" s="17">
        <v>0.878204920553457</v>
      </c>
      <c r="W142" s="17">
        <v>0.78209043156056401</v>
      </c>
      <c r="X142" s="17">
        <v>0.78509937246396799</v>
      </c>
      <c r="Y142" s="17">
        <v>0.91099607866489196</v>
      </c>
      <c r="Z142" s="17">
        <v>0.78629715401128497</v>
      </c>
      <c r="AA142" s="17">
        <v>0.83823026635679299</v>
      </c>
      <c r="AB142" s="17">
        <v>0.83469297975571</v>
      </c>
      <c r="AC142" s="17">
        <v>0.85556288304557404</v>
      </c>
      <c r="AD142" s="17">
        <v>0.97177488161230696</v>
      </c>
      <c r="AE142" s="17"/>
      <c r="AF142" s="17">
        <v>0.84676749189051403</v>
      </c>
      <c r="AG142" s="17">
        <v>0.71615782633751301</v>
      </c>
      <c r="AH142" s="17">
        <v>0.91432943411640599</v>
      </c>
    </row>
    <row r="143" spans="2:34" x14ac:dyDescent="0.3">
      <c r="B143" t="s">
        <v>60</v>
      </c>
      <c r="C143" s="17">
        <v>1.94874753315087E-2</v>
      </c>
      <c r="D143" s="17">
        <v>1.3104270644016499E-2</v>
      </c>
      <c r="E143" s="17">
        <v>2.5733149301833701E-2</v>
      </c>
      <c r="F143" s="17"/>
      <c r="G143" s="17">
        <v>3.4253085390494001E-2</v>
      </c>
      <c r="H143" s="17">
        <v>3.4599904851104799E-2</v>
      </c>
      <c r="I143" s="17">
        <v>7.2672922582437301E-3</v>
      </c>
      <c r="J143" s="17">
        <v>1.6745790308348499E-2</v>
      </c>
      <c r="K143" s="17">
        <v>1.33855544459847E-2</v>
      </c>
      <c r="L143" s="17">
        <v>1.3726458577775E-2</v>
      </c>
      <c r="M143" s="17"/>
      <c r="N143" s="17">
        <v>1.0399327050040701E-2</v>
      </c>
      <c r="O143" s="17">
        <v>2.7376951034395702E-2</v>
      </c>
      <c r="P143" s="17">
        <v>1.3232375947353501E-2</v>
      </c>
      <c r="Q143" s="17">
        <v>2.6943722895703501E-2</v>
      </c>
      <c r="R143" s="17"/>
      <c r="S143" s="17">
        <v>1.3871969435322999E-2</v>
      </c>
      <c r="T143" s="17">
        <v>2.84251461121676E-2</v>
      </c>
      <c r="U143" s="17">
        <v>1.11097251130637E-2</v>
      </c>
      <c r="V143" s="17">
        <v>3.4815159811149098E-2</v>
      </c>
      <c r="W143" s="17">
        <v>3.2674683924414999E-2</v>
      </c>
      <c r="X143" s="17">
        <v>1.1170774415155399E-2</v>
      </c>
      <c r="Y143" s="17">
        <v>2.37988059569362E-2</v>
      </c>
      <c r="Z143" s="17">
        <v>2.30042024200178E-2</v>
      </c>
      <c r="AA143" s="17">
        <v>9.1653802138001207E-3</v>
      </c>
      <c r="AB143" s="17">
        <v>1.9709761057328801E-2</v>
      </c>
      <c r="AC143" s="17">
        <v>1.8741037418167E-2</v>
      </c>
      <c r="AD143" s="17">
        <v>0</v>
      </c>
      <c r="AE143" s="17"/>
      <c r="AF143" s="17">
        <v>1.28810435636588E-2</v>
      </c>
      <c r="AG143" s="17">
        <v>8.3165004645353799E-3</v>
      </c>
      <c r="AH143" s="17">
        <v>7.9372132144976005E-3</v>
      </c>
    </row>
    <row r="144" spans="2:34" x14ac:dyDescent="0.3">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row>
    <row r="145" spans="2:34" x14ac:dyDescent="0.3">
      <c r="B145" s="6" t="s">
        <v>130</v>
      </c>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row>
    <row r="146" spans="2:34" x14ac:dyDescent="0.3">
      <c r="B146" s="24" t="s">
        <v>63</v>
      </c>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row>
    <row r="147" spans="2:34" x14ac:dyDescent="0.3">
      <c r="B147" t="s">
        <v>120</v>
      </c>
      <c r="C147" s="17">
        <v>0.202134914236201</v>
      </c>
      <c r="D147" s="17">
        <v>0.24436346720272001</v>
      </c>
      <c r="E147" s="17">
        <v>0.16146540442104201</v>
      </c>
      <c r="F147" s="17"/>
      <c r="G147" s="17">
        <v>0.33661231620030602</v>
      </c>
      <c r="H147" s="17">
        <v>0.37312070513180601</v>
      </c>
      <c r="I147" s="17">
        <v>0.207648110263663</v>
      </c>
      <c r="J147" s="17">
        <v>0.14213130035260799</v>
      </c>
      <c r="K147" s="17">
        <v>0.116933674588134</v>
      </c>
      <c r="L147" s="17">
        <v>7.5724274687340595E-2</v>
      </c>
      <c r="M147" s="17"/>
      <c r="N147" s="17">
        <v>0.30649540436322098</v>
      </c>
      <c r="O147" s="17">
        <v>0.19450891020514399</v>
      </c>
      <c r="P147" s="17">
        <v>0.134313571553561</v>
      </c>
      <c r="Q147" s="17">
        <v>0.151616424048058</v>
      </c>
      <c r="R147" s="17"/>
      <c r="S147" s="17">
        <v>0.245112004112881</v>
      </c>
      <c r="T147" s="17">
        <v>0.20253532342420799</v>
      </c>
      <c r="U147" s="17">
        <v>0.21603431166408199</v>
      </c>
      <c r="V147" s="17">
        <v>0.210831604481996</v>
      </c>
      <c r="W147" s="17">
        <v>0.17878664368765901</v>
      </c>
      <c r="X147" s="17">
        <v>0.20595049935133</v>
      </c>
      <c r="Y147" s="17">
        <v>0.114900600101351</v>
      </c>
      <c r="Z147" s="17">
        <v>0.24664110692437299</v>
      </c>
      <c r="AA147" s="17">
        <v>0.238965801898538</v>
      </c>
      <c r="AB147" s="17">
        <v>0.15120029529389101</v>
      </c>
      <c r="AC147" s="17">
        <v>0.15741069864434601</v>
      </c>
      <c r="AD147" s="17">
        <v>0.24356719819619099</v>
      </c>
      <c r="AE147" s="17"/>
      <c r="AF147" s="17">
        <v>0.197532427414882</v>
      </c>
      <c r="AG147" s="17">
        <v>0.28274802665684901</v>
      </c>
      <c r="AH147" s="17">
        <v>0.122111407370425</v>
      </c>
    </row>
    <row r="148" spans="2:34" x14ac:dyDescent="0.3">
      <c r="B148" t="s">
        <v>121</v>
      </c>
      <c r="C148" s="17">
        <v>0.77571122866700304</v>
      </c>
      <c r="D148" s="17">
        <v>0.73142638730993703</v>
      </c>
      <c r="E148" s="17">
        <v>0.81833696850702198</v>
      </c>
      <c r="F148" s="17"/>
      <c r="G148" s="17">
        <v>0.61533756377671101</v>
      </c>
      <c r="H148" s="17">
        <v>0.59291361862038505</v>
      </c>
      <c r="I148" s="17">
        <v>0.77629439863646099</v>
      </c>
      <c r="J148" s="17">
        <v>0.83932570694598996</v>
      </c>
      <c r="K148" s="17">
        <v>0.86968077096588103</v>
      </c>
      <c r="L148" s="17">
        <v>0.91508957750710795</v>
      </c>
      <c r="M148" s="17"/>
      <c r="N148" s="17">
        <v>0.67821558826326001</v>
      </c>
      <c r="O148" s="17">
        <v>0.77560179972431498</v>
      </c>
      <c r="P148" s="17">
        <v>0.84365001252017802</v>
      </c>
      <c r="Q148" s="17">
        <v>0.82640573407140205</v>
      </c>
      <c r="R148" s="17"/>
      <c r="S148" s="17">
        <v>0.74806861788184198</v>
      </c>
      <c r="T148" s="17">
        <v>0.74660687674815696</v>
      </c>
      <c r="U148" s="17">
        <v>0.78396568833591795</v>
      </c>
      <c r="V148" s="17">
        <v>0.76511551940724498</v>
      </c>
      <c r="W148" s="17">
        <v>0.75125753564498599</v>
      </c>
      <c r="X148" s="17">
        <v>0.78287872623351396</v>
      </c>
      <c r="Y148" s="17">
        <v>0.86168261233313004</v>
      </c>
      <c r="Z148" s="17">
        <v>0.73035469065560898</v>
      </c>
      <c r="AA148" s="17">
        <v>0.74365173118065797</v>
      </c>
      <c r="AB148" s="17">
        <v>0.828373306881662</v>
      </c>
      <c r="AC148" s="17">
        <v>0.84258930135565402</v>
      </c>
      <c r="AD148" s="17">
        <v>0.75643280180380901</v>
      </c>
      <c r="AE148" s="17"/>
      <c r="AF148" s="17">
        <v>0.77436925530118395</v>
      </c>
      <c r="AG148" s="17">
        <v>0.70655801369497395</v>
      </c>
      <c r="AH148" s="17">
        <v>0.87396388621122401</v>
      </c>
    </row>
    <row r="149" spans="2:34" x14ac:dyDescent="0.3">
      <c r="B149" t="s">
        <v>60</v>
      </c>
      <c r="C149" s="17">
        <v>2.2153857096796101E-2</v>
      </c>
      <c r="D149" s="17">
        <v>2.4210145487343099E-2</v>
      </c>
      <c r="E149" s="17">
        <v>2.01976270719358E-2</v>
      </c>
      <c r="F149" s="17"/>
      <c r="G149" s="17">
        <v>4.8050120022983402E-2</v>
      </c>
      <c r="H149" s="17">
        <v>3.3965676247808399E-2</v>
      </c>
      <c r="I149" s="17">
        <v>1.6057491099876E-2</v>
      </c>
      <c r="J149" s="17">
        <v>1.85429927014014E-2</v>
      </c>
      <c r="K149" s="17">
        <v>1.33855544459847E-2</v>
      </c>
      <c r="L149" s="17">
        <v>9.1861478055510707E-3</v>
      </c>
      <c r="M149" s="17"/>
      <c r="N149" s="17">
        <v>1.5289007373519001E-2</v>
      </c>
      <c r="O149" s="17">
        <v>2.98892900705417E-2</v>
      </c>
      <c r="P149" s="17">
        <v>2.2036415926260901E-2</v>
      </c>
      <c r="Q149" s="17">
        <v>2.197784188054E-2</v>
      </c>
      <c r="R149" s="17"/>
      <c r="S149" s="17">
        <v>6.8193780052765302E-3</v>
      </c>
      <c r="T149" s="17">
        <v>5.0857799827634498E-2</v>
      </c>
      <c r="U149" s="17">
        <v>0</v>
      </c>
      <c r="V149" s="17">
        <v>2.4052876110758299E-2</v>
      </c>
      <c r="W149" s="17">
        <v>6.9955820667354507E-2</v>
      </c>
      <c r="X149" s="17">
        <v>1.1170774415155399E-2</v>
      </c>
      <c r="Y149" s="17">
        <v>2.3416787565519299E-2</v>
      </c>
      <c r="Z149" s="17">
        <v>2.30042024200178E-2</v>
      </c>
      <c r="AA149" s="17">
        <v>1.7382466920804002E-2</v>
      </c>
      <c r="AB149" s="17">
        <v>2.0426397824447599E-2</v>
      </c>
      <c r="AC149" s="17">
        <v>0</v>
      </c>
      <c r="AD149" s="17">
        <v>0</v>
      </c>
      <c r="AE149" s="17"/>
      <c r="AF149" s="17">
        <v>2.8098317283933999E-2</v>
      </c>
      <c r="AG149" s="17">
        <v>1.0693959648177299E-2</v>
      </c>
      <c r="AH149" s="17">
        <v>3.92470641835175E-3</v>
      </c>
    </row>
    <row r="150" spans="2:34" x14ac:dyDescent="0.3">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row>
    <row r="151" spans="2:34" x14ac:dyDescent="0.3">
      <c r="B151" s="6" t="s">
        <v>136</v>
      </c>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row>
    <row r="152" spans="2:34" x14ac:dyDescent="0.3">
      <c r="B152" s="24" t="s">
        <v>63</v>
      </c>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row>
    <row r="153" spans="2:34" x14ac:dyDescent="0.3">
      <c r="B153" t="s">
        <v>131</v>
      </c>
      <c r="C153" s="17">
        <v>9.3698867614928003E-2</v>
      </c>
      <c r="D153" s="17">
        <v>0.116186341963777</v>
      </c>
      <c r="E153" s="17">
        <v>7.2014272638455307E-2</v>
      </c>
      <c r="F153" s="17"/>
      <c r="G153" s="17">
        <v>0.15803362189218401</v>
      </c>
      <c r="H153" s="17">
        <v>0.140385207603412</v>
      </c>
      <c r="I153" s="17">
        <v>0.166567398906559</v>
      </c>
      <c r="J153" s="17">
        <v>6.9469999050283004E-2</v>
      </c>
      <c r="K153" s="17">
        <v>4.7224368931558999E-2</v>
      </c>
      <c r="L153" s="17">
        <v>4.6399608503991602E-3</v>
      </c>
      <c r="M153" s="17"/>
      <c r="N153" s="17">
        <v>0.14666103920333501</v>
      </c>
      <c r="O153" s="17">
        <v>6.7294920175262105E-2</v>
      </c>
      <c r="P153" s="17">
        <v>7.5782363690972201E-2</v>
      </c>
      <c r="Q153" s="17">
        <v>7.61569097792682E-2</v>
      </c>
      <c r="R153" s="17"/>
      <c r="S153" s="17">
        <v>0.15290224919887299</v>
      </c>
      <c r="T153" s="17">
        <v>6.0587527309339702E-2</v>
      </c>
      <c r="U153" s="17">
        <v>5.3085008924449902E-2</v>
      </c>
      <c r="V153" s="17">
        <v>6.6921449628078597E-2</v>
      </c>
      <c r="W153" s="17">
        <v>7.2314671956702506E-2</v>
      </c>
      <c r="X153" s="17">
        <v>0.15327624704427201</v>
      </c>
      <c r="Y153" s="17">
        <v>4.8947541899448103E-2</v>
      </c>
      <c r="Z153" s="17">
        <v>0.18503622150487201</v>
      </c>
      <c r="AA153" s="17">
        <v>7.8879037263953594E-2</v>
      </c>
      <c r="AB153" s="17">
        <v>9.2437507538834507E-2</v>
      </c>
      <c r="AC153" s="17">
        <v>7.7074048133497899E-2</v>
      </c>
      <c r="AD153" s="17">
        <v>0.104024303561112</v>
      </c>
      <c r="AE153" s="17"/>
      <c r="AF153" s="17">
        <v>7.4745701346416296E-2</v>
      </c>
      <c r="AG153" s="17">
        <v>0.18160238230961601</v>
      </c>
      <c r="AH153" s="17">
        <v>7.3749806369940399E-2</v>
      </c>
    </row>
    <row r="154" spans="2:34" x14ac:dyDescent="0.3">
      <c r="B154" t="s">
        <v>132</v>
      </c>
      <c r="C154" s="17">
        <v>0.207756495630149</v>
      </c>
      <c r="D154" s="17">
        <v>0.20792765165173099</v>
      </c>
      <c r="E154" s="17">
        <v>0.207997461486221</v>
      </c>
      <c r="F154" s="17"/>
      <c r="G154" s="17">
        <v>0.38573424837725601</v>
      </c>
      <c r="H154" s="17">
        <v>0.29254161907069598</v>
      </c>
      <c r="I154" s="17">
        <v>0.233762574557869</v>
      </c>
      <c r="J154" s="17">
        <v>0.12815105651966799</v>
      </c>
      <c r="K154" s="17">
        <v>0.142739895032688</v>
      </c>
      <c r="L154" s="17">
        <v>0.107980820656153</v>
      </c>
      <c r="M154" s="17"/>
      <c r="N154" s="17">
        <v>0.25567254073525503</v>
      </c>
      <c r="O154" s="17">
        <v>0.21591596784634101</v>
      </c>
      <c r="P154" s="17">
        <v>0.18863804112098501</v>
      </c>
      <c r="Q154" s="17">
        <v>0.16752183145869401</v>
      </c>
      <c r="R154" s="17"/>
      <c r="S154" s="17">
        <v>0.23111374337092699</v>
      </c>
      <c r="T154" s="17">
        <v>0.25716090312684697</v>
      </c>
      <c r="U154" s="17">
        <v>0.20102780317316801</v>
      </c>
      <c r="V154" s="17">
        <v>0.17020567555216601</v>
      </c>
      <c r="W154" s="17">
        <v>0.13716577821936801</v>
      </c>
      <c r="X154" s="17">
        <v>0.163811370862639</v>
      </c>
      <c r="Y154" s="17">
        <v>0.278023165238237</v>
      </c>
      <c r="Z154" s="17">
        <v>0.25828361737427802</v>
      </c>
      <c r="AA154" s="17">
        <v>0.20183930123534999</v>
      </c>
      <c r="AB154" s="17">
        <v>0.22532917936415101</v>
      </c>
      <c r="AC154" s="17">
        <v>0.13913380486117699</v>
      </c>
      <c r="AD154" s="17">
        <v>0.14049078898303399</v>
      </c>
      <c r="AE154" s="17"/>
      <c r="AF154" s="17">
        <v>0.21863060821365901</v>
      </c>
      <c r="AG154" s="17">
        <v>0.25410511958350401</v>
      </c>
      <c r="AH154" s="17">
        <v>0.16640632580964199</v>
      </c>
    </row>
    <row r="155" spans="2:34" x14ac:dyDescent="0.3">
      <c r="B155" t="s">
        <v>133</v>
      </c>
      <c r="C155" s="17">
        <v>0.20447964799725199</v>
      </c>
      <c r="D155" s="17">
        <v>0.22981017332860901</v>
      </c>
      <c r="E155" s="17">
        <v>0.17828652356382699</v>
      </c>
      <c r="F155" s="17"/>
      <c r="G155" s="17">
        <v>0.12141497977966401</v>
      </c>
      <c r="H155" s="17">
        <v>0.127214426458094</v>
      </c>
      <c r="I155" s="17">
        <v>0.240032650772706</v>
      </c>
      <c r="J155" s="17">
        <v>0.239988552862478</v>
      </c>
      <c r="K155" s="17">
        <v>0.25053345648040298</v>
      </c>
      <c r="L155" s="17">
        <v>0.233478553299414</v>
      </c>
      <c r="M155" s="17"/>
      <c r="N155" s="17">
        <v>0.183785437768787</v>
      </c>
      <c r="O155" s="17">
        <v>0.23818838946753901</v>
      </c>
      <c r="P155" s="17">
        <v>0.20513108511869799</v>
      </c>
      <c r="Q155" s="17">
        <v>0.19078981474774301</v>
      </c>
      <c r="R155" s="17"/>
      <c r="S155" s="17">
        <v>0.226680987456337</v>
      </c>
      <c r="T155" s="17">
        <v>0.19360171328790901</v>
      </c>
      <c r="U155" s="17">
        <v>0.13645127142864</v>
      </c>
      <c r="V155" s="17">
        <v>0.26371085856767301</v>
      </c>
      <c r="W155" s="17">
        <v>0.219740705418556</v>
      </c>
      <c r="X155" s="17">
        <v>0.167399008645221</v>
      </c>
      <c r="Y155" s="17">
        <v>0.27553153583856199</v>
      </c>
      <c r="Z155" s="17">
        <v>8.9250690716044301E-2</v>
      </c>
      <c r="AA155" s="17">
        <v>0.144008904468689</v>
      </c>
      <c r="AB155" s="17">
        <v>0.22710430902249601</v>
      </c>
      <c r="AC155" s="17">
        <v>0.215617792790228</v>
      </c>
      <c r="AD155" s="17">
        <v>0.32921897639514702</v>
      </c>
      <c r="AE155" s="17"/>
      <c r="AF155" s="17">
        <v>0.20989442763468399</v>
      </c>
      <c r="AG155" s="17">
        <v>0.20164777150192101</v>
      </c>
      <c r="AH155" s="17">
        <v>0.16226115901643401</v>
      </c>
    </row>
    <row r="156" spans="2:34" x14ac:dyDescent="0.3">
      <c r="B156" t="s">
        <v>134</v>
      </c>
      <c r="C156" s="17">
        <v>0.21928286404866401</v>
      </c>
      <c r="D156" s="17">
        <v>0.19712008180726201</v>
      </c>
      <c r="E156" s="17">
        <v>0.24126546222734399</v>
      </c>
      <c r="F156" s="17"/>
      <c r="G156" s="17">
        <v>0.15496640152421901</v>
      </c>
      <c r="H156" s="17">
        <v>0.23964362649014301</v>
      </c>
      <c r="I156" s="17">
        <v>0.19935841224750001</v>
      </c>
      <c r="J156" s="17">
        <v>0.19316169903139699</v>
      </c>
      <c r="K156" s="17">
        <v>0.21047242736614399</v>
      </c>
      <c r="L156" s="17">
        <v>0.28885021824338097</v>
      </c>
      <c r="M156" s="17"/>
      <c r="N156" s="17">
        <v>0.19257139477205501</v>
      </c>
      <c r="O156" s="17">
        <v>0.228145109398326</v>
      </c>
      <c r="P156" s="17">
        <v>0.25430989546162402</v>
      </c>
      <c r="Q156" s="17">
        <v>0.20802310630852699</v>
      </c>
      <c r="R156" s="17"/>
      <c r="S156" s="17">
        <v>0.17830802742457999</v>
      </c>
      <c r="T156" s="17">
        <v>0.19026549045611699</v>
      </c>
      <c r="U156" s="17">
        <v>0.269644735429592</v>
      </c>
      <c r="V156" s="17">
        <v>0.18613657189473501</v>
      </c>
      <c r="W156" s="17">
        <v>0.275205931985185</v>
      </c>
      <c r="X156" s="17">
        <v>0.240306296638371</v>
      </c>
      <c r="Y156" s="17">
        <v>0.158602357048549</v>
      </c>
      <c r="Z156" s="17">
        <v>0.20649272232754601</v>
      </c>
      <c r="AA156" s="17">
        <v>0.25392252923854702</v>
      </c>
      <c r="AB156" s="17">
        <v>0.20015602163301</v>
      </c>
      <c r="AC156" s="17">
        <v>0.33678084402049702</v>
      </c>
      <c r="AD156" s="17">
        <v>0.22178563185887401</v>
      </c>
      <c r="AE156" s="17"/>
      <c r="AF156" s="17">
        <v>0.25565221976368602</v>
      </c>
      <c r="AG156" s="17">
        <v>0.19229940314899799</v>
      </c>
      <c r="AH156" s="17">
        <v>0.26782359305597198</v>
      </c>
    </row>
    <row r="157" spans="2:34" x14ac:dyDescent="0.3">
      <c r="B157" t="s">
        <v>135</v>
      </c>
      <c r="C157" s="17">
        <v>0.13053029387599599</v>
      </c>
      <c r="D157" s="17">
        <v>0.13062439204818599</v>
      </c>
      <c r="E157" s="17">
        <v>0.130694755762744</v>
      </c>
      <c r="F157" s="17"/>
      <c r="G157" s="17">
        <v>0.137822685326323</v>
      </c>
      <c r="H157" s="17">
        <v>0.14929958488106801</v>
      </c>
      <c r="I157" s="17">
        <v>4.5057088136270303E-2</v>
      </c>
      <c r="J157" s="17">
        <v>0.17389544391850301</v>
      </c>
      <c r="K157" s="17">
        <v>0.122588547526743</v>
      </c>
      <c r="L157" s="17">
        <v>0.15034053108567</v>
      </c>
      <c r="M157" s="17"/>
      <c r="N157" s="17">
        <v>8.7135730668075798E-2</v>
      </c>
      <c r="O157" s="17">
        <v>0.116697650302412</v>
      </c>
      <c r="P157" s="17">
        <v>0.128847012340465</v>
      </c>
      <c r="Q157" s="17">
        <v>0.19175551351652101</v>
      </c>
      <c r="R157" s="17"/>
      <c r="S157" s="17">
        <v>7.0128096477986707E-2</v>
      </c>
      <c r="T157" s="17">
        <v>0.119341662215705</v>
      </c>
      <c r="U157" s="17">
        <v>0.14961167765288599</v>
      </c>
      <c r="V157" s="17">
        <v>0.17373914254235501</v>
      </c>
      <c r="W157" s="17">
        <v>0.129584838684943</v>
      </c>
      <c r="X157" s="17">
        <v>0.16923971839853499</v>
      </c>
      <c r="Y157" s="17">
        <v>0.12645168564182799</v>
      </c>
      <c r="Z157" s="17">
        <v>0.123981935355217</v>
      </c>
      <c r="AA157" s="17">
        <v>0.21924144457347999</v>
      </c>
      <c r="AB157" s="17">
        <v>7.9496509385112393E-2</v>
      </c>
      <c r="AC157" s="17">
        <v>0.120590810195551</v>
      </c>
      <c r="AD157" s="17">
        <v>2.8225118387692899E-2</v>
      </c>
      <c r="AE157" s="17"/>
      <c r="AF157" s="17">
        <v>0.16074782364131701</v>
      </c>
      <c r="AG157" s="17">
        <v>7.9049290285323898E-2</v>
      </c>
      <c r="AH157" s="17">
        <v>0.19548094969346899</v>
      </c>
    </row>
    <row r="158" spans="2:34" x14ac:dyDescent="0.3">
      <c r="B158" t="s">
        <v>60</v>
      </c>
      <c r="C158" s="17">
        <v>0.14425183083301099</v>
      </c>
      <c r="D158" s="17">
        <v>0.118331359200435</v>
      </c>
      <c r="E158" s="17">
        <v>0.16974152432140799</v>
      </c>
      <c r="F158" s="17"/>
      <c r="G158" s="17">
        <v>4.2028063100354097E-2</v>
      </c>
      <c r="H158" s="17">
        <v>5.0915535496587998E-2</v>
      </c>
      <c r="I158" s="17">
        <v>0.11522187537909601</v>
      </c>
      <c r="J158" s="17">
        <v>0.19533324861767101</v>
      </c>
      <c r="K158" s="17">
        <v>0.22644130466246401</v>
      </c>
      <c r="L158" s="17">
        <v>0.214709915864983</v>
      </c>
      <c r="M158" s="17"/>
      <c r="N158" s="17">
        <v>0.134173856852491</v>
      </c>
      <c r="O158" s="17">
        <v>0.13375796281012001</v>
      </c>
      <c r="P158" s="17">
        <v>0.14729160226725599</v>
      </c>
      <c r="Q158" s="17">
        <v>0.165752824189247</v>
      </c>
      <c r="R158" s="17"/>
      <c r="S158" s="17">
        <v>0.14086689607129599</v>
      </c>
      <c r="T158" s="17">
        <v>0.179042703604081</v>
      </c>
      <c r="U158" s="17">
        <v>0.19017950339126399</v>
      </c>
      <c r="V158" s="17">
        <v>0.13928630181499299</v>
      </c>
      <c r="W158" s="17">
        <v>0.16598807373524499</v>
      </c>
      <c r="X158" s="17">
        <v>0.105967358410962</v>
      </c>
      <c r="Y158" s="17">
        <v>0.11244371433337499</v>
      </c>
      <c r="Z158" s="17">
        <v>0.13695481272204299</v>
      </c>
      <c r="AA158" s="17">
        <v>0.102108783219981</v>
      </c>
      <c r="AB158" s="17">
        <v>0.17547647305639499</v>
      </c>
      <c r="AC158" s="17">
        <v>0.110802699999048</v>
      </c>
      <c r="AD158" s="17">
        <v>0.17625518081413999</v>
      </c>
      <c r="AE158" s="17"/>
      <c r="AF158" s="17">
        <v>8.0329219400237004E-2</v>
      </c>
      <c r="AG158" s="17">
        <v>9.1296033170637197E-2</v>
      </c>
      <c r="AH158" s="17">
        <v>0.13427816605454301</v>
      </c>
    </row>
    <row r="159" spans="2:34" x14ac:dyDescent="0.3">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row>
    <row r="160" spans="2:34" x14ac:dyDescent="0.3">
      <c r="B160" s="6" t="s">
        <v>145</v>
      </c>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row>
    <row r="161" spans="2:34" x14ac:dyDescent="0.3">
      <c r="B161" s="24" t="s">
        <v>63</v>
      </c>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row>
    <row r="162" spans="2:34" x14ac:dyDescent="0.3">
      <c r="B162" t="s">
        <v>137</v>
      </c>
      <c r="C162" s="17">
        <v>0.48777649889976399</v>
      </c>
      <c r="D162" s="17">
        <v>0.51977838107911201</v>
      </c>
      <c r="E162" s="17">
        <v>0.45565124054439798</v>
      </c>
      <c r="F162" s="17"/>
      <c r="G162" s="17">
        <v>0.35015785849648101</v>
      </c>
      <c r="H162" s="17">
        <v>0.45940437334968498</v>
      </c>
      <c r="I162" s="17">
        <v>0.44054338530675402</v>
      </c>
      <c r="J162" s="17">
        <v>0.504979582926112</v>
      </c>
      <c r="K162" s="17">
        <v>0.58434655736593399</v>
      </c>
      <c r="L162" s="17">
        <v>0.56168921631635704</v>
      </c>
      <c r="M162" s="17"/>
      <c r="N162" s="17">
        <v>0.55333945664003703</v>
      </c>
      <c r="O162" s="17">
        <v>0.475883631424668</v>
      </c>
      <c r="P162" s="17">
        <v>0.46126389828349301</v>
      </c>
      <c r="Q162" s="17">
        <v>0.45302426058672401</v>
      </c>
      <c r="R162" s="17"/>
      <c r="S162" s="17">
        <v>0.48354562156272801</v>
      </c>
      <c r="T162" s="17">
        <v>0.44410679615312998</v>
      </c>
      <c r="U162" s="17">
        <v>0.50390228725066899</v>
      </c>
      <c r="V162" s="17">
        <v>0.48003474246014299</v>
      </c>
      <c r="W162" s="17">
        <v>0.44111770788414301</v>
      </c>
      <c r="X162" s="17">
        <v>0.47615298115132099</v>
      </c>
      <c r="Y162" s="17">
        <v>0.46129631119867198</v>
      </c>
      <c r="Z162" s="17">
        <v>0.66358093425142495</v>
      </c>
      <c r="AA162" s="17">
        <v>0.47106584895842302</v>
      </c>
      <c r="AB162" s="17">
        <v>0.57612111807562305</v>
      </c>
      <c r="AC162" s="17">
        <v>0.50333816852207103</v>
      </c>
      <c r="AD162" s="17">
        <v>0.42650172559803401</v>
      </c>
      <c r="AE162" s="17"/>
      <c r="AF162" s="17">
        <v>0.49634874327990602</v>
      </c>
      <c r="AG162" s="17">
        <v>0.44989744858438402</v>
      </c>
      <c r="AH162" s="17">
        <v>0.59622333143346995</v>
      </c>
    </row>
    <row r="163" spans="2:34" x14ac:dyDescent="0.3">
      <c r="B163" t="s">
        <v>138</v>
      </c>
      <c r="C163" s="17">
        <v>0.43666068815404702</v>
      </c>
      <c r="D163" s="17">
        <v>0.46613242671925498</v>
      </c>
      <c r="E163" s="17">
        <v>0.40689567437259699</v>
      </c>
      <c r="F163" s="17"/>
      <c r="G163" s="17">
        <v>0.459370900291726</v>
      </c>
      <c r="H163" s="17">
        <v>0.48249579607848397</v>
      </c>
      <c r="I163" s="17">
        <v>0.47630947426790299</v>
      </c>
      <c r="J163" s="17">
        <v>0.45264675688468098</v>
      </c>
      <c r="K163" s="17">
        <v>0.39160660982349299</v>
      </c>
      <c r="L163" s="17">
        <v>0.36943780000360199</v>
      </c>
      <c r="M163" s="17"/>
      <c r="N163" s="17">
        <v>0.49798416376212901</v>
      </c>
      <c r="O163" s="17">
        <v>0.48699996438680598</v>
      </c>
      <c r="P163" s="17">
        <v>0.37575688341241298</v>
      </c>
      <c r="Q163" s="17">
        <v>0.36991587795184599</v>
      </c>
      <c r="R163" s="17"/>
      <c r="S163" s="17">
        <v>0.47924103208094498</v>
      </c>
      <c r="T163" s="17">
        <v>0.42236468761864798</v>
      </c>
      <c r="U163" s="17">
        <v>0.39627702828860301</v>
      </c>
      <c r="V163" s="17">
        <v>0.33306826831757202</v>
      </c>
      <c r="W163" s="17">
        <v>0.45849064229939102</v>
      </c>
      <c r="X163" s="17">
        <v>0.44611306190074101</v>
      </c>
      <c r="Y163" s="17">
        <v>0.465599378749816</v>
      </c>
      <c r="Z163" s="17">
        <v>0.64391810699394902</v>
      </c>
      <c r="AA163" s="17">
        <v>0.41243742938782602</v>
      </c>
      <c r="AB163" s="17">
        <v>0.38335399148271398</v>
      </c>
      <c r="AC163" s="17">
        <v>0.44595381376478299</v>
      </c>
      <c r="AD163" s="17">
        <v>0.524929013087026</v>
      </c>
      <c r="AE163" s="17"/>
      <c r="AF163" s="17">
        <v>0.48535642210225899</v>
      </c>
      <c r="AG163" s="17">
        <v>0.48582774290611902</v>
      </c>
      <c r="AH163" s="17">
        <v>0.42851728815460299</v>
      </c>
    </row>
    <row r="164" spans="2:34" x14ac:dyDescent="0.3">
      <c r="B164" t="s">
        <v>139</v>
      </c>
      <c r="C164" s="17">
        <v>0.36982222784845797</v>
      </c>
      <c r="D164" s="17">
        <v>0.38875112027418002</v>
      </c>
      <c r="E164" s="17">
        <v>0.35213971477738798</v>
      </c>
      <c r="F164" s="17"/>
      <c r="G164" s="17">
        <v>0.32570757817886398</v>
      </c>
      <c r="H164" s="17">
        <v>0.43202598995331398</v>
      </c>
      <c r="I164" s="17">
        <v>0.39848939061726901</v>
      </c>
      <c r="J164" s="17">
        <v>0.33106610025916899</v>
      </c>
      <c r="K164" s="17">
        <v>0.36601198071720997</v>
      </c>
      <c r="L164" s="17">
        <v>0.35928670445831801</v>
      </c>
      <c r="M164" s="17"/>
      <c r="N164" s="17">
        <v>0.425104145781044</v>
      </c>
      <c r="O164" s="17">
        <v>0.39804227111683599</v>
      </c>
      <c r="P164" s="17">
        <v>0.32156262121511497</v>
      </c>
      <c r="Q164" s="17">
        <v>0.32518127919968898</v>
      </c>
      <c r="R164" s="17"/>
      <c r="S164" s="17">
        <v>0.40697841244440602</v>
      </c>
      <c r="T164" s="17">
        <v>0.324805762846818</v>
      </c>
      <c r="U164" s="17">
        <v>0.41762821300293101</v>
      </c>
      <c r="V164" s="17">
        <v>0.319767757910498</v>
      </c>
      <c r="W164" s="17">
        <v>0.38080930160674697</v>
      </c>
      <c r="X164" s="17">
        <v>0.27815863319304002</v>
      </c>
      <c r="Y164" s="17">
        <v>0.35764510599340499</v>
      </c>
      <c r="Z164" s="17">
        <v>0.38722099298090201</v>
      </c>
      <c r="AA164" s="17">
        <v>0.42892531268803802</v>
      </c>
      <c r="AB164" s="17">
        <v>0.34845170792188301</v>
      </c>
      <c r="AC164" s="17">
        <v>0.444766599967511</v>
      </c>
      <c r="AD164" s="17">
        <v>0.39749735468691799</v>
      </c>
      <c r="AE164" s="17"/>
      <c r="AF164" s="17">
        <v>0.31695347782827099</v>
      </c>
      <c r="AG164" s="17">
        <v>0.43099088053059798</v>
      </c>
      <c r="AH164" s="17">
        <v>0.36187158723325902</v>
      </c>
    </row>
    <row r="165" spans="2:34" x14ac:dyDescent="0.3">
      <c r="B165" t="s">
        <v>140</v>
      </c>
      <c r="C165" s="17">
        <v>0.332026860622949</v>
      </c>
      <c r="D165" s="17">
        <v>0.29715845682063102</v>
      </c>
      <c r="E165" s="17">
        <v>0.36658635332563999</v>
      </c>
      <c r="F165" s="17"/>
      <c r="G165" s="17">
        <v>0.47482419417482402</v>
      </c>
      <c r="H165" s="17">
        <v>0.43091746376101803</v>
      </c>
      <c r="I165" s="17">
        <v>0.36764443999469498</v>
      </c>
      <c r="J165" s="17">
        <v>0.29329534080896202</v>
      </c>
      <c r="K165" s="17">
        <v>0.27572547906470601</v>
      </c>
      <c r="L165" s="17">
        <v>0.197294254604227</v>
      </c>
      <c r="M165" s="17"/>
      <c r="N165" s="17">
        <v>0.37704789182260701</v>
      </c>
      <c r="O165" s="17">
        <v>0.35575401453848599</v>
      </c>
      <c r="P165" s="17">
        <v>0.27753677471655802</v>
      </c>
      <c r="Q165" s="17">
        <v>0.303393087167808</v>
      </c>
      <c r="R165" s="17"/>
      <c r="S165" s="17">
        <v>0.377553754091358</v>
      </c>
      <c r="T165" s="17">
        <v>0.34803922684935901</v>
      </c>
      <c r="U165" s="17">
        <v>0.32133146105831101</v>
      </c>
      <c r="V165" s="17">
        <v>0.26168790405210302</v>
      </c>
      <c r="W165" s="17">
        <v>0.30301495928587802</v>
      </c>
      <c r="X165" s="17">
        <v>0.288478599087439</v>
      </c>
      <c r="Y165" s="17">
        <v>0.35398927990217999</v>
      </c>
      <c r="Z165" s="17">
        <v>0.330663142247617</v>
      </c>
      <c r="AA165" s="17">
        <v>0.40338030849652001</v>
      </c>
      <c r="AB165" s="17">
        <v>0.27392072305080201</v>
      </c>
      <c r="AC165" s="17">
        <v>0.23300283558539001</v>
      </c>
      <c r="AD165" s="17">
        <v>0.51079009498973604</v>
      </c>
      <c r="AE165" s="17"/>
      <c r="AF165" s="17">
        <v>0.33763672784923898</v>
      </c>
      <c r="AG165" s="17">
        <v>0.42590873976093502</v>
      </c>
      <c r="AH165" s="17">
        <v>0.25507582881427898</v>
      </c>
    </row>
    <row r="166" spans="2:34" x14ac:dyDescent="0.3">
      <c r="B166" t="s">
        <v>141</v>
      </c>
      <c r="C166" s="17">
        <v>0.31447062594040498</v>
      </c>
      <c r="D166" s="17">
        <v>0.30361651067080297</v>
      </c>
      <c r="E166" s="17">
        <v>0.323681580385413</v>
      </c>
      <c r="F166" s="17"/>
      <c r="G166" s="17">
        <v>0.33886384855289098</v>
      </c>
      <c r="H166" s="17">
        <v>0.33432155983018202</v>
      </c>
      <c r="I166" s="17">
        <v>0.351941251381436</v>
      </c>
      <c r="J166" s="17">
        <v>0.214168253317956</v>
      </c>
      <c r="K166" s="17">
        <v>0.28660923739919397</v>
      </c>
      <c r="L166" s="17">
        <v>0.35175935851971701</v>
      </c>
      <c r="M166" s="17"/>
      <c r="N166" s="17">
        <v>0.33658766844582499</v>
      </c>
      <c r="O166" s="17">
        <v>0.33358286368455697</v>
      </c>
      <c r="P166" s="17">
        <v>0.33508062086426899</v>
      </c>
      <c r="Q166" s="17">
        <v>0.25384743381532998</v>
      </c>
      <c r="R166" s="17"/>
      <c r="S166" s="17">
        <v>0.34062237005384899</v>
      </c>
      <c r="T166" s="17">
        <v>0.27903892987531398</v>
      </c>
      <c r="U166" s="17">
        <v>0.37669248026104901</v>
      </c>
      <c r="V166" s="17">
        <v>0.340035202238475</v>
      </c>
      <c r="W166" s="17">
        <v>0.33217412224536402</v>
      </c>
      <c r="X166" s="17">
        <v>0.21542856977067201</v>
      </c>
      <c r="Y166" s="17">
        <v>0.31016900166780298</v>
      </c>
      <c r="Z166" s="17">
        <v>0.34040229645839198</v>
      </c>
      <c r="AA166" s="17">
        <v>0.320284197953698</v>
      </c>
      <c r="AB166" s="17">
        <v>0.29729333396263202</v>
      </c>
      <c r="AC166" s="17">
        <v>0.343784584457481</v>
      </c>
      <c r="AD166" s="17">
        <v>0.31857244027806603</v>
      </c>
      <c r="AE166" s="17"/>
      <c r="AF166" s="17">
        <v>0.278010449083333</v>
      </c>
      <c r="AG166" s="17">
        <v>0.38764679985376899</v>
      </c>
      <c r="AH166" s="17">
        <v>0.30479372622665601</v>
      </c>
    </row>
    <row r="167" spans="2:34" x14ac:dyDescent="0.3">
      <c r="B167" t="s">
        <v>142</v>
      </c>
      <c r="C167" s="17">
        <v>0.31432789818801099</v>
      </c>
      <c r="D167" s="17">
        <v>0.34226864699899301</v>
      </c>
      <c r="E167" s="17">
        <v>0.28777282352023498</v>
      </c>
      <c r="F167" s="17"/>
      <c r="G167" s="17">
        <v>0.32679729592121498</v>
      </c>
      <c r="H167" s="17">
        <v>0.33964597028172699</v>
      </c>
      <c r="I167" s="17">
        <v>0.35394507163961503</v>
      </c>
      <c r="J167" s="17">
        <v>0.30364503426928702</v>
      </c>
      <c r="K167" s="17">
        <v>0.25667829930622199</v>
      </c>
      <c r="L167" s="17">
        <v>0.30069499165148</v>
      </c>
      <c r="M167" s="17"/>
      <c r="N167" s="17">
        <v>0.31306541267222598</v>
      </c>
      <c r="O167" s="17">
        <v>0.31419592151703302</v>
      </c>
      <c r="P167" s="17">
        <v>0.35208887045717802</v>
      </c>
      <c r="Q167" s="17">
        <v>0.28244870670523398</v>
      </c>
      <c r="R167" s="17"/>
      <c r="S167" s="17">
        <v>0.328711093059534</v>
      </c>
      <c r="T167" s="17">
        <v>0.30118773864477699</v>
      </c>
      <c r="U167" s="17">
        <v>0.279009402219764</v>
      </c>
      <c r="V167" s="17">
        <v>0.27716414363833503</v>
      </c>
      <c r="W167" s="17">
        <v>0.33291940412367999</v>
      </c>
      <c r="X167" s="17">
        <v>0.29511893808484102</v>
      </c>
      <c r="Y167" s="17">
        <v>0.32676050360594999</v>
      </c>
      <c r="Z167" s="17">
        <v>0.29779537443702597</v>
      </c>
      <c r="AA167" s="17">
        <v>0.31522641962694697</v>
      </c>
      <c r="AB167" s="17">
        <v>0.32645717148875902</v>
      </c>
      <c r="AC167" s="17">
        <v>0.33299405315646102</v>
      </c>
      <c r="AD167" s="17">
        <v>0.44474194555885699</v>
      </c>
      <c r="AE167" s="17"/>
      <c r="AF167" s="17">
        <v>0.31330773445938298</v>
      </c>
      <c r="AG167" s="17">
        <v>0.37562033942761802</v>
      </c>
      <c r="AH167" s="17">
        <v>0.30575611971415201</v>
      </c>
    </row>
    <row r="168" spans="2:34" x14ac:dyDescent="0.3">
      <c r="B168" t="s">
        <v>143</v>
      </c>
      <c r="C168" s="17">
        <v>0.24824991990848999</v>
      </c>
      <c r="D168" s="17">
        <v>0.27948622781395999</v>
      </c>
      <c r="E168" s="17">
        <v>0.21639944714419701</v>
      </c>
      <c r="F168" s="17"/>
      <c r="G168" s="17">
        <v>0.21400996170148401</v>
      </c>
      <c r="H168" s="17">
        <v>0.305335763949039</v>
      </c>
      <c r="I168" s="17">
        <v>0.297257521106772</v>
      </c>
      <c r="J168" s="17">
        <v>0.18285090285658501</v>
      </c>
      <c r="K168" s="17">
        <v>0.20317512942924601</v>
      </c>
      <c r="L168" s="17">
        <v>0.26812932047707499</v>
      </c>
      <c r="M168" s="17"/>
      <c r="N168" s="17">
        <v>0.30869002320887401</v>
      </c>
      <c r="O168" s="17">
        <v>0.24974410794225199</v>
      </c>
      <c r="P168" s="17">
        <v>0.20234465363908799</v>
      </c>
      <c r="Q168" s="17">
        <v>0.217183677066206</v>
      </c>
      <c r="R168" s="17"/>
      <c r="S168" s="17">
        <v>0.22287839801975501</v>
      </c>
      <c r="T168" s="17">
        <v>0.18426811783300401</v>
      </c>
      <c r="U168" s="17">
        <v>0.27776267002848098</v>
      </c>
      <c r="V168" s="17">
        <v>0.19679784381391199</v>
      </c>
      <c r="W168" s="17">
        <v>0.25311843520689697</v>
      </c>
      <c r="X168" s="17">
        <v>0.28242397746357201</v>
      </c>
      <c r="Y168" s="17">
        <v>0.18597034179841401</v>
      </c>
      <c r="Z168" s="17">
        <v>0.31362072932756302</v>
      </c>
      <c r="AA168" s="17">
        <v>0.32116151635291201</v>
      </c>
      <c r="AB168" s="17">
        <v>0.24876525293200399</v>
      </c>
      <c r="AC168" s="17">
        <v>0.27807266409607301</v>
      </c>
      <c r="AD168" s="17">
        <v>0.36617361594738601</v>
      </c>
      <c r="AE168" s="17"/>
      <c r="AF168" s="17">
        <v>0.284484266903479</v>
      </c>
      <c r="AG168" s="17">
        <v>0.27556193200377999</v>
      </c>
      <c r="AH168" s="17">
        <v>0.253188585105242</v>
      </c>
    </row>
    <row r="169" spans="2:34" x14ac:dyDescent="0.3">
      <c r="B169" t="s">
        <v>144</v>
      </c>
      <c r="C169" s="17">
        <v>0.16336320556678899</v>
      </c>
      <c r="D169" s="17">
        <v>0.15468697104633</v>
      </c>
      <c r="E169" s="17">
        <v>0.17015992080760101</v>
      </c>
      <c r="F169" s="17"/>
      <c r="G169" s="17">
        <v>0.14916131393412799</v>
      </c>
      <c r="H169" s="17">
        <v>0.147623967055869</v>
      </c>
      <c r="I169" s="17">
        <v>0.213412687599941</v>
      </c>
      <c r="J169" s="17">
        <v>0.171475357974679</v>
      </c>
      <c r="K169" s="17">
        <v>0.12836260180938899</v>
      </c>
      <c r="L169" s="17">
        <v>0.16172966526077201</v>
      </c>
      <c r="M169" s="17"/>
      <c r="N169" s="17">
        <v>0.139687753602768</v>
      </c>
      <c r="O169" s="17">
        <v>0.151252908509588</v>
      </c>
      <c r="P169" s="17">
        <v>0.17452125516223799</v>
      </c>
      <c r="Q169" s="17">
        <v>0.187080932376431</v>
      </c>
      <c r="R169" s="17"/>
      <c r="S169" s="17">
        <v>0.11592152580552099</v>
      </c>
      <c r="T169" s="17">
        <v>0.17464700022506299</v>
      </c>
      <c r="U169" s="17">
        <v>0.17207342960880601</v>
      </c>
      <c r="V169" s="17">
        <v>0.213214116162187</v>
      </c>
      <c r="W169" s="17">
        <v>0.203447732464825</v>
      </c>
      <c r="X169" s="17">
        <v>0.20630821764618401</v>
      </c>
      <c r="Y169" s="17">
        <v>0.205739163207599</v>
      </c>
      <c r="Z169" s="17">
        <v>0.15497392008525099</v>
      </c>
      <c r="AA169" s="17">
        <v>0.19040057025660201</v>
      </c>
      <c r="AB169" s="17">
        <v>4.4704027283212301E-2</v>
      </c>
      <c r="AC169" s="17">
        <v>0.18107008312052</v>
      </c>
      <c r="AD169" s="17">
        <v>6.7115870584101595E-2</v>
      </c>
      <c r="AE169" s="17"/>
      <c r="AF169" s="17">
        <v>0.15848106793802699</v>
      </c>
      <c r="AG169" s="17">
        <v>0.174648122987316</v>
      </c>
      <c r="AH169" s="17">
        <v>0.17896718019723501</v>
      </c>
    </row>
    <row r="170" spans="2:34" x14ac:dyDescent="0.3">
      <c r="B170" t="s">
        <v>60</v>
      </c>
      <c r="C170" s="17">
        <v>9.0489050140396099E-2</v>
      </c>
      <c r="D170" s="17">
        <v>6.0471042159124702E-2</v>
      </c>
      <c r="E170" s="17">
        <v>0.11985803600520201</v>
      </c>
      <c r="F170" s="17"/>
      <c r="G170" s="17">
        <v>5.3529916695037302E-2</v>
      </c>
      <c r="H170" s="17">
        <v>5.67575212917985E-2</v>
      </c>
      <c r="I170" s="17">
        <v>4.1562490760915602E-2</v>
      </c>
      <c r="J170" s="17">
        <v>0.14794994787816201</v>
      </c>
      <c r="K170" s="17">
        <v>0.10777344758223401</v>
      </c>
      <c r="L170" s="17">
        <v>0.12403150291418701</v>
      </c>
      <c r="M170" s="17"/>
      <c r="N170" s="17">
        <v>4.8254251555703502E-2</v>
      </c>
      <c r="O170" s="17">
        <v>9.6071447225357903E-2</v>
      </c>
      <c r="P170" s="17">
        <v>9.9504151302980903E-2</v>
      </c>
      <c r="Q170" s="17">
        <v>0.123922024624024</v>
      </c>
      <c r="R170" s="17"/>
      <c r="S170" s="17">
        <v>6.4958428623499598E-2</v>
      </c>
      <c r="T170" s="17">
        <v>0.14136115459828</v>
      </c>
      <c r="U170" s="17">
        <v>0.117984734264192</v>
      </c>
      <c r="V170" s="17">
        <v>0.11185284607091001</v>
      </c>
      <c r="W170" s="17">
        <v>8.3247385107116004E-2</v>
      </c>
      <c r="X170" s="17">
        <v>9.0631634353682405E-2</v>
      </c>
      <c r="Y170" s="17">
        <v>7.1793939282934705E-2</v>
      </c>
      <c r="Z170" s="17">
        <v>4.3687874690783599E-2</v>
      </c>
      <c r="AA170" s="17">
        <v>7.9172285817960306E-2</v>
      </c>
      <c r="AB170" s="17">
        <v>0.11552171383904</v>
      </c>
      <c r="AC170" s="17">
        <v>5.6851347464378997E-2</v>
      </c>
      <c r="AD170" s="17">
        <v>0</v>
      </c>
      <c r="AE170" s="17"/>
      <c r="AF170" s="17">
        <v>6.0605906417645801E-2</v>
      </c>
      <c r="AG170" s="17">
        <v>6.5483761723975298E-2</v>
      </c>
      <c r="AH170" s="17">
        <v>7.2960433120618895E-2</v>
      </c>
    </row>
    <row r="171" spans="2:34" x14ac:dyDescent="0.3">
      <c r="B171" t="s">
        <v>75</v>
      </c>
      <c r="C171" s="17">
        <v>3.5858949972429201E-2</v>
      </c>
      <c r="D171" s="17">
        <v>3.4895805697847997E-2</v>
      </c>
      <c r="E171" s="17">
        <v>3.6865895714533997E-2</v>
      </c>
      <c r="F171" s="17"/>
      <c r="G171" s="17">
        <v>2.71443827290784E-2</v>
      </c>
      <c r="H171" s="17">
        <v>2.3167221386655799E-2</v>
      </c>
      <c r="I171" s="17">
        <v>3.8370725292027001E-2</v>
      </c>
      <c r="J171" s="17">
        <v>5.9063945547761003E-2</v>
      </c>
      <c r="K171" s="17">
        <v>3.5246622376458002E-2</v>
      </c>
      <c r="L171" s="17">
        <v>3.1475632609013898E-2</v>
      </c>
      <c r="M171" s="17"/>
      <c r="N171" s="17">
        <v>2.06161660774439E-2</v>
      </c>
      <c r="O171" s="17">
        <v>2.2846783153223998E-2</v>
      </c>
      <c r="P171" s="17">
        <v>5.6618890703599503E-2</v>
      </c>
      <c r="Q171" s="17">
        <v>4.4562550472265899E-2</v>
      </c>
      <c r="R171" s="17"/>
      <c r="S171" s="17">
        <v>1.41035001370913E-2</v>
      </c>
      <c r="T171" s="17">
        <v>4.4783799970357203E-2</v>
      </c>
      <c r="U171" s="17">
        <v>3.4778784792902098E-2</v>
      </c>
      <c r="V171" s="17">
        <v>6.7045338648878197E-2</v>
      </c>
      <c r="W171" s="17">
        <v>5.04733482743141E-2</v>
      </c>
      <c r="X171" s="17">
        <v>6.3547128888124499E-2</v>
      </c>
      <c r="Y171" s="17">
        <v>2.8939902909140499E-2</v>
      </c>
      <c r="Z171" s="17">
        <v>0</v>
      </c>
      <c r="AA171" s="17">
        <v>2.5221104759094198E-2</v>
      </c>
      <c r="AB171" s="17">
        <v>3.4599204382469301E-2</v>
      </c>
      <c r="AC171" s="17">
        <v>3.5138293060053498E-2</v>
      </c>
      <c r="AD171" s="17">
        <v>0</v>
      </c>
      <c r="AE171" s="17"/>
      <c r="AF171" s="17">
        <v>2.87467996538903E-2</v>
      </c>
      <c r="AG171" s="17">
        <v>1.1250284403671901E-2</v>
      </c>
      <c r="AH171" s="17">
        <v>3.6791034674010702E-2</v>
      </c>
    </row>
    <row r="172" spans="2:34" x14ac:dyDescent="0.3">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row>
    <row r="173" spans="2:34" x14ac:dyDescent="0.3">
      <c r="B173" s="6" t="s">
        <v>156</v>
      </c>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row>
    <row r="174" spans="2:34" x14ac:dyDescent="0.3">
      <c r="B174" s="24" t="s">
        <v>63</v>
      </c>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row>
    <row r="175" spans="2:34" x14ac:dyDescent="0.3">
      <c r="B175" t="s">
        <v>148</v>
      </c>
      <c r="C175" s="17">
        <v>0.163400712087066</v>
      </c>
      <c r="D175" s="17">
        <v>0.19967907733475901</v>
      </c>
      <c r="E175" s="17">
        <v>0.12844160887242201</v>
      </c>
      <c r="F175" s="17"/>
      <c r="G175" s="17">
        <v>0.32285879064015399</v>
      </c>
      <c r="H175" s="17">
        <v>0.19635337020695101</v>
      </c>
      <c r="I175" s="17">
        <v>0.24397469879553901</v>
      </c>
      <c r="J175" s="17">
        <v>0.10578103841154</v>
      </c>
      <c r="K175" s="17">
        <v>8.5475766187540103E-2</v>
      </c>
      <c r="L175" s="17">
        <v>6.4313887528160807E-2</v>
      </c>
      <c r="M175" s="17"/>
      <c r="N175" s="17">
        <v>0.21471704549659301</v>
      </c>
      <c r="O175" s="17">
        <v>0.16510818164968799</v>
      </c>
      <c r="P175" s="17">
        <v>0.141202973596355</v>
      </c>
      <c r="Q175" s="17">
        <v>0.119686928008832</v>
      </c>
      <c r="R175" s="17"/>
      <c r="S175" s="17">
        <v>0.22394572398333401</v>
      </c>
      <c r="T175" s="17">
        <v>0.14252538144861801</v>
      </c>
      <c r="U175" s="17">
        <v>0.15020171743203101</v>
      </c>
      <c r="V175" s="17">
        <v>0.132233001129936</v>
      </c>
      <c r="W175" s="17">
        <v>0.13602334431698199</v>
      </c>
      <c r="X175" s="17">
        <v>0.12335302160823999</v>
      </c>
      <c r="Y175" s="17">
        <v>0.153333473466265</v>
      </c>
      <c r="Z175" s="17">
        <v>0.24171012620522001</v>
      </c>
      <c r="AA175" s="17">
        <v>0.165381224963014</v>
      </c>
      <c r="AB175" s="17">
        <v>0.15074144751528201</v>
      </c>
      <c r="AC175" s="17">
        <v>0.217622737829124</v>
      </c>
      <c r="AD175" s="17">
        <v>0.14868850931873001</v>
      </c>
      <c r="AE175" s="17"/>
      <c r="AF175" s="17">
        <v>0.115906585239674</v>
      </c>
      <c r="AG175" s="17">
        <v>0.30893110685805097</v>
      </c>
      <c r="AH175" s="17">
        <v>0.119836056793214</v>
      </c>
    </row>
    <row r="176" spans="2:34" x14ac:dyDescent="0.3">
      <c r="B176" t="s">
        <v>149</v>
      </c>
      <c r="C176" s="17">
        <v>0.40802256580430402</v>
      </c>
      <c r="D176" s="17">
        <v>0.39240997185437099</v>
      </c>
      <c r="E176" s="17">
        <v>0.42204444104856598</v>
      </c>
      <c r="F176" s="17"/>
      <c r="G176" s="17">
        <v>0.45487573798230502</v>
      </c>
      <c r="H176" s="17">
        <v>0.51982522059631697</v>
      </c>
      <c r="I176" s="17">
        <v>0.437800543577607</v>
      </c>
      <c r="J176" s="17">
        <v>0.40414744239164802</v>
      </c>
      <c r="K176" s="17">
        <v>0.36951565842822798</v>
      </c>
      <c r="L176" s="17">
        <v>0.291015902186474</v>
      </c>
      <c r="M176" s="17"/>
      <c r="N176" s="17">
        <v>0.43097786646880398</v>
      </c>
      <c r="O176" s="17">
        <v>0.45640799022690698</v>
      </c>
      <c r="P176" s="17">
        <v>0.42623168050480698</v>
      </c>
      <c r="Q176" s="17">
        <v>0.323056140444412</v>
      </c>
      <c r="R176" s="17"/>
      <c r="S176" s="17">
        <v>0.40283247982485498</v>
      </c>
      <c r="T176" s="17">
        <v>0.44903367572012998</v>
      </c>
      <c r="U176" s="17">
        <v>0.33710203589884802</v>
      </c>
      <c r="V176" s="17">
        <v>0.416326080942091</v>
      </c>
      <c r="W176" s="17">
        <v>0.38168738597123802</v>
      </c>
      <c r="X176" s="17">
        <v>0.479287602913197</v>
      </c>
      <c r="Y176" s="17">
        <v>0.46955784074881102</v>
      </c>
      <c r="Z176" s="17">
        <v>0.41353717987000699</v>
      </c>
      <c r="AA176" s="17">
        <v>0.328155349039146</v>
      </c>
      <c r="AB176" s="17">
        <v>0.404006906273782</v>
      </c>
      <c r="AC176" s="17">
        <v>0.39152353057064798</v>
      </c>
      <c r="AD176" s="17">
        <v>0.42857886937823603</v>
      </c>
      <c r="AE176" s="17"/>
      <c r="AF176" s="17">
        <v>0.42553996030707503</v>
      </c>
      <c r="AG176" s="17">
        <v>0.443933485696209</v>
      </c>
      <c r="AH176" s="17">
        <v>0.38042120762777998</v>
      </c>
    </row>
    <row r="177" spans="2:34" x14ac:dyDescent="0.3">
      <c r="B177" t="s">
        <v>150</v>
      </c>
      <c r="C177" s="17">
        <v>0.25214958101067703</v>
      </c>
      <c r="D177" s="17">
        <v>0.25426854110618002</v>
      </c>
      <c r="E177" s="17">
        <v>0.25058342533793998</v>
      </c>
      <c r="F177" s="17"/>
      <c r="G177" s="17">
        <v>0.12719551589743699</v>
      </c>
      <c r="H177" s="17">
        <v>0.151479303944485</v>
      </c>
      <c r="I177" s="17">
        <v>0.17999261785756701</v>
      </c>
      <c r="J177" s="17">
        <v>0.30442212611845798</v>
      </c>
      <c r="K177" s="17">
        <v>0.32973740252506301</v>
      </c>
      <c r="L177" s="17">
        <v>0.38095704304357397</v>
      </c>
      <c r="M177" s="17"/>
      <c r="N177" s="17">
        <v>0.22444474435158801</v>
      </c>
      <c r="O177" s="17">
        <v>0.21254552465517901</v>
      </c>
      <c r="P177" s="17">
        <v>0.277127722079756</v>
      </c>
      <c r="Q177" s="17">
        <v>0.30185574038059299</v>
      </c>
      <c r="R177" s="17"/>
      <c r="S177" s="17">
        <v>0.19345257857294099</v>
      </c>
      <c r="T177" s="17">
        <v>0.27634522903062397</v>
      </c>
      <c r="U177" s="17">
        <v>0.305918264690831</v>
      </c>
      <c r="V177" s="17">
        <v>0.27433657638020598</v>
      </c>
      <c r="W177" s="17">
        <v>0.35065504558769101</v>
      </c>
      <c r="X177" s="17">
        <v>0.19334586256504099</v>
      </c>
      <c r="Y177" s="17">
        <v>0.20077159248089699</v>
      </c>
      <c r="Z177" s="17">
        <v>0.15698411357334699</v>
      </c>
      <c r="AA177" s="17">
        <v>0.31070686650059598</v>
      </c>
      <c r="AB177" s="17">
        <v>0.25076943120468798</v>
      </c>
      <c r="AC177" s="17">
        <v>0.22860258053679799</v>
      </c>
      <c r="AD177" s="17">
        <v>0.249118321009308</v>
      </c>
      <c r="AE177" s="17"/>
      <c r="AF177" s="17">
        <v>0.30759328852460399</v>
      </c>
      <c r="AG177" s="17">
        <v>0.15042698147773201</v>
      </c>
      <c r="AH177" s="17">
        <v>0.30132708689608001</v>
      </c>
    </row>
    <row r="178" spans="2:34" x14ac:dyDescent="0.3">
      <c r="B178" t="s">
        <v>151</v>
      </c>
      <c r="C178" s="17">
        <v>5.7768372958921101E-2</v>
      </c>
      <c r="D178" s="17">
        <v>5.9131667795283602E-2</v>
      </c>
      <c r="E178" s="17">
        <v>5.6555896545597402E-2</v>
      </c>
      <c r="F178" s="17"/>
      <c r="G178" s="17">
        <v>3.3931538596751701E-2</v>
      </c>
      <c r="H178" s="17">
        <v>7.21866000363688E-2</v>
      </c>
      <c r="I178" s="17">
        <v>5.8810883441504001E-2</v>
      </c>
      <c r="J178" s="17">
        <v>6.3838176833281898E-2</v>
      </c>
      <c r="K178" s="17">
        <v>5.3596145036315601E-2</v>
      </c>
      <c r="L178" s="17">
        <v>5.8934589211437703E-2</v>
      </c>
      <c r="M178" s="17"/>
      <c r="N178" s="17">
        <v>3.8609610348441299E-2</v>
      </c>
      <c r="O178" s="17">
        <v>7.2193602778329397E-2</v>
      </c>
      <c r="P178" s="17">
        <v>4.9920893508875797E-2</v>
      </c>
      <c r="Q178" s="17">
        <v>6.7505725151292995E-2</v>
      </c>
      <c r="R178" s="17"/>
      <c r="S178" s="17">
        <v>6.1730994920794299E-2</v>
      </c>
      <c r="T178" s="17">
        <v>2.1709494988613499E-2</v>
      </c>
      <c r="U178" s="17">
        <v>4.63482489023112E-2</v>
      </c>
      <c r="V178" s="17">
        <v>8.78825876553605E-2</v>
      </c>
      <c r="W178" s="17">
        <v>4.9395130618806703E-2</v>
      </c>
      <c r="X178" s="17">
        <v>6.3086736251736802E-2</v>
      </c>
      <c r="Y178" s="17">
        <v>6.4839493622182595E-2</v>
      </c>
      <c r="Z178" s="17">
        <v>9.8238588703791097E-2</v>
      </c>
      <c r="AA178" s="17">
        <v>4.4142913006459797E-2</v>
      </c>
      <c r="AB178" s="17">
        <v>8.0685307356602398E-2</v>
      </c>
      <c r="AC178" s="17">
        <v>6.9236251374593993E-2</v>
      </c>
      <c r="AD178" s="17">
        <v>2.8448078782290501E-2</v>
      </c>
      <c r="AE178" s="17"/>
      <c r="AF178" s="17">
        <v>7.5494034681241107E-2</v>
      </c>
      <c r="AG178" s="17">
        <v>3.5618963690324003E-2</v>
      </c>
      <c r="AH178" s="17">
        <v>6.3879982680146594E-2</v>
      </c>
    </row>
    <row r="179" spans="2:34" x14ac:dyDescent="0.3">
      <c r="B179" t="s">
        <v>152</v>
      </c>
      <c r="C179" s="17">
        <v>2.14245916873569E-2</v>
      </c>
      <c r="D179" s="17">
        <v>2.2281443152161001E-2</v>
      </c>
      <c r="E179" s="17">
        <v>2.0633345008205701E-2</v>
      </c>
      <c r="F179" s="17"/>
      <c r="G179" s="17">
        <v>1.3509214455168599E-2</v>
      </c>
      <c r="H179" s="17">
        <v>2.80263206380123E-2</v>
      </c>
      <c r="I179" s="17">
        <v>8.2863866614417293E-3</v>
      </c>
      <c r="J179" s="17">
        <v>1.6062916058881899E-2</v>
      </c>
      <c r="K179" s="17">
        <v>2.58524050376286E-2</v>
      </c>
      <c r="L179" s="17">
        <v>3.3409103571902597E-2</v>
      </c>
      <c r="M179" s="17"/>
      <c r="N179" s="17">
        <v>3.4791403584903098E-3</v>
      </c>
      <c r="O179" s="17">
        <v>1.0500093865590299E-2</v>
      </c>
      <c r="P179" s="17">
        <v>3.8956151421017902E-2</v>
      </c>
      <c r="Q179" s="17">
        <v>3.7127531316213998E-2</v>
      </c>
      <c r="R179" s="17"/>
      <c r="S179" s="17">
        <v>2.1834387020561501E-2</v>
      </c>
      <c r="T179" s="17">
        <v>2.8703888022930401E-2</v>
      </c>
      <c r="U179" s="17">
        <v>2.2867646803194499E-2</v>
      </c>
      <c r="V179" s="17">
        <v>2.1646065200349601E-2</v>
      </c>
      <c r="W179" s="17">
        <v>0</v>
      </c>
      <c r="X179" s="17">
        <v>3.7847077258313898E-2</v>
      </c>
      <c r="Y179" s="17">
        <v>0</v>
      </c>
      <c r="Z179" s="17">
        <v>2.2280305843781701E-2</v>
      </c>
      <c r="AA179" s="17">
        <v>4.2370018522668702E-2</v>
      </c>
      <c r="AB179" s="17">
        <v>1.0322501985110699E-2</v>
      </c>
      <c r="AC179" s="17">
        <v>1.872544077498E-2</v>
      </c>
      <c r="AD179" s="17">
        <v>0</v>
      </c>
      <c r="AE179" s="17"/>
      <c r="AF179" s="17">
        <v>3.9242552380689799E-2</v>
      </c>
      <c r="AG179" s="17">
        <v>6.2240363292763801E-3</v>
      </c>
      <c r="AH179" s="17">
        <v>4.3852864342958903E-2</v>
      </c>
    </row>
    <row r="180" spans="2:34" x14ac:dyDescent="0.3">
      <c r="B180" t="s">
        <v>60</v>
      </c>
      <c r="C180" s="17">
        <v>9.7234176451675397E-2</v>
      </c>
      <c r="D180" s="17">
        <v>7.22292987572455E-2</v>
      </c>
      <c r="E180" s="17">
        <v>0.12174128318727</v>
      </c>
      <c r="F180" s="17"/>
      <c r="G180" s="17">
        <v>4.7629202428184303E-2</v>
      </c>
      <c r="H180" s="17">
        <v>3.2129184577865802E-2</v>
      </c>
      <c r="I180" s="17">
        <v>7.11348696663405E-2</v>
      </c>
      <c r="J180" s="17">
        <v>0.105748300186189</v>
      </c>
      <c r="K180" s="17">
        <v>0.135822622785225</v>
      </c>
      <c r="L180" s="17">
        <v>0.17136947445845099</v>
      </c>
      <c r="M180" s="17"/>
      <c r="N180" s="17">
        <v>8.7771592976082696E-2</v>
      </c>
      <c r="O180" s="17">
        <v>8.32446068243064E-2</v>
      </c>
      <c r="P180" s="17">
        <v>6.6560578889187996E-2</v>
      </c>
      <c r="Q180" s="17">
        <v>0.15076793469865701</v>
      </c>
      <c r="R180" s="17"/>
      <c r="S180" s="17">
        <v>9.6203835677515101E-2</v>
      </c>
      <c r="T180" s="17">
        <v>8.1682330789083393E-2</v>
      </c>
      <c r="U180" s="17">
        <v>0.13756208627278499</v>
      </c>
      <c r="V180" s="17">
        <v>6.7575688692056296E-2</v>
      </c>
      <c r="W180" s="17">
        <v>8.2239093505282496E-2</v>
      </c>
      <c r="X180" s="17">
        <v>0.103079699403471</v>
      </c>
      <c r="Y180" s="17">
        <v>0.111497599681844</v>
      </c>
      <c r="Z180" s="17">
        <v>6.7249685803853307E-2</v>
      </c>
      <c r="AA180" s="17">
        <v>0.109243627968116</v>
      </c>
      <c r="AB180" s="17">
        <v>0.103474405664535</v>
      </c>
      <c r="AC180" s="17">
        <v>7.4289458913856493E-2</v>
      </c>
      <c r="AD180" s="17">
        <v>0.14516622151143499</v>
      </c>
      <c r="AE180" s="17"/>
      <c r="AF180" s="17">
        <v>3.6223578866715699E-2</v>
      </c>
      <c r="AG180" s="17">
        <v>5.4865425948407598E-2</v>
      </c>
      <c r="AH180" s="17">
        <v>9.0682801659820303E-2</v>
      </c>
    </row>
    <row r="181" spans="2:34" x14ac:dyDescent="0.3">
      <c r="B181" t="s">
        <v>153</v>
      </c>
      <c r="C181" s="17">
        <v>0.57142327789136904</v>
      </c>
      <c r="D181" s="17">
        <v>0.59208904918912997</v>
      </c>
      <c r="E181" s="17">
        <v>0.55048604992098704</v>
      </c>
      <c r="F181" s="17"/>
      <c r="G181" s="17">
        <v>0.77773452862245895</v>
      </c>
      <c r="H181" s="17">
        <v>0.71617859080326896</v>
      </c>
      <c r="I181" s="17">
        <v>0.68177524237314602</v>
      </c>
      <c r="J181" s="17">
        <v>0.50992848080318798</v>
      </c>
      <c r="K181" s="17">
        <v>0.45499142461576803</v>
      </c>
      <c r="L181" s="17">
        <v>0.35532978971463502</v>
      </c>
      <c r="M181" s="17"/>
      <c r="N181" s="17">
        <v>0.64569491196539797</v>
      </c>
      <c r="O181" s="17">
        <v>0.62151617187659502</v>
      </c>
      <c r="P181" s="17">
        <v>0.56743465410116201</v>
      </c>
      <c r="Q181" s="17">
        <v>0.44274306845324302</v>
      </c>
      <c r="R181" s="17"/>
      <c r="S181" s="17">
        <v>0.62677820380818805</v>
      </c>
      <c r="T181" s="17">
        <v>0.59155905716874901</v>
      </c>
      <c r="U181" s="17">
        <v>0.487303753330878</v>
      </c>
      <c r="V181" s="17">
        <v>0.54855908207202697</v>
      </c>
      <c r="W181" s="17">
        <v>0.51771073028822001</v>
      </c>
      <c r="X181" s="17">
        <v>0.60264062452143796</v>
      </c>
      <c r="Y181" s="17">
        <v>0.62289131421507604</v>
      </c>
      <c r="Z181" s="17">
        <v>0.65524730607522697</v>
      </c>
      <c r="AA181" s="17">
        <v>0.49353657400216</v>
      </c>
      <c r="AB181" s="17">
        <v>0.55474835378906395</v>
      </c>
      <c r="AC181" s="17">
        <v>0.60914626839977204</v>
      </c>
      <c r="AD181" s="17">
        <v>0.57726737869696598</v>
      </c>
      <c r="AE181" s="17"/>
      <c r="AF181" s="17">
        <v>0.54144654554674998</v>
      </c>
      <c r="AG181" s="17">
        <v>0.75286459255425997</v>
      </c>
      <c r="AH181" s="17">
        <v>0.50025726442099405</v>
      </c>
    </row>
    <row r="182" spans="2:34" x14ac:dyDescent="0.3">
      <c r="B182" t="s">
        <v>154</v>
      </c>
      <c r="C182" s="17">
        <v>7.9192964646277994E-2</v>
      </c>
      <c r="D182" s="17">
        <v>8.1413110947444606E-2</v>
      </c>
      <c r="E182" s="17">
        <v>7.7189241553803106E-2</v>
      </c>
      <c r="F182" s="17"/>
      <c r="G182" s="17">
        <v>4.7440753051920297E-2</v>
      </c>
      <c r="H182" s="17">
        <v>0.10021292067438101</v>
      </c>
      <c r="I182" s="17">
        <v>6.7097270102945805E-2</v>
      </c>
      <c r="J182" s="17">
        <v>7.9901092892163794E-2</v>
      </c>
      <c r="K182" s="17">
        <v>7.9448550073944205E-2</v>
      </c>
      <c r="L182" s="17">
        <v>9.23436927833403E-2</v>
      </c>
      <c r="M182" s="17"/>
      <c r="N182" s="17">
        <v>4.2088750706931598E-2</v>
      </c>
      <c r="O182" s="17">
        <v>8.2693696643919706E-2</v>
      </c>
      <c r="P182" s="17">
        <v>8.8877044929893706E-2</v>
      </c>
      <c r="Q182" s="17">
        <v>0.104633256467507</v>
      </c>
      <c r="R182" s="17"/>
      <c r="S182" s="17">
        <v>8.3565381941355904E-2</v>
      </c>
      <c r="T182" s="17">
        <v>5.0413383011544001E-2</v>
      </c>
      <c r="U182" s="17">
        <v>6.9215895705505695E-2</v>
      </c>
      <c r="V182" s="17">
        <v>0.10952865285570999</v>
      </c>
      <c r="W182" s="17">
        <v>4.9395130618806703E-2</v>
      </c>
      <c r="X182" s="17">
        <v>0.100933813510051</v>
      </c>
      <c r="Y182" s="17">
        <v>6.4839493622182595E-2</v>
      </c>
      <c r="Z182" s="17">
        <v>0.120518894547573</v>
      </c>
      <c r="AA182" s="17">
        <v>8.6512931529128506E-2</v>
      </c>
      <c r="AB182" s="17">
        <v>9.1007809341713E-2</v>
      </c>
      <c r="AC182" s="17">
        <v>8.7961692149574E-2</v>
      </c>
      <c r="AD182" s="17">
        <v>2.8448078782290501E-2</v>
      </c>
      <c r="AE182" s="17"/>
      <c r="AF182" s="17">
        <v>0.114736587061931</v>
      </c>
      <c r="AG182" s="17">
        <v>4.1843000019600403E-2</v>
      </c>
      <c r="AH182" s="17">
        <v>0.107732847023106</v>
      </c>
    </row>
    <row r="183" spans="2:34" x14ac:dyDescent="0.3">
      <c r="B183" t="s">
        <v>87</v>
      </c>
      <c r="C183" s="17">
        <v>0.49223031324509098</v>
      </c>
      <c r="D183" s="17">
        <v>0.510675938241686</v>
      </c>
      <c r="E183" s="17">
        <v>0.47329680836718402</v>
      </c>
      <c r="F183" s="17"/>
      <c r="G183" s="17">
        <v>0.73029377557053798</v>
      </c>
      <c r="H183" s="17">
        <v>0.61596567012888803</v>
      </c>
      <c r="I183" s="17">
        <v>0.61467797227020105</v>
      </c>
      <c r="J183" s="17">
        <v>0.43002738791102502</v>
      </c>
      <c r="K183" s="17">
        <v>0.375542874541824</v>
      </c>
      <c r="L183" s="17">
        <v>0.26298609693129399</v>
      </c>
      <c r="M183" s="17"/>
      <c r="N183" s="17">
        <v>0.603606161258466</v>
      </c>
      <c r="O183" s="17">
        <v>0.53882247523267501</v>
      </c>
      <c r="P183" s="17">
        <v>0.47855760917126899</v>
      </c>
      <c r="Q183" s="17">
        <v>0.33810981198573598</v>
      </c>
      <c r="R183" s="17"/>
      <c r="S183" s="17">
        <v>0.54321282186683295</v>
      </c>
      <c r="T183" s="17">
        <v>0.54114567415720505</v>
      </c>
      <c r="U183" s="17">
        <v>0.41808785762537298</v>
      </c>
      <c r="V183" s="17">
        <v>0.43903042921631702</v>
      </c>
      <c r="W183" s="17">
        <v>0.468315599669413</v>
      </c>
      <c r="X183" s="17">
        <v>0.50170681101138703</v>
      </c>
      <c r="Y183" s="17">
        <v>0.55805182059289404</v>
      </c>
      <c r="Z183" s="17">
        <v>0.53472841152765405</v>
      </c>
      <c r="AA183" s="17">
        <v>0.40702364247303202</v>
      </c>
      <c r="AB183" s="17">
        <v>0.46374054444735102</v>
      </c>
      <c r="AC183" s="17">
        <v>0.52118457625019798</v>
      </c>
      <c r="AD183" s="17">
        <v>0.54881929991467504</v>
      </c>
      <c r="AE183" s="17"/>
      <c r="AF183" s="17">
        <v>0.42670995848481902</v>
      </c>
      <c r="AG183" s="17">
        <v>0.71102159253465902</v>
      </c>
      <c r="AH183" s="17">
        <v>0.39252441739788801</v>
      </c>
    </row>
    <row r="184" spans="2:34" x14ac:dyDescent="0.3">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row>
    <row r="185" spans="2:34" x14ac:dyDescent="0.3">
      <c r="B185" s="6" t="s">
        <v>157</v>
      </c>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row>
    <row r="186" spans="2:34" x14ac:dyDescent="0.3">
      <c r="B186" s="24" t="s">
        <v>63</v>
      </c>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row>
    <row r="187" spans="2:34" x14ac:dyDescent="0.3">
      <c r="B187" t="s">
        <v>148</v>
      </c>
      <c r="C187" s="17">
        <v>0.102872707776078</v>
      </c>
      <c r="D187" s="17">
        <v>0.134203207382701</v>
      </c>
      <c r="E187" s="17">
        <v>7.2606547969094104E-2</v>
      </c>
      <c r="F187" s="17"/>
      <c r="G187" s="17">
        <v>0.22931402107128701</v>
      </c>
      <c r="H187" s="17">
        <v>0.143290657382042</v>
      </c>
      <c r="I187" s="17">
        <v>0.120997608400069</v>
      </c>
      <c r="J187" s="17">
        <v>8.2785396070935297E-2</v>
      </c>
      <c r="K187" s="17">
        <v>5.2468923438987597E-2</v>
      </c>
      <c r="L187" s="17">
        <v>2.1598059762890299E-2</v>
      </c>
      <c r="M187" s="17"/>
      <c r="N187" s="17">
        <v>0.163179588804963</v>
      </c>
      <c r="O187" s="17">
        <v>8.8898041073033507E-2</v>
      </c>
      <c r="P187" s="17">
        <v>9.11262299395494E-2</v>
      </c>
      <c r="Q187" s="17">
        <v>6.41194505106535E-2</v>
      </c>
      <c r="R187" s="17"/>
      <c r="S187" s="17">
        <v>0.15407227443331201</v>
      </c>
      <c r="T187" s="17">
        <v>0.123233632444447</v>
      </c>
      <c r="U187" s="17">
        <v>7.3222997512176896E-2</v>
      </c>
      <c r="V187" s="17">
        <v>9.4660156720741698E-2</v>
      </c>
      <c r="W187" s="17">
        <v>0.100186381236024</v>
      </c>
      <c r="X187" s="17">
        <v>4.9742888801413997E-2</v>
      </c>
      <c r="Y187" s="17">
        <v>4.0497857426403799E-2</v>
      </c>
      <c r="Z187" s="17">
        <v>0.10828887866222101</v>
      </c>
      <c r="AA187" s="17">
        <v>8.4078326979723506E-2</v>
      </c>
      <c r="AB187" s="17">
        <v>0.15020512815915901</v>
      </c>
      <c r="AC187" s="17">
        <v>0.14186091162685999</v>
      </c>
      <c r="AD187" s="17">
        <v>6.5805174175399203E-2</v>
      </c>
      <c r="AE187" s="17"/>
      <c r="AF187" s="17">
        <v>8.7939314045938993E-2</v>
      </c>
      <c r="AG187" s="17">
        <v>0.19439830955766399</v>
      </c>
      <c r="AH187" s="17">
        <v>7.6458125452251405E-2</v>
      </c>
    </row>
    <row r="188" spans="2:34" x14ac:dyDescent="0.3">
      <c r="B188" t="s">
        <v>149</v>
      </c>
      <c r="C188" s="17">
        <v>0.331944617990313</v>
      </c>
      <c r="D188" s="17">
        <v>0.36428730183432501</v>
      </c>
      <c r="E188" s="17">
        <v>0.30114335085989202</v>
      </c>
      <c r="F188" s="17"/>
      <c r="G188" s="17">
        <v>0.43768475777933902</v>
      </c>
      <c r="H188" s="17">
        <v>0.461251722926518</v>
      </c>
      <c r="I188" s="17">
        <v>0.391331365733534</v>
      </c>
      <c r="J188" s="17">
        <v>0.310067508118191</v>
      </c>
      <c r="K188" s="17">
        <v>0.291386823512647</v>
      </c>
      <c r="L188" s="17">
        <v>0.15347844917016201</v>
      </c>
      <c r="M188" s="17"/>
      <c r="N188" s="17">
        <v>0.41663634659152099</v>
      </c>
      <c r="O188" s="17">
        <v>0.36730490717935599</v>
      </c>
      <c r="P188" s="17">
        <v>0.31176336296611201</v>
      </c>
      <c r="Q188" s="17">
        <v>0.21783249294437099</v>
      </c>
      <c r="R188" s="17"/>
      <c r="S188" s="17">
        <v>0.34553380130845601</v>
      </c>
      <c r="T188" s="17">
        <v>0.30225708625138298</v>
      </c>
      <c r="U188" s="17">
        <v>0.27739677936026902</v>
      </c>
      <c r="V188" s="17">
        <v>0.33681583873329501</v>
      </c>
      <c r="W188" s="17">
        <v>0.32356258790426801</v>
      </c>
      <c r="X188" s="17">
        <v>0.46295662453530001</v>
      </c>
      <c r="Y188" s="17">
        <v>0.44110547288108298</v>
      </c>
      <c r="Z188" s="17">
        <v>0.31087321928872502</v>
      </c>
      <c r="AA188" s="17">
        <v>0.303969896536955</v>
      </c>
      <c r="AB188" s="17">
        <v>0.27079745795969201</v>
      </c>
      <c r="AC188" s="17">
        <v>0.27982172492024698</v>
      </c>
      <c r="AD188" s="17">
        <v>0.26515758257625799</v>
      </c>
      <c r="AE188" s="17"/>
      <c r="AF188" s="17">
        <v>0.30673060626777399</v>
      </c>
      <c r="AG188" s="17">
        <v>0.39940291415335699</v>
      </c>
      <c r="AH188" s="17">
        <v>0.28158659323158602</v>
      </c>
    </row>
    <row r="189" spans="2:34" x14ac:dyDescent="0.3">
      <c r="B189" t="s">
        <v>150</v>
      </c>
      <c r="C189" s="17">
        <v>0.19208522313387</v>
      </c>
      <c r="D189" s="17">
        <v>0.177523515908421</v>
      </c>
      <c r="E189" s="17">
        <v>0.20662268842635001</v>
      </c>
      <c r="F189" s="17"/>
      <c r="G189" s="17">
        <v>0.167513234476691</v>
      </c>
      <c r="H189" s="17">
        <v>0.179577690515935</v>
      </c>
      <c r="I189" s="17">
        <v>0.23178718313923599</v>
      </c>
      <c r="J189" s="17">
        <v>0.18751860391852601</v>
      </c>
      <c r="K189" s="17">
        <v>0.200493043686685</v>
      </c>
      <c r="L189" s="17">
        <v>0.18420636992605799</v>
      </c>
      <c r="M189" s="17"/>
      <c r="N189" s="17">
        <v>0.17420436955450599</v>
      </c>
      <c r="O189" s="17">
        <v>0.20458555822729699</v>
      </c>
      <c r="P189" s="17">
        <v>0.190965232447766</v>
      </c>
      <c r="Q189" s="17">
        <v>0.19885491891823701</v>
      </c>
      <c r="R189" s="17"/>
      <c r="S189" s="17">
        <v>0.172643927429315</v>
      </c>
      <c r="T189" s="17">
        <v>0.227733715415293</v>
      </c>
      <c r="U189" s="17">
        <v>0.200235117829628</v>
      </c>
      <c r="V189" s="17">
        <v>0.138670469705581</v>
      </c>
      <c r="W189" s="17">
        <v>0.23662139773583701</v>
      </c>
      <c r="X189" s="17">
        <v>0.128808221185991</v>
      </c>
      <c r="Y189" s="17">
        <v>0.18287689746274999</v>
      </c>
      <c r="Z189" s="17">
        <v>0.26540402714560701</v>
      </c>
      <c r="AA189" s="17">
        <v>0.183182336154953</v>
      </c>
      <c r="AB189" s="17">
        <v>0.18995061516353501</v>
      </c>
      <c r="AC189" s="17">
        <v>0.26997858542377401</v>
      </c>
      <c r="AD189" s="17">
        <v>0.192194381658471</v>
      </c>
      <c r="AE189" s="17"/>
      <c r="AF189" s="17">
        <v>0.25817130655937998</v>
      </c>
      <c r="AG189" s="17">
        <v>0.15291497322442599</v>
      </c>
      <c r="AH189" s="17">
        <v>0.19204843185956799</v>
      </c>
    </row>
    <row r="190" spans="2:34" x14ac:dyDescent="0.3">
      <c r="B190" t="s">
        <v>151</v>
      </c>
      <c r="C190" s="17">
        <v>0.16682139568990201</v>
      </c>
      <c r="D190" s="17">
        <v>0.16593122838253399</v>
      </c>
      <c r="E190" s="17">
        <v>0.168014190451968</v>
      </c>
      <c r="F190" s="17"/>
      <c r="G190" s="17">
        <v>0.104793897968936</v>
      </c>
      <c r="H190" s="17">
        <v>0.12554630988939899</v>
      </c>
      <c r="I190" s="17">
        <v>0.14906792898870799</v>
      </c>
      <c r="J190" s="17">
        <v>0.191557256664003</v>
      </c>
      <c r="K190" s="17">
        <v>0.17586361074597601</v>
      </c>
      <c r="L190" s="17">
        <v>0.22980578914951499</v>
      </c>
      <c r="M190" s="17"/>
      <c r="N190" s="17">
        <v>0.110511020198874</v>
      </c>
      <c r="O190" s="17">
        <v>0.16261968642081401</v>
      </c>
      <c r="P190" s="17">
        <v>0.20458043535762599</v>
      </c>
      <c r="Q190" s="17">
        <v>0.19770630611676401</v>
      </c>
      <c r="R190" s="17"/>
      <c r="S190" s="17">
        <v>0.167271507996783</v>
      </c>
      <c r="T190" s="17">
        <v>0.128027720449611</v>
      </c>
      <c r="U190" s="17">
        <v>0.217022513394142</v>
      </c>
      <c r="V190" s="17">
        <v>0.23124193648424299</v>
      </c>
      <c r="W190" s="17">
        <v>0.189233951582643</v>
      </c>
      <c r="X190" s="17">
        <v>0.15945898330791899</v>
      </c>
      <c r="Y190" s="17">
        <v>0.11034081875586101</v>
      </c>
      <c r="Z190" s="17">
        <v>0.13919466431254501</v>
      </c>
      <c r="AA190" s="17">
        <v>0.15648365876206</v>
      </c>
      <c r="AB190" s="17">
        <v>0.16616117952002299</v>
      </c>
      <c r="AC190" s="17">
        <v>0.14450401781309</v>
      </c>
      <c r="AD190" s="17">
        <v>0.23819960323759001</v>
      </c>
      <c r="AE190" s="17"/>
      <c r="AF190" s="17">
        <v>0.12574366432310799</v>
      </c>
      <c r="AG190" s="17">
        <v>0.15375604289993</v>
      </c>
      <c r="AH190" s="17">
        <v>0.20264776553370301</v>
      </c>
    </row>
    <row r="191" spans="2:34" x14ac:dyDescent="0.3">
      <c r="B191" t="s">
        <v>152</v>
      </c>
      <c r="C191" s="17">
        <v>0.16182872605343099</v>
      </c>
      <c r="D191" s="17">
        <v>0.13298993831091799</v>
      </c>
      <c r="E191" s="17">
        <v>0.188229859966491</v>
      </c>
      <c r="F191" s="17"/>
      <c r="G191" s="17">
        <v>3.2990832687934103E-2</v>
      </c>
      <c r="H191" s="17">
        <v>7.2330519738127E-2</v>
      </c>
      <c r="I191" s="17">
        <v>7.2152354343786806E-2</v>
      </c>
      <c r="J191" s="17">
        <v>0.181052125347723</v>
      </c>
      <c r="K191" s="17">
        <v>0.20548779770532999</v>
      </c>
      <c r="L191" s="17">
        <v>0.34810910928659899</v>
      </c>
      <c r="M191" s="17"/>
      <c r="N191" s="17">
        <v>9.4947207929990604E-2</v>
      </c>
      <c r="O191" s="17">
        <v>0.138414637056683</v>
      </c>
      <c r="P191" s="17">
        <v>0.16474854594646801</v>
      </c>
      <c r="Q191" s="17">
        <v>0.25878073944325702</v>
      </c>
      <c r="R191" s="17"/>
      <c r="S191" s="17">
        <v>0.13211953457588199</v>
      </c>
      <c r="T191" s="17">
        <v>0.15938768243284801</v>
      </c>
      <c r="U191" s="17">
        <v>0.196336650322287</v>
      </c>
      <c r="V191" s="17">
        <v>0.17347965540228899</v>
      </c>
      <c r="W191" s="17">
        <v>6.9085635525352906E-2</v>
      </c>
      <c r="X191" s="17">
        <v>0.15441368708473799</v>
      </c>
      <c r="Y191" s="17">
        <v>0.17725401091361601</v>
      </c>
      <c r="Z191" s="17">
        <v>0.134912936118462</v>
      </c>
      <c r="AA191" s="17">
        <v>0.24391330301665701</v>
      </c>
      <c r="AB191" s="17">
        <v>0.16985331855480401</v>
      </c>
      <c r="AC191" s="17">
        <v>0.12320478997631799</v>
      </c>
      <c r="AD191" s="17">
        <v>0.15359693403347099</v>
      </c>
      <c r="AE191" s="17"/>
      <c r="AF191" s="17">
        <v>0.17321712158392399</v>
      </c>
      <c r="AG191" s="17">
        <v>7.8656646287321094E-2</v>
      </c>
      <c r="AH191" s="17">
        <v>0.20135093289872799</v>
      </c>
    </row>
    <row r="192" spans="2:34" x14ac:dyDescent="0.3">
      <c r="B192" t="s">
        <v>60</v>
      </c>
      <c r="C192" s="17">
        <v>4.4447329356406703E-2</v>
      </c>
      <c r="D192" s="17">
        <v>2.5064808181101E-2</v>
      </c>
      <c r="E192" s="17">
        <v>6.3383362326204798E-2</v>
      </c>
      <c r="F192" s="17"/>
      <c r="G192" s="17">
        <v>2.7703256015813599E-2</v>
      </c>
      <c r="H192" s="17">
        <v>1.80030995479795E-2</v>
      </c>
      <c r="I192" s="17">
        <v>3.4663559394666997E-2</v>
      </c>
      <c r="J192" s="17">
        <v>4.7019109880621503E-2</v>
      </c>
      <c r="K192" s="17">
        <v>7.42998009103749E-2</v>
      </c>
      <c r="L192" s="17">
        <v>6.2802222704776103E-2</v>
      </c>
      <c r="M192" s="17"/>
      <c r="N192" s="17">
        <v>4.0521466920146097E-2</v>
      </c>
      <c r="O192" s="17">
        <v>3.81771700428154E-2</v>
      </c>
      <c r="P192" s="17">
        <v>3.68161933424778E-2</v>
      </c>
      <c r="Q192" s="17">
        <v>6.2706092066717997E-2</v>
      </c>
      <c r="R192" s="17"/>
      <c r="S192" s="17">
        <v>2.83589542562513E-2</v>
      </c>
      <c r="T192" s="17">
        <v>5.9360163006418401E-2</v>
      </c>
      <c r="U192" s="17">
        <v>3.5785941581496297E-2</v>
      </c>
      <c r="V192" s="17">
        <v>2.5131942953849701E-2</v>
      </c>
      <c r="W192" s="17">
        <v>8.1310046015876505E-2</v>
      </c>
      <c r="X192" s="17">
        <v>4.4619595084637802E-2</v>
      </c>
      <c r="Y192" s="17">
        <v>4.7924942560286697E-2</v>
      </c>
      <c r="Z192" s="17">
        <v>4.13262744724395E-2</v>
      </c>
      <c r="AA192" s="17">
        <v>2.83724785496513E-2</v>
      </c>
      <c r="AB192" s="17">
        <v>5.3032300642787598E-2</v>
      </c>
      <c r="AC192" s="17">
        <v>4.0629970239711197E-2</v>
      </c>
      <c r="AD192" s="17">
        <v>8.5046324318810596E-2</v>
      </c>
      <c r="AE192" s="17"/>
      <c r="AF192" s="17">
        <v>4.8197987219874602E-2</v>
      </c>
      <c r="AG192" s="17">
        <v>2.08711138773011E-2</v>
      </c>
      <c r="AH192" s="17">
        <v>4.5908151024163499E-2</v>
      </c>
    </row>
    <row r="193" spans="2:34" x14ac:dyDescent="0.3">
      <c r="B193" t="s">
        <v>153</v>
      </c>
      <c r="C193" s="17">
        <v>0.43481732576639098</v>
      </c>
      <c r="D193" s="17">
        <v>0.49849050921702598</v>
      </c>
      <c r="E193" s="17">
        <v>0.37374989882898602</v>
      </c>
      <c r="F193" s="17"/>
      <c r="G193" s="17">
        <v>0.66699877885062597</v>
      </c>
      <c r="H193" s="17">
        <v>0.604542380308559</v>
      </c>
      <c r="I193" s="17">
        <v>0.51232897413360301</v>
      </c>
      <c r="J193" s="17">
        <v>0.392852904189126</v>
      </c>
      <c r="K193" s="17">
        <v>0.34385574695163501</v>
      </c>
      <c r="L193" s="17">
        <v>0.17507650893305199</v>
      </c>
      <c r="M193" s="17"/>
      <c r="N193" s="17">
        <v>0.57981593539648402</v>
      </c>
      <c r="O193" s="17">
        <v>0.45620294825238999</v>
      </c>
      <c r="P193" s="17">
        <v>0.40288959290566101</v>
      </c>
      <c r="Q193" s="17">
        <v>0.281951943455025</v>
      </c>
      <c r="R193" s="17"/>
      <c r="S193" s="17">
        <v>0.49960607574176802</v>
      </c>
      <c r="T193" s="17">
        <v>0.42549071869582999</v>
      </c>
      <c r="U193" s="17">
        <v>0.350619776872446</v>
      </c>
      <c r="V193" s="17">
        <v>0.43147599545403698</v>
      </c>
      <c r="W193" s="17">
        <v>0.42374896914029098</v>
      </c>
      <c r="X193" s="17">
        <v>0.51269951333671404</v>
      </c>
      <c r="Y193" s="17">
        <v>0.48160333030748698</v>
      </c>
      <c r="Z193" s="17">
        <v>0.419162097950946</v>
      </c>
      <c r="AA193" s="17">
        <v>0.388048223516679</v>
      </c>
      <c r="AB193" s="17">
        <v>0.421002586118851</v>
      </c>
      <c r="AC193" s="17">
        <v>0.42168263654710703</v>
      </c>
      <c r="AD193" s="17">
        <v>0.33096275675165698</v>
      </c>
      <c r="AE193" s="17"/>
      <c r="AF193" s="17">
        <v>0.39466992031371401</v>
      </c>
      <c r="AG193" s="17">
        <v>0.59380122371102095</v>
      </c>
      <c r="AH193" s="17">
        <v>0.35804471868383703</v>
      </c>
    </row>
    <row r="194" spans="2:34" x14ac:dyDescent="0.3">
      <c r="B194" t="s">
        <v>154</v>
      </c>
      <c r="C194" s="17">
        <v>0.32865012174333302</v>
      </c>
      <c r="D194" s="17">
        <v>0.29892116669345198</v>
      </c>
      <c r="E194" s="17">
        <v>0.35624405041845902</v>
      </c>
      <c r="F194" s="17"/>
      <c r="G194" s="17">
        <v>0.13778473065687</v>
      </c>
      <c r="H194" s="17">
        <v>0.19787682962752601</v>
      </c>
      <c r="I194" s="17">
        <v>0.22122028333249399</v>
      </c>
      <c r="J194" s="17">
        <v>0.372609382011726</v>
      </c>
      <c r="K194" s="17">
        <v>0.381351408451306</v>
      </c>
      <c r="L194" s="17">
        <v>0.57791489843611499</v>
      </c>
      <c r="M194" s="17"/>
      <c r="N194" s="17">
        <v>0.205458228128864</v>
      </c>
      <c r="O194" s="17">
        <v>0.30103432347749698</v>
      </c>
      <c r="P194" s="17">
        <v>0.36932898130409397</v>
      </c>
      <c r="Q194" s="17">
        <v>0.45648704556002101</v>
      </c>
      <c r="R194" s="17"/>
      <c r="S194" s="17">
        <v>0.29939104257266502</v>
      </c>
      <c r="T194" s="17">
        <v>0.28741540288245898</v>
      </c>
      <c r="U194" s="17">
        <v>0.41335916371643</v>
      </c>
      <c r="V194" s="17">
        <v>0.40472159188653301</v>
      </c>
      <c r="W194" s="17">
        <v>0.25831958710799502</v>
      </c>
      <c r="X194" s="17">
        <v>0.31387267039265698</v>
      </c>
      <c r="Y194" s="17">
        <v>0.28759482966947703</v>
      </c>
      <c r="Z194" s="17">
        <v>0.27410760043100701</v>
      </c>
      <c r="AA194" s="17">
        <v>0.40039696177871698</v>
      </c>
      <c r="AB194" s="17">
        <v>0.33601449807482697</v>
      </c>
      <c r="AC194" s="17">
        <v>0.26770880778940798</v>
      </c>
      <c r="AD194" s="17">
        <v>0.39179653727106101</v>
      </c>
      <c r="AE194" s="17"/>
      <c r="AF194" s="17">
        <v>0.29896078590703201</v>
      </c>
      <c r="AG194" s="17">
        <v>0.232412689187251</v>
      </c>
      <c r="AH194" s="17">
        <v>0.40399869843243102</v>
      </c>
    </row>
    <row r="195" spans="2:34" x14ac:dyDescent="0.3">
      <c r="B195" t="s">
        <v>87</v>
      </c>
      <c r="C195" s="17">
        <v>0.106167204023058</v>
      </c>
      <c r="D195" s="17">
        <v>0.199569342523573</v>
      </c>
      <c r="E195" s="17">
        <v>1.7505848410526902E-2</v>
      </c>
      <c r="F195" s="17"/>
      <c r="G195" s="17">
        <v>0.52921404819375595</v>
      </c>
      <c r="H195" s="17">
        <v>0.40666555068103299</v>
      </c>
      <c r="I195" s="17">
        <v>0.29110869080110802</v>
      </c>
      <c r="J195" s="17">
        <v>2.02435221773998E-2</v>
      </c>
      <c r="K195" s="17">
        <v>-3.7495661499670901E-2</v>
      </c>
      <c r="L195" s="17">
        <v>-0.402838389503063</v>
      </c>
      <c r="M195" s="17"/>
      <c r="N195" s="17">
        <v>0.37435770726762002</v>
      </c>
      <c r="O195" s="17">
        <v>0.15516862477489299</v>
      </c>
      <c r="P195" s="17">
        <v>3.3560611601566898E-2</v>
      </c>
      <c r="Q195" s="17">
        <v>-0.17453510210499601</v>
      </c>
      <c r="R195" s="17"/>
      <c r="S195" s="17">
        <v>0.200215033169103</v>
      </c>
      <c r="T195" s="17">
        <v>0.13807531581337201</v>
      </c>
      <c r="U195" s="17">
        <v>-6.2739386843983599E-2</v>
      </c>
      <c r="V195" s="17">
        <v>2.6754403567504099E-2</v>
      </c>
      <c r="W195" s="17">
        <v>0.16542938203229601</v>
      </c>
      <c r="X195" s="17">
        <v>0.198826842944057</v>
      </c>
      <c r="Y195" s="17">
        <v>0.19400850063801001</v>
      </c>
      <c r="Z195" s="17">
        <v>0.14505449751993901</v>
      </c>
      <c r="AA195" s="17">
        <v>-1.2348738262038399E-2</v>
      </c>
      <c r="AB195" s="17">
        <v>8.4988088044023496E-2</v>
      </c>
      <c r="AC195" s="17">
        <v>0.15397382875769899</v>
      </c>
      <c r="AD195" s="17">
        <v>-6.0833780519403899E-2</v>
      </c>
      <c r="AE195" s="17"/>
      <c r="AF195" s="17">
        <v>9.5709134406681398E-2</v>
      </c>
      <c r="AG195" s="17">
        <v>0.36138853452377001</v>
      </c>
      <c r="AH195" s="17">
        <v>-4.5953979748594102E-2</v>
      </c>
    </row>
    <row r="196" spans="2:34" x14ac:dyDescent="0.3">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row>
    <row r="197" spans="2:34" x14ac:dyDescent="0.3">
      <c r="B197" s="6" t="s">
        <v>161</v>
      </c>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row>
    <row r="198" spans="2:34" x14ac:dyDescent="0.3">
      <c r="B198" s="24" t="s">
        <v>63</v>
      </c>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row>
    <row r="199" spans="2:34" x14ac:dyDescent="0.3">
      <c r="B199" t="s">
        <v>158</v>
      </c>
      <c r="C199" s="17">
        <v>0.51688572724812798</v>
      </c>
      <c r="D199" s="17">
        <v>0.51774706822204497</v>
      </c>
      <c r="E199" s="17">
        <v>0.51510071629270904</v>
      </c>
      <c r="F199" s="17"/>
      <c r="G199" s="17">
        <v>0.58533635884104496</v>
      </c>
      <c r="H199" s="17">
        <v>0.48665359716943601</v>
      </c>
      <c r="I199" s="17">
        <v>0.46321717584113398</v>
      </c>
      <c r="J199" s="17">
        <v>0.50536459933489397</v>
      </c>
      <c r="K199" s="17">
        <v>0.50752299095591702</v>
      </c>
      <c r="L199" s="17">
        <v>0.55538724203927403</v>
      </c>
      <c r="M199" s="17"/>
      <c r="N199" s="17">
        <v>0.57798427085558701</v>
      </c>
      <c r="O199" s="17">
        <v>0.48542948105111999</v>
      </c>
      <c r="P199" s="17">
        <v>0.49296558129748702</v>
      </c>
      <c r="Q199" s="17">
        <v>0.50940337131699698</v>
      </c>
      <c r="R199" s="17"/>
      <c r="S199" s="17">
        <v>0.498534449490316</v>
      </c>
      <c r="T199" s="17">
        <v>0.56786981347082299</v>
      </c>
      <c r="U199" s="17">
        <v>0.564996559431859</v>
      </c>
      <c r="V199" s="17">
        <v>0.54905277406644704</v>
      </c>
      <c r="W199" s="17">
        <v>0.452805796792142</v>
      </c>
      <c r="X199" s="17">
        <v>0.59305566657504905</v>
      </c>
      <c r="Y199" s="17">
        <v>0.42875228044924502</v>
      </c>
      <c r="Z199" s="17">
        <v>0.50098437656418504</v>
      </c>
      <c r="AA199" s="17">
        <v>0.56212143736791997</v>
      </c>
      <c r="AB199" s="17">
        <v>0.47776664105727801</v>
      </c>
      <c r="AC199" s="17">
        <v>0.43194877363199602</v>
      </c>
      <c r="AD199" s="17">
        <v>0.42065168365552402</v>
      </c>
      <c r="AE199" s="17"/>
      <c r="AF199" s="17">
        <v>0.439455716161328</v>
      </c>
      <c r="AG199" s="17">
        <v>0.582556734228725</v>
      </c>
      <c r="AH199" s="17">
        <v>0.48977831323752302</v>
      </c>
    </row>
    <row r="200" spans="2:34" x14ac:dyDescent="0.3">
      <c r="B200" t="s">
        <v>159</v>
      </c>
      <c r="C200" s="17">
        <v>0.32757840060237797</v>
      </c>
      <c r="D200" s="17">
        <v>0.31973127514947602</v>
      </c>
      <c r="E200" s="17">
        <v>0.33585185481996799</v>
      </c>
      <c r="F200" s="17"/>
      <c r="G200" s="17">
        <v>0.29526784849090998</v>
      </c>
      <c r="H200" s="17">
        <v>0.41682798637183399</v>
      </c>
      <c r="I200" s="17">
        <v>0.43508664046149798</v>
      </c>
      <c r="J200" s="17">
        <v>0.31023312533794301</v>
      </c>
      <c r="K200" s="17">
        <v>0.31024653456816398</v>
      </c>
      <c r="L200" s="17">
        <v>0.21469690084783999</v>
      </c>
      <c r="M200" s="17"/>
      <c r="N200" s="17">
        <v>0.31460036019513499</v>
      </c>
      <c r="O200" s="17">
        <v>0.36530509775340803</v>
      </c>
      <c r="P200" s="17">
        <v>0.34600415483481001</v>
      </c>
      <c r="Q200" s="17">
        <v>0.28738053989921503</v>
      </c>
      <c r="R200" s="17"/>
      <c r="S200" s="17">
        <v>0.36839632633733599</v>
      </c>
      <c r="T200" s="17">
        <v>0.28685972477511501</v>
      </c>
      <c r="U200" s="17">
        <v>0.30737144508515002</v>
      </c>
      <c r="V200" s="17">
        <v>0.27584913969411501</v>
      </c>
      <c r="W200" s="17">
        <v>0.33226122611530201</v>
      </c>
      <c r="X200" s="17">
        <v>0.28795675945014498</v>
      </c>
      <c r="Y200" s="17">
        <v>0.41840796518340201</v>
      </c>
      <c r="Z200" s="17">
        <v>0.41049291720217201</v>
      </c>
      <c r="AA200" s="17">
        <v>0.29380289330742998</v>
      </c>
      <c r="AB200" s="17">
        <v>0.32607341755855002</v>
      </c>
      <c r="AC200" s="17">
        <v>0.34754752431955899</v>
      </c>
      <c r="AD200" s="17">
        <v>0.37772359584998799</v>
      </c>
      <c r="AE200" s="17"/>
      <c r="AF200" s="17">
        <v>0.39528568646165901</v>
      </c>
      <c r="AG200" s="17">
        <v>0.33267826537415801</v>
      </c>
      <c r="AH200" s="17">
        <v>0.358396716264059</v>
      </c>
    </row>
    <row r="201" spans="2:34" x14ac:dyDescent="0.3">
      <c r="B201" t="s">
        <v>160</v>
      </c>
      <c r="C201" s="17">
        <v>4.0535632856799897E-2</v>
      </c>
      <c r="D201" s="17">
        <v>5.2362909467889199E-2</v>
      </c>
      <c r="E201" s="17">
        <v>2.9113480895476999E-2</v>
      </c>
      <c r="F201" s="17"/>
      <c r="G201" s="17">
        <v>4.79984392283134E-2</v>
      </c>
      <c r="H201" s="17">
        <v>4.77065628927354E-2</v>
      </c>
      <c r="I201" s="17">
        <v>4.3628149957307502E-2</v>
      </c>
      <c r="J201" s="17">
        <v>5.7225293652806201E-2</v>
      </c>
      <c r="K201" s="17">
        <v>2.6275791945454E-2</v>
      </c>
      <c r="L201" s="17">
        <v>2.33040006692985E-2</v>
      </c>
      <c r="M201" s="17"/>
      <c r="N201" s="17">
        <v>4.3598478455876298E-2</v>
      </c>
      <c r="O201" s="17">
        <v>4.2687918582852903E-2</v>
      </c>
      <c r="P201" s="17">
        <v>2.7825476023404301E-2</v>
      </c>
      <c r="Q201" s="17">
        <v>4.1818814384378997E-2</v>
      </c>
      <c r="R201" s="17"/>
      <c r="S201" s="17">
        <v>6.1721087451536302E-2</v>
      </c>
      <c r="T201" s="17">
        <v>4.2820878247901102E-2</v>
      </c>
      <c r="U201" s="17">
        <v>3.3687634371236001E-2</v>
      </c>
      <c r="V201" s="17">
        <v>1.1283677627335601E-2</v>
      </c>
      <c r="W201" s="17">
        <v>4.8954379884005202E-2</v>
      </c>
      <c r="X201" s="17">
        <v>2.22310291873122E-2</v>
      </c>
      <c r="Y201" s="17">
        <v>2.47905108765645E-2</v>
      </c>
      <c r="Z201" s="17">
        <v>4.5540676204831598E-2</v>
      </c>
      <c r="AA201" s="17">
        <v>4.1339843266782E-2</v>
      </c>
      <c r="AB201" s="17">
        <v>4.9478563868362899E-2</v>
      </c>
      <c r="AC201" s="17">
        <v>3.5455194884273601E-2</v>
      </c>
      <c r="AD201" s="17">
        <v>8.7775584426932202E-2</v>
      </c>
      <c r="AE201" s="17"/>
      <c r="AF201" s="17">
        <v>4.6210459571918702E-2</v>
      </c>
      <c r="AG201" s="17">
        <v>5.3225950939401502E-2</v>
      </c>
      <c r="AH201" s="17">
        <v>4.3148503056469799E-2</v>
      </c>
    </row>
    <row r="202" spans="2:34" x14ac:dyDescent="0.3">
      <c r="B202" t="s">
        <v>60</v>
      </c>
      <c r="C202" s="17">
        <v>0.115000239292695</v>
      </c>
      <c r="D202" s="17">
        <v>0.110158747160591</v>
      </c>
      <c r="E202" s="17">
        <v>0.11993394799184599</v>
      </c>
      <c r="F202" s="17"/>
      <c r="G202" s="17">
        <v>7.1397353439731998E-2</v>
      </c>
      <c r="H202" s="17">
        <v>4.8811853565994802E-2</v>
      </c>
      <c r="I202" s="17">
        <v>5.8068033740060102E-2</v>
      </c>
      <c r="J202" s="17">
        <v>0.12717698167435701</v>
      </c>
      <c r="K202" s="17">
        <v>0.15595468253046599</v>
      </c>
      <c r="L202" s="17">
        <v>0.20661185644358701</v>
      </c>
      <c r="M202" s="17"/>
      <c r="N202" s="17">
        <v>6.3816890493401904E-2</v>
      </c>
      <c r="O202" s="17">
        <v>0.106577502612619</v>
      </c>
      <c r="P202" s="17">
        <v>0.13320478784430001</v>
      </c>
      <c r="Q202" s="17">
        <v>0.16139727439940901</v>
      </c>
      <c r="R202" s="17"/>
      <c r="S202" s="17">
        <v>7.13481367208115E-2</v>
      </c>
      <c r="T202" s="17">
        <v>0.102449583506161</v>
      </c>
      <c r="U202" s="17">
        <v>9.3944361111755803E-2</v>
      </c>
      <c r="V202" s="17">
        <v>0.163814408612103</v>
      </c>
      <c r="W202" s="17">
        <v>0.16597859720854999</v>
      </c>
      <c r="X202" s="17">
        <v>9.6756544787494E-2</v>
      </c>
      <c r="Y202" s="17">
        <v>0.128049243490789</v>
      </c>
      <c r="Z202" s="17">
        <v>4.2982030028811402E-2</v>
      </c>
      <c r="AA202" s="17">
        <v>0.102735826057868</v>
      </c>
      <c r="AB202" s="17">
        <v>0.14668137751581001</v>
      </c>
      <c r="AC202" s="17">
        <v>0.18504850716417101</v>
      </c>
      <c r="AD202" s="17">
        <v>0.11384913606755601</v>
      </c>
      <c r="AE202" s="17"/>
      <c r="AF202" s="17">
        <v>0.119048137805095</v>
      </c>
      <c r="AG202" s="17">
        <v>3.1539049457715497E-2</v>
      </c>
      <c r="AH202" s="17">
        <v>0.108676467441948</v>
      </c>
    </row>
    <row r="203" spans="2:34" x14ac:dyDescent="0.3">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row>
    <row r="204" spans="2:34" x14ac:dyDescent="0.3">
      <c r="B204" s="6" t="s">
        <v>165</v>
      </c>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row>
    <row r="205" spans="2:34" x14ac:dyDescent="0.3">
      <c r="B205" s="24" t="s">
        <v>63</v>
      </c>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row>
    <row r="206" spans="2:34" x14ac:dyDescent="0.3">
      <c r="B206" t="s">
        <v>162</v>
      </c>
      <c r="C206" s="17">
        <v>0.77576998630151295</v>
      </c>
      <c r="D206" s="17">
        <v>0.80066879944491198</v>
      </c>
      <c r="E206" s="17">
        <v>0.75111698564678697</v>
      </c>
      <c r="F206" s="17"/>
      <c r="G206" s="17">
        <v>0.83233555207645205</v>
      </c>
      <c r="H206" s="17">
        <v>0.75393768930543303</v>
      </c>
      <c r="I206" s="17">
        <v>0.74166570684984501</v>
      </c>
      <c r="J206" s="17">
        <v>0.75727660973571398</v>
      </c>
      <c r="K206" s="17">
        <v>0.80790097638715896</v>
      </c>
      <c r="L206" s="17">
        <v>0.77710253932817097</v>
      </c>
      <c r="M206" s="17"/>
      <c r="N206" s="17">
        <v>0.83340557740210996</v>
      </c>
      <c r="O206" s="17">
        <v>0.75667537110907002</v>
      </c>
      <c r="P206" s="17">
        <v>0.78191367249186405</v>
      </c>
      <c r="Q206" s="17">
        <v>0.727835319992712</v>
      </c>
      <c r="R206" s="17"/>
      <c r="S206" s="17">
        <v>0.83339149071854601</v>
      </c>
      <c r="T206" s="17">
        <v>0.76032755939951502</v>
      </c>
      <c r="U206" s="17">
        <v>0.79282537683463306</v>
      </c>
      <c r="V206" s="17">
        <v>0.74214613599852497</v>
      </c>
      <c r="W206" s="17">
        <v>0.71058348079787703</v>
      </c>
      <c r="X206" s="17">
        <v>0.80122624413602495</v>
      </c>
      <c r="Y206" s="17">
        <v>0.72429566205432605</v>
      </c>
      <c r="Z206" s="17">
        <v>0.90323795179372901</v>
      </c>
      <c r="AA206" s="17">
        <v>0.76899453332296897</v>
      </c>
      <c r="AB206" s="17">
        <v>0.82209059104509896</v>
      </c>
      <c r="AC206" s="17">
        <v>0.70629874493195599</v>
      </c>
      <c r="AD206" s="17">
        <v>0.67086406108309704</v>
      </c>
      <c r="AE206" s="17"/>
      <c r="AF206" s="17">
        <v>0.75347323105338804</v>
      </c>
      <c r="AG206" s="17">
        <v>0.77319341430366495</v>
      </c>
      <c r="AH206" s="17">
        <v>0.79992874748698595</v>
      </c>
    </row>
    <row r="207" spans="2:34" x14ac:dyDescent="0.3">
      <c r="B207" t="s">
        <v>163</v>
      </c>
      <c r="C207" s="17">
        <v>0.16656003133827799</v>
      </c>
      <c r="D207" s="17">
        <v>0.14648213131650201</v>
      </c>
      <c r="E207" s="17">
        <v>0.186411760080893</v>
      </c>
      <c r="F207" s="17"/>
      <c r="G207" s="17">
        <v>0.13195765575044499</v>
      </c>
      <c r="H207" s="17">
        <v>0.19081941562461399</v>
      </c>
      <c r="I207" s="17">
        <v>0.21950528226940699</v>
      </c>
      <c r="J207" s="17">
        <v>0.16148776994094</v>
      </c>
      <c r="K207" s="17">
        <v>0.131417200515282</v>
      </c>
      <c r="L207" s="17">
        <v>0.15445815607006</v>
      </c>
      <c r="M207" s="17"/>
      <c r="N207" s="17">
        <v>0.13418563681786</v>
      </c>
      <c r="O207" s="17">
        <v>0.189958741001343</v>
      </c>
      <c r="P207" s="17">
        <v>0.16169025354748001</v>
      </c>
      <c r="Q207" s="17">
        <v>0.180569231183866</v>
      </c>
      <c r="R207" s="17"/>
      <c r="S207" s="17">
        <v>0.11175502579613</v>
      </c>
      <c r="T207" s="17">
        <v>0.195455381145718</v>
      </c>
      <c r="U207" s="17">
        <v>0.15508686683506401</v>
      </c>
      <c r="V207" s="17">
        <v>0.17103864453888001</v>
      </c>
      <c r="W207" s="17">
        <v>0.18618899514867099</v>
      </c>
      <c r="X207" s="17">
        <v>0.14392509035025</v>
      </c>
      <c r="Y207" s="17">
        <v>0.239756556357694</v>
      </c>
      <c r="Z207" s="17">
        <v>5.0788309687820499E-2</v>
      </c>
      <c r="AA207" s="17">
        <v>0.18936072874871099</v>
      </c>
      <c r="AB207" s="17">
        <v>0.12709386399837999</v>
      </c>
      <c r="AC207" s="17">
        <v>0.18769352318176599</v>
      </c>
      <c r="AD207" s="17">
        <v>0.29751754235349498</v>
      </c>
      <c r="AE207" s="17"/>
      <c r="AF207" s="17">
        <v>0.178295024770878</v>
      </c>
      <c r="AG207" s="17">
        <v>0.187854094345802</v>
      </c>
      <c r="AH207" s="17">
        <v>0.132528635152801</v>
      </c>
    </row>
    <row r="208" spans="2:34" x14ac:dyDescent="0.3">
      <c r="B208" t="s">
        <v>164</v>
      </c>
      <c r="C208" s="17">
        <v>5.76699823602091E-2</v>
      </c>
      <c r="D208" s="17">
        <v>5.2849069238585997E-2</v>
      </c>
      <c r="E208" s="17">
        <v>6.2471254272320101E-2</v>
      </c>
      <c r="F208" s="17"/>
      <c r="G208" s="17">
        <v>3.5706792173102797E-2</v>
      </c>
      <c r="H208" s="17">
        <v>5.5242895069952301E-2</v>
      </c>
      <c r="I208" s="17">
        <v>3.8829010880747403E-2</v>
      </c>
      <c r="J208" s="17">
        <v>8.1235620323346303E-2</v>
      </c>
      <c r="K208" s="17">
        <v>6.06818230975582E-2</v>
      </c>
      <c r="L208" s="17">
        <v>6.8439304601768697E-2</v>
      </c>
      <c r="M208" s="17"/>
      <c r="N208" s="17">
        <v>3.2408785780029203E-2</v>
      </c>
      <c r="O208" s="17">
        <v>5.3365887889586801E-2</v>
      </c>
      <c r="P208" s="17">
        <v>5.6396073960655699E-2</v>
      </c>
      <c r="Q208" s="17">
        <v>9.1595448823422104E-2</v>
      </c>
      <c r="R208" s="17"/>
      <c r="S208" s="17">
        <v>5.4853483485324601E-2</v>
      </c>
      <c r="T208" s="17">
        <v>4.4217059454766498E-2</v>
      </c>
      <c r="U208" s="17">
        <v>5.2087756330302798E-2</v>
      </c>
      <c r="V208" s="17">
        <v>8.6815219462595503E-2</v>
      </c>
      <c r="W208" s="17">
        <v>0.10322752405345299</v>
      </c>
      <c r="X208" s="17">
        <v>5.4848665513725102E-2</v>
      </c>
      <c r="Y208" s="17">
        <v>3.59477815879806E-2</v>
      </c>
      <c r="Z208" s="17">
        <v>4.59737385184509E-2</v>
      </c>
      <c r="AA208" s="17">
        <v>4.1644737928320602E-2</v>
      </c>
      <c r="AB208" s="17">
        <v>5.0815544956521297E-2</v>
      </c>
      <c r="AC208" s="17">
        <v>0.106007731886278</v>
      </c>
      <c r="AD208" s="17">
        <v>3.1618396563407702E-2</v>
      </c>
      <c r="AE208" s="17"/>
      <c r="AF208" s="17">
        <v>6.8231744175734105E-2</v>
      </c>
      <c r="AG208" s="17">
        <v>3.89524913505334E-2</v>
      </c>
      <c r="AH208" s="17">
        <v>6.7542617360213095E-2</v>
      </c>
    </row>
    <row r="209" spans="2:34" x14ac:dyDescent="0.3">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row>
    <row r="210" spans="2:34" x14ac:dyDescent="0.3">
      <c r="B210" s="6" t="s">
        <v>165</v>
      </c>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row>
    <row r="211" spans="2:34" x14ac:dyDescent="0.3">
      <c r="B211" s="24" t="s">
        <v>63</v>
      </c>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row>
    <row r="212" spans="2:34" x14ac:dyDescent="0.3">
      <c r="B212" t="s">
        <v>166</v>
      </c>
      <c r="C212" s="17">
        <v>0.26829410046067298</v>
      </c>
      <c r="D212" s="17">
        <v>0.34374206421123499</v>
      </c>
      <c r="E212" s="17">
        <v>0.195449531057453</v>
      </c>
      <c r="F212" s="17"/>
      <c r="G212" s="17">
        <v>0.32523746361442002</v>
      </c>
      <c r="H212" s="17">
        <v>0.34293147532520002</v>
      </c>
      <c r="I212" s="17">
        <v>0.30537854997386799</v>
      </c>
      <c r="J212" s="17">
        <v>0.222487808226564</v>
      </c>
      <c r="K212" s="17">
        <v>0.257357694726004</v>
      </c>
      <c r="L212" s="17">
        <v>0.18422858761639899</v>
      </c>
      <c r="M212" s="17"/>
      <c r="N212" s="17">
        <v>0.34371520137837802</v>
      </c>
      <c r="O212" s="17">
        <v>0.271381093312829</v>
      </c>
      <c r="P212" s="17">
        <v>0.200509307830149</v>
      </c>
      <c r="Q212" s="17">
        <v>0.243696996473873</v>
      </c>
      <c r="R212" s="17"/>
      <c r="S212" s="17">
        <v>0.31370131300182302</v>
      </c>
      <c r="T212" s="17">
        <v>0.27104541075899302</v>
      </c>
      <c r="U212" s="17">
        <v>0.22228425937676399</v>
      </c>
      <c r="V212" s="17">
        <v>0.23428794132553801</v>
      </c>
      <c r="W212" s="17">
        <v>0.34816422347952503</v>
      </c>
      <c r="X212" s="17">
        <v>0.30874578555561499</v>
      </c>
      <c r="Y212" s="17">
        <v>0.22493967751192701</v>
      </c>
      <c r="Z212" s="17">
        <v>0.25053410455324898</v>
      </c>
      <c r="AA212" s="17">
        <v>0.26923721320852601</v>
      </c>
      <c r="AB212" s="17">
        <v>0.25372371765703899</v>
      </c>
      <c r="AC212" s="17">
        <v>0.26210992118384902</v>
      </c>
      <c r="AD212" s="17">
        <v>0.151432307406353</v>
      </c>
      <c r="AE212" s="17"/>
      <c r="AF212" s="17">
        <v>0.26332889886960797</v>
      </c>
      <c r="AG212" s="17">
        <v>0.35721058816198598</v>
      </c>
      <c r="AH212" s="17">
        <v>0.24768643241170199</v>
      </c>
    </row>
    <row r="213" spans="2:34" x14ac:dyDescent="0.3">
      <c r="B213" t="s">
        <v>167</v>
      </c>
      <c r="C213" s="17">
        <v>0.35809562571487902</v>
      </c>
      <c r="D213" s="17">
        <v>0.32468556927986703</v>
      </c>
      <c r="E213" s="17">
        <v>0.38932704835791199</v>
      </c>
      <c r="F213" s="17"/>
      <c r="G213" s="17">
        <v>0.32974011466178599</v>
      </c>
      <c r="H213" s="17">
        <v>0.33642019287251701</v>
      </c>
      <c r="I213" s="17">
        <v>0.387913628668833</v>
      </c>
      <c r="J213" s="17">
        <v>0.38898749175306702</v>
      </c>
      <c r="K213" s="17">
        <v>0.362946695124304</v>
      </c>
      <c r="L213" s="17">
        <v>0.34185209086443702</v>
      </c>
      <c r="M213" s="17"/>
      <c r="N213" s="17">
        <v>0.31962706510718403</v>
      </c>
      <c r="O213" s="17">
        <v>0.376239244765327</v>
      </c>
      <c r="P213" s="17">
        <v>0.38783277455979098</v>
      </c>
      <c r="Q213" s="17">
        <v>0.34812776990459798</v>
      </c>
      <c r="R213" s="17"/>
      <c r="S213" s="17">
        <v>0.38023234321281002</v>
      </c>
      <c r="T213" s="17">
        <v>0.334392636059754</v>
      </c>
      <c r="U213" s="17">
        <v>0.38604000024062401</v>
      </c>
      <c r="V213" s="17">
        <v>0.40242868961820699</v>
      </c>
      <c r="W213" s="17">
        <v>0.29646858069633802</v>
      </c>
      <c r="X213" s="17">
        <v>0.28762718962510198</v>
      </c>
      <c r="Y213" s="17">
        <v>0.33004527362411901</v>
      </c>
      <c r="Z213" s="17">
        <v>0.45671142119837299</v>
      </c>
      <c r="AA213" s="17">
        <v>0.431079480749197</v>
      </c>
      <c r="AB213" s="17">
        <v>0.32265633942509198</v>
      </c>
      <c r="AC213" s="17">
        <v>0.35166720514684702</v>
      </c>
      <c r="AD213" s="17">
        <v>0.296755207557241</v>
      </c>
      <c r="AE213" s="17"/>
      <c r="AF213" s="17">
        <v>0.38431042100697299</v>
      </c>
      <c r="AG213" s="17">
        <v>0.32606930386133198</v>
      </c>
      <c r="AH213" s="17">
        <v>0.391201613126541</v>
      </c>
    </row>
    <row r="214" spans="2:34" x14ac:dyDescent="0.3">
      <c r="B214" t="s">
        <v>168</v>
      </c>
      <c r="C214" s="17">
        <v>0.373610273824448</v>
      </c>
      <c r="D214" s="17">
        <v>0.33157236650889799</v>
      </c>
      <c r="E214" s="17">
        <v>0.41522342058463502</v>
      </c>
      <c r="F214" s="17"/>
      <c r="G214" s="17">
        <v>0.34502242172379399</v>
      </c>
      <c r="H214" s="17">
        <v>0.32064833180228403</v>
      </c>
      <c r="I214" s="17">
        <v>0.30670782135730001</v>
      </c>
      <c r="J214" s="17">
        <v>0.38852470002036799</v>
      </c>
      <c r="K214" s="17">
        <v>0.379695610149692</v>
      </c>
      <c r="L214" s="17">
        <v>0.47391932151916499</v>
      </c>
      <c r="M214" s="17"/>
      <c r="N214" s="17">
        <v>0.33665773351443801</v>
      </c>
      <c r="O214" s="17">
        <v>0.352379661921843</v>
      </c>
      <c r="P214" s="17">
        <v>0.41165791761005999</v>
      </c>
      <c r="Q214" s="17">
        <v>0.40817523362152902</v>
      </c>
      <c r="R214" s="17"/>
      <c r="S214" s="17">
        <v>0.30606634378536701</v>
      </c>
      <c r="T214" s="17">
        <v>0.39456195318125298</v>
      </c>
      <c r="U214" s="17">
        <v>0.39167574038261199</v>
      </c>
      <c r="V214" s="17">
        <v>0.36328336905625502</v>
      </c>
      <c r="W214" s="17">
        <v>0.35536719582413701</v>
      </c>
      <c r="X214" s="17">
        <v>0.40362702481928298</v>
      </c>
      <c r="Y214" s="17">
        <v>0.44501504886395399</v>
      </c>
      <c r="Z214" s="17">
        <v>0.29275447424837803</v>
      </c>
      <c r="AA214" s="17">
        <v>0.299683306042277</v>
      </c>
      <c r="AB214" s="17">
        <v>0.42361994291786997</v>
      </c>
      <c r="AC214" s="17">
        <v>0.38622287366930402</v>
      </c>
      <c r="AD214" s="17">
        <v>0.55181248503640601</v>
      </c>
      <c r="AE214" s="17"/>
      <c r="AF214" s="17">
        <v>0.35236068012341898</v>
      </c>
      <c r="AG214" s="17">
        <v>0.31672010797668199</v>
      </c>
      <c r="AH214" s="17">
        <v>0.36111195446175698</v>
      </c>
    </row>
    <row r="215" spans="2:34" x14ac:dyDescent="0.3">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row>
    <row r="216" spans="2:34" x14ac:dyDescent="0.3">
      <c r="B216" s="6" t="s">
        <v>165</v>
      </c>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row>
    <row r="217" spans="2:34" x14ac:dyDescent="0.3">
      <c r="B217" s="24" t="s">
        <v>63</v>
      </c>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row>
    <row r="218" spans="2:34" x14ac:dyDescent="0.3">
      <c r="B218" t="s">
        <v>169</v>
      </c>
      <c r="C218" s="17">
        <v>0.26144396482044202</v>
      </c>
      <c r="D218" s="17">
        <v>0.27332080567073003</v>
      </c>
      <c r="E218" s="17">
        <v>0.25040681346224097</v>
      </c>
      <c r="F218" s="17"/>
      <c r="G218" s="17">
        <v>0.26643882499399102</v>
      </c>
      <c r="H218" s="17">
        <v>0.34178006364658903</v>
      </c>
      <c r="I218" s="17">
        <v>0.33871358274680002</v>
      </c>
      <c r="J218" s="17">
        <v>0.25595912286768502</v>
      </c>
      <c r="K218" s="17">
        <v>0.17722254668109899</v>
      </c>
      <c r="L218" s="17">
        <v>0.19111442951378199</v>
      </c>
      <c r="M218" s="17"/>
      <c r="N218" s="17">
        <v>0.28820642555723203</v>
      </c>
      <c r="O218" s="17">
        <v>0.253045255365005</v>
      </c>
      <c r="P218" s="17">
        <v>0.239109453292673</v>
      </c>
      <c r="Q218" s="17">
        <v>0.26009446536946201</v>
      </c>
      <c r="R218" s="17"/>
      <c r="S218" s="17">
        <v>0.422090745086381</v>
      </c>
      <c r="T218" s="17">
        <v>0.26530447412632602</v>
      </c>
      <c r="U218" s="17">
        <v>0.19810904801628301</v>
      </c>
      <c r="V218" s="17">
        <v>0.13454698846907201</v>
      </c>
      <c r="W218" s="17">
        <v>0.31629994435311698</v>
      </c>
      <c r="X218" s="17">
        <v>0.27812912571385501</v>
      </c>
      <c r="Y218" s="17">
        <v>0.24228387457842401</v>
      </c>
      <c r="Z218" s="17">
        <v>0.19301335835849101</v>
      </c>
      <c r="AA218" s="17">
        <v>0.26922262390806101</v>
      </c>
      <c r="AB218" s="17">
        <v>0.228056653358362</v>
      </c>
      <c r="AC218" s="17">
        <v>0.20189246944143499</v>
      </c>
      <c r="AD218" s="17">
        <v>0.18092088242998899</v>
      </c>
      <c r="AE218" s="17"/>
      <c r="AF218" s="17">
        <v>0.26121014282226801</v>
      </c>
      <c r="AG218" s="17">
        <v>0.34106600273730198</v>
      </c>
      <c r="AH218" s="17">
        <v>0.31518052658775297</v>
      </c>
    </row>
    <row r="219" spans="2:34" x14ac:dyDescent="0.3">
      <c r="B219" t="s">
        <v>170</v>
      </c>
      <c r="C219" s="17">
        <v>0.35486651252562501</v>
      </c>
      <c r="D219" s="17">
        <v>0.34030152382436402</v>
      </c>
      <c r="E219" s="17">
        <v>0.36972638230067401</v>
      </c>
      <c r="F219" s="17"/>
      <c r="G219" s="17">
        <v>0.29799623940069703</v>
      </c>
      <c r="H219" s="17">
        <v>0.347244752489137</v>
      </c>
      <c r="I219" s="17">
        <v>0.38524688790848899</v>
      </c>
      <c r="J219" s="17">
        <v>0.38243913384848399</v>
      </c>
      <c r="K219" s="17">
        <v>0.38437507259095199</v>
      </c>
      <c r="L219" s="17">
        <v>0.33178331719158799</v>
      </c>
      <c r="M219" s="17"/>
      <c r="N219" s="17">
        <v>0.33992965739561898</v>
      </c>
      <c r="O219" s="17">
        <v>0.31735308142910001</v>
      </c>
      <c r="P219" s="17">
        <v>0.41740710157074301</v>
      </c>
      <c r="Q219" s="17">
        <v>0.35327436034208498</v>
      </c>
      <c r="R219" s="17"/>
      <c r="S219" s="17">
        <v>0.29206468513318501</v>
      </c>
      <c r="T219" s="17">
        <v>0.42409805111217203</v>
      </c>
      <c r="U219" s="17">
        <v>0.27901793022132498</v>
      </c>
      <c r="V219" s="17">
        <v>0.42609223272580399</v>
      </c>
      <c r="W219" s="17">
        <v>0.391324970417472</v>
      </c>
      <c r="X219" s="17">
        <v>0.237150733226723</v>
      </c>
      <c r="Y219" s="17">
        <v>0.33662805447483701</v>
      </c>
      <c r="Z219" s="17">
        <v>0.48467928130883597</v>
      </c>
      <c r="AA219" s="17">
        <v>0.36946960921952199</v>
      </c>
      <c r="AB219" s="17">
        <v>0.384216729791584</v>
      </c>
      <c r="AC219" s="17">
        <v>0.36133943697698701</v>
      </c>
      <c r="AD219" s="17">
        <v>0.33011195645139402</v>
      </c>
      <c r="AE219" s="17"/>
      <c r="AF219" s="17">
        <v>0.40901200431061802</v>
      </c>
      <c r="AG219" s="17">
        <v>0.34954573754151202</v>
      </c>
      <c r="AH219" s="17">
        <v>0.32108215577162402</v>
      </c>
    </row>
    <row r="220" spans="2:34" x14ac:dyDescent="0.3">
      <c r="B220" t="s">
        <v>171</v>
      </c>
      <c r="C220" s="17">
        <v>0.38368952265393302</v>
      </c>
      <c r="D220" s="17">
        <v>0.38637767050490601</v>
      </c>
      <c r="E220" s="17">
        <v>0.37986680423708402</v>
      </c>
      <c r="F220" s="17"/>
      <c r="G220" s="17">
        <v>0.43556493560531201</v>
      </c>
      <c r="H220" s="17">
        <v>0.31097518386427397</v>
      </c>
      <c r="I220" s="17">
        <v>0.27603952934471099</v>
      </c>
      <c r="J220" s="17">
        <v>0.36160174328382999</v>
      </c>
      <c r="K220" s="17">
        <v>0.43840238072794901</v>
      </c>
      <c r="L220" s="17">
        <v>0.47710225329463002</v>
      </c>
      <c r="M220" s="17"/>
      <c r="N220" s="17">
        <v>0.371863917047149</v>
      </c>
      <c r="O220" s="17">
        <v>0.42960166320589599</v>
      </c>
      <c r="P220" s="17">
        <v>0.34348344513658402</v>
      </c>
      <c r="Q220" s="17">
        <v>0.38663117428845301</v>
      </c>
      <c r="R220" s="17"/>
      <c r="S220" s="17">
        <v>0.28584456978043499</v>
      </c>
      <c r="T220" s="17">
        <v>0.31059747476150201</v>
      </c>
      <c r="U220" s="17">
        <v>0.52287302176239203</v>
      </c>
      <c r="V220" s="17">
        <v>0.43936077880512397</v>
      </c>
      <c r="W220" s="17">
        <v>0.29237508522941102</v>
      </c>
      <c r="X220" s="17">
        <v>0.48472014105942202</v>
      </c>
      <c r="Y220" s="17">
        <v>0.421088070946739</v>
      </c>
      <c r="Z220" s="17">
        <v>0.32230736033267299</v>
      </c>
      <c r="AA220" s="17">
        <v>0.361307766872417</v>
      </c>
      <c r="AB220" s="17">
        <v>0.387726616850054</v>
      </c>
      <c r="AC220" s="17">
        <v>0.43676809358157798</v>
      </c>
      <c r="AD220" s="17">
        <v>0.48896716111861699</v>
      </c>
      <c r="AE220" s="17"/>
      <c r="AF220" s="17">
        <v>0.32977785286711397</v>
      </c>
      <c r="AG220" s="17">
        <v>0.309388259721186</v>
      </c>
      <c r="AH220" s="17">
        <v>0.363737317640623</v>
      </c>
    </row>
    <row r="221" spans="2:34" x14ac:dyDescent="0.3">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row>
    <row r="222" spans="2:34" x14ac:dyDescent="0.3">
      <c r="B222" s="6" t="s">
        <v>165</v>
      </c>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row>
    <row r="223" spans="2:34" x14ac:dyDescent="0.3">
      <c r="B223" s="24" t="s">
        <v>63</v>
      </c>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row>
    <row r="224" spans="2:34" x14ac:dyDescent="0.3">
      <c r="B224" t="s">
        <v>172</v>
      </c>
      <c r="C224" s="17">
        <v>0.21478442769133499</v>
      </c>
      <c r="D224" s="17">
        <v>0.240757125939602</v>
      </c>
      <c r="E224" s="17">
        <v>0.18994801395518099</v>
      </c>
      <c r="F224" s="17"/>
      <c r="G224" s="17">
        <v>0.29582473242649499</v>
      </c>
      <c r="H224" s="17">
        <v>0.24030456056875901</v>
      </c>
      <c r="I224" s="17">
        <v>0.23773443363511099</v>
      </c>
      <c r="J224" s="17">
        <v>0.17158947933850799</v>
      </c>
      <c r="K224" s="17">
        <v>0.175158448858209</v>
      </c>
      <c r="L224" s="17">
        <v>0.183293662624776</v>
      </c>
      <c r="M224" s="17"/>
      <c r="N224" s="17">
        <v>0.236449185226182</v>
      </c>
      <c r="O224" s="17">
        <v>0.16758948908736401</v>
      </c>
      <c r="P224" s="17">
        <v>0.23675224783573401</v>
      </c>
      <c r="Q224" s="17">
        <v>0.22075607191440899</v>
      </c>
      <c r="R224" s="17"/>
      <c r="S224" s="17">
        <v>0.18523667802612101</v>
      </c>
      <c r="T224" s="17">
        <v>0.23103192059797001</v>
      </c>
      <c r="U224" s="17">
        <v>0.12759848228242299</v>
      </c>
      <c r="V224" s="17">
        <v>0.22987034399283099</v>
      </c>
      <c r="W224" s="17">
        <v>0.29186699005303901</v>
      </c>
      <c r="X224" s="17">
        <v>0.217752660938311</v>
      </c>
      <c r="Y224" s="17">
        <v>0.236248513842645</v>
      </c>
      <c r="Z224" s="17">
        <v>0.23902026112738101</v>
      </c>
      <c r="AA224" s="17">
        <v>0.275588299975423</v>
      </c>
      <c r="AB224" s="17">
        <v>0.170326765651899</v>
      </c>
      <c r="AC224" s="17">
        <v>0.131229231610581</v>
      </c>
      <c r="AD224" s="17">
        <v>0.24303968822419</v>
      </c>
      <c r="AE224" s="17"/>
      <c r="AF224" s="17">
        <v>0.20036638634232901</v>
      </c>
      <c r="AG224" s="17">
        <v>0.20189518874946799</v>
      </c>
      <c r="AH224" s="17">
        <v>0.220398252422707</v>
      </c>
    </row>
    <row r="225" spans="2:34" x14ac:dyDescent="0.3">
      <c r="B225" t="s">
        <v>173</v>
      </c>
      <c r="C225" s="17">
        <v>0.127934788633385</v>
      </c>
      <c r="D225" s="17">
        <v>0.131212176158224</v>
      </c>
      <c r="E225" s="17">
        <v>0.12499851529931</v>
      </c>
      <c r="F225" s="17"/>
      <c r="G225" s="17">
        <v>0.178230386704714</v>
      </c>
      <c r="H225" s="17">
        <v>0.132695227856474</v>
      </c>
      <c r="I225" s="17">
        <v>0.16846379734008901</v>
      </c>
      <c r="J225" s="17">
        <v>0.12940119696914101</v>
      </c>
      <c r="K225" s="17">
        <v>8.8706615611598497E-2</v>
      </c>
      <c r="L225" s="17">
        <v>8.2853414837492201E-2</v>
      </c>
      <c r="M225" s="17"/>
      <c r="N225" s="17">
        <v>0.12641590864222099</v>
      </c>
      <c r="O225" s="17">
        <v>0.12542516780556401</v>
      </c>
      <c r="P225" s="17">
        <v>0.134220741661118</v>
      </c>
      <c r="Q225" s="17">
        <v>0.123657416518217</v>
      </c>
      <c r="R225" s="17"/>
      <c r="S225" s="17">
        <v>0.12053967554282299</v>
      </c>
      <c r="T225" s="17">
        <v>0.13833202197654901</v>
      </c>
      <c r="U225" s="17">
        <v>0.10988944305713701</v>
      </c>
      <c r="V225" s="17">
        <v>0.120134055243572</v>
      </c>
      <c r="W225" s="17">
        <v>9.5902389498153398E-2</v>
      </c>
      <c r="X225" s="17">
        <v>0.15374949213167699</v>
      </c>
      <c r="Y225" s="17">
        <v>0.195060626282786</v>
      </c>
      <c r="Z225" s="17">
        <v>8.8734986350866504E-2</v>
      </c>
      <c r="AA225" s="17">
        <v>9.5197416893513603E-2</v>
      </c>
      <c r="AB225" s="17">
        <v>0.15064281542288099</v>
      </c>
      <c r="AC225" s="17">
        <v>0.11364078096586799</v>
      </c>
      <c r="AD225" s="17">
        <v>0.13538943017671601</v>
      </c>
      <c r="AE225" s="17"/>
      <c r="AF225" s="17">
        <v>0.16937028032656501</v>
      </c>
      <c r="AG225" s="17">
        <v>0.159965774013726</v>
      </c>
      <c r="AH225" s="17">
        <v>0.113547515313143</v>
      </c>
    </row>
    <row r="226" spans="2:34" x14ac:dyDescent="0.3">
      <c r="B226" t="s">
        <v>174</v>
      </c>
      <c r="C226" s="17">
        <v>0.42352368150712699</v>
      </c>
      <c r="D226" s="17">
        <v>0.44498811230475699</v>
      </c>
      <c r="E226" s="17">
        <v>0.40151975270444401</v>
      </c>
      <c r="F226" s="17"/>
      <c r="G226" s="17">
        <v>0.395085433578237</v>
      </c>
      <c r="H226" s="17">
        <v>0.482759512176613</v>
      </c>
      <c r="I226" s="17">
        <v>0.44841342397119899</v>
      </c>
      <c r="J226" s="17">
        <v>0.43719747423240601</v>
      </c>
      <c r="K226" s="17">
        <v>0.43923733036912099</v>
      </c>
      <c r="L226" s="17">
        <v>0.35237735366318701</v>
      </c>
      <c r="M226" s="17"/>
      <c r="N226" s="17">
        <v>0.44454859905907101</v>
      </c>
      <c r="O226" s="17">
        <v>0.495462952065647</v>
      </c>
      <c r="P226" s="17">
        <v>0.38596940321075301</v>
      </c>
      <c r="Q226" s="17">
        <v>0.36209499698917702</v>
      </c>
      <c r="R226" s="17"/>
      <c r="S226" s="17">
        <v>0.51218327691528298</v>
      </c>
      <c r="T226" s="17">
        <v>0.37776538749328897</v>
      </c>
      <c r="U226" s="17">
        <v>0.54056405960760601</v>
      </c>
      <c r="V226" s="17">
        <v>0.375820033684305</v>
      </c>
      <c r="W226" s="17">
        <v>0.3937078213379</v>
      </c>
      <c r="X226" s="17">
        <v>0.34867154429171998</v>
      </c>
      <c r="Y226" s="17">
        <v>0.34985306046506598</v>
      </c>
      <c r="Z226" s="17">
        <v>0.444637351092105</v>
      </c>
      <c r="AA226" s="17">
        <v>0.42422142365792898</v>
      </c>
      <c r="AB226" s="17">
        <v>0.41034048163967901</v>
      </c>
      <c r="AC226" s="17">
        <v>0.49704391310922502</v>
      </c>
      <c r="AD226" s="17">
        <v>0.41526920866450301</v>
      </c>
      <c r="AE226" s="17"/>
      <c r="AF226" s="17">
        <v>0.43564645052165402</v>
      </c>
      <c r="AG226" s="17">
        <v>0.51057077909267001</v>
      </c>
      <c r="AH226" s="17">
        <v>0.42593943249575</v>
      </c>
    </row>
    <row r="227" spans="2:34" x14ac:dyDescent="0.3">
      <c r="B227" t="s">
        <v>60</v>
      </c>
      <c r="C227" s="17">
        <v>0.23375710216815301</v>
      </c>
      <c r="D227" s="17">
        <v>0.18304258559741701</v>
      </c>
      <c r="E227" s="17">
        <v>0.28353371804106497</v>
      </c>
      <c r="F227" s="17"/>
      <c r="G227" s="17">
        <v>0.13085944729055399</v>
      </c>
      <c r="H227" s="17">
        <v>0.14424069939815401</v>
      </c>
      <c r="I227" s="17">
        <v>0.14538834505360099</v>
      </c>
      <c r="J227" s="17">
        <v>0.26181184945994501</v>
      </c>
      <c r="K227" s="17">
        <v>0.296897605161071</v>
      </c>
      <c r="L227" s="17">
        <v>0.38147556887454498</v>
      </c>
      <c r="M227" s="17"/>
      <c r="N227" s="17">
        <v>0.192586307072526</v>
      </c>
      <c r="O227" s="17">
        <v>0.21152239104142501</v>
      </c>
      <c r="P227" s="17">
        <v>0.24305760729239401</v>
      </c>
      <c r="Q227" s="17">
        <v>0.293491514578197</v>
      </c>
      <c r="R227" s="17"/>
      <c r="S227" s="17">
        <v>0.18204036951577299</v>
      </c>
      <c r="T227" s="17">
        <v>0.25287066993219198</v>
      </c>
      <c r="U227" s="17">
        <v>0.22194801505283401</v>
      </c>
      <c r="V227" s="17">
        <v>0.27417556707929303</v>
      </c>
      <c r="W227" s="17">
        <v>0.218522799110907</v>
      </c>
      <c r="X227" s="17">
        <v>0.279826302638292</v>
      </c>
      <c r="Y227" s="17">
        <v>0.21883779940950401</v>
      </c>
      <c r="Z227" s="17">
        <v>0.227607401429648</v>
      </c>
      <c r="AA227" s="17">
        <v>0.204992859473135</v>
      </c>
      <c r="AB227" s="17">
        <v>0.26868993728554103</v>
      </c>
      <c r="AC227" s="17">
        <v>0.25808607431432601</v>
      </c>
      <c r="AD227" s="17">
        <v>0.20630167293459101</v>
      </c>
      <c r="AE227" s="17"/>
      <c r="AF227" s="17">
        <v>0.194616882809452</v>
      </c>
      <c r="AG227" s="17">
        <v>0.127568258144137</v>
      </c>
      <c r="AH227" s="17">
        <v>0.240114799768401</v>
      </c>
    </row>
    <row r="228" spans="2:34" x14ac:dyDescent="0.3">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row>
    <row r="229" spans="2:34" x14ac:dyDescent="0.3">
      <c r="B229" s="6" t="s">
        <v>185</v>
      </c>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row>
    <row r="230" spans="2:34" x14ac:dyDescent="0.3">
      <c r="B230" s="24" t="s">
        <v>63</v>
      </c>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row>
    <row r="231" spans="2:34" x14ac:dyDescent="0.3">
      <c r="B231" t="s">
        <v>175</v>
      </c>
      <c r="C231" s="17">
        <v>0.476943875430548</v>
      </c>
      <c r="D231" s="17">
        <v>0.47084761216082799</v>
      </c>
      <c r="E231" s="17">
        <v>0.48184658271228298</v>
      </c>
      <c r="F231" s="17"/>
      <c r="G231" s="17">
        <v>0.52479542229034304</v>
      </c>
      <c r="H231" s="17">
        <v>0.54750690833049398</v>
      </c>
      <c r="I231" s="17">
        <v>0.53190023835362799</v>
      </c>
      <c r="J231" s="17">
        <v>0.45702421731513398</v>
      </c>
      <c r="K231" s="17">
        <v>0.42896830529489699</v>
      </c>
      <c r="L231" s="17">
        <v>0.39158566482801599</v>
      </c>
      <c r="M231" s="17"/>
      <c r="N231" s="17">
        <v>0.55031349113269001</v>
      </c>
      <c r="O231" s="17">
        <v>0.48313833953681001</v>
      </c>
      <c r="P231" s="17">
        <v>0.430052601688656</v>
      </c>
      <c r="Q231" s="17">
        <v>0.43651974313055503</v>
      </c>
      <c r="R231" s="17"/>
      <c r="S231" s="17">
        <v>0.49231355755442102</v>
      </c>
      <c r="T231" s="17">
        <v>0.45940809139281202</v>
      </c>
      <c r="U231" s="17">
        <v>0.49692450177906999</v>
      </c>
      <c r="V231" s="17">
        <v>0.39701007046165399</v>
      </c>
      <c r="W231" s="17">
        <v>0.45142567104428</v>
      </c>
      <c r="X231" s="17">
        <v>0.49427624198424303</v>
      </c>
      <c r="Y231" s="17">
        <v>0.44348908268304399</v>
      </c>
      <c r="Z231" s="17">
        <v>0.64662335647194402</v>
      </c>
      <c r="AA231" s="17">
        <v>0.51797716165307695</v>
      </c>
      <c r="AB231" s="17">
        <v>0.44556268999851401</v>
      </c>
      <c r="AC231" s="17">
        <v>0.50880944417009699</v>
      </c>
      <c r="AD231" s="17">
        <v>0.42999936113934201</v>
      </c>
      <c r="AE231" s="17"/>
      <c r="AF231" s="17">
        <v>0.46212180139859999</v>
      </c>
      <c r="AG231" s="17">
        <v>0.53658875405102302</v>
      </c>
      <c r="AH231" s="17">
        <v>0.46944452089404598</v>
      </c>
    </row>
    <row r="232" spans="2:34" x14ac:dyDescent="0.3">
      <c r="B232" t="s">
        <v>176</v>
      </c>
      <c r="C232" s="17">
        <v>0.399029762132946</v>
      </c>
      <c r="D232" s="17">
        <v>0.40802521110011097</v>
      </c>
      <c r="E232" s="17">
        <v>0.39106447585435999</v>
      </c>
      <c r="F232" s="17"/>
      <c r="G232" s="17">
        <v>0.31386410643623602</v>
      </c>
      <c r="H232" s="17">
        <v>0.39851973653691802</v>
      </c>
      <c r="I232" s="17">
        <v>0.51477961022199803</v>
      </c>
      <c r="J232" s="17">
        <v>0.43850732052737101</v>
      </c>
      <c r="K232" s="17">
        <v>0.41762722305407302</v>
      </c>
      <c r="L232" s="17">
        <v>0.31702496201609198</v>
      </c>
      <c r="M232" s="17"/>
      <c r="N232" s="17">
        <v>0.43144064000344001</v>
      </c>
      <c r="O232" s="17">
        <v>0.41841313471664299</v>
      </c>
      <c r="P232" s="17">
        <v>0.37754561371321199</v>
      </c>
      <c r="Q232" s="17">
        <v>0.36520432059401298</v>
      </c>
      <c r="R232" s="17"/>
      <c r="S232" s="17">
        <v>0.39484475841516697</v>
      </c>
      <c r="T232" s="17">
        <v>0.39648346801138701</v>
      </c>
      <c r="U232" s="17">
        <v>0.39595391296778598</v>
      </c>
      <c r="V232" s="17">
        <v>0.44762455396201201</v>
      </c>
      <c r="W232" s="17">
        <v>0.34167984205131902</v>
      </c>
      <c r="X232" s="17">
        <v>0.34751462795719301</v>
      </c>
      <c r="Y232" s="17">
        <v>0.384449724614154</v>
      </c>
      <c r="Z232" s="17">
        <v>0.41318762139913501</v>
      </c>
      <c r="AA232" s="17">
        <v>0.44630028848036202</v>
      </c>
      <c r="AB232" s="17">
        <v>0.37567045701867002</v>
      </c>
      <c r="AC232" s="17">
        <v>0.49534130012066602</v>
      </c>
      <c r="AD232" s="17">
        <v>0.33626400005225399</v>
      </c>
      <c r="AE232" s="17"/>
      <c r="AF232" s="17">
        <v>0.41733831118053699</v>
      </c>
      <c r="AG232" s="17">
        <v>0.46336557327617101</v>
      </c>
      <c r="AH232" s="17">
        <v>0.41682805709762499</v>
      </c>
    </row>
    <row r="233" spans="2:34" x14ac:dyDescent="0.3">
      <c r="B233" t="s">
        <v>177</v>
      </c>
      <c r="C233" s="17">
        <v>0.37286517082196802</v>
      </c>
      <c r="D233" s="17">
        <v>0.42545146513723298</v>
      </c>
      <c r="E233" s="17">
        <v>0.32049690002096498</v>
      </c>
      <c r="F233" s="17"/>
      <c r="G233" s="17">
        <v>0.41495388941877198</v>
      </c>
      <c r="H233" s="17">
        <v>0.40508857111186303</v>
      </c>
      <c r="I233" s="17">
        <v>0.43228842043605697</v>
      </c>
      <c r="J233" s="17">
        <v>0.34690407769114701</v>
      </c>
      <c r="K233" s="17">
        <v>0.33081373315907497</v>
      </c>
      <c r="L233" s="17">
        <v>0.31970135758166002</v>
      </c>
      <c r="M233" s="17"/>
      <c r="N233" s="17">
        <v>0.40713293246250898</v>
      </c>
      <c r="O233" s="17">
        <v>0.37562436225613099</v>
      </c>
      <c r="P233" s="17">
        <v>0.35699103266809301</v>
      </c>
      <c r="Q233" s="17">
        <v>0.344295409549423</v>
      </c>
      <c r="R233" s="17"/>
      <c r="S233" s="17">
        <v>0.43137343939864797</v>
      </c>
      <c r="T233" s="17">
        <v>0.38691421044928997</v>
      </c>
      <c r="U233" s="17">
        <v>0.35944049214845297</v>
      </c>
      <c r="V233" s="17">
        <v>0.41597602054875099</v>
      </c>
      <c r="W233" s="17">
        <v>0.35057774257191199</v>
      </c>
      <c r="X233" s="17">
        <v>0.36590604694878898</v>
      </c>
      <c r="Y233" s="17">
        <v>0.30604670104253601</v>
      </c>
      <c r="Z233" s="17">
        <v>0.40120821641822102</v>
      </c>
      <c r="AA233" s="17">
        <v>0.365173258017226</v>
      </c>
      <c r="AB233" s="17">
        <v>0.30087185863112798</v>
      </c>
      <c r="AC233" s="17">
        <v>0.454433287327425</v>
      </c>
      <c r="AD233" s="17">
        <v>0.26647504201605099</v>
      </c>
      <c r="AE233" s="17"/>
      <c r="AF233" s="17">
        <v>0.35895346900321401</v>
      </c>
      <c r="AG233" s="17">
        <v>0.48931344113866299</v>
      </c>
      <c r="AH233" s="17">
        <v>0.39284341975709902</v>
      </c>
    </row>
    <row r="234" spans="2:34" x14ac:dyDescent="0.3">
      <c r="B234" t="s">
        <v>178</v>
      </c>
      <c r="C234" s="17">
        <v>0.36273910656781799</v>
      </c>
      <c r="D234" s="17">
        <v>0.31764663786722402</v>
      </c>
      <c r="E234" s="17">
        <v>0.40730139670129401</v>
      </c>
      <c r="F234" s="17"/>
      <c r="G234" s="17">
        <v>0.35904502536615401</v>
      </c>
      <c r="H234" s="17">
        <v>0.36990439137472297</v>
      </c>
      <c r="I234" s="17">
        <v>0.32791903494643898</v>
      </c>
      <c r="J234" s="17">
        <v>0.34931630816591702</v>
      </c>
      <c r="K234" s="17">
        <v>0.44488227509633299</v>
      </c>
      <c r="L234" s="17">
        <v>0.34334593942707498</v>
      </c>
      <c r="M234" s="17"/>
      <c r="N234" s="17">
        <v>0.34952466825224199</v>
      </c>
      <c r="O234" s="17">
        <v>0.38713936664084803</v>
      </c>
      <c r="P234" s="17">
        <v>0.39885018937841299</v>
      </c>
      <c r="Q234" s="17">
        <v>0.316604986027617</v>
      </c>
      <c r="R234" s="17"/>
      <c r="S234" s="17">
        <v>0.38019575805849198</v>
      </c>
      <c r="T234" s="17">
        <v>0.32412370913854899</v>
      </c>
      <c r="U234" s="17">
        <v>0.33595780023215399</v>
      </c>
      <c r="V234" s="17">
        <v>0.321084165236665</v>
      </c>
      <c r="W234" s="17">
        <v>0.44164926286142703</v>
      </c>
      <c r="X234" s="17">
        <v>0.28295739417128901</v>
      </c>
      <c r="Y234" s="17">
        <v>0.42317930678535098</v>
      </c>
      <c r="Z234" s="17">
        <v>0.37353616054639499</v>
      </c>
      <c r="AA234" s="17">
        <v>0.42164957270435399</v>
      </c>
      <c r="AB234" s="17">
        <v>0.32479411860563201</v>
      </c>
      <c r="AC234" s="17">
        <v>0.37886259076443102</v>
      </c>
      <c r="AD234" s="17">
        <v>0.400531132775999</v>
      </c>
      <c r="AE234" s="17"/>
      <c r="AF234" s="17">
        <v>0.38144280856389901</v>
      </c>
      <c r="AG234" s="17">
        <v>0.338815872005788</v>
      </c>
      <c r="AH234" s="17">
        <v>0.40664535607743402</v>
      </c>
    </row>
    <row r="235" spans="2:34" x14ac:dyDescent="0.3">
      <c r="B235" t="s">
        <v>179</v>
      </c>
      <c r="C235" s="17">
        <v>0.204665616455215</v>
      </c>
      <c r="D235" s="17">
        <v>0.22603967786850601</v>
      </c>
      <c r="E235" s="17">
        <v>0.18428138465576099</v>
      </c>
      <c r="F235" s="17"/>
      <c r="G235" s="17">
        <v>0.212154904663067</v>
      </c>
      <c r="H235" s="17">
        <v>0.26858503849576398</v>
      </c>
      <c r="I235" s="17">
        <v>0.216566494725905</v>
      </c>
      <c r="J235" s="17">
        <v>0.18541947601016801</v>
      </c>
      <c r="K235" s="17">
        <v>0.216196273918322</v>
      </c>
      <c r="L235" s="17">
        <v>0.14598764515710799</v>
      </c>
      <c r="M235" s="17"/>
      <c r="N235" s="17">
        <v>0.170446361667309</v>
      </c>
      <c r="O235" s="17">
        <v>0.22172355118033801</v>
      </c>
      <c r="P235" s="17">
        <v>0.22039061643344601</v>
      </c>
      <c r="Q235" s="17">
        <v>0.20478306201669499</v>
      </c>
      <c r="R235" s="17"/>
      <c r="S235" s="17">
        <v>0.20026148130989399</v>
      </c>
      <c r="T235" s="17">
        <v>0.139122963905812</v>
      </c>
      <c r="U235" s="17">
        <v>0.21161117356864101</v>
      </c>
      <c r="V235" s="17">
        <v>0.16345137879897001</v>
      </c>
      <c r="W235" s="17">
        <v>0.22840745742099799</v>
      </c>
      <c r="X235" s="17">
        <v>0.338116387306789</v>
      </c>
      <c r="Y235" s="17">
        <v>0.17194705809079799</v>
      </c>
      <c r="Z235" s="17">
        <v>0.27758280791402501</v>
      </c>
      <c r="AA235" s="17">
        <v>0.22756901107507499</v>
      </c>
      <c r="AB235" s="17">
        <v>0.18496339812996801</v>
      </c>
      <c r="AC235" s="17">
        <v>0.137621767896037</v>
      </c>
      <c r="AD235" s="17">
        <v>0.234429862326927</v>
      </c>
      <c r="AE235" s="17"/>
      <c r="AF235" s="17">
        <v>0.21330475011566599</v>
      </c>
      <c r="AG235" s="17">
        <v>0.22683226511726601</v>
      </c>
      <c r="AH235" s="17">
        <v>0.21372016760002099</v>
      </c>
    </row>
    <row r="236" spans="2:34" x14ac:dyDescent="0.3">
      <c r="B236" t="s">
        <v>60</v>
      </c>
      <c r="C236" s="17">
        <v>0.165846549510758</v>
      </c>
      <c r="D236" s="17">
        <v>0.14001045492008601</v>
      </c>
      <c r="E236" s="17">
        <v>0.19129653621116499</v>
      </c>
      <c r="F236" s="17"/>
      <c r="G236" s="17">
        <v>9.5776626417139701E-2</v>
      </c>
      <c r="H236" s="17">
        <v>6.13900652653077E-2</v>
      </c>
      <c r="I236" s="17">
        <v>6.4673703729472898E-2</v>
      </c>
      <c r="J236" s="17">
        <v>0.20260775163280001</v>
      </c>
      <c r="K236" s="17">
        <v>0.22876026740755601</v>
      </c>
      <c r="L236" s="17">
        <v>0.30741903537653698</v>
      </c>
      <c r="M236" s="17"/>
      <c r="N236" s="17">
        <v>0.112174660703362</v>
      </c>
      <c r="O236" s="17">
        <v>0.10939300901070299</v>
      </c>
      <c r="P236" s="17">
        <v>0.20082396793222901</v>
      </c>
      <c r="Q236" s="17">
        <v>0.25107164517284303</v>
      </c>
      <c r="R236" s="17"/>
      <c r="S236" s="17">
        <v>0.131940901679094</v>
      </c>
      <c r="T236" s="17">
        <v>0.191529454100095</v>
      </c>
      <c r="U236" s="17">
        <v>0.19623885274328701</v>
      </c>
      <c r="V236" s="17">
        <v>0.187116944109182</v>
      </c>
      <c r="W236" s="17">
        <v>0.13474659348948101</v>
      </c>
      <c r="X236" s="17">
        <v>0.148238287931067</v>
      </c>
      <c r="Y236" s="17">
        <v>0.162528389093024</v>
      </c>
      <c r="Z236" s="17">
        <v>8.88078786417794E-2</v>
      </c>
      <c r="AA236" s="17">
        <v>0.126179997071834</v>
      </c>
      <c r="AB236" s="17">
        <v>0.234982193895207</v>
      </c>
      <c r="AC236" s="17">
        <v>0.190082738661072</v>
      </c>
      <c r="AD236" s="17">
        <v>0.200665254941881</v>
      </c>
      <c r="AE236" s="17"/>
      <c r="AF236" s="17">
        <v>0.15322624056016701</v>
      </c>
      <c r="AG236" s="17">
        <v>5.1619521595152602E-2</v>
      </c>
      <c r="AH236" s="17">
        <v>0.15392479154643601</v>
      </c>
    </row>
    <row r="237" spans="2:34" x14ac:dyDescent="0.3">
      <c r="B237" t="s">
        <v>180</v>
      </c>
      <c r="C237" s="17">
        <v>0.12973117204221701</v>
      </c>
      <c r="D237" s="17">
        <v>0.167659468769422</v>
      </c>
      <c r="E237" s="17">
        <v>9.3101538270138007E-2</v>
      </c>
      <c r="F237" s="17"/>
      <c r="G237" s="17">
        <v>0.14926868060311901</v>
      </c>
      <c r="H237" s="17">
        <v>0.18817125921656999</v>
      </c>
      <c r="I237" s="17">
        <v>0.146009732097898</v>
      </c>
      <c r="J237" s="17">
        <v>0.14268379306068699</v>
      </c>
      <c r="K237" s="17">
        <v>9.1157212190290396E-2</v>
      </c>
      <c r="L237" s="17">
        <v>7.1548367736006702E-2</v>
      </c>
      <c r="M237" s="17"/>
      <c r="N237" s="17">
        <v>0.19917030949981801</v>
      </c>
      <c r="O237" s="17">
        <v>0.13267436080510001</v>
      </c>
      <c r="P237" s="17">
        <v>0.10407398991625599</v>
      </c>
      <c r="Q237" s="17">
        <v>7.6143105721752896E-2</v>
      </c>
      <c r="R237" s="17"/>
      <c r="S237" s="17">
        <v>0.155867031715896</v>
      </c>
      <c r="T237" s="17">
        <v>0.125699964651523</v>
      </c>
      <c r="U237" s="17">
        <v>9.4421878738188497E-2</v>
      </c>
      <c r="V237" s="17">
        <v>0.17462808024627899</v>
      </c>
      <c r="W237" s="17">
        <v>0.158266193065419</v>
      </c>
      <c r="X237" s="17">
        <v>7.3417328034561205E-2</v>
      </c>
      <c r="Y237" s="17">
        <v>8.2120605996344798E-2</v>
      </c>
      <c r="Z237" s="17">
        <v>0.15846797644567301</v>
      </c>
      <c r="AA237" s="17">
        <v>0.156668187475201</v>
      </c>
      <c r="AB237" s="17">
        <v>0.12406440485595301</v>
      </c>
      <c r="AC237" s="17">
        <v>6.8919226288485402E-2</v>
      </c>
      <c r="AD237" s="17">
        <v>0.1954701448834</v>
      </c>
      <c r="AE237" s="17"/>
      <c r="AF237" s="17">
        <v>0.124264747740904</v>
      </c>
      <c r="AG237" s="17">
        <v>0.200279825920154</v>
      </c>
      <c r="AH237" s="17">
        <v>0.11138582158068901</v>
      </c>
    </row>
    <row r="238" spans="2:34" x14ac:dyDescent="0.3">
      <c r="B238" t="s">
        <v>181</v>
      </c>
      <c r="C238" s="17">
        <v>0.112610939973167</v>
      </c>
      <c r="D238" s="17">
        <v>0.14267967300450701</v>
      </c>
      <c r="E238" s="17">
        <v>8.3590903784811099E-2</v>
      </c>
      <c r="F238" s="17"/>
      <c r="G238" s="17">
        <v>0.17991621018917101</v>
      </c>
      <c r="H238" s="17">
        <v>0.15369646094436401</v>
      </c>
      <c r="I238" s="17">
        <v>0.16850733993990599</v>
      </c>
      <c r="J238" s="17">
        <v>0.108453839246411</v>
      </c>
      <c r="K238" s="17">
        <v>3.3347929781235602E-2</v>
      </c>
      <c r="L238" s="17">
        <v>4.57634095969809E-2</v>
      </c>
      <c r="M238" s="17"/>
      <c r="N238" s="17">
        <v>0.18067070683140701</v>
      </c>
      <c r="O238" s="17">
        <v>0.102246203816392</v>
      </c>
      <c r="P238" s="17">
        <v>9.0099419067020806E-2</v>
      </c>
      <c r="Q238" s="17">
        <v>7.1356896767111697E-2</v>
      </c>
      <c r="R238" s="17"/>
      <c r="S238" s="17">
        <v>0.14990575269620801</v>
      </c>
      <c r="T238" s="17">
        <v>9.7733918135623501E-2</v>
      </c>
      <c r="U238" s="17">
        <v>6.1568578172463001E-2</v>
      </c>
      <c r="V238" s="17">
        <v>0.10069764266881399</v>
      </c>
      <c r="W238" s="17">
        <v>8.1056248686873306E-2</v>
      </c>
      <c r="X238" s="17">
        <v>0.173983360116995</v>
      </c>
      <c r="Y238" s="17">
        <v>0.108115327553132</v>
      </c>
      <c r="Z238" s="17">
        <v>0.189451094617194</v>
      </c>
      <c r="AA238" s="17">
        <v>0.12235309750563</v>
      </c>
      <c r="AB238" s="17">
        <v>9.00697679285202E-2</v>
      </c>
      <c r="AC238" s="17">
        <v>3.7004639101100002E-2</v>
      </c>
      <c r="AD238" s="17">
        <v>0.13158703675215999</v>
      </c>
      <c r="AE238" s="17"/>
      <c r="AF238" s="17">
        <v>0.13135107516139999</v>
      </c>
      <c r="AG238" s="17">
        <v>0.14660192181524301</v>
      </c>
      <c r="AH238" s="17">
        <v>0.11367766687138001</v>
      </c>
    </row>
    <row r="239" spans="2:34" x14ac:dyDescent="0.3">
      <c r="B239" t="s">
        <v>182</v>
      </c>
      <c r="C239" s="17">
        <v>0.107101294810397</v>
      </c>
      <c r="D239" s="17">
        <v>0.114685640414168</v>
      </c>
      <c r="E239" s="17">
        <v>9.9935790324344201E-2</v>
      </c>
      <c r="F239" s="17"/>
      <c r="G239" s="17">
        <v>0.157899754866552</v>
      </c>
      <c r="H239" s="17">
        <v>0.125460809601949</v>
      </c>
      <c r="I239" s="17">
        <v>0.14906801413825599</v>
      </c>
      <c r="J239" s="17">
        <v>6.9019817076182294E-2</v>
      </c>
      <c r="K239" s="17">
        <v>8.1598439041383905E-2</v>
      </c>
      <c r="L239" s="17">
        <v>7.2326802738516105E-2</v>
      </c>
      <c r="M239" s="17"/>
      <c r="N239" s="17">
        <v>0.102067434422287</v>
      </c>
      <c r="O239" s="17">
        <v>0.11262408044927499</v>
      </c>
      <c r="P239" s="17">
        <v>8.5400411869981402E-2</v>
      </c>
      <c r="Q239" s="17">
        <v>0.12768941250041199</v>
      </c>
      <c r="R239" s="17"/>
      <c r="S239" s="17">
        <v>9.2775098153952198E-2</v>
      </c>
      <c r="T239" s="17">
        <v>0.121613062083807</v>
      </c>
      <c r="U239" s="17">
        <v>7.2442102232085401E-2</v>
      </c>
      <c r="V239" s="17">
        <v>0.111155978718183</v>
      </c>
      <c r="W239" s="17">
        <v>0.11221186041713101</v>
      </c>
      <c r="X239" s="17">
        <v>0.16903497944514001</v>
      </c>
      <c r="Y239" s="17">
        <v>0.111932532145383</v>
      </c>
      <c r="Z239" s="17">
        <v>8.9451574300789302E-2</v>
      </c>
      <c r="AA239" s="17">
        <v>9.1473786216754893E-2</v>
      </c>
      <c r="AB239" s="17">
        <v>6.99049303565316E-2</v>
      </c>
      <c r="AC239" s="17">
        <v>0.13777521867491899</v>
      </c>
      <c r="AD239" s="17">
        <v>0.122716850595825</v>
      </c>
      <c r="AE239" s="17"/>
      <c r="AF239" s="17">
        <v>0.12124119577091701</v>
      </c>
      <c r="AG239" s="17">
        <v>0.12751344136117401</v>
      </c>
      <c r="AH239" s="17">
        <v>0.11011844111644099</v>
      </c>
    </row>
    <row r="240" spans="2:34" x14ac:dyDescent="0.3">
      <c r="B240" t="s">
        <v>183</v>
      </c>
      <c r="C240" s="17">
        <v>7.7891196805757304E-2</v>
      </c>
      <c r="D240" s="17">
        <v>6.58244239267817E-2</v>
      </c>
      <c r="E240" s="17">
        <v>8.7817490203805207E-2</v>
      </c>
      <c r="F240" s="17"/>
      <c r="G240" s="17">
        <v>0.128868746485156</v>
      </c>
      <c r="H240" s="17">
        <v>0.119020687733568</v>
      </c>
      <c r="I240" s="17">
        <v>0.12686382924971101</v>
      </c>
      <c r="J240" s="17">
        <v>3.9888881814197301E-2</v>
      </c>
      <c r="K240" s="17">
        <v>2.0175453792213398E-2</v>
      </c>
      <c r="L240" s="17">
        <v>4.0445314479932798E-2</v>
      </c>
      <c r="M240" s="17"/>
      <c r="N240" s="17">
        <v>8.2907397262036206E-2</v>
      </c>
      <c r="O240" s="17">
        <v>0.111719632082004</v>
      </c>
      <c r="P240" s="17">
        <v>5.9451171496579198E-2</v>
      </c>
      <c r="Q240" s="17">
        <v>5.46839906049554E-2</v>
      </c>
      <c r="R240" s="17"/>
      <c r="S240" s="17">
        <v>0.120490893836501</v>
      </c>
      <c r="T240" s="17">
        <v>4.9008195820279397E-2</v>
      </c>
      <c r="U240" s="17">
        <v>9.5796670183898397E-2</v>
      </c>
      <c r="V240" s="17">
        <v>8.1499434437995205E-2</v>
      </c>
      <c r="W240" s="17">
        <v>0.12514716857921401</v>
      </c>
      <c r="X240" s="17">
        <v>7.9283694060825194E-2</v>
      </c>
      <c r="Y240" s="17">
        <v>0.104321841263252</v>
      </c>
      <c r="Z240" s="17">
        <v>9.1364086805234404E-2</v>
      </c>
      <c r="AA240" s="17">
        <v>3.5265835131610003E-2</v>
      </c>
      <c r="AB240" s="17">
        <v>4.8641048689455298E-2</v>
      </c>
      <c r="AC240" s="17">
        <v>5.3314919245596601E-2</v>
      </c>
      <c r="AD240" s="17">
        <v>2.8990816753384E-2</v>
      </c>
      <c r="AE240" s="17"/>
      <c r="AF240" s="17">
        <v>4.86874464820315E-2</v>
      </c>
      <c r="AG240" s="17">
        <v>0.1038424007981</v>
      </c>
      <c r="AH240" s="17">
        <v>8.6752684538369804E-2</v>
      </c>
    </row>
    <row r="241" spans="2:34" x14ac:dyDescent="0.3">
      <c r="B241" t="s">
        <v>184</v>
      </c>
      <c r="C241" s="17">
        <v>2.3082447685327599E-2</v>
      </c>
      <c r="D241" s="17">
        <v>2.1404732367767701E-2</v>
      </c>
      <c r="E241" s="17">
        <v>2.47592358833198E-2</v>
      </c>
      <c r="F241" s="17"/>
      <c r="G241" s="17">
        <v>2.0060954184623E-2</v>
      </c>
      <c r="H241" s="17">
        <v>2.6873586833923799E-2</v>
      </c>
      <c r="I241" s="17">
        <v>0</v>
      </c>
      <c r="J241" s="17">
        <v>5.49652992859601E-3</v>
      </c>
      <c r="K241" s="17">
        <v>1.33495111042705E-2</v>
      </c>
      <c r="L241" s="17">
        <v>6.1664278551999102E-2</v>
      </c>
      <c r="M241" s="17"/>
      <c r="N241" s="17">
        <v>1.05385220792121E-2</v>
      </c>
      <c r="O241" s="17">
        <v>2.4638265916397999E-2</v>
      </c>
      <c r="P241" s="17">
        <v>3.2750744784097702E-2</v>
      </c>
      <c r="Q241" s="17">
        <v>2.6878333336771702E-2</v>
      </c>
      <c r="R241" s="17"/>
      <c r="S241" s="17">
        <v>2.9682585037791E-2</v>
      </c>
      <c r="T241" s="17">
        <v>2.18657015671338E-2</v>
      </c>
      <c r="U241" s="17">
        <v>2.2458887849657098E-2</v>
      </c>
      <c r="V241" s="17">
        <v>1.03978459183368E-2</v>
      </c>
      <c r="W241" s="17">
        <v>1.5942077378540701E-2</v>
      </c>
      <c r="X241" s="17">
        <v>2.1630181152305399E-2</v>
      </c>
      <c r="Y241" s="17">
        <v>3.8049258648222402E-2</v>
      </c>
      <c r="Z241" s="17">
        <v>0</v>
      </c>
      <c r="AA241" s="17">
        <v>3.3045269691249199E-2</v>
      </c>
      <c r="AB241" s="17">
        <v>1.9945445600382101E-2</v>
      </c>
      <c r="AC241" s="17">
        <v>1.7538802275775801E-2</v>
      </c>
      <c r="AD241" s="17">
        <v>3.1356515452311301E-2</v>
      </c>
      <c r="AE241" s="17"/>
      <c r="AF241" s="17">
        <v>2.0700431931041801E-2</v>
      </c>
      <c r="AG241" s="17">
        <v>1.33058094017031E-2</v>
      </c>
      <c r="AH241" s="17">
        <v>1.7622747572696901E-2</v>
      </c>
    </row>
    <row r="242" spans="2:34" x14ac:dyDescent="0.3">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row>
    <row r="243" spans="2:34" x14ac:dyDescent="0.3">
      <c r="B243" s="6" t="s">
        <v>197</v>
      </c>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row>
    <row r="244" spans="2:34" x14ac:dyDescent="0.3">
      <c r="B244" s="24" t="s">
        <v>63</v>
      </c>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row>
    <row r="245" spans="2:34" x14ac:dyDescent="0.3">
      <c r="B245" t="s">
        <v>189</v>
      </c>
      <c r="C245" s="17">
        <v>0.17471484724630301</v>
      </c>
      <c r="D245" s="17">
        <v>0.21190772071893399</v>
      </c>
      <c r="E245" s="17">
        <v>0.136927606103729</v>
      </c>
      <c r="F245" s="17"/>
      <c r="G245" s="17">
        <v>0.16815083529118399</v>
      </c>
      <c r="H245" s="17">
        <v>0.20839410359878</v>
      </c>
      <c r="I245" s="17">
        <v>0.199701013189759</v>
      </c>
      <c r="J245" s="17">
        <v>0.139037481114618</v>
      </c>
      <c r="K245" s="17">
        <v>0.195907514608682</v>
      </c>
      <c r="L245" s="17">
        <v>0.14604916408240301</v>
      </c>
      <c r="M245" s="17"/>
      <c r="N245" s="17">
        <v>0.25771397500940602</v>
      </c>
      <c r="O245" s="17">
        <v>0.17099934016134899</v>
      </c>
      <c r="P245" s="17">
        <v>0.124835135140031</v>
      </c>
      <c r="Q245" s="17">
        <v>0.12697039254756601</v>
      </c>
      <c r="R245" s="17"/>
      <c r="S245" s="17">
        <v>0.17568652364193801</v>
      </c>
      <c r="T245" s="17">
        <v>0.142235449999879</v>
      </c>
      <c r="U245" s="17">
        <v>0.16258824423981699</v>
      </c>
      <c r="V245" s="17">
        <v>0.17852841268556999</v>
      </c>
      <c r="W245" s="17">
        <v>0.205808701316261</v>
      </c>
      <c r="X245" s="17">
        <v>0.13992667786365601</v>
      </c>
      <c r="Y245" s="17">
        <v>0.14092178486058801</v>
      </c>
      <c r="Z245" s="17">
        <v>0.27488052660657802</v>
      </c>
      <c r="AA245" s="17">
        <v>0.21914887658221799</v>
      </c>
      <c r="AB245" s="17">
        <v>0.16064243606217499</v>
      </c>
      <c r="AC245" s="17">
        <v>0.19171372331013101</v>
      </c>
      <c r="AD245" s="17">
        <v>0.172650559791972</v>
      </c>
      <c r="AE245" s="17"/>
      <c r="AF245" s="17">
        <v>0.10046477114645</v>
      </c>
      <c r="AG245" s="17">
        <v>0.26878329317993799</v>
      </c>
      <c r="AH245" s="17">
        <v>0.188523146019972</v>
      </c>
    </row>
    <row r="246" spans="2:34" x14ac:dyDescent="0.3">
      <c r="B246" t="s">
        <v>190</v>
      </c>
      <c r="C246" s="17">
        <v>0.40624357947523998</v>
      </c>
      <c r="D246" s="17">
        <v>0.42936939014264902</v>
      </c>
      <c r="E246" s="17">
        <v>0.38455112190445401</v>
      </c>
      <c r="F246" s="17"/>
      <c r="G246" s="17">
        <v>0.38462096106514199</v>
      </c>
      <c r="H246" s="17">
        <v>0.432180050641643</v>
      </c>
      <c r="I246" s="17">
        <v>0.449325748689344</v>
      </c>
      <c r="J246" s="17">
        <v>0.37160225182053802</v>
      </c>
      <c r="K246" s="17">
        <v>0.39186932419137999</v>
      </c>
      <c r="L246" s="17">
        <v>0.40221170806213602</v>
      </c>
      <c r="M246" s="17"/>
      <c r="N246" s="17">
        <v>0.459561125379716</v>
      </c>
      <c r="O246" s="17">
        <v>0.441024221423584</v>
      </c>
      <c r="P246" s="17">
        <v>0.33865010882441299</v>
      </c>
      <c r="Q246" s="17">
        <v>0.37838889484764998</v>
      </c>
      <c r="R246" s="17"/>
      <c r="S246" s="17">
        <v>0.48870107890586001</v>
      </c>
      <c r="T246" s="17">
        <v>0.40774035168063399</v>
      </c>
      <c r="U246" s="17">
        <v>0.39771755085544003</v>
      </c>
      <c r="V246" s="17">
        <v>0.32203765798633499</v>
      </c>
      <c r="W246" s="17">
        <v>0.36459038391471399</v>
      </c>
      <c r="X246" s="17">
        <v>0.387656599570813</v>
      </c>
      <c r="Y246" s="17">
        <v>0.51405557304060401</v>
      </c>
      <c r="Z246" s="17">
        <v>0.41086817943570197</v>
      </c>
      <c r="AA246" s="17">
        <v>0.32527089982218899</v>
      </c>
      <c r="AB246" s="17">
        <v>0.49398527397817499</v>
      </c>
      <c r="AC246" s="17">
        <v>0.29659779804334102</v>
      </c>
      <c r="AD246" s="17">
        <v>0.36660313615307399</v>
      </c>
      <c r="AE246" s="17"/>
      <c r="AF246" s="17">
        <v>0.463841635751301</v>
      </c>
      <c r="AG246" s="17">
        <v>0.43910853368270297</v>
      </c>
      <c r="AH246" s="17">
        <v>0.38404887721374797</v>
      </c>
    </row>
    <row r="247" spans="2:34" x14ac:dyDescent="0.3">
      <c r="B247" t="s">
        <v>191</v>
      </c>
      <c r="C247" s="17">
        <v>0.16985272925192099</v>
      </c>
      <c r="D247" s="17">
        <v>0.15232435019482299</v>
      </c>
      <c r="E247" s="17">
        <v>0.18723158867433701</v>
      </c>
      <c r="F247" s="17"/>
      <c r="G247" s="17">
        <v>0.13746284361528299</v>
      </c>
      <c r="H247" s="17">
        <v>0.144884603549013</v>
      </c>
      <c r="I247" s="17">
        <v>0.19811407514799001</v>
      </c>
      <c r="J247" s="17">
        <v>0.146103832444898</v>
      </c>
      <c r="K247" s="17">
        <v>0.17177573153209</v>
      </c>
      <c r="L247" s="17">
        <v>0.20653529934723999</v>
      </c>
      <c r="M247" s="17"/>
      <c r="N247" s="17">
        <v>9.7881453599201404E-2</v>
      </c>
      <c r="O247" s="17">
        <v>0.17761032872837099</v>
      </c>
      <c r="P247" s="17">
        <v>0.22329240834426001</v>
      </c>
      <c r="Q247" s="17">
        <v>0.19162139056167601</v>
      </c>
      <c r="R247" s="17"/>
      <c r="S247" s="17">
        <v>0.15597940838569699</v>
      </c>
      <c r="T247" s="17">
        <v>0.20414037171056501</v>
      </c>
      <c r="U247" s="17">
        <v>0.196211562690183</v>
      </c>
      <c r="V247" s="17">
        <v>0.23100365216465699</v>
      </c>
      <c r="W247" s="17">
        <v>0.19624614934756501</v>
      </c>
      <c r="X247" s="17">
        <v>0.17608748936979399</v>
      </c>
      <c r="Y247" s="17">
        <v>0.125302299482864</v>
      </c>
      <c r="Z247" s="17">
        <v>0.115117434187732</v>
      </c>
      <c r="AA247" s="17">
        <v>0.13910958645006999</v>
      </c>
      <c r="AB247" s="17">
        <v>0.134889119732402</v>
      </c>
      <c r="AC247" s="17">
        <v>0.136956742234629</v>
      </c>
      <c r="AD247" s="17">
        <v>0.214678097334421</v>
      </c>
      <c r="AE247" s="17"/>
      <c r="AF247" s="17">
        <v>0.20824796453160099</v>
      </c>
      <c r="AG247" s="17">
        <v>0.124141329763806</v>
      </c>
      <c r="AH247" s="17">
        <v>0.18292963814565799</v>
      </c>
    </row>
    <row r="248" spans="2:34" x14ac:dyDescent="0.3">
      <c r="B248" t="s">
        <v>192</v>
      </c>
      <c r="C248" s="17">
        <v>0.11644731897324501</v>
      </c>
      <c r="D248" s="17">
        <v>0.10360900501001299</v>
      </c>
      <c r="E248" s="17">
        <v>0.129160514744419</v>
      </c>
      <c r="F248" s="17"/>
      <c r="G248" s="17">
        <v>0.148361495944559</v>
      </c>
      <c r="H248" s="17">
        <v>0.118336405461649</v>
      </c>
      <c r="I248" s="17">
        <v>6.6670491533617093E-2</v>
      </c>
      <c r="J248" s="17">
        <v>0.16359477869875599</v>
      </c>
      <c r="K248" s="17">
        <v>0.12428937283159699</v>
      </c>
      <c r="L248" s="17">
        <v>9.0787633007553395E-2</v>
      </c>
      <c r="M248" s="17"/>
      <c r="N248" s="17">
        <v>9.6167128117447195E-2</v>
      </c>
      <c r="O248" s="17">
        <v>0.124061598345169</v>
      </c>
      <c r="P248" s="17">
        <v>0.14483252112568001</v>
      </c>
      <c r="Q248" s="17">
        <v>0.103420104250352</v>
      </c>
      <c r="R248" s="17"/>
      <c r="S248" s="17">
        <v>0.10811541060784401</v>
      </c>
      <c r="T248" s="17">
        <v>8.9407815717774397E-2</v>
      </c>
      <c r="U248" s="17">
        <v>0.106904084883335</v>
      </c>
      <c r="V248" s="17">
        <v>0.116877237011589</v>
      </c>
      <c r="W248" s="17">
        <v>8.61954007378299E-2</v>
      </c>
      <c r="X248" s="17">
        <v>0.16881041733861199</v>
      </c>
      <c r="Y248" s="17">
        <v>8.9724636818835496E-2</v>
      </c>
      <c r="Z248" s="17">
        <v>8.5931338024085299E-2</v>
      </c>
      <c r="AA248" s="17">
        <v>0.16285252506105199</v>
      </c>
      <c r="AB248" s="17">
        <v>0.101474927486478</v>
      </c>
      <c r="AC248" s="17">
        <v>0.141999555221625</v>
      </c>
      <c r="AD248" s="17">
        <v>0.15299498590091701</v>
      </c>
      <c r="AE248" s="17"/>
      <c r="AF248" s="17">
        <v>0.117418867887123</v>
      </c>
      <c r="AG248" s="17">
        <v>9.2460567442243097E-2</v>
      </c>
      <c r="AH248" s="17">
        <v>0.11993224518835</v>
      </c>
    </row>
    <row r="249" spans="2:34" x14ac:dyDescent="0.3">
      <c r="B249" t="s">
        <v>193</v>
      </c>
      <c r="C249" s="17">
        <v>0.10441050404700999</v>
      </c>
      <c r="D249" s="17">
        <v>9.6924381699834999E-2</v>
      </c>
      <c r="E249" s="17">
        <v>0.11189526326518601</v>
      </c>
      <c r="F249" s="17"/>
      <c r="G249" s="17">
        <v>0.13345174022440001</v>
      </c>
      <c r="H249" s="17">
        <v>8.4616325212452603E-2</v>
      </c>
      <c r="I249" s="17">
        <v>6.4041505760952799E-2</v>
      </c>
      <c r="J249" s="17">
        <v>0.12342763585479601</v>
      </c>
      <c r="K249" s="17">
        <v>7.8054991694154904E-2</v>
      </c>
      <c r="L249" s="17">
        <v>0.13643086814123501</v>
      </c>
      <c r="M249" s="17"/>
      <c r="N249" s="17">
        <v>6.8355691035230801E-2</v>
      </c>
      <c r="O249" s="17">
        <v>7.2041642188072394E-2</v>
      </c>
      <c r="P249" s="17">
        <v>0.13497242647361599</v>
      </c>
      <c r="Q249" s="17">
        <v>0.15194084177214101</v>
      </c>
      <c r="R249" s="17"/>
      <c r="S249" s="17">
        <v>5.7636686768929198E-2</v>
      </c>
      <c r="T249" s="17">
        <v>0.10929361558242399</v>
      </c>
      <c r="U249" s="17">
        <v>0.113667259262187</v>
      </c>
      <c r="V249" s="17">
        <v>0.11268453882153601</v>
      </c>
      <c r="W249" s="17">
        <v>0.117227966998671</v>
      </c>
      <c r="X249" s="17">
        <v>0.116664624940114</v>
      </c>
      <c r="Y249" s="17">
        <v>0.118287312014349</v>
      </c>
      <c r="Z249" s="17">
        <v>6.7228783227451405E-2</v>
      </c>
      <c r="AA249" s="17">
        <v>0.12792574598863901</v>
      </c>
      <c r="AB249" s="17">
        <v>6.8514708107384095E-2</v>
      </c>
      <c r="AC249" s="17">
        <v>0.18068079898372399</v>
      </c>
      <c r="AD249" s="17">
        <v>9.3073220819616498E-2</v>
      </c>
      <c r="AE249" s="17"/>
      <c r="AF249" s="17">
        <v>9.7060541377238796E-2</v>
      </c>
      <c r="AG249" s="17">
        <v>5.81553054827018E-2</v>
      </c>
      <c r="AH249" s="17">
        <v>0.11163440088423</v>
      </c>
    </row>
    <row r="250" spans="2:34" x14ac:dyDescent="0.3">
      <c r="B250" t="s">
        <v>60</v>
      </c>
      <c r="C250" s="17">
        <v>2.8331021006282299E-2</v>
      </c>
      <c r="D250" s="17">
        <v>5.8651522337453497E-3</v>
      </c>
      <c r="E250" s="17">
        <v>5.0233905307874797E-2</v>
      </c>
      <c r="F250" s="17"/>
      <c r="G250" s="17">
        <v>2.7952123859432899E-2</v>
      </c>
      <c r="H250" s="17">
        <v>1.1588511536462299E-2</v>
      </c>
      <c r="I250" s="17">
        <v>2.2147165678336699E-2</v>
      </c>
      <c r="J250" s="17">
        <v>5.62340200663939E-2</v>
      </c>
      <c r="K250" s="17">
        <v>3.8103065142096201E-2</v>
      </c>
      <c r="L250" s="17">
        <v>1.7985327359432899E-2</v>
      </c>
      <c r="M250" s="17"/>
      <c r="N250" s="17">
        <v>2.0320626858998599E-2</v>
      </c>
      <c r="O250" s="17">
        <v>1.4262869153455799E-2</v>
      </c>
      <c r="P250" s="17">
        <v>3.3417400091999401E-2</v>
      </c>
      <c r="Q250" s="17">
        <v>4.7658376020615303E-2</v>
      </c>
      <c r="R250" s="17"/>
      <c r="S250" s="17">
        <v>1.3880891689732699E-2</v>
      </c>
      <c r="T250" s="17">
        <v>4.7182395308723798E-2</v>
      </c>
      <c r="U250" s="17">
        <v>2.29112980690372E-2</v>
      </c>
      <c r="V250" s="17">
        <v>3.8868501330312701E-2</v>
      </c>
      <c r="W250" s="17">
        <v>2.9931397684959098E-2</v>
      </c>
      <c r="X250" s="17">
        <v>1.08541909170099E-2</v>
      </c>
      <c r="Y250" s="17">
        <v>1.1708393782759599E-2</v>
      </c>
      <c r="Z250" s="17">
        <v>4.59737385184509E-2</v>
      </c>
      <c r="AA250" s="17">
        <v>2.5692366095831299E-2</v>
      </c>
      <c r="AB250" s="17">
        <v>4.0493534633385599E-2</v>
      </c>
      <c r="AC250" s="17">
        <v>5.2051382206549E-2</v>
      </c>
      <c r="AD250" s="17">
        <v>0</v>
      </c>
      <c r="AE250" s="17"/>
      <c r="AF250" s="17">
        <v>1.2966219306286501E-2</v>
      </c>
      <c r="AG250" s="17">
        <v>1.7350970448608002E-2</v>
      </c>
      <c r="AH250" s="17">
        <v>1.29316925480405E-2</v>
      </c>
    </row>
    <row r="251" spans="2:34" x14ac:dyDescent="0.3">
      <c r="B251" t="s">
        <v>194</v>
      </c>
      <c r="C251" s="17">
        <v>0.58095842672154197</v>
      </c>
      <c r="D251" s="17">
        <v>0.64127711086158301</v>
      </c>
      <c r="E251" s="17">
        <v>0.52147872800818296</v>
      </c>
      <c r="F251" s="17"/>
      <c r="G251" s="17">
        <v>0.55277179635632501</v>
      </c>
      <c r="H251" s="17">
        <v>0.64057415424042397</v>
      </c>
      <c r="I251" s="17">
        <v>0.64902676187910302</v>
      </c>
      <c r="J251" s="17">
        <v>0.51063973293515597</v>
      </c>
      <c r="K251" s="17">
        <v>0.58777683880006204</v>
      </c>
      <c r="L251" s="17">
        <v>0.548260872144539</v>
      </c>
      <c r="M251" s="17"/>
      <c r="N251" s="17">
        <v>0.71727510038912201</v>
      </c>
      <c r="O251" s="17">
        <v>0.61202356158493298</v>
      </c>
      <c r="P251" s="17">
        <v>0.46348524396444402</v>
      </c>
      <c r="Q251" s="17">
        <v>0.50535928739521596</v>
      </c>
      <c r="R251" s="17"/>
      <c r="S251" s="17">
        <v>0.66438760254779705</v>
      </c>
      <c r="T251" s="17">
        <v>0.54997580168051297</v>
      </c>
      <c r="U251" s="17">
        <v>0.56030579509525702</v>
      </c>
      <c r="V251" s="17">
        <v>0.50056607067190495</v>
      </c>
      <c r="W251" s="17">
        <v>0.57039908523097504</v>
      </c>
      <c r="X251" s="17">
        <v>0.52758327743446998</v>
      </c>
      <c r="Y251" s="17">
        <v>0.65497735790119205</v>
      </c>
      <c r="Z251" s="17">
        <v>0.68574870604228</v>
      </c>
      <c r="AA251" s="17">
        <v>0.54441977640440697</v>
      </c>
      <c r="AB251" s="17">
        <v>0.65462771004035103</v>
      </c>
      <c r="AC251" s="17">
        <v>0.488311521353473</v>
      </c>
      <c r="AD251" s="17">
        <v>0.53925369594504602</v>
      </c>
      <c r="AE251" s="17"/>
      <c r="AF251" s="17">
        <v>0.56430640689775102</v>
      </c>
      <c r="AG251" s="17">
        <v>0.70789182686264096</v>
      </c>
      <c r="AH251" s="17">
        <v>0.57257202323372103</v>
      </c>
    </row>
    <row r="252" spans="2:34" x14ac:dyDescent="0.3">
      <c r="B252" t="s">
        <v>195</v>
      </c>
      <c r="C252" s="17">
        <v>0.220857823020255</v>
      </c>
      <c r="D252" s="17">
        <v>0.20053338670984799</v>
      </c>
      <c r="E252" s="17">
        <v>0.24105577800960501</v>
      </c>
      <c r="F252" s="17"/>
      <c r="G252" s="17">
        <v>0.28181323616895898</v>
      </c>
      <c r="H252" s="17">
        <v>0.202952730674101</v>
      </c>
      <c r="I252" s="17">
        <v>0.13071199729457</v>
      </c>
      <c r="J252" s="17">
        <v>0.28702241455355099</v>
      </c>
      <c r="K252" s="17">
        <v>0.202344364525752</v>
      </c>
      <c r="L252" s="17">
        <v>0.227218501148788</v>
      </c>
      <c r="M252" s="17"/>
      <c r="N252" s="17">
        <v>0.164522819152678</v>
      </c>
      <c r="O252" s="17">
        <v>0.19610324053324099</v>
      </c>
      <c r="P252" s="17">
        <v>0.27980494759929703</v>
      </c>
      <c r="Q252" s="17">
        <v>0.25536094602249299</v>
      </c>
      <c r="R252" s="17"/>
      <c r="S252" s="17">
        <v>0.16575209737677299</v>
      </c>
      <c r="T252" s="17">
        <v>0.19870143130019799</v>
      </c>
      <c r="U252" s="17">
        <v>0.22057134414552301</v>
      </c>
      <c r="V252" s="17">
        <v>0.22956177583312501</v>
      </c>
      <c r="W252" s="17">
        <v>0.20342336773650099</v>
      </c>
      <c r="X252" s="17">
        <v>0.285475042278726</v>
      </c>
      <c r="Y252" s="17">
        <v>0.208011948833184</v>
      </c>
      <c r="Z252" s="17">
        <v>0.153160121251537</v>
      </c>
      <c r="AA252" s="17">
        <v>0.29077827104969201</v>
      </c>
      <c r="AB252" s="17">
        <v>0.16998963559386199</v>
      </c>
      <c r="AC252" s="17">
        <v>0.32268035420534902</v>
      </c>
      <c r="AD252" s="17">
        <v>0.24606820672053301</v>
      </c>
      <c r="AE252" s="17"/>
      <c r="AF252" s="17">
        <v>0.21447940926436199</v>
      </c>
      <c r="AG252" s="17">
        <v>0.15061587292494499</v>
      </c>
      <c r="AH252" s="17">
        <v>0.23156664607258101</v>
      </c>
    </row>
    <row r="253" spans="2:34" x14ac:dyDescent="0.3">
      <c r="B253" t="s">
        <v>87</v>
      </c>
      <c r="C253" s="17">
        <v>0.36010060370128699</v>
      </c>
      <c r="D253" s="17">
        <v>0.44074372415173502</v>
      </c>
      <c r="E253" s="17">
        <v>0.28042294999857897</v>
      </c>
      <c r="F253" s="17"/>
      <c r="G253" s="17">
        <v>0.27095856018736703</v>
      </c>
      <c r="H253" s="17">
        <v>0.437621423566322</v>
      </c>
      <c r="I253" s="17">
        <v>0.51831476458453296</v>
      </c>
      <c r="J253" s="17">
        <v>0.22361731838160501</v>
      </c>
      <c r="K253" s="17">
        <v>0.38543247427430899</v>
      </c>
      <c r="L253" s="17">
        <v>0.321042370995752</v>
      </c>
      <c r="M253" s="17"/>
      <c r="N253" s="17">
        <v>0.55275228123644404</v>
      </c>
      <c r="O253" s="17">
        <v>0.41592032105169202</v>
      </c>
      <c r="P253" s="17">
        <v>0.18368029636514799</v>
      </c>
      <c r="Q253" s="17">
        <v>0.249998341372723</v>
      </c>
      <c r="R253" s="17"/>
      <c r="S253" s="17">
        <v>0.49863550517102401</v>
      </c>
      <c r="T253" s="17">
        <v>0.351274370380315</v>
      </c>
      <c r="U253" s="17">
        <v>0.33973445094973398</v>
      </c>
      <c r="V253" s="17">
        <v>0.27100429483878002</v>
      </c>
      <c r="W253" s="17">
        <v>0.366975717494475</v>
      </c>
      <c r="X253" s="17">
        <v>0.24210823515574301</v>
      </c>
      <c r="Y253" s="17">
        <v>0.44696540906800802</v>
      </c>
      <c r="Z253" s="17">
        <v>0.532588584790743</v>
      </c>
      <c r="AA253" s="17">
        <v>0.25364150535471502</v>
      </c>
      <c r="AB253" s="17">
        <v>0.48463807444648899</v>
      </c>
      <c r="AC253" s="17">
        <v>0.16563116714812401</v>
      </c>
      <c r="AD253" s="17">
        <v>0.29318548922451199</v>
      </c>
      <c r="AE253" s="17"/>
      <c r="AF253" s="17">
        <v>0.34982699763338898</v>
      </c>
      <c r="AG253" s="17">
        <v>0.55727595393769602</v>
      </c>
      <c r="AH253" s="17">
        <v>0.34100537716113999</v>
      </c>
    </row>
    <row r="254" spans="2:34" x14ac:dyDescent="0.3">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row>
    <row r="255" spans="2:34" x14ac:dyDescent="0.3">
      <c r="B255" s="6" t="s">
        <v>198</v>
      </c>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row>
    <row r="256" spans="2:34" x14ac:dyDescent="0.3">
      <c r="B256" s="24" t="s">
        <v>63</v>
      </c>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row>
    <row r="257" spans="2:34" x14ac:dyDescent="0.3">
      <c r="B257" t="s">
        <v>189</v>
      </c>
      <c r="C257" s="17">
        <v>0.1521920591706</v>
      </c>
      <c r="D257" s="17">
        <v>0.16816308958895901</v>
      </c>
      <c r="E257" s="17">
        <v>0.13499820366221699</v>
      </c>
      <c r="F257" s="17"/>
      <c r="G257" s="17">
        <v>0.21515425542875799</v>
      </c>
      <c r="H257" s="17">
        <v>0.19478008035969299</v>
      </c>
      <c r="I257" s="17">
        <v>0.204124480982255</v>
      </c>
      <c r="J257" s="17">
        <v>0.10303363923565401</v>
      </c>
      <c r="K257" s="17">
        <v>0.12944843842610099</v>
      </c>
      <c r="L257" s="17">
        <v>8.8689177599526894E-2</v>
      </c>
      <c r="M257" s="17"/>
      <c r="N257" s="17">
        <v>0.20682024054155301</v>
      </c>
      <c r="O257" s="17">
        <v>0.15035886068763399</v>
      </c>
      <c r="P257" s="17">
        <v>9.92535533737159E-2</v>
      </c>
      <c r="Q257" s="17">
        <v>0.13558018919376799</v>
      </c>
      <c r="R257" s="17"/>
      <c r="S257" s="17">
        <v>0.157568914435359</v>
      </c>
      <c r="T257" s="17">
        <v>0.116616205771708</v>
      </c>
      <c r="U257" s="17">
        <v>0.15158547377168899</v>
      </c>
      <c r="V257" s="17">
        <v>8.7445230770722596E-2</v>
      </c>
      <c r="W257" s="17">
        <v>0.16837431624882199</v>
      </c>
      <c r="X257" s="17">
        <v>0.14104897569814101</v>
      </c>
      <c r="Y257" s="17">
        <v>0.105995153811098</v>
      </c>
      <c r="Z257" s="17">
        <v>0.22868060395867101</v>
      </c>
      <c r="AA257" s="17">
        <v>0.20095364258960899</v>
      </c>
      <c r="AB257" s="17">
        <v>0.171561631797472</v>
      </c>
      <c r="AC257" s="17">
        <v>0.17965374203616999</v>
      </c>
      <c r="AD257" s="17">
        <v>0.21261494819531701</v>
      </c>
      <c r="AE257" s="17"/>
      <c r="AF257" s="17">
        <v>0.119997682776772</v>
      </c>
      <c r="AG257" s="17">
        <v>0.25305221891926299</v>
      </c>
      <c r="AH257" s="17">
        <v>0.130844642939623</v>
      </c>
    </row>
    <row r="258" spans="2:34" x14ac:dyDescent="0.3">
      <c r="B258" t="s">
        <v>190</v>
      </c>
      <c r="C258" s="17">
        <v>0.41827425755960501</v>
      </c>
      <c r="D258" s="17">
        <v>0.42197594278664602</v>
      </c>
      <c r="E258" s="17">
        <v>0.41549472285147498</v>
      </c>
      <c r="F258" s="17"/>
      <c r="G258" s="17">
        <v>0.34780455475597499</v>
      </c>
      <c r="H258" s="17">
        <v>0.47052748944455097</v>
      </c>
      <c r="I258" s="17">
        <v>0.45893686837438602</v>
      </c>
      <c r="J258" s="17">
        <v>0.44870614569272099</v>
      </c>
      <c r="K258" s="17">
        <v>0.40633820879396798</v>
      </c>
      <c r="L258" s="17">
        <v>0.37285990235559802</v>
      </c>
      <c r="M258" s="17"/>
      <c r="N258" s="17">
        <v>0.47063892892130099</v>
      </c>
      <c r="O258" s="17">
        <v>0.45459249965227699</v>
      </c>
      <c r="P258" s="17">
        <v>0.39916962496007502</v>
      </c>
      <c r="Q258" s="17">
        <v>0.347175592397716</v>
      </c>
      <c r="R258" s="17"/>
      <c r="S258" s="17">
        <v>0.43902874869631298</v>
      </c>
      <c r="T258" s="17">
        <v>0.50756434438463605</v>
      </c>
      <c r="U258" s="17">
        <v>0.28711005783818999</v>
      </c>
      <c r="V258" s="17">
        <v>0.34767659967053899</v>
      </c>
      <c r="W258" s="17">
        <v>0.36557041980974297</v>
      </c>
      <c r="X258" s="17">
        <v>0.48761237340664798</v>
      </c>
      <c r="Y258" s="17">
        <v>0.47650862740792499</v>
      </c>
      <c r="Z258" s="17">
        <v>0.38800245585519</v>
      </c>
      <c r="AA258" s="17">
        <v>0.40381343616160997</v>
      </c>
      <c r="AB258" s="17">
        <v>0.41410737387272201</v>
      </c>
      <c r="AC258" s="17">
        <v>0.41925871308881302</v>
      </c>
      <c r="AD258" s="17">
        <v>0.36118635449373199</v>
      </c>
      <c r="AE258" s="17"/>
      <c r="AF258" s="17">
        <v>0.454515700127613</v>
      </c>
      <c r="AG258" s="17">
        <v>0.44715216057162499</v>
      </c>
      <c r="AH258" s="17">
        <v>0.45152064859921398</v>
      </c>
    </row>
    <row r="259" spans="2:34" x14ac:dyDescent="0.3">
      <c r="B259" t="s">
        <v>191</v>
      </c>
      <c r="C259" s="17">
        <v>0.19609312241010801</v>
      </c>
      <c r="D259" s="17">
        <v>0.204221853862775</v>
      </c>
      <c r="E259" s="17">
        <v>0.18857273293851801</v>
      </c>
      <c r="F259" s="17"/>
      <c r="G259" s="17">
        <v>0.14386697017654601</v>
      </c>
      <c r="H259" s="17">
        <v>0.144273303588135</v>
      </c>
      <c r="I259" s="17">
        <v>0.15524040675512399</v>
      </c>
      <c r="J259" s="17">
        <v>0.171133177947522</v>
      </c>
      <c r="K259" s="17">
        <v>0.22306123303228101</v>
      </c>
      <c r="L259" s="17">
        <v>0.30821257538511299</v>
      </c>
      <c r="M259" s="17"/>
      <c r="N259" s="17">
        <v>0.16304342653738599</v>
      </c>
      <c r="O259" s="17">
        <v>0.160725451259048</v>
      </c>
      <c r="P259" s="17">
        <v>0.23364498649531501</v>
      </c>
      <c r="Q259" s="17">
        <v>0.23515824853030101</v>
      </c>
      <c r="R259" s="17"/>
      <c r="S259" s="17">
        <v>0.17057171983677499</v>
      </c>
      <c r="T259" s="17">
        <v>0.17655589868628099</v>
      </c>
      <c r="U259" s="17">
        <v>0.34213666890127697</v>
      </c>
      <c r="V259" s="17">
        <v>0.24595523093496999</v>
      </c>
      <c r="W259" s="17">
        <v>0.16771407835171101</v>
      </c>
      <c r="X259" s="17">
        <v>0.17399054466154601</v>
      </c>
      <c r="Y259" s="17">
        <v>0.20052049627806201</v>
      </c>
      <c r="Z259" s="17">
        <v>0.29265866783507599</v>
      </c>
      <c r="AA259" s="17">
        <v>0.1288286551509</v>
      </c>
      <c r="AB259" s="17">
        <v>0.19825803047646701</v>
      </c>
      <c r="AC259" s="17">
        <v>8.8769194085049297E-2</v>
      </c>
      <c r="AD259" s="17">
        <v>0.26981827111768297</v>
      </c>
      <c r="AE259" s="17"/>
      <c r="AF259" s="17">
        <v>0.20242767282514401</v>
      </c>
      <c r="AG259" s="17">
        <v>0.171307650309279</v>
      </c>
      <c r="AH259" s="17">
        <v>0.194924433099913</v>
      </c>
    </row>
    <row r="260" spans="2:34" x14ac:dyDescent="0.3">
      <c r="B260" t="s">
        <v>192</v>
      </c>
      <c r="C260" s="17">
        <v>9.2578111792516696E-2</v>
      </c>
      <c r="D260" s="17">
        <v>9.6147063802160995E-2</v>
      </c>
      <c r="E260" s="17">
        <v>8.9288967192632407E-2</v>
      </c>
      <c r="F260" s="17"/>
      <c r="G260" s="17">
        <v>9.9714133383175196E-2</v>
      </c>
      <c r="H260" s="17">
        <v>8.3687181890774703E-2</v>
      </c>
      <c r="I260" s="17">
        <v>7.4171091226371902E-2</v>
      </c>
      <c r="J260" s="17">
        <v>0.11153004672302901</v>
      </c>
      <c r="K260" s="17">
        <v>0.10819215178180699</v>
      </c>
      <c r="L260" s="17">
        <v>8.4171495289333195E-2</v>
      </c>
      <c r="M260" s="17"/>
      <c r="N260" s="17">
        <v>6.4084927583201307E-2</v>
      </c>
      <c r="O260" s="17">
        <v>0.10041119737104701</v>
      </c>
      <c r="P260" s="17">
        <v>0.128360840615837</v>
      </c>
      <c r="Q260" s="17">
        <v>8.1304027293185505E-2</v>
      </c>
      <c r="R260" s="17"/>
      <c r="S260" s="17">
        <v>0.113499295771958</v>
      </c>
      <c r="T260" s="17">
        <v>5.2530850368502198E-2</v>
      </c>
      <c r="U260" s="17">
        <v>0.105258716743201</v>
      </c>
      <c r="V260" s="17">
        <v>9.0258411027120206E-2</v>
      </c>
      <c r="W260" s="17">
        <v>0.14988980960381501</v>
      </c>
      <c r="X260" s="17">
        <v>0.114072650809979</v>
      </c>
      <c r="Y260" s="17">
        <v>7.5707719381795102E-2</v>
      </c>
      <c r="Z260" s="17">
        <v>0</v>
      </c>
      <c r="AA260" s="17">
        <v>0.11462531322665</v>
      </c>
      <c r="AB260" s="17">
        <v>7.4164780496677393E-2</v>
      </c>
      <c r="AC260" s="17">
        <v>0.108117906559913</v>
      </c>
      <c r="AD260" s="17">
        <v>5.9812246899838502E-2</v>
      </c>
      <c r="AE260" s="17"/>
      <c r="AF260" s="17">
        <v>0.11941349167623699</v>
      </c>
      <c r="AG260" s="17">
        <v>5.2038462862237997E-2</v>
      </c>
      <c r="AH260" s="17">
        <v>9.7983759299683601E-2</v>
      </c>
    </row>
    <row r="261" spans="2:34" x14ac:dyDescent="0.3">
      <c r="B261" t="s">
        <v>193</v>
      </c>
      <c r="C261" s="17">
        <v>9.3323203031814295E-2</v>
      </c>
      <c r="D261" s="17">
        <v>8.7554118282494195E-2</v>
      </c>
      <c r="E261" s="17">
        <v>9.9116456839300898E-2</v>
      </c>
      <c r="F261" s="17"/>
      <c r="G261" s="17">
        <v>0.164490575877761</v>
      </c>
      <c r="H261" s="17">
        <v>7.8352750249769607E-2</v>
      </c>
      <c r="I261" s="17">
        <v>7.1685716928254997E-2</v>
      </c>
      <c r="J261" s="17">
        <v>6.7612525877258106E-2</v>
      </c>
      <c r="K261" s="17">
        <v>6.0229591878251998E-2</v>
      </c>
      <c r="L261" s="17">
        <v>0.119012370660489</v>
      </c>
      <c r="M261" s="17"/>
      <c r="N261" s="17">
        <v>5.6470676591489001E-2</v>
      </c>
      <c r="O261" s="17">
        <v>8.3423307907333405E-2</v>
      </c>
      <c r="P261" s="17">
        <v>9.7298800996800799E-2</v>
      </c>
      <c r="Q261" s="17">
        <v>0.14158557485054599</v>
      </c>
      <c r="R261" s="17"/>
      <c r="S261" s="17">
        <v>6.3258713150217596E-2</v>
      </c>
      <c r="T261" s="17">
        <v>0.101854074380193</v>
      </c>
      <c r="U261" s="17">
        <v>9.1304698599919201E-2</v>
      </c>
      <c r="V261" s="17">
        <v>0.122835629104526</v>
      </c>
      <c r="W261" s="17">
        <v>9.9915815750367398E-2</v>
      </c>
      <c r="X261" s="17">
        <v>6.12504900915204E-2</v>
      </c>
      <c r="Y261" s="17">
        <v>0.12955960933836</v>
      </c>
      <c r="Z261" s="17">
        <v>4.4684533832611902E-2</v>
      </c>
      <c r="AA261" s="17">
        <v>0.100328002349033</v>
      </c>
      <c r="AB261" s="17">
        <v>7.8477754279415501E-2</v>
      </c>
      <c r="AC261" s="17">
        <v>0.14490163116139901</v>
      </c>
      <c r="AD261" s="17">
        <v>9.6568179293429202E-2</v>
      </c>
      <c r="AE261" s="17"/>
      <c r="AF261" s="17">
        <v>7.4357235667413105E-2</v>
      </c>
      <c r="AG261" s="17">
        <v>4.0486564597042002E-2</v>
      </c>
      <c r="AH261" s="17">
        <v>9.45970686752588E-2</v>
      </c>
    </row>
    <row r="262" spans="2:34" x14ac:dyDescent="0.3">
      <c r="B262" t="s">
        <v>60</v>
      </c>
      <c r="C262" s="17">
        <v>4.7539246035356503E-2</v>
      </c>
      <c r="D262" s="17">
        <v>2.1937931676964999E-2</v>
      </c>
      <c r="E262" s="17">
        <v>7.2528916515856204E-2</v>
      </c>
      <c r="F262" s="17"/>
      <c r="G262" s="17">
        <v>2.89695103777847E-2</v>
      </c>
      <c r="H262" s="17">
        <v>2.8379194467076201E-2</v>
      </c>
      <c r="I262" s="17">
        <v>3.5841435733607999E-2</v>
      </c>
      <c r="J262" s="17">
        <v>9.7984464523816095E-2</v>
      </c>
      <c r="K262" s="17">
        <v>7.2730376087589907E-2</v>
      </c>
      <c r="L262" s="17">
        <v>2.70544787099402E-2</v>
      </c>
      <c r="M262" s="17"/>
      <c r="N262" s="17">
        <v>3.8941799825069602E-2</v>
      </c>
      <c r="O262" s="17">
        <v>5.0488683122661297E-2</v>
      </c>
      <c r="P262" s="17">
        <v>4.2272193558255899E-2</v>
      </c>
      <c r="Q262" s="17">
        <v>5.9196367734483897E-2</v>
      </c>
      <c r="R262" s="17"/>
      <c r="S262" s="17">
        <v>5.6072608109377101E-2</v>
      </c>
      <c r="T262" s="17">
        <v>4.48786264086799E-2</v>
      </c>
      <c r="U262" s="17">
        <v>2.2604384145723699E-2</v>
      </c>
      <c r="V262" s="17">
        <v>0.105828898492122</v>
      </c>
      <c r="W262" s="17">
        <v>4.85355602355418E-2</v>
      </c>
      <c r="X262" s="17">
        <v>2.2024965332165299E-2</v>
      </c>
      <c r="Y262" s="17">
        <v>1.1708393782759599E-2</v>
      </c>
      <c r="Z262" s="17">
        <v>4.59737385184509E-2</v>
      </c>
      <c r="AA262" s="17">
        <v>5.1450950522197399E-2</v>
      </c>
      <c r="AB262" s="17">
        <v>6.3430429077246206E-2</v>
      </c>
      <c r="AC262" s="17">
        <v>5.9298813068656503E-2</v>
      </c>
      <c r="AD262" s="17">
        <v>0</v>
      </c>
      <c r="AE262" s="17"/>
      <c r="AF262" s="17">
        <v>2.9288216926820501E-2</v>
      </c>
      <c r="AG262" s="17">
        <v>3.5962942740552999E-2</v>
      </c>
      <c r="AH262" s="17">
        <v>3.0129447386308201E-2</v>
      </c>
    </row>
    <row r="263" spans="2:34" x14ac:dyDescent="0.3">
      <c r="B263" t="s">
        <v>194</v>
      </c>
      <c r="C263" s="17">
        <v>0.57046631673020498</v>
      </c>
      <c r="D263" s="17">
        <v>0.59013903237560505</v>
      </c>
      <c r="E263" s="17">
        <v>0.55049292651369197</v>
      </c>
      <c r="F263" s="17"/>
      <c r="G263" s="17">
        <v>0.56295881018473304</v>
      </c>
      <c r="H263" s="17">
        <v>0.66530756980424499</v>
      </c>
      <c r="I263" s="17">
        <v>0.66306134935664096</v>
      </c>
      <c r="J263" s="17">
        <v>0.55173978492837505</v>
      </c>
      <c r="K263" s="17">
        <v>0.53578664722006897</v>
      </c>
      <c r="L263" s="17">
        <v>0.46154907995512501</v>
      </c>
      <c r="M263" s="17"/>
      <c r="N263" s="17">
        <v>0.67745916946285401</v>
      </c>
      <c r="O263" s="17">
        <v>0.60495136033991104</v>
      </c>
      <c r="P263" s="17">
        <v>0.49842317833379102</v>
      </c>
      <c r="Q263" s="17">
        <v>0.48275578159148402</v>
      </c>
      <c r="R263" s="17"/>
      <c r="S263" s="17">
        <v>0.59659766313167195</v>
      </c>
      <c r="T263" s="17">
        <v>0.62418055015634399</v>
      </c>
      <c r="U263" s="17">
        <v>0.43869553160987901</v>
      </c>
      <c r="V263" s="17">
        <v>0.43512183044126201</v>
      </c>
      <c r="W263" s="17">
        <v>0.53394473605856496</v>
      </c>
      <c r="X263" s="17">
        <v>0.62866134910478899</v>
      </c>
      <c r="Y263" s="17">
        <v>0.58250378121902302</v>
      </c>
      <c r="Z263" s="17">
        <v>0.61668305981386096</v>
      </c>
      <c r="AA263" s="17">
        <v>0.60476707875121904</v>
      </c>
      <c r="AB263" s="17">
        <v>0.58566900567019398</v>
      </c>
      <c r="AC263" s="17">
        <v>0.59891245512498203</v>
      </c>
      <c r="AD263" s="17">
        <v>0.57380130268904905</v>
      </c>
      <c r="AE263" s="17"/>
      <c r="AF263" s="17">
        <v>0.57451338290438603</v>
      </c>
      <c r="AG263" s="17">
        <v>0.70020437949088798</v>
      </c>
      <c r="AH263" s="17">
        <v>0.58236529153883698</v>
      </c>
    </row>
    <row r="264" spans="2:34" x14ac:dyDescent="0.3">
      <c r="B264" t="s">
        <v>195</v>
      </c>
      <c r="C264" s="17">
        <v>0.185901314824331</v>
      </c>
      <c r="D264" s="17">
        <v>0.183701182084655</v>
      </c>
      <c r="E264" s="17">
        <v>0.188405424031933</v>
      </c>
      <c r="F264" s="17"/>
      <c r="G264" s="17">
        <v>0.26420470926093598</v>
      </c>
      <c r="H264" s="17">
        <v>0.16203993214054399</v>
      </c>
      <c r="I264" s="17">
        <v>0.14585680815462701</v>
      </c>
      <c r="J264" s="17">
        <v>0.17914257260028699</v>
      </c>
      <c r="K264" s="17">
        <v>0.16842174366005899</v>
      </c>
      <c r="L264" s="17">
        <v>0.20318386594982199</v>
      </c>
      <c r="M264" s="17"/>
      <c r="N264" s="17">
        <v>0.12055560417469</v>
      </c>
      <c r="O264" s="17">
        <v>0.18383450527837999</v>
      </c>
      <c r="P264" s="17">
        <v>0.22565964161263799</v>
      </c>
      <c r="Q264" s="17">
        <v>0.22288960214373199</v>
      </c>
      <c r="R264" s="17"/>
      <c r="S264" s="17">
        <v>0.176758008922176</v>
      </c>
      <c r="T264" s="17">
        <v>0.154384924748696</v>
      </c>
      <c r="U264" s="17">
        <v>0.196563415343121</v>
      </c>
      <c r="V264" s="17">
        <v>0.21309404013164601</v>
      </c>
      <c r="W264" s="17">
        <v>0.24980562535418299</v>
      </c>
      <c r="X264" s="17">
        <v>0.1753231409015</v>
      </c>
      <c r="Y264" s="17">
        <v>0.20526732872015499</v>
      </c>
      <c r="Z264" s="17">
        <v>4.4684533832611902E-2</v>
      </c>
      <c r="AA264" s="17">
        <v>0.21495331557568301</v>
      </c>
      <c r="AB264" s="17">
        <v>0.15264253477609299</v>
      </c>
      <c r="AC264" s="17">
        <v>0.25301953772131203</v>
      </c>
      <c r="AD264" s="17">
        <v>0.156380426193268</v>
      </c>
      <c r="AE264" s="17"/>
      <c r="AF264" s="17">
        <v>0.19377072734365</v>
      </c>
      <c r="AG264" s="17">
        <v>9.2525027459279999E-2</v>
      </c>
      <c r="AH264" s="17">
        <v>0.192580827974942</v>
      </c>
    </row>
    <row r="265" spans="2:34" x14ac:dyDescent="0.3">
      <c r="B265" t="s">
        <v>87</v>
      </c>
      <c r="C265" s="17">
        <v>0.384565001905874</v>
      </c>
      <c r="D265" s="17">
        <v>0.40643785029094898</v>
      </c>
      <c r="E265" s="17">
        <v>0.36208750248175903</v>
      </c>
      <c r="F265" s="17"/>
      <c r="G265" s="17">
        <v>0.29875410092379701</v>
      </c>
      <c r="H265" s="17">
        <v>0.50326763766369997</v>
      </c>
      <c r="I265" s="17">
        <v>0.51720454120201398</v>
      </c>
      <c r="J265" s="17">
        <v>0.37259721232808901</v>
      </c>
      <c r="K265" s="17">
        <v>0.36736490356001</v>
      </c>
      <c r="L265" s="17">
        <v>0.25836521400530299</v>
      </c>
      <c r="M265" s="17"/>
      <c r="N265" s="17">
        <v>0.55690356528816398</v>
      </c>
      <c r="O265" s="17">
        <v>0.42111685506153101</v>
      </c>
      <c r="P265" s="17">
        <v>0.272763536721153</v>
      </c>
      <c r="Q265" s="17">
        <v>0.25986617944775198</v>
      </c>
      <c r="R265" s="17"/>
      <c r="S265" s="17">
        <v>0.41983965420949598</v>
      </c>
      <c r="T265" s="17">
        <v>0.46979562540764802</v>
      </c>
      <c r="U265" s="17">
        <v>0.24213211626675801</v>
      </c>
      <c r="V265" s="17">
        <v>0.222027790309616</v>
      </c>
      <c r="W265" s="17">
        <v>0.28413911070438203</v>
      </c>
      <c r="X265" s="17">
        <v>0.45333820820328902</v>
      </c>
      <c r="Y265" s="17">
        <v>0.377236452498868</v>
      </c>
      <c r="Z265" s="17">
        <v>0.57199852598124901</v>
      </c>
      <c r="AA265" s="17">
        <v>0.38981376317553501</v>
      </c>
      <c r="AB265" s="17">
        <v>0.43302647089410201</v>
      </c>
      <c r="AC265" s="17">
        <v>0.34589291740367001</v>
      </c>
      <c r="AD265" s="17">
        <v>0.41742087649578202</v>
      </c>
      <c r="AE265" s="17"/>
      <c r="AF265" s="17">
        <v>0.380742655560736</v>
      </c>
      <c r="AG265" s="17">
        <v>0.60767935203160806</v>
      </c>
      <c r="AH265" s="17">
        <v>0.38978446356389501</v>
      </c>
    </row>
    <row r="266" spans="2:34" x14ac:dyDescent="0.3">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row>
    <row r="267" spans="2:34" x14ac:dyDescent="0.3">
      <c r="B267" s="6" t="s">
        <v>199</v>
      </c>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row>
    <row r="268" spans="2:34" x14ac:dyDescent="0.3">
      <c r="B268" s="24" t="s">
        <v>63</v>
      </c>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row>
    <row r="269" spans="2:34" x14ac:dyDescent="0.3">
      <c r="B269" t="s">
        <v>189</v>
      </c>
      <c r="C269" s="17">
        <v>0.19626790675480199</v>
      </c>
      <c r="D269" s="17">
        <v>0.226010059714295</v>
      </c>
      <c r="E269" s="17">
        <v>0.16772950999743499</v>
      </c>
      <c r="F269" s="17"/>
      <c r="G269" s="17">
        <v>0.182188077900972</v>
      </c>
      <c r="H269" s="17">
        <v>0.206722378651304</v>
      </c>
      <c r="I269" s="17">
        <v>0.14917024875180199</v>
      </c>
      <c r="J269" s="17">
        <v>0.17808384270744701</v>
      </c>
      <c r="K269" s="17">
        <v>0.19919391058528199</v>
      </c>
      <c r="L269" s="17">
        <v>0.24833376254688599</v>
      </c>
      <c r="M269" s="17"/>
      <c r="N269" s="17">
        <v>0.25594831789441003</v>
      </c>
      <c r="O269" s="17">
        <v>0.20343450182153699</v>
      </c>
      <c r="P269" s="17">
        <v>0.15261216864402799</v>
      </c>
      <c r="Q269" s="17">
        <v>0.16079031851634101</v>
      </c>
      <c r="R269" s="17"/>
      <c r="S269" s="17">
        <v>0.19019610799248701</v>
      </c>
      <c r="T269" s="17">
        <v>0.19733750311696899</v>
      </c>
      <c r="U269" s="17">
        <v>0.190583717487573</v>
      </c>
      <c r="V269" s="17">
        <v>0.15644351406224299</v>
      </c>
      <c r="W269" s="17">
        <v>0.135755466687141</v>
      </c>
      <c r="X269" s="17">
        <v>0.144794965376183</v>
      </c>
      <c r="Y269" s="17">
        <v>0.18459544902668201</v>
      </c>
      <c r="Z269" s="17">
        <v>0.34726842226801602</v>
      </c>
      <c r="AA269" s="17">
        <v>0.228425909445336</v>
      </c>
      <c r="AB269" s="17">
        <v>0.218473054224123</v>
      </c>
      <c r="AC269" s="17">
        <v>0.217224853286099</v>
      </c>
      <c r="AD269" s="17">
        <v>0.262142793937022</v>
      </c>
      <c r="AE269" s="17"/>
      <c r="AF269" s="17">
        <v>0.19217441516331599</v>
      </c>
      <c r="AG269" s="17">
        <v>0.28217453515673602</v>
      </c>
      <c r="AH269" s="17">
        <v>0.23268282060797901</v>
      </c>
    </row>
    <row r="270" spans="2:34" x14ac:dyDescent="0.3">
      <c r="B270" t="s">
        <v>190</v>
      </c>
      <c r="C270" s="17">
        <v>0.42824180914013299</v>
      </c>
      <c r="D270" s="17">
        <v>0.43424647553463702</v>
      </c>
      <c r="E270" s="17">
        <v>0.423242246409814</v>
      </c>
      <c r="F270" s="17"/>
      <c r="G270" s="17">
        <v>0.35505389522443698</v>
      </c>
      <c r="H270" s="17">
        <v>0.45284386060952703</v>
      </c>
      <c r="I270" s="17">
        <v>0.50645434826081104</v>
      </c>
      <c r="J270" s="17">
        <v>0.39061592587456401</v>
      </c>
      <c r="K270" s="17">
        <v>0.42273725846482701</v>
      </c>
      <c r="L270" s="17">
        <v>0.427324513146914</v>
      </c>
      <c r="M270" s="17"/>
      <c r="N270" s="17">
        <v>0.491303607789706</v>
      </c>
      <c r="O270" s="17">
        <v>0.44544662706589699</v>
      </c>
      <c r="P270" s="17">
        <v>0.37992391462008801</v>
      </c>
      <c r="Q270" s="17">
        <v>0.38797844084480299</v>
      </c>
      <c r="R270" s="17"/>
      <c r="S270" s="17">
        <v>0.43572974392161701</v>
      </c>
      <c r="T270" s="17">
        <v>0.39336747667866601</v>
      </c>
      <c r="U270" s="17">
        <v>0.47018995601635</v>
      </c>
      <c r="V270" s="17">
        <v>0.38391717933951602</v>
      </c>
      <c r="W270" s="17">
        <v>0.47235641670846401</v>
      </c>
      <c r="X270" s="17">
        <v>0.454439727448187</v>
      </c>
      <c r="Y270" s="17">
        <v>0.53663857403570603</v>
      </c>
      <c r="Z270" s="17">
        <v>0.42475913316354402</v>
      </c>
      <c r="AA270" s="17">
        <v>0.36008783613390999</v>
      </c>
      <c r="AB270" s="17">
        <v>0.43080415310583797</v>
      </c>
      <c r="AC270" s="17">
        <v>0.43249976143872598</v>
      </c>
      <c r="AD270" s="17">
        <v>0.33692970983417198</v>
      </c>
      <c r="AE270" s="17"/>
      <c r="AF270" s="17">
        <v>0.43460789195859001</v>
      </c>
      <c r="AG270" s="17">
        <v>0.48484368358115898</v>
      </c>
      <c r="AH270" s="17">
        <v>0.44672309735629501</v>
      </c>
    </row>
    <row r="271" spans="2:34" x14ac:dyDescent="0.3">
      <c r="B271" t="s">
        <v>191</v>
      </c>
      <c r="C271" s="17">
        <v>0.16964987126596301</v>
      </c>
      <c r="D271" s="17">
        <v>0.15824949913059499</v>
      </c>
      <c r="E271" s="17">
        <v>0.18106904529724299</v>
      </c>
      <c r="F271" s="17"/>
      <c r="G271" s="17">
        <v>0.19115566431154399</v>
      </c>
      <c r="H271" s="17">
        <v>0.168282647033416</v>
      </c>
      <c r="I271" s="17">
        <v>0.187714498923094</v>
      </c>
      <c r="J271" s="17">
        <v>0.19444828052766</v>
      </c>
      <c r="K271" s="17">
        <v>0.187233285928157</v>
      </c>
      <c r="L271" s="17">
        <v>0.109782022710011</v>
      </c>
      <c r="M271" s="17"/>
      <c r="N271" s="17">
        <v>0.117792964323121</v>
      </c>
      <c r="O271" s="17">
        <v>0.16987719636652401</v>
      </c>
      <c r="P271" s="17">
        <v>0.236225763227776</v>
      </c>
      <c r="Q271" s="17">
        <v>0.16586050543824901</v>
      </c>
      <c r="R271" s="17"/>
      <c r="S271" s="17">
        <v>0.18330814441092599</v>
      </c>
      <c r="T271" s="17">
        <v>0.18328571422967099</v>
      </c>
      <c r="U271" s="17">
        <v>9.6652551791883701E-2</v>
      </c>
      <c r="V271" s="17">
        <v>0.18324369232580401</v>
      </c>
      <c r="W271" s="17">
        <v>0.24558805862042099</v>
      </c>
      <c r="X271" s="17">
        <v>0.233820371357194</v>
      </c>
      <c r="Y271" s="17">
        <v>0.110366106478951</v>
      </c>
      <c r="Z271" s="17">
        <v>0.13535265800108401</v>
      </c>
      <c r="AA271" s="17">
        <v>0.16235226869210201</v>
      </c>
      <c r="AB271" s="17">
        <v>0.14866351776390799</v>
      </c>
      <c r="AC271" s="17">
        <v>0.13443029294375</v>
      </c>
      <c r="AD271" s="17">
        <v>0.18309987507738101</v>
      </c>
      <c r="AE271" s="17"/>
      <c r="AF271" s="17">
        <v>0.195041580394896</v>
      </c>
      <c r="AG271" s="17">
        <v>0.12559839421318</v>
      </c>
      <c r="AH271" s="17">
        <v>0.15647610945506599</v>
      </c>
    </row>
    <row r="272" spans="2:34" x14ac:dyDescent="0.3">
      <c r="B272" t="s">
        <v>192</v>
      </c>
      <c r="C272" s="17">
        <v>6.8129674770911794E-2</v>
      </c>
      <c r="D272" s="17">
        <v>7.1882621152408399E-2</v>
      </c>
      <c r="E272" s="17">
        <v>6.2652662987199098E-2</v>
      </c>
      <c r="F272" s="17"/>
      <c r="G272" s="17">
        <v>7.9783820707854905E-2</v>
      </c>
      <c r="H272" s="17">
        <v>7.8123848143382593E-2</v>
      </c>
      <c r="I272" s="17">
        <v>5.6594630576042998E-2</v>
      </c>
      <c r="J272" s="17">
        <v>7.6216566965420701E-2</v>
      </c>
      <c r="K272" s="17">
        <v>6.7211444705205195E-2</v>
      </c>
      <c r="L272" s="17">
        <v>5.57499853641664E-2</v>
      </c>
      <c r="M272" s="17"/>
      <c r="N272" s="17">
        <v>4.28737143406503E-2</v>
      </c>
      <c r="O272" s="17">
        <v>6.1152956326835199E-2</v>
      </c>
      <c r="P272" s="17">
        <v>9.6212451380844694E-2</v>
      </c>
      <c r="Q272" s="17">
        <v>7.5223457858976203E-2</v>
      </c>
      <c r="R272" s="17"/>
      <c r="S272" s="17">
        <v>9.9062647163678602E-2</v>
      </c>
      <c r="T272" s="17">
        <v>6.5411787767766197E-2</v>
      </c>
      <c r="U272" s="17">
        <v>9.4224631239115897E-2</v>
      </c>
      <c r="V272" s="17">
        <v>0.108621217326742</v>
      </c>
      <c r="W272" s="17">
        <v>1.6512097904716201E-2</v>
      </c>
      <c r="X272" s="17">
        <v>6.19221320804096E-2</v>
      </c>
      <c r="Y272" s="17">
        <v>3.9966661230520902E-2</v>
      </c>
      <c r="Z272" s="17">
        <v>2.2359981389516601E-2</v>
      </c>
      <c r="AA272" s="17">
        <v>7.9086240745408404E-2</v>
      </c>
      <c r="AB272" s="17">
        <v>5.8202293346442002E-2</v>
      </c>
      <c r="AC272" s="17">
        <v>3.4758975552976898E-2</v>
      </c>
      <c r="AD272" s="17">
        <v>6.2001275284007E-2</v>
      </c>
      <c r="AE272" s="17"/>
      <c r="AF272" s="17">
        <v>9.2709428025246995E-2</v>
      </c>
      <c r="AG272" s="17">
        <v>4.1376253525548197E-2</v>
      </c>
      <c r="AH272" s="17">
        <v>6.5754018020217297E-2</v>
      </c>
    </row>
    <row r="273" spans="2:34" x14ac:dyDescent="0.3">
      <c r="B273" t="s">
        <v>193</v>
      </c>
      <c r="C273" s="17">
        <v>9.6333937685992604E-2</v>
      </c>
      <c r="D273" s="17">
        <v>8.6876643145272506E-2</v>
      </c>
      <c r="E273" s="17">
        <v>0.105719759695376</v>
      </c>
      <c r="F273" s="17"/>
      <c r="G273" s="17">
        <v>0.15053854501172501</v>
      </c>
      <c r="H273" s="17">
        <v>6.5608899656605296E-2</v>
      </c>
      <c r="I273" s="17">
        <v>8.5914023927952901E-2</v>
      </c>
      <c r="J273" s="17">
        <v>9.0615164395226405E-2</v>
      </c>
      <c r="K273" s="17">
        <v>6.6202840537936097E-2</v>
      </c>
      <c r="L273" s="17">
        <v>0.11869945129944599</v>
      </c>
      <c r="M273" s="17"/>
      <c r="N273" s="17">
        <v>6.16024549822555E-2</v>
      </c>
      <c r="O273" s="17">
        <v>7.7898836086702505E-2</v>
      </c>
      <c r="P273" s="17">
        <v>0.111764523895101</v>
      </c>
      <c r="Q273" s="17">
        <v>0.141129815800627</v>
      </c>
      <c r="R273" s="17"/>
      <c r="S273" s="17">
        <v>4.2665768642051301E-2</v>
      </c>
      <c r="T273" s="17">
        <v>0.116424933012402</v>
      </c>
      <c r="U273" s="17">
        <v>9.0810378142292703E-2</v>
      </c>
      <c r="V273" s="17">
        <v>0.122153690792281</v>
      </c>
      <c r="W273" s="17">
        <v>9.72983437107936E-2</v>
      </c>
      <c r="X273" s="17">
        <v>6.12504900915204E-2</v>
      </c>
      <c r="Y273" s="17">
        <v>0.11672481544538001</v>
      </c>
      <c r="Z273" s="17">
        <v>4.8148249859895902E-2</v>
      </c>
      <c r="AA273" s="17">
        <v>0.119521257880043</v>
      </c>
      <c r="AB273" s="17">
        <v>0.10106159445203</v>
      </c>
      <c r="AC273" s="17">
        <v>0.14637401117012699</v>
      </c>
      <c r="AD273" s="17">
        <v>0.12792469474574</v>
      </c>
      <c r="AE273" s="17"/>
      <c r="AF273" s="17">
        <v>7.8726100688402606E-2</v>
      </c>
      <c r="AG273" s="17">
        <v>3.9861054544619197E-2</v>
      </c>
      <c r="AH273" s="17">
        <v>8.9689198062334094E-2</v>
      </c>
    </row>
    <row r="274" spans="2:34" x14ac:dyDescent="0.3">
      <c r="B274" t="s">
        <v>60</v>
      </c>
      <c r="C274" s="17">
        <v>4.1376800382198001E-2</v>
      </c>
      <c r="D274" s="17">
        <v>2.2734701322792199E-2</v>
      </c>
      <c r="E274" s="17">
        <v>5.9586775612933497E-2</v>
      </c>
      <c r="F274" s="17"/>
      <c r="G274" s="17">
        <v>4.1279996843467802E-2</v>
      </c>
      <c r="H274" s="17">
        <v>2.8418365905764902E-2</v>
      </c>
      <c r="I274" s="17">
        <v>1.41522495602961E-2</v>
      </c>
      <c r="J274" s="17">
        <v>7.0020219529681793E-2</v>
      </c>
      <c r="K274" s="17">
        <v>5.7421259778592401E-2</v>
      </c>
      <c r="L274" s="17">
        <v>4.0110264932576002E-2</v>
      </c>
      <c r="M274" s="17"/>
      <c r="N274" s="17">
        <v>3.04789406698571E-2</v>
      </c>
      <c r="O274" s="17">
        <v>4.2189882332503599E-2</v>
      </c>
      <c r="P274" s="17">
        <v>2.3261178232161402E-2</v>
      </c>
      <c r="Q274" s="17">
        <v>6.9017461541003994E-2</v>
      </c>
      <c r="R274" s="17"/>
      <c r="S274" s="17">
        <v>4.90375878692405E-2</v>
      </c>
      <c r="T274" s="17">
        <v>4.4172585194525903E-2</v>
      </c>
      <c r="U274" s="17">
        <v>5.7538765322784201E-2</v>
      </c>
      <c r="V274" s="17">
        <v>4.5620706153413897E-2</v>
      </c>
      <c r="W274" s="17">
        <v>3.2489616368464702E-2</v>
      </c>
      <c r="X274" s="17">
        <v>4.37723136465058E-2</v>
      </c>
      <c r="Y274" s="17">
        <v>1.1708393782759599E-2</v>
      </c>
      <c r="Z274" s="17">
        <v>2.2111555317942799E-2</v>
      </c>
      <c r="AA274" s="17">
        <v>5.0526487103200797E-2</v>
      </c>
      <c r="AB274" s="17">
        <v>4.2795387107659101E-2</v>
      </c>
      <c r="AC274" s="17">
        <v>3.4712105608321102E-2</v>
      </c>
      <c r="AD274" s="17">
        <v>2.7901651121677699E-2</v>
      </c>
      <c r="AE274" s="17"/>
      <c r="AF274" s="17">
        <v>6.7405837695490101E-3</v>
      </c>
      <c r="AG274" s="17">
        <v>2.6146078978757599E-2</v>
      </c>
      <c r="AH274" s="17">
        <v>8.67475649810877E-3</v>
      </c>
    </row>
    <row r="275" spans="2:34" x14ac:dyDescent="0.3">
      <c r="B275" t="s">
        <v>194</v>
      </c>
      <c r="C275" s="17">
        <v>0.62450971589493398</v>
      </c>
      <c r="D275" s="17">
        <v>0.66025653524893202</v>
      </c>
      <c r="E275" s="17">
        <v>0.59097175640724897</v>
      </c>
      <c r="F275" s="17"/>
      <c r="G275" s="17">
        <v>0.537241973125409</v>
      </c>
      <c r="H275" s="17">
        <v>0.65956623926083202</v>
      </c>
      <c r="I275" s="17">
        <v>0.655624597012614</v>
      </c>
      <c r="J275" s="17">
        <v>0.56869976858201099</v>
      </c>
      <c r="K275" s="17">
        <v>0.62193116905010903</v>
      </c>
      <c r="L275" s="17">
        <v>0.67565827569379999</v>
      </c>
      <c r="M275" s="17"/>
      <c r="N275" s="17">
        <v>0.74725192568411603</v>
      </c>
      <c r="O275" s="17">
        <v>0.64888112888743499</v>
      </c>
      <c r="P275" s="17">
        <v>0.53253608326411705</v>
      </c>
      <c r="Q275" s="17">
        <v>0.548768759361144</v>
      </c>
      <c r="R275" s="17"/>
      <c r="S275" s="17">
        <v>0.62592585191410399</v>
      </c>
      <c r="T275" s="17">
        <v>0.59070497979563497</v>
      </c>
      <c r="U275" s="17">
        <v>0.66077367350392302</v>
      </c>
      <c r="V275" s="17">
        <v>0.54036069340175896</v>
      </c>
      <c r="W275" s="17">
        <v>0.60811188339560496</v>
      </c>
      <c r="X275" s="17">
        <v>0.59923469282437103</v>
      </c>
      <c r="Y275" s="17">
        <v>0.72123402306238904</v>
      </c>
      <c r="Z275" s="17">
        <v>0.77202755543155999</v>
      </c>
      <c r="AA275" s="17">
        <v>0.58851374557924596</v>
      </c>
      <c r="AB275" s="17">
        <v>0.64927720732995997</v>
      </c>
      <c r="AC275" s="17">
        <v>0.64972461472482401</v>
      </c>
      <c r="AD275" s="17">
        <v>0.59907250377119403</v>
      </c>
      <c r="AE275" s="17"/>
      <c r="AF275" s="17">
        <v>0.62678230712190497</v>
      </c>
      <c r="AG275" s="17">
        <v>0.767018218737895</v>
      </c>
      <c r="AH275" s="17">
        <v>0.67940591796427396</v>
      </c>
    </row>
    <row r="276" spans="2:34" x14ac:dyDescent="0.3">
      <c r="B276" t="s">
        <v>195</v>
      </c>
      <c r="C276" s="17">
        <v>0.164463612456904</v>
      </c>
      <c r="D276" s="17">
        <v>0.158759264297681</v>
      </c>
      <c r="E276" s="17">
        <v>0.16837242268257499</v>
      </c>
      <c r="F276" s="17"/>
      <c r="G276" s="17">
        <v>0.23032236571958001</v>
      </c>
      <c r="H276" s="17">
        <v>0.14373274779998799</v>
      </c>
      <c r="I276" s="17">
        <v>0.142508654503996</v>
      </c>
      <c r="J276" s="17">
        <v>0.166831731360647</v>
      </c>
      <c r="K276" s="17">
        <v>0.133414285243141</v>
      </c>
      <c r="L276" s="17">
        <v>0.17444943666361301</v>
      </c>
      <c r="M276" s="17"/>
      <c r="N276" s="17">
        <v>0.104476169322906</v>
      </c>
      <c r="O276" s="17">
        <v>0.13905179241353799</v>
      </c>
      <c r="P276" s="17">
        <v>0.207976975275945</v>
      </c>
      <c r="Q276" s="17">
        <v>0.216353273659603</v>
      </c>
      <c r="R276" s="17"/>
      <c r="S276" s="17">
        <v>0.14172841580573001</v>
      </c>
      <c r="T276" s="17">
        <v>0.18183672078016799</v>
      </c>
      <c r="U276" s="17">
        <v>0.18503500938140899</v>
      </c>
      <c r="V276" s="17">
        <v>0.23077490811902299</v>
      </c>
      <c r="W276" s="17">
        <v>0.11381044161551</v>
      </c>
      <c r="X276" s="17">
        <v>0.12317262217192999</v>
      </c>
      <c r="Y276" s="17">
        <v>0.1566914766759</v>
      </c>
      <c r="Z276" s="17">
        <v>7.0508231249412495E-2</v>
      </c>
      <c r="AA276" s="17">
        <v>0.19860749862545199</v>
      </c>
      <c r="AB276" s="17">
        <v>0.159263887798472</v>
      </c>
      <c r="AC276" s="17">
        <v>0.18113298672310399</v>
      </c>
      <c r="AD276" s="17">
        <v>0.18992597002974701</v>
      </c>
      <c r="AE276" s="17"/>
      <c r="AF276" s="17">
        <v>0.17143552871365</v>
      </c>
      <c r="AG276" s="17">
        <v>8.1237308070167394E-2</v>
      </c>
      <c r="AH276" s="17">
        <v>0.15544321608255099</v>
      </c>
    </row>
    <row r="277" spans="2:34" x14ac:dyDescent="0.3">
      <c r="B277" t="s">
        <v>87</v>
      </c>
      <c r="C277" s="17">
        <v>0.46004610343802999</v>
      </c>
      <c r="D277" s="17">
        <v>0.50149727095125096</v>
      </c>
      <c r="E277" s="17">
        <v>0.42259933372467401</v>
      </c>
      <c r="F277" s="17"/>
      <c r="G277" s="17">
        <v>0.30691960740582902</v>
      </c>
      <c r="H277" s="17">
        <v>0.51583349146084401</v>
      </c>
      <c r="I277" s="17">
        <v>0.51311594250861803</v>
      </c>
      <c r="J277" s="17">
        <v>0.40186803722136399</v>
      </c>
      <c r="K277" s="17">
        <v>0.48851688380696801</v>
      </c>
      <c r="L277" s="17">
        <v>0.50120883903018698</v>
      </c>
      <c r="M277" s="17"/>
      <c r="N277" s="17">
        <v>0.64277575636120998</v>
      </c>
      <c r="O277" s="17">
        <v>0.50982933647389705</v>
      </c>
      <c r="P277" s="17">
        <v>0.324559107988171</v>
      </c>
      <c r="Q277" s="17">
        <v>0.332415485701541</v>
      </c>
      <c r="R277" s="17"/>
      <c r="S277" s="17">
        <v>0.48419743610837401</v>
      </c>
      <c r="T277" s="17">
        <v>0.40886825901546697</v>
      </c>
      <c r="U277" s="17">
        <v>0.47573866412251498</v>
      </c>
      <c r="V277" s="17">
        <v>0.309585785282736</v>
      </c>
      <c r="W277" s="17">
        <v>0.494301441780095</v>
      </c>
      <c r="X277" s="17">
        <v>0.47606207065244099</v>
      </c>
      <c r="Y277" s="17">
        <v>0.56454254638648804</v>
      </c>
      <c r="Z277" s="17">
        <v>0.70151932418214802</v>
      </c>
      <c r="AA277" s="17">
        <v>0.389906246953794</v>
      </c>
      <c r="AB277" s="17">
        <v>0.49001331953148802</v>
      </c>
      <c r="AC277" s="17">
        <v>0.46859162800172</v>
      </c>
      <c r="AD277" s="17">
        <v>0.40914653374144699</v>
      </c>
      <c r="AE277" s="17"/>
      <c r="AF277" s="17">
        <v>0.45534677840825599</v>
      </c>
      <c r="AG277" s="17">
        <v>0.68578091066772795</v>
      </c>
      <c r="AH277" s="17">
        <v>0.523962701881723</v>
      </c>
    </row>
    <row r="278" spans="2:34" x14ac:dyDescent="0.3">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row>
    <row r="279" spans="2:34" x14ac:dyDescent="0.3">
      <c r="B279" s="6" t="s">
        <v>208</v>
      </c>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row>
    <row r="280" spans="2:34" x14ac:dyDescent="0.3">
      <c r="B280" s="24" t="s">
        <v>63</v>
      </c>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row>
    <row r="281" spans="2:34" x14ac:dyDescent="0.3">
      <c r="B281" t="s">
        <v>200</v>
      </c>
      <c r="C281" s="17">
        <v>0.58130255384409502</v>
      </c>
      <c r="D281" s="17">
        <v>0.62902635676363206</v>
      </c>
      <c r="E281" s="17">
        <v>0.53407164264945695</v>
      </c>
      <c r="F281" s="17"/>
      <c r="G281" s="17">
        <v>0.56646188728654401</v>
      </c>
      <c r="H281" s="17">
        <v>0.58618660304241899</v>
      </c>
      <c r="I281" s="17">
        <v>0.59230542375163098</v>
      </c>
      <c r="J281" s="17">
        <v>0.58941681769170295</v>
      </c>
      <c r="K281" s="17">
        <v>0.55796050320755197</v>
      </c>
      <c r="L281" s="17">
        <v>0.587357801692586</v>
      </c>
      <c r="M281" s="17"/>
      <c r="N281" s="17">
        <v>0.62535526296416799</v>
      </c>
      <c r="O281" s="17">
        <v>0.61962973934222598</v>
      </c>
      <c r="P281" s="17">
        <v>0.50638337722373605</v>
      </c>
      <c r="Q281" s="17">
        <v>0.55669146348657295</v>
      </c>
      <c r="R281" s="17"/>
      <c r="S281" s="17">
        <v>0.58023296439758298</v>
      </c>
      <c r="T281" s="17">
        <v>0.57276006029746696</v>
      </c>
      <c r="U281" s="17">
        <v>0.51546865294295297</v>
      </c>
      <c r="V281" s="17">
        <v>0.53658733297068495</v>
      </c>
      <c r="W281" s="17">
        <v>0.67881776655500403</v>
      </c>
      <c r="X281" s="17">
        <v>0.57453765331949802</v>
      </c>
      <c r="Y281" s="17">
        <v>0.62409502208901901</v>
      </c>
      <c r="Z281" s="17">
        <v>0.71887363146327399</v>
      </c>
      <c r="AA281" s="17">
        <v>0.56017157570128995</v>
      </c>
      <c r="AB281" s="17">
        <v>0.58715133543235198</v>
      </c>
      <c r="AC281" s="17">
        <v>0.54156696383204606</v>
      </c>
      <c r="AD281" s="17">
        <v>0.55903089053060595</v>
      </c>
      <c r="AE281" s="17"/>
      <c r="AF281" s="17">
        <v>0.52833857648018101</v>
      </c>
      <c r="AG281" s="17">
        <v>0.64008152919233596</v>
      </c>
      <c r="AH281" s="17">
        <v>0.60459225038235997</v>
      </c>
    </row>
    <row r="282" spans="2:34" x14ac:dyDescent="0.3">
      <c r="B282" t="s">
        <v>201</v>
      </c>
      <c r="C282" s="17">
        <v>0.37235058336486698</v>
      </c>
      <c r="D282" s="17">
        <v>0.42199031662374598</v>
      </c>
      <c r="E282" s="17">
        <v>0.32480773369708699</v>
      </c>
      <c r="F282" s="17"/>
      <c r="G282" s="17">
        <v>0.36735689422930401</v>
      </c>
      <c r="H282" s="17">
        <v>0.41351224006909398</v>
      </c>
      <c r="I282" s="17">
        <v>0.41746148860867999</v>
      </c>
      <c r="J282" s="17">
        <v>0.33561221330978303</v>
      </c>
      <c r="K282" s="17">
        <v>0.36913212034425602</v>
      </c>
      <c r="L282" s="17">
        <v>0.33746086661133801</v>
      </c>
      <c r="M282" s="17"/>
      <c r="N282" s="17">
        <v>0.46858844488677198</v>
      </c>
      <c r="O282" s="17">
        <v>0.37379794674146</v>
      </c>
      <c r="P282" s="17">
        <v>0.31417750523011001</v>
      </c>
      <c r="Q282" s="17">
        <v>0.31886624820346898</v>
      </c>
      <c r="R282" s="17"/>
      <c r="S282" s="17">
        <v>0.43832833851471698</v>
      </c>
      <c r="T282" s="17">
        <v>0.34439781411397102</v>
      </c>
      <c r="U282" s="17">
        <v>0.39539479747752398</v>
      </c>
      <c r="V282" s="17">
        <v>0.33274242843016899</v>
      </c>
      <c r="W282" s="17">
        <v>0.39266791781108001</v>
      </c>
      <c r="X282" s="17">
        <v>0.32747189067753502</v>
      </c>
      <c r="Y282" s="17">
        <v>0.354733645611088</v>
      </c>
      <c r="Z282" s="17">
        <v>0.52298937165905002</v>
      </c>
      <c r="AA282" s="17">
        <v>0.38426024521929703</v>
      </c>
      <c r="AB282" s="17">
        <v>0.367154683835618</v>
      </c>
      <c r="AC282" s="17">
        <v>0.26786447432058802</v>
      </c>
      <c r="AD282" s="17">
        <v>0.32297299563070597</v>
      </c>
      <c r="AE282" s="17"/>
      <c r="AF282" s="17">
        <v>0.41336077244869501</v>
      </c>
      <c r="AG282" s="17">
        <v>0.43690061177912598</v>
      </c>
      <c r="AH282" s="17">
        <v>0.35287381547644098</v>
      </c>
    </row>
    <row r="283" spans="2:34" x14ac:dyDescent="0.3">
      <c r="B283" t="s">
        <v>202</v>
      </c>
      <c r="C283" s="17">
        <v>0.36904975179858601</v>
      </c>
      <c r="D283" s="17">
        <v>0.39059890506912498</v>
      </c>
      <c r="E283" s="17">
        <v>0.34685661002058799</v>
      </c>
      <c r="F283" s="17"/>
      <c r="G283" s="17">
        <v>0.30505792456959901</v>
      </c>
      <c r="H283" s="17">
        <v>0.38488035150120897</v>
      </c>
      <c r="I283" s="17">
        <v>0.37813446383380001</v>
      </c>
      <c r="J283" s="17">
        <v>0.32269542560974901</v>
      </c>
      <c r="K283" s="17">
        <v>0.42460673195905502</v>
      </c>
      <c r="L283" s="17">
        <v>0.39147998405996098</v>
      </c>
      <c r="M283" s="17"/>
      <c r="N283" s="17">
        <v>0.41568107060126902</v>
      </c>
      <c r="O283" s="17">
        <v>0.44129838959944001</v>
      </c>
      <c r="P283" s="17">
        <v>0.32366350445655501</v>
      </c>
      <c r="Q283" s="17">
        <v>0.28559262668486202</v>
      </c>
      <c r="R283" s="17"/>
      <c r="S283" s="17">
        <v>0.35481849515685898</v>
      </c>
      <c r="T283" s="17">
        <v>0.34546032173003799</v>
      </c>
      <c r="U283" s="17">
        <v>0.365507640642531</v>
      </c>
      <c r="V283" s="17">
        <v>0.35750230327308502</v>
      </c>
      <c r="W283" s="17">
        <v>0.393537967414687</v>
      </c>
      <c r="X283" s="17">
        <v>0.356490631033136</v>
      </c>
      <c r="Y283" s="17">
        <v>0.32262227112257202</v>
      </c>
      <c r="Z283" s="17">
        <v>0.354294681929333</v>
      </c>
      <c r="AA283" s="17">
        <v>0.38207691478068201</v>
      </c>
      <c r="AB283" s="17">
        <v>0.42273032628855001</v>
      </c>
      <c r="AC283" s="17">
        <v>0.40270968793031098</v>
      </c>
      <c r="AD283" s="17">
        <v>0.44083370945688999</v>
      </c>
      <c r="AE283" s="17"/>
      <c r="AF283" s="17">
        <v>0.35248660100350698</v>
      </c>
      <c r="AG283" s="17">
        <v>0.429505691497238</v>
      </c>
      <c r="AH283" s="17">
        <v>0.39452421712339503</v>
      </c>
    </row>
    <row r="284" spans="2:34" x14ac:dyDescent="0.3">
      <c r="B284" t="s">
        <v>203</v>
      </c>
      <c r="C284" s="17">
        <v>0.28626319381989301</v>
      </c>
      <c r="D284" s="17">
        <v>0.32065005277023201</v>
      </c>
      <c r="E284" s="17">
        <v>0.25142345640288</v>
      </c>
      <c r="F284" s="17"/>
      <c r="G284" s="17">
        <v>0.26772324795034302</v>
      </c>
      <c r="H284" s="17">
        <v>0.341707606543666</v>
      </c>
      <c r="I284" s="17">
        <v>0.33387468354642402</v>
      </c>
      <c r="J284" s="17">
        <v>0.24822997219759499</v>
      </c>
      <c r="K284" s="17">
        <v>0.25530658606888101</v>
      </c>
      <c r="L284" s="17">
        <v>0.266475399569578</v>
      </c>
      <c r="M284" s="17"/>
      <c r="N284" s="17">
        <v>0.32188667717115599</v>
      </c>
      <c r="O284" s="17">
        <v>0.31448890461677498</v>
      </c>
      <c r="P284" s="17">
        <v>0.248604659083621</v>
      </c>
      <c r="Q284" s="17">
        <v>0.247508558945054</v>
      </c>
      <c r="R284" s="17"/>
      <c r="S284" s="17">
        <v>0.32512732149506801</v>
      </c>
      <c r="T284" s="17">
        <v>0.30245070246163602</v>
      </c>
      <c r="U284" s="17">
        <v>0.25886732565069498</v>
      </c>
      <c r="V284" s="17">
        <v>0.26069557782323199</v>
      </c>
      <c r="W284" s="17">
        <v>0.33534901154081098</v>
      </c>
      <c r="X284" s="17">
        <v>0.23232227005592199</v>
      </c>
      <c r="Y284" s="17">
        <v>0.22461375591524901</v>
      </c>
      <c r="Z284" s="17">
        <v>0.32158525968297702</v>
      </c>
      <c r="AA284" s="17">
        <v>0.35060518912348798</v>
      </c>
      <c r="AB284" s="17">
        <v>0.26727005653332198</v>
      </c>
      <c r="AC284" s="17">
        <v>0.192666379583943</v>
      </c>
      <c r="AD284" s="17">
        <v>0.326425126425122</v>
      </c>
      <c r="AE284" s="17"/>
      <c r="AF284" s="17">
        <v>0.26010862603203</v>
      </c>
      <c r="AG284" s="17">
        <v>0.368864546219767</v>
      </c>
      <c r="AH284" s="17">
        <v>0.29368689447363999</v>
      </c>
    </row>
    <row r="285" spans="2:34" x14ac:dyDescent="0.3">
      <c r="B285" t="s">
        <v>204</v>
      </c>
      <c r="C285" s="17">
        <v>0.27338847148287698</v>
      </c>
      <c r="D285" s="17">
        <v>0.319429720972564</v>
      </c>
      <c r="E285" s="17">
        <v>0.22915096609685301</v>
      </c>
      <c r="F285" s="17"/>
      <c r="G285" s="17">
        <v>0.23806544740093</v>
      </c>
      <c r="H285" s="17">
        <v>0.25320038675671103</v>
      </c>
      <c r="I285" s="17">
        <v>0.25385213339017498</v>
      </c>
      <c r="J285" s="17">
        <v>0.26461506913199601</v>
      </c>
      <c r="K285" s="17">
        <v>0.345489436954939</v>
      </c>
      <c r="L285" s="17">
        <v>0.28770907454149902</v>
      </c>
      <c r="M285" s="17"/>
      <c r="N285" s="17">
        <v>0.27796751549288201</v>
      </c>
      <c r="O285" s="17">
        <v>0.31665517911295099</v>
      </c>
      <c r="P285" s="17">
        <v>0.24226750008163001</v>
      </c>
      <c r="Q285" s="17">
        <v>0.25163206292600498</v>
      </c>
      <c r="R285" s="17"/>
      <c r="S285" s="17">
        <v>0.24784614395969701</v>
      </c>
      <c r="T285" s="17">
        <v>0.30602990744575997</v>
      </c>
      <c r="U285" s="17">
        <v>0.248544457013366</v>
      </c>
      <c r="V285" s="17">
        <v>0.26662668752473201</v>
      </c>
      <c r="W285" s="17">
        <v>0.181739308973634</v>
      </c>
      <c r="X285" s="17">
        <v>0.25080642497322098</v>
      </c>
      <c r="Y285" s="17">
        <v>0.37668793192012601</v>
      </c>
      <c r="Z285" s="17">
        <v>0.37182984081216802</v>
      </c>
      <c r="AA285" s="17">
        <v>0.28244109869383699</v>
      </c>
      <c r="AB285" s="17">
        <v>0.27935181383058999</v>
      </c>
      <c r="AC285" s="17">
        <v>0.18934006523548799</v>
      </c>
      <c r="AD285" s="17">
        <v>0.30257242530176798</v>
      </c>
      <c r="AE285" s="17"/>
      <c r="AF285" s="17">
        <v>0.29164443005639201</v>
      </c>
      <c r="AG285" s="17">
        <v>0.32344031615082203</v>
      </c>
      <c r="AH285" s="17">
        <v>0.29946952740022598</v>
      </c>
    </row>
    <row r="286" spans="2:34" x14ac:dyDescent="0.3">
      <c r="B286" t="s">
        <v>205</v>
      </c>
      <c r="C286" s="17">
        <v>0.23622115208149599</v>
      </c>
      <c r="D286" s="17">
        <v>0.24675666017978201</v>
      </c>
      <c r="E286" s="17">
        <v>0.22447794605117499</v>
      </c>
      <c r="F286" s="17"/>
      <c r="G286" s="17">
        <v>0.210707708614154</v>
      </c>
      <c r="H286" s="17">
        <v>0.33727863069369701</v>
      </c>
      <c r="I286" s="17">
        <v>0.28340008574032999</v>
      </c>
      <c r="J286" s="17">
        <v>0.21703043926263699</v>
      </c>
      <c r="K286" s="17">
        <v>0.17064315139764899</v>
      </c>
      <c r="L286" s="17">
        <v>0.19244655343585099</v>
      </c>
      <c r="M286" s="17"/>
      <c r="N286" s="17">
        <v>0.31362035811010902</v>
      </c>
      <c r="O286" s="17">
        <v>0.27799108447163701</v>
      </c>
      <c r="P286" s="17">
        <v>0.17847310347130901</v>
      </c>
      <c r="Q286" s="17">
        <v>0.15970914438877401</v>
      </c>
      <c r="R286" s="17"/>
      <c r="S286" s="17">
        <v>0.32849593629900498</v>
      </c>
      <c r="T286" s="17">
        <v>0.15241093338607301</v>
      </c>
      <c r="U286" s="17">
        <v>0.25952044186808199</v>
      </c>
      <c r="V286" s="17">
        <v>0.23031417829495901</v>
      </c>
      <c r="W286" s="17">
        <v>0.26510655155713803</v>
      </c>
      <c r="X286" s="17">
        <v>0.16783792387977201</v>
      </c>
      <c r="Y286" s="17">
        <v>0.29277934991577798</v>
      </c>
      <c r="Z286" s="17">
        <v>0.22681299341527</v>
      </c>
      <c r="AA286" s="17">
        <v>0.223106727676327</v>
      </c>
      <c r="AB286" s="17">
        <v>0.25697245494850302</v>
      </c>
      <c r="AC286" s="17">
        <v>0.195494069279285</v>
      </c>
      <c r="AD286" s="17">
        <v>0.17873706705394601</v>
      </c>
      <c r="AE286" s="17"/>
      <c r="AF286" s="17">
        <v>0.25433185769382499</v>
      </c>
      <c r="AG286" s="17">
        <v>0.30214207462236597</v>
      </c>
      <c r="AH286" s="17">
        <v>0.23531954535944699</v>
      </c>
    </row>
    <row r="287" spans="2:34" x14ac:dyDescent="0.3">
      <c r="B287" t="s">
        <v>206</v>
      </c>
      <c r="C287" s="17">
        <v>0.19306219275493999</v>
      </c>
      <c r="D287" s="17">
        <v>0.19545538437531501</v>
      </c>
      <c r="E287" s="17">
        <v>0.191113485741566</v>
      </c>
      <c r="F287" s="17"/>
      <c r="G287" s="17">
        <v>0.19989720347150899</v>
      </c>
      <c r="H287" s="17">
        <v>0.252080362671671</v>
      </c>
      <c r="I287" s="17">
        <v>0.21830877980663599</v>
      </c>
      <c r="J287" s="17">
        <v>9.5236315043386102E-2</v>
      </c>
      <c r="K287" s="17">
        <v>0.21109941112799299</v>
      </c>
      <c r="L287" s="17">
        <v>0.187285501680552</v>
      </c>
      <c r="M287" s="17"/>
      <c r="N287" s="17">
        <v>0.23336349034512299</v>
      </c>
      <c r="O287" s="17">
        <v>0.216202110947151</v>
      </c>
      <c r="P287" s="17">
        <v>0.16162070941883599</v>
      </c>
      <c r="Q287" s="17">
        <v>0.15610077792770999</v>
      </c>
      <c r="R287" s="17"/>
      <c r="S287" s="17">
        <v>0.17475530502054301</v>
      </c>
      <c r="T287" s="17">
        <v>0.160724903363577</v>
      </c>
      <c r="U287" s="17">
        <v>0.32344402708694803</v>
      </c>
      <c r="V287" s="17">
        <v>0.13912151827740399</v>
      </c>
      <c r="W287" s="17">
        <v>0.291003065689106</v>
      </c>
      <c r="X287" s="17">
        <v>0.14519979441917899</v>
      </c>
      <c r="Y287" s="17">
        <v>0.18436761626401499</v>
      </c>
      <c r="Z287" s="17">
        <v>0.244529986609787</v>
      </c>
      <c r="AA287" s="17">
        <v>0.19220110830329501</v>
      </c>
      <c r="AB287" s="17">
        <v>0.17179936057654199</v>
      </c>
      <c r="AC287" s="17">
        <v>0.19957551417535199</v>
      </c>
      <c r="AD287" s="17">
        <v>0.15999089146094</v>
      </c>
      <c r="AE287" s="17"/>
      <c r="AF287" s="17">
        <v>0.136630940541106</v>
      </c>
      <c r="AG287" s="17">
        <v>0.26447144317101101</v>
      </c>
      <c r="AH287" s="17">
        <v>0.147308937172307</v>
      </c>
    </row>
    <row r="288" spans="2:34" x14ac:dyDescent="0.3">
      <c r="B288" t="s">
        <v>207</v>
      </c>
      <c r="C288" s="17">
        <v>0.11961334030357</v>
      </c>
      <c r="D288" s="17">
        <v>0.11436213167756</v>
      </c>
      <c r="E288" s="17">
        <v>0.124954531248055</v>
      </c>
      <c r="F288" s="17"/>
      <c r="G288" s="17">
        <v>0.13576680092447699</v>
      </c>
      <c r="H288" s="17">
        <v>6.1687116970500999E-2</v>
      </c>
      <c r="I288" s="17">
        <v>6.5967591406977902E-2</v>
      </c>
      <c r="J288" s="17">
        <v>0.16844930516645901</v>
      </c>
      <c r="K288" s="17">
        <v>0.106054822310792</v>
      </c>
      <c r="L288" s="17">
        <v>0.16913703095760299</v>
      </c>
      <c r="M288" s="17"/>
      <c r="N288" s="17">
        <v>7.2389369228858899E-2</v>
      </c>
      <c r="O288" s="17">
        <v>8.4819444328524396E-2</v>
      </c>
      <c r="P288" s="17">
        <v>0.16696123081818801</v>
      </c>
      <c r="Q288" s="17">
        <v>0.167187230576438</v>
      </c>
      <c r="R288" s="17"/>
      <c r="S288" s="17">
        <v>7.0379617924426E-2</v>
      </c>
      <c r="T288" s="17">
        <v>0.112037869001387</v>
      </c>
      <c r="U288" s="17">
        <v>0.16532537482829199</v>
      </c>
      <c r="V288" s="17">
        <v>0.14946769100914101</v>
      </c>
      <c r="W288" s="17">
        <v>0.15024443476097801</v>
      </c>
      <c r="X288" s="17">
        <v>0.13453331067609001</v>
      </c>
      <c r="Y288" s="17">
        <v>0.11005164823279399</v>
      </c>
      <c r="Z288" s="17">
        <v>0</v>
      </c>
      <c r="AA288" s="17">
        <v>0.162920519089813</v>
      </c>
      <c r="AB288" s="17">
        <v>7.9708508605165707E-2</v>
      </c>
      <c r="AC288" s="17">
        <v>0.16445705003691299</v>
      </c>
      <c r="AD288" s="17">
        <v>0.12446983041510699</v>
      </c>
      <c r="AE288" s="17"/>
      <c r="AF288" s="17">
        <v>0.13033836457925199</v>
      </c>
      <c r="AG288" s="17">
        <v>5.8223787470924201E-2</v>
      </c>
      <c r="AH288" s="17">
        <v>0.129870997263377</v>
      </c>
    </row>
    <row r="289" spans="2:34" x14ac:dyDescent="0.3">
      <c r="B289" t="s">
        <v>60</v>
      </c>
      <c r="C289" s="17">
        <v>7.9038162741762993E-2</v>
      </c>
      <c r="D289" s="17">
        <v>4.9296775137308603E-2</v>
      </c>
      <c r="E289" s="17">
        <v>0.108115689142424</v>
      </c>
      <c r="F289" s="17"/>
      <c r="G289" s="17">
        <v>6.0480138225596003E-2</v>
      </c>
      <c r="H289" s="17">
        <v>3.9585698784296297E-2</v>
      </c>
      <c r="I289" s="17">
        <v>4.28559070126261E-2</v>
      </c>
      <c r="J289" s="17">
        <v>0.10619862796726701</v>
      </c>
      <c r="K289" s="17">
        <v>0.105876298442781</v>
      </c>
      <c r="L289" s="17">
        <v>0.112759680403287</v>
      </c>
      <c r="M289" s="17"/>
      <c r="N289" s="17">
        <v>5.1502334898291903E-2</v>
      </c>
      <c r="O289" s="17">
        <v>6.1833562180122099E-2</v>
      </c>
      <c r="P289" s="17">
        <v>0.11284038106877201</v>
      </c>
      <c r="Q289" s="17">
        <v>9.4605817718449198E-2</v>
      </c>
      <c r="R289" s="17"/>
      <c r="S289" s="17">
        <v>5.7216294680325401E-2</v>
      </c>
      <c r="T289" s="17">
        <v>9.6744060379535493E-2</v>
      </c>
      <c r="U289" s="17">
        <v>8.3363955308058499E-2</v>
      </c>
      <c r="V289" s="17">
        <v>0.10479548676796301</v>
      </c>
      <c r="W289" s="17">
        <v>3.3791846009368798E-2</v>
      </c>
      <c r="X289" s="17">
        <v>6.6928944122074799E-2</v>
      </c>
      <c r="Y289" s="17">
        <v>9.97325244522939E-2</v>
      </c>
      <c r="Z289" s="17">
        <v>4.6397621977330598E-2</v>
      </c>
      <c r="AA289" s="17">
        <v>7.5387883921104695E-2</v>
      </c>
      <c r="AB289" s="17">
        <v>0.100267663753193</v>
      </c>
      <c r="AC289" s="17">
        <v>9.5134691314193304E-2</v>
      </c>
      <c r="AD289" s="17">
        <v>6.7383104511258701E-2</v>
      </c>
      <c r="AE289" s="17"/>
      <c r="AF289" s="17">
        <v>7.0637120234440701E-2</v>
      </c>
      <c r="AG289" s="17">
        <v>2.4841627610621898E-2</v>
      </c>
      <c r="AH289" s="17">
        <v>8.1287653587792399E-2</v>
      </c>
    </row>
    <row r="290" spans="2:34" x14ac:dyDescent="0.3">
      <c r="B290" t="s">
        <v>184</v>
      </c>
      <c r="C290" s="17">
        <v>3.8630479250654601E-3</v>
      </c>
      <c r="D290" s="17">
        <v>5.8450899232464302E-3</v>
      </c>
      <c r="E290" s="17">
        <v>1.9431519119669999E-3</v>
      </c>
      <c r="F290" s="17"/>
      <c r="G290" s="17">
        <v>0</v>
      </c>
      <c r="H290" s="17">
        <v>0</v>
      </c>
      <c r="I290" s="17">
        <v>0</v>
      </c>
      <c r="J290" s="17">
        <v>6.2100805975906998E-3</v>
      </c>
      <c r="K290" s="17">
        <v>6.9782855840651798E-3</v>
      </c>
      <c r="L290" s="17">
        <v>8.7097898102734706E-3</v>
      </c>
      <c r="M290" s="17"/>
      <c r="N290" s="17">
        <v>7.2872929357161104E-3</v>
      </c>
      <c r="O290" s="17">
        <v>7.3380569921910003E-3</v>
      </c>
      <c r="P290" s="17">
        <v>0</v>
      </c>
      <c r="Q290" s="17">
        <v>0</v>
      </c>
      <c r="R290" s="17"/>
      <c r="S290" s="17">
        <v>1.45653778458963E-2</v>
      </c>
      <c r="T290" s="17">
        <v>0</v>
      </c>
      <c r="U290" s="17">
        <v>1.1266347870416299E-2</v>
      </c>
      <c r="V290" s="17">
        <v>0</v>
      </c>
      <c r="W290" s="17">
        <v>0</v>
      </c>
      <c r="X290" s="17">
        <v>0</v>
      </c>
      <c r="Y290" s="17">
        <v>0</v>
      </c>
      <c r="Z290" s="17">
        <v>0</v>
      </c>
      <c r="AA290" s="17">
        <v>8.3259947867349703E-3</v>
      </c>
      <c r="AB290" s="17">
        <v>0</v>
      </c>
      <c r="AC290" s="17">
        <v>0</v>
      </c>
      <c r="AD290" s="17">
        <v>0</v>
      </c>
      <c r="AE290" s="17"/>
      <c r="AF290" s="17">
        <v>0</v>
      </c>
      <c r="AG290" s="17">
        <v>8.6765167804993496E-3</v>
      </c>
      <c r="AH290" s="17">
        <v>4.4199547954333401E-3</v>
      </c>
    </row>
    <row r="291" spans="2:34" x14ac:dyDescent="0.3">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row>
    <row r="292" spans="2:34" x14ac:dyDescent="0.3">
      <c r="B292" s="6" t="s">
        <v>209</v>
      </c>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row>
    <row r="293" spans="2:34" x14ac:dyDescent="0.3">
      <c r="B293" s="24" t="s">
        <v>63</v>
      </c>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row>
    <row r="294" spans="2:34" x14ac:dyDescent="0.3">
      <c r="B294" t="s">
        <v>200</v>
      </c>
      <c r="C294" s="17">
        <v>0.48844482385840499</v>
      </c>
      <c r="D294" s="17">
        <v>0.51983053764925502</v>
      </c>
      <c r="E294" s="17">
        <v>0.45692007981917698</v>
      </c>
      <c r="F294" s="17"/>
      <c r="G294" s="17">
        <v>0.51470821338231398</v>
      </c>
      <c r="H294" s="17">
        <v>0.48176631431047501</v>
      </c>
      <c r="I294" s="17">
        <v>0.49758813259146401</v>
      </c>
      <c r="J294" s="17">
        <v>0.47703363693728801</v>
      </c>
      <c r="K294" s="17">
        <v>0.47489766833931502</v>
      </c>
      <c r="L294" s="17">
        <v>0.48734978868158102</v>
      </c>
      <c r="M294" s="17"/>
      <c r="N294" s="17">
        <v>0.58978879510242599</v>
      </c>
      <c r="O294" s="17">
        <v>0.50622169464631595</v>
      </c>
      <c r="P294" s="17">
        <v>0.42932804082861298</v>
      </c>
      <c r="Q294" s="17">
        <v>0.41506920299592698</v>
      </c>
      <c r="R294" s="17"/>
      <c r="S294" s="17">
        <v>0.50918941551332098</v>
      </c>
      <c r="T294" s="17">
        <v>0.44674847712736498</v>
      </c>
      <c r="U294" s="17">
        <v>0.44239028285600801</v>
      </c>
      <c r="V294" s="17">
        <v>0.44409239142589702</v>
      </c>
      <c r="W294" s="17">
        <v>0.51345958173580897</v>
      </c>
      <c r="X294" s="17">
        <v>0.45744995777981501</v>
      </c>
      <c r="Y294" s="17">
        <v>0.43403183147514501</v>
      </c>
      <c r="Z294" s="17">
        <v>0.53903964358112699</v>
      </c>
      <c r="AA294" s="17">
        <v>0.53441633959886803</v>
      </c>
      <c r="AB294" s="17">
        <v>0.55985681289294198</v>
      </c>
      <c r="AC294" s="17">
        <v>0.53064457057401604</v>
      </c>
      <c r="AD294" s="17">
        <v>0.48809335016296701</v>
      </c>
      <c r="AE294" s="17"/>
      <c r="AF294" s="17">
        <v>0.47109243749671498</v>
      </c>
      <c r="AG294" s="17">
        <v>0.52101424699486198</v>
      </c>
      <c r="AH294" s="17">
        <v>0.49448400604334702</v>
      </c>
    </row>
    <row r="295" spans="2:34" x14ac:dyDescent="0.3">
      <c r="B295" t="s">
        <v>201</v>
      </c>
      <c r="C295" s="17">
        <v>0.35318106504146402</v>
      </c>
      <c r="D295" s="17">
        <v>0.42411234385985502</v>
      </c>
      <c r="E295" s="17">
        <v>0.284895287898695</v>
      </c>
      <c r="F295" s="17"/>
      <c r="G295" s="17">
        <v>0.32165452849609499</v>
      </c>
      <c r="H295" s="17">
        <v>0.387931438500491</v>
      </c>
      <c r="I295" s="17">
        <v>0.41245820013189199</v>
      </c>
      <c r="J295" s="17">
        <v>0.33979174188549499</v>
      </c>
      <c r="K295" s="17">
        <v>0.32686768837031299</v>
      </c>
      <c r="L295" s="17">
        <v>0.32616422641876802</v>
      </c>
      <c r="M295" s="17"/>
      <c r="N295" s="17">
        <v>0.44471467590916702</v>
      </c>
      <c r="O295" s="17">
        <v>0.40973787129997902</v>
      </c>
      <c r="P295" s="17">
        <v>0.22818512245082301</v>
      </c>
      <c r="Q295" s="17">
        <v>0.30602657910632097</v>
      </c>
      <c r="R295" s="17"/>
      <c r="S295" s="17">
        <v>0.41228373483249597</v>
      </c>
      <c r="T295" s="17">
        <v>0.31846039977777502</v>
      </c>
      <c r="U295" s="17">
        <v>0.32830789558881202</v>
      </c>
      <c r="V295" s="17">
        <v>0.26034596262455201</v>
      </c>
      <c r="W295" s="17">
        <v>0.45564528796164799</v>
      </c>
      <c r="X295" s="17">
        <v>0.32019832080032101</v>
      </c>
      <c r="Y295" s="17">
        <v>0.32007519701926002</v>
      </c>
      <c r="Z295" s="17">
        <v>0.42683142428592702</v>
      </c>
      <c r="AA295" s="17">
        <v>0.353838647713206</v>
      </c>
      <c r="AB295" s="17">
        <v>0.39193166519635098</v>
      </c>
      <c r="AC295" s="17">
        <v>0.35931265324616601</v>
      </c>
      <c r="AD295" s="17">
        <v>0.29655438015697899</v>
      </c>
      <c r="AE295" s="17"/>
      <c r="AF295" s="17">
        <v>0.35741328217968599</v>
      </c>
      <c r="AG295" s="17">
        <v>0.42427356515346998</v>
      </c>
      <c r="AH295" s="17">
        <v>0.37037172637070997</v>
      </c>
    </row>
    <row r="296" spans="2:34" x14ac:dyDescent="0.3">
      <c r="B296" t="s">
        <v>204</v>
      </c>
      <c r="C296" s="17">
        <v>0.34793183020903701</v>
      </c>
      <c r="D296" s="17">
        <v>0.38879673859000302</v>
      </c>
      <c r="E296" s="17">
        <v>0.30887432751496302</v>
      </c>
      <c r="F296" s="17"/>
      <c r="G296" s="17">
        <v>0.33199897586618299</v>
      </c>
      <c r="H296" s="17">
        <v>0.36509866249915501</v>
      </c>
      <c r="I296" s="17">
        <v>0.28053170289297202</v>
      </c>
      <c r="J296" s="17">
        <v>0.304995563450494</v>
      </c>
      <c r="K296" s="17">
        <v>0.397313355994454</v>
      </c>
      <c r="L296" s="17">
        <v>0.40113740813770099</v>
      </c>
      <c r="M296" s="17"/>
      <c r="N296" s="17">
        <v>0.40480700245325302</v>
      </c>
      <c r="O296" s="17">
        <v>0.40143242832947301</v>
      </c>
      <c r="P296" s="17">
        <v>0.28883300344895502</v>
      </c>
      <c r="Q296" s="17">
        <v>0.28472735485117301</v>
      </c>
      <c r="R296" s="17"/>
      <c r="S296" s="17">
        <v>0.29676882254016401</v>
      </c>
      <c r="T296" s="17">
        <v>0.305781441061586</v>
      </c>
      <c r="U296" s="17">
        <v>0.41015619942786502</v>
      </c>
      <c r="V296" s="17">
        <v>0.374838645958603</v>
      </c>
      <c r="W296" s="17">
        <v>0.28357200679618899</v>
      </c>
      <c r="X296" s="17">
        <v>0.35993103187817399</v>
      </c>
      <c r="Y296" s="17">
        <v>0.36131877634021797</v>
      </c>
      <c r="Z296" s="17">
        <v>0.34086639310538303</v>
      </c>
      <c r="AA296" s="17">
        <v>0.33910454149938202</v>
      </c>
      <c r="AB296" s="17">
        <v>0.42282111959204399</v>
      </c>
      <c r="AC296" s="17">
        <v>0.33326271546887398</v>
      </c>
      <c r="AD296" s="17">
        <v>0.44029344439270302</v>
      </c>
      <c r="AE296" s="17"/>
      <c r="AF296" s="17">
        <v>0.37219929750085901</v>
      </c>
      <c r="AG296" s="17">
        <v>0.36402350155809698</v>
      </c>
      <c r="AH296" s="17">
        <v>0.38153704816275302</v>
      </c>
    </row>
    <row r="297" spans="2:34" x14ac:dyDescent="0.3">
      <c r="B297" t="s">
        <v>203</v>
      </c>
      <c r="C297" s="17">
        <v>0.30194887867579301</v>
      </c>
      <c r="D297" s="17">
        <v>0.37528235338414601</v>
      </c>
      <c r="E297" s="17">
        <v>0.23122657801497501</v>
      </c>
      <c r="F297" s="17"/>
      <c r="G297" s="17">
        <v>0.21273672268328001</v>
      </c>
      <c r="H297" s="17">
        <v>0.31963884569324802</v>
      </c>
      <c r="I297" s="17">
        <v>0.378779659302583</v>
      </c>
      <c r="J297" s="17">
        <v>0.274197572469003</v>
      </c>
      <c r="K297" s="17">
        <v>0.32537007647044303</v>
      </c>
      <c r="L297" s="17">
        <v>0.29091080017972698</v>
      </c>
      <c r="M297" s="17"/>
      <c r="N297" s="17">
        <v>0.35918396958915</v>
      </c>
      <c r="O297" s="17">
        <v>0.36406979261606098</v>
      </c>
      <c r="P297" s="17">
        <v>0.235453553632234</v>
      </c>
      <c r="Q297" s="17">
        <v>0.23363079905793899</v>
      </c>
      <c r="R297" s="17"/>
      <c r="S297" s="17">
        <v>0.34024224180493301</v>
      </c>
      <c r="T297" s="17">
        <v>0.26369749172227003</v>
      </c>
      <c r="U297" s="17">
        <v>0.26736614199353997</v>
      </c>
      <c r="V297" s="17">
        <v>0.215609278685924</v>
      </c>
      <c r="W297" s="17">
        <v>0.27896914355414698</v>
      </c>
      <c r="X297" s="17">
        <v>0.34054673542074898</v>
      </c>
      <c r="Y297" s="17">
        <v>0.30694991930363003</v>
      </c>
      <c r="Z297" s="17">
        <v>0.41729274240827702</v>
      </c>
      <c r="AA297" s="17">
        <v>0.30997395781590797</v>
      </c>
      <c r="AB297" s="17">
        <v>0.30489919310136399</v>
      </c>
      <c r="AC297" s="17">
        <v>0.29251606152688697</v>
      </c>
      <c r="AD297" s="17">
        <v>0.390747413186394</v>
      </c>
      <c r="AE297" s="17"/>
      <c r="AF297" s="17">
        <v>0.348785097873554</v>
      </c>
      <c r="AG297" s="17">
        <v>0.36728544386814999</v>
      </c>
      <c r="AH297" s="17">
        <v>0.32301320697070202</v>
      </c>
    </row>
    <row r="298" spans="2:34" x14ac:dyDescent="0.3">
      <c r="B298" t="s">
        <v>202</v>
      </c>
      <c r="C298" s="17">
        <v>0.263989945309894</v>
      </c>
      <c r="D298" s="17">
        <v>0.25750533112826601</v>
      </c>
      <c r="E298" s="17">
        <v>0.26885270956320101</v>
      </c>
      <c r="F298" s="17"/>
      <c r="G298" s="17">
        <v>0.26365106568707602</v>
      </c>
      <c r="H298" s="17">
        <v>0.27379834508990802</v>
      </c>
      <c r="I298" s="17">
        <v>0.30620166782268399</v>
      </c>
      <c r="J298" s="17">
        <v>0.20264471421185001</v>
      </c>
      <c r="K298" s="17">
        <v>0.288740739129841</v>
      </c>
      <c r="L298" s="17">
        <v>0.25493451884998503</v>
      </c>
      <c r="M298" s="17"/>
      <c r="N298" s="17">
        <v>0.30543510800201801</v>
      </c>
      <c r="O298" s="17">
        <v>0.338907052479409</v>
      </c>
      <c r="P298" s="17">
        <v>0.16996694465388201</v>
      </c>
      <c r="Q298" s="17">
        <v>0.22819010077153001</v>
      </c>
      <c r="R298" s="17"/>
      <c r="S298" s="17">
        <v>0.216749360118869</v>
      </c>
      <c r="T298" s="17">
        <v>0.23375929151880501</v>
      </c>
      <c r="U298" s="17">
        <v>0.22199308067034301</v>
      </c>
      <c r="V298" s="17">
        <v>0.28097903577016697</v>
      </c>
      <c r="W298" s="17">
        <v>0.250048379948134</v>
      </c>
      <c r="X298" s="17">
        <v>0.20678973123935199</v>
      </c>
      <c r="Y298" s="17">
        <v>0.27989917489143401</v>
      </c>
      <c r="Z298" s="17">
        <v>0.369413729132548</v>
      </c>
      <c r="AA298" s="17">
        <v>0.380278831624216</v>
      </c>
      <c r="AB298" s="17">
        <v>0.280526260605446</v>
      </c>
      <c r="AC298" s="17">
        <v>0.193804564047595</v>
      </c>
      <c r="AD298" s="17">
        <v>0.33947396435335397</v>
      </c>
      <c r="AE298" s="17"/>
      <c r="AF298" s="17">
        <v>0.26533860996936698</v>
      </c>
      <c r="AG298" s="17">
        <v>0.35131443068672302</v>
      </c>
      <c r="AH298" s="17">
        <v>0.23049332558353999</v>
      </c>
    </row>
    <row r="299" spans="2:34" x14ac:dyDescent="0.3">
      <c r="B299" t="s">
        <v>206</v>
      </c>
      <c r="C299" s="17">
        <v>0.26145044113509303</v>
      </c>
      <c r="D299" s="17">
        <v>0.27689770680728198</v>
      </c>
      <c r="E299" s="17">
        <v>0.24694118036686</v>
      </c>
      <c r="F299" s="17"/>
      <c r="G299" s="17">
        <v>0.348533851653898</v>
      </c>
      <c r="H299" s="17">
        <v>0.32540207122646603</v>
      </c>
      <c r="I299" s="17">
        <v>0.23626995138884699</v>
      </c>
      <c r="J299" s="17">
        <v>0.194916511627164</v>
      </c>
      <c r="K299" s="17">
        <v>0.25107620717252599</v>
      </c>
      <c r="L299" s="17">
        <v>0.23326502689655901</v>
      </c>
      <c r="M299" s="17"/>
      <c r="N299" s="17">
        <v>0.33571257137758498</v>
      </c>
      <c r="O299" s="17">
        <v>0.29718950762519902</v>
      </c>
      <c r="P299" s="17">
        <v>0.25015262089698997</v>
      </c>
      <c r="Q299" s="17">
        <v>0.15780918668520399</v>
      </c>
      <c r="R299" s="17"/>
      <c r="S299" s="17">
        <v>0.29690191407988598</v>
      </c>
      <c r="T299" s="17">
        <v>0.22852293853307001</v>
      </c>
      <c r="U299" s="17">
        <v>0.35656804223462901</v>
      </c>
      <c r="V299" s="17">
        <v>0.22324386766566301</v>
      </c>
      <c r="W299" s="17">
        <v>0.35426889900853697</v>
      </c>
      <c r="X299" s="17">
        <v>0.26885342026429898</v>
      </c>
      <c r="Y299" s="17">
        <v>0.24811480540880601</v>
      </c>
      <c r="Z299" s="17">
        <v>0.24147783888614099</v>
      </c>
      <c r="AA299" s="17">
        <v>0.20760133971566599</v>
      </c>
      <c r="AB299" s="17">
        <v>0.26191098827804199</v>
      </c>
      <c r="AC299" s="17">
        <v>0.20923070087190199</v>
      </c>
      <c r="AD299" s="17">
        <v>0.20576165404594801</v>
      </c>
      <c r="AE299" s="17"/>
      <c r="AF299" s="17">
        <v>0.23313505076615701</v>
      </c>
      <c r="AG299" s="17">
        <v>0.37978011973679199</v>
      </c>
      <c r="AH299" s="17">
        <v>0.24281416036449699</v>
      </c>
    </row>
    <row r="300" spans="2:34" x14ac:dyDescent="0.3">
      <c r="B300" t="s">
        <v>205</v>
      </c>
      <c r="C300" s="17">
        <v>0.21480386044109701</v>
      </c>
      <c r="D300" s="17">
        <v>0.22060720182194199</v>
      </c>
      <c r="E300" s="17">
        <v>0.20958152891595599</v>
      </c>
      <c r="F300" s="17"/>
      <c r="G300" s="17">
        <v>0.21659754327435199</v>
      </c>
      <c r="H300" s="17">
        <v>0.27888726924063401</v>
      </c>
      <c r="I300" s="17">
        <v>0.23491541802912799</v>
      </c>
      <c r="J300" s="17">
        <v>0.23536947071557299</v>
      </c>
      <c r="K300" s="17">
        <v>0.164200034392672</v>
      </c>
      <c r="L300" s="17">
        <v>0.162623699151377</v>
      </c>
      <c r="M300" s="17"/>
      <c r="N300" s="17">
        <v>0.262871841981617</v>
      </c>
      <c r="O300" s="17">
        <v>0.236841519894428</v>
      </c>
      <c r="P300" s="17">
        <v>0.195430015895702</v>
      </c>
      <c r="Q300" s="17">
        <v>0.15642191997997401</v>
      </c>
      <c r="R300" s="17"/>
      <c r="S300" s="17">
        <v>0.20441325664924101</v>
      </c>
      <c r="T300" s="17">
        <v>0.151536928711338</v>
      </c>
      <c r="U300" s="17">
        <v>0.23259966405080801</v>
      </c>
      <c r="V300" s="17">
        <v>0.18986363201560799</v>
      </c>
      <c r="W300" s="17">
        <v>0.247685700383422</v>
      </c>
      <c r="X300" s="17">
        <v>0.173284879809283</v>
      </c>
      <c r="Y300" s="17">
        <v>0.26135672114105801</v>
      </c>
      <c r="Z300" s="17">
        <v>0.26265858327162001</v>
      </c>
      <c r="AA300" s="17">
        <v>0.22285299388554</v>
      </c>
      <c r="AB300" s="17">
        <v>0.27552950357913902</v>
      </c>
      <c r="AC300" s="17">
        <v>0.23512117343233699</v>
      </c>
      <c r="AD300" s="17">
        <v>0.18086497131358101</v>
      </c>
      <c r="AE300" s="17"/>
      <c r="AF300" s="17">
        <v>0.227359270256003</v>
      </c>
      <c r="AG300" s="17">
        <v>0.28712995332105001</v>
      </c>
      <c r="AH300" s="17">
        <v>0.214131676519386</v>
      </c>
    </row>
    <row r="301" spans="2:34" x14ac:dyDescent="0.3">
      <c r="B301" t="s">
        <v>207</v>
      </c>
      <c r="C301" s="17">
        <v>0.121203297450557</v>
      </c>
      <c r="D301" s="17">
        <v>0.102302122254113</v>
      </c>
      <c r="E301" s="17">
        <v>0.13982175519602499</v>
      </c>
      <c r="F301" s="17"/>
      <c r="G301" s="17">
        <v>0.106726763952705</v>
      </c>
      <c r="H301" s="17">
        <v>8.5657744421318793E-2</v>
      </c>
      <c r="I301" s="17">
        <v>7.1181242429719904E-2</v>
      </c>
      <c r="J301" s="17">
        <v>0.14329519135080901</v>
      </c>
      <c r="K301" s="17">
        <v>0.114665890646886</v>
      </c>
      <c r="L301" s="17">
        <v>0.18692538859815799</v>
      </c>
      <c r="M301" s="17"/>
      <c r="N301" s="17">
        <v>7.6671844886729096E-2</v>
      </c>
      <c r="O301" s="17">
        <v>7.8953588211351095E-2</v>
      </c>
      <c r="P301" s="17">
        <v>0.15781390623626801</v>
      </c>
      <c r="Q301" s="17">
        <v>0.18315956306811901</v>
      </c>
      <c r="R301" s="17"/>
      <c r="S301" s="17">
        <v>6.3707375139194902E-2</v>
      </c>
      <c r="T301" s="17">
        <v>0.132109101891806</v>
      </c>
      <c r="U301" s="17">
        <v>0.13701994145933999</v>
      </c>
      <c r="V301" s="17">
        <v>0.15066679781091399</v>
      </c>
      <c r="W301" s="17">
        <v>0.13423597832397399</v>
      </c>
      <c r="X301" s="17">
        <v>8.1834542394963503E-2</v>
      </c>
      <c r="Y301" s="17">
        <v>0.18199577147731999</v>
      </c>
      <c r="Z301" s="17">
        <v>2.9267312992151202E-2</v>
      </c>
      <c r="AA301" s="17">
        <v>0.17063523026212199</v>
      </c>
      <c r="AB301" s="17">
        <v>9.9770678398464305E-2</v>
      </c>
      <c r="AC301" s="17">
        <v>0.130436831615107</v>
      </c>
      <c r="AD301" s="17">
        <v>0.12792469474574</v>
      </c>
      <c r="AE301" s="17"/>
      <c r="AF301" s="17">
        <v>0.115298091125103</v>
      </c>
      <c r="AG301" s="17">
        <v>5.5730667331877398E-2</v>
      </c>
      <c r="AH301" s="17">
        <v>0.150753526524083</v>
      </c>
    </row>
    <row r="302" spans="2:34" x14ac:dyDescent="0.3">
      <c r="B302" t="s">
        <v>60</v>
      </c>
      <c r="C302" s="17">
        <v>0.100652443599347</v>
      </c>
      <c r="D302" s="17">
        <v>7.4468762652958001E-2</v>
      </c>
      <c r="E302" s="17">
        <v>0.126312601395555</v>
      </c>
      <c r="F302" s="17"/>
      <c r="G302" s="17">
        <v>8.3320906350209806E-2</v>
      </c>
      <c r="H302" s="17">
        <v>6.6167043947680901E-2</v>
      </c>
      <c r="I302" s="17">
        <v>7.3079422777604403E-2</v>
      </c>
      <c r="J302" s="17">
        <v>0.141580069830467</v>
      </c>
      <c r="K302" s="17">
        <v>9.2614861225334896E-2</v>
      </c>
      <c r="L302" s="17">
        <v>0.134827584048786</v>
      </c>
      <c r="M302" s="17"/>
      <c r="N302" s="17">
        <v>5.4872333706906799E-2</v>
      </c>
      <c r="O302" s="17">
        <v>7.5792802742922494E-2</v>
      </c>
      <c r="P302" s="17">
        <v>0.133830323573327</v>
      </c>
      <c r="Q302" s="17">
        <v>0.14488650598267</v>
      </c>
      <c r="R302" s="17"/>
      <c r="S302" s="17">
        <v>8.0008847861427798E-2</v>
      </c>
      <c r="T302" s="17">
        <v>0.13515284082024501</v>
      </c>
      <c r="U302" s="17">
        <v>0.10452965851237001</v>
      </c>
      <c r="V302" s="17">
        <v>0.16957758925979599</v>
      </c>
      <c r="W302" s="17">
        <v>4.9800618907587101E-2</v>
      </c>
      <c r="X302" s="17">
        <v>0.14156143061783399</v>
      </c>
      <c r="Y302" s="17">
        <v>8.9224617083775395E-2</v>
      </c>
      <c r="Z302" s="17">
        <v>8.6108591776055399E-2</v>
      </c>
      <c r="AA302" s="17">
        <v>7.5768538544469896E-2</v>
      </c>
      <c r="AB302" s="17">
        <v>5.93910123333804E-2</v>
      </c>
      <c r="AC302" s="17">
        <v>0.114562489859549</v>
      </c>
      <c r="AD302" s="17">
        <v>6.5999057670831904E-2</v>
      </c>
      <c r="AE302" s="17"/>
      <c r="AF302" s="17">
        <v>0.103333316890122</v>
      </c>
      <c r="AG302" s="17">
        <v>4.7180370720985097E-2</v>
      </c>
      <c r="AH302" s="17">
        <v>6.6271883757262798E-2</v>
      </c>
    </row>
    <row r="303" spans="2:34" x14ac:dyDescent="0.3">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row>
    <row r="304" spans="2:34" x14ac:dyDescent="0.3">
      <c r="B304" s="6" t="s">
        <v>224</v>
      </c>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row>
    <row r="305" spans="2:34" x14ac:dyDescent="0.3">
      <c r="B305" s="24" t="s">
        <v>63</v>
      </c>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row>
    <row r="306" spans="2:34" x14ac:dyDescent="0.3">
      <c r="B306" t="s">
        <v>210</v>
      </c>
      <c r="C306" s="17">
        <v>0.37780466783036298</v>
      </c>
      <c r="D306" s="17">
        <v>0.35716216234791898</v>
      </c>
      <c r="E306" s="17">
        <v>0.39861970678832398</v>
      </c>
      <c r="F306" s="17"/>
      <c r="G306" s="17">
        <v>0.28009135542529401</v>
      </c>
      <c r="H306" s="17">
        <v>0.35347538936064499</v>
      </c>
      <c r="I306" s="17">
        <v>0.33328115775934403</v>
      </c>
      <c r="J306" s="17">
        <v>0.366576786209168</v>
      </c>
      <c r="K306" s="17">
        <v>0.49967318823997398</v>
      </c>
      <c r="L306" s="17">
        <v>0.42576175629303997</v>
      </c>
      <c r="M306" s="17"/>
      <c r="N306" s="17">
        <v>0.35838021536491399</v>
      </c>
      <c r="O306" s="17">
        <v>0.38052175701769297</v>
      </c>
      <c r="P306" s="17">
        <v>0.37549173418370002</v>
      </c>
      <c r="Q306" s="17">
        <v>0.40060620487361798</v>
      </c>
      <c r="R306" s="17"/>
      <c r="S306" s="17">
        <v>0.340360701704635</v>
      </c>
      <c r="T306" s="17">
        <v>0.326924084679936</v>
      </c>
      <c r="U306" s="17">
        <v>0.42342298859613497</v>
      </c>
      <c r="V306" s="17">
        <v>0.342694021876572</v>
      </c>
      <c r="W306" s="17">
        <v>0.52716919172480803</v>
      </c>
      <c r="X306" s="17">
        <v>0.45819612195966802</v>
      </c>
      <c r="Y306" s="17">
        <v>0.33074098370946098</v>
      </c>
      <c r="Z306" s="17">
        <v>0.39598123355984499</v>
      </c>
      <c r="AA306" s="17">
        <v>0.40423901730156597</v>
      </c>
      <c r="AB306" s="17">
        <v>0.35557632838381797</v>
      </c>
      <c r="AC306" s="17">
        <v>0.34198907853928701</v>
      </c>
      <c r="AD306" s="17">
        <v>0.29748605344717099</v>
      </c>
      <c r="AE306" s="17"/>
      <c r="AF306" s="17">
        <v>0.38017282042603401</v>
      </c>
      <c r="AG306" s="17">
        <v>0.38707500480421297</v>
      </c>
      <c r="AH306" s="17">
        <v>0.38689408103615802</v>
      </c>
    </row>
    <row r="307" spans="2:34" x14ac:dyDescent="0.3">
      <c r="B307" t="s">
        <v>211</v>
      </c>
      <c r="C307" s="17">
        <v>0.30804507819745403</v>
      </c>
      <c r="D307" s="17">
        <v>0.29524442550668001</v>
      </c>
      <c r="E307" s="17">
        <v>0.32109737192280802</v>
      </c>
      <c r="F307" s="17"/>
      <c r="G307" s="17">
        <v>0.26254739001947902</v>
      </c>
      <c r="H307" s="17">
        <v>0.267768801397264</v>
      </c>
      <c r="I307" s="17">
        <v>0.27143536370201299</v>
      </c>
      <c r="J307" s="17">
        <v>0.34601491214602997</v>
      </c>
      <c r="K307" s="17">
        <v>0.37396637002861699</v>
      </c>
      <c r="L307" s="17">
        <v>0.32557671476126199</v>
      </c>
      <c r="M307" s="17"/>
      <c r="N307" s="17">
        <v>0.28449895648511597</v>
      </c>
      <c r="O307" s="17">
        <v>0.30555246979376199</v>
      </c>
      <c r="P307" s="17">
        <v>0.364700128966987</v>
      </c>
      <c r="Q307" s="17">
        <v>0.28598295736652202</v>
      </c>
      <c r="R307" s="17"/>
      <c r="S307" s="17">
        <v>0.25380654815430598</v>
      </c>
      <c r="T307" s="17">
        <v>0.29307817746314402</v>
      </c>
      <c r="U307" s="17">
        <v>0.35095787655243799</v>
      </c>
      <c r="V307" s="17">
        <v>0.361677787214992</v>
      </c>
      <c r="W307" s="17">
        <v>0.253369826414716</v>
      </c>
      <c r="X307" s="17">
        <v>0.29847804400369998</v>
      </c>
      <c r="Y307" s="17">
        <v>0.30246769392023898</v>
      </c>
      <c r="Z307" s="17">
        <v>0.462021324581459</v>
      </c>
      <c r="AA307" s="17">
        <v>0.32273210266395103</v>
      </c>
      <c r="AB307" s="17">
        <v>0.28810679694434399</v>
      </c>
      <c r="AC307" s="17">
        <v>0.34084629868211203</v>
      </c>
      <c r="AD307" s="17">
        <v>0.26744233688458102</v>
      </c>
      <c r="AE307" s="17"/>
      <c r="AF307" s="17">
        <v>0.25169112452696402</v>
      </c>
      <c r="AG307" s="17">
        <v>0.286178224190343</v>
      </c>
      <c r="AH307" s="17">
        <v>0.33421654690899399</v>
      </c>
    </row>
    <row r="308" spans="2:34" x14ac:dyDescent="0.3">
      <c r="B308" t="s">
        <v>212</v>
      </c>
      <c r="C308" s="17">
        <v>0.29795465763835299</v>
      </c>
      <c r="D308" s="17">
        <v>0.28999046087881702</v>
      </c>
      <c r="E308" s="17">
        <v>0.30628386787449902</v>
      </c>
      <c r="F308" s="17"/>
      <c r="G308" s="17">
        <v>0.35021930418407499</v>
      </c>
      <c r="H308" s="17">
        <v>0.37010123697532998</v>
      </c>
      <c r="I308" s="17">
        <v>0.25027008931825301</v>
      </c>
      <c r="J308" s="17">
        <v>0.27776146796414902</v>
      </c>
      <c r="K308" s="17">
        <v>0.27052205545656299</v>
      </c>
      <c r="L308" s="17">
        <v>0.27848403999983801</v>
      </c>
      <c r="M308" s="17"/>
      <c r="N308" s="17">
        <v>0.29472447044192301</v>
      </c>
      <c r="O308" s="17">
        <v>0.31296432826552201</v>
      </c>
      <c r="P308" s="17">
        <v>0.27810276466716</v>
      </c>
      <c r="Q308" s="17">
        <v>0.29572866732805098</v>
      </c>
      <c r="R308" s="17"/>
      <c r="S308" s="17">
        <v>0.33427580300104198</v>
      </c>
      <c r="T308" s="17">
        <v>0.277010767980026</v>
      </c>
      <c r="U308" s="17">
        <v>0.38131959656814202</v>
      </c>
      <c r="V308" s="17">
        <v>0.256098531943038</v>
      </c>
      <c r="W308" s="17">
        <v>0.28450119321116601</v>
      </c>
      <c r="X308" s="17">
        <v>0.27260652034431898</v>
      </c>
      <c r="Y308" s="17">
        <v>0.36873531651675501</v>
      </c>
      <c r="Z308" s="17">
        <v>0.33591196174059301</v>
      </c>
      <c r="AA308" s="17">
        <v>0.28534907632457002</v>
      </c>
      <c r="AB308" s="17">
        <v>0.27650310700689501</v>
      </c>
      <c r="AC308" s="17">
        <v>0.22747361395441301</v>
      </c>
      <c r="AD308" s="17">
        <v>0.21870252333974899</v>
      </c>
      <c r="AE308" s="17"/>
      <c r="AF308" s="17">
        <v>0.23979742260616599</v>
      </c>
      <c r="AG308" s="17">
        <v>0.316901709031644</v>
      </c>
      <c r="AH308" s="17">
        <v>0.28430415245899798</v>
      </c>
    </row>
    <row r="309" spans="2:34" x14ac:dyDescent="0.3">
      <c r="B309" t="s">
        <v>213</v>
      </c>
      <c r="C309" s="17">
        <v>0.26134503294511002</v>
      </c>
      <c r="D309" s="17">
        <v>0.25972618027975503</v>
      </c>
      <c r="E309" s="17">
        <v>0.261470815587172</v>
      </c>
      <c r="F309" s="17"/>
      <c r="G309" s="17">
        <v>0.24694227561781701</v>
      </c>
      <c r="H309" s="17">
        <v>0.25026127746143301</v>
      </c>
      <c r="I309" s="17">
        <v>0.22978394348904499</v>
      </c>
      <c r="J309" s="17">
        <v>0.29300182489173499</v>
      </c>
      <c r="K309" s="17">
        <v>0.199273312866147</v>
      </c>
      <c r="L309" s="17">
        <v>0.32176111481192199</v>
      </c>
      <c r="M309" s="17"/>
      <c r="N309" s="17">
        <v>0.28002758090246999</v>
      </c>
      <c r="O309" s="17">
        <v>0.214600611796602</v>
      </c>
      <c r="P309" s="17">
        <v>0.261625881447761</v>
      </c>
      <c r="Q309" s="17">
        <v>0.29032014074249501</v>
      </c>
      <c r="R309" s="17"/>
      <c r="S309" s="17">
        <v>0.269297417531629</v>
      </c>
      <c r="T309" s="17">
        <v>0.32453322822318498</v>
      </c>
      <c r="U309" s="17">
        <v>0.25953647623274401</v>
      </c>
      <c r="V309" s="17">
        <v>0.29850226634238702</v>
      </c>
      <c r="W309" s="17">
        <v>0.268935147089162</v>
      </c>
      <c r="X309" s="17">
        <v>0.2234526082219</v>
      </c>
      <c r="Y309" s="17">
        <v>0.31906960210966401</v>
      </c>
      <c r="Z309" s="17">
        <v>0.11616899406998001</v>
      </c>
      <c r="AA309" s="17">
        <v>0.22656120170400201</v>
      </c>
      <c r="AB309" s="17">
        <v>0.25459588834846503</v>
      </c>
      <c r="AC309" s="17">
        <v>0.21885525967951999</v>
      </c>
      <c r="AD309" s="17">
        <v>0.197054225103655</v>
      </c>
      <c r="AE309" s="17"/>
      <c r="AF309" s="17">
        <v>0.25839513231144401</v>
      </c>
      <c r="AG309" s="17">
        <v>0.25192715432926799</v>
      </c>
      <c r="AH309" s="17">
        <v>0.281661517474672</v>
      </c>
    </row>
    <row r="310" spans="2:34" x14ac:dyDescent="0.3">
      <c r="B310" t="s">
        <v>214</v>
      </c>
      <c r="C310" s="17">
        <v>0.25177419362671799</v>
      </c>
      <c r="D310" s="17">
        <v>0.267505533041555</v>
      </c>
      <c r="E310" s="17">
        <v>0.236969705298885</v>
      </c>
      <c r="F310" s="17"/>
      <c r="G310" s="17">
        <v>0.227941366350673</v>
      </c>
      <c r="H310" s="17">
        <v>0.17723471402636501</v>
      </c>
      <c r="I310" s="17">
        <v>0.22505263982361001</v>
      </c>
      <c r="J310" s="17">
        <v>0.27648254351705898</v>
      </c>
      <c r="K310" s="17">
        <v>0.26076065249659403</v>
      </c>
      <c r="L310" s="17">
        <v>0.32375572781721002</v>
      </c>
      <c r="M310" s="17"/>
      <c r="N310" s="17">
        <v>0.21214985743737499</v>
      </c>
      <c r="O310" s="17">
        <v>0.27214390360361101</v>
      </c>
      <c r="P310" s="17">
        <v>0.29368638208628001</v>
      </c>
      <c r="Q310" s="17">
        <v>0.24043900933986401</v>
      </c>
      <c r="R310" s="17"/>
      <c r="S310" s="17">
        <v>0.28887711916728798</v>
      </c>
      <c r="T310" s="17">
        <v>0.25646594677427598</v>
      </c>
      <c r="U310" s="17">
        <v>0.27954070644481399</v>
      </c>
      <c r="V310" s="17">
        <v>0.234630954852412</v>
      </c>
      <c r="W310" s="17">
        <v>0.15106133705820099</v>
      </c>
      <c r="X310" s="17">
        <v>0.22493192872308701</v>
      </c>
      <c r="Y310" s="17">
        <v>0.164456147007745</v>
      </c>
      <c r="Z310" s="17">
        <v>0.31191761564217202</v>
      </c>
      <c r="AA310" s="17">
        <v>0.25527993972187302</v>
      </c>
      <c r="AB310" s="17">
        <v>0.28497414999503401</v>
      </c>
      <c r="AC310" s="17">
        <v>0.290705280377268</v>
      </c>
      <c r="AD310" s="17">
        <v>0.32453166369126302</v>
      </c>
      <c r="AE310" s="17"/>
      <c r="AF310" s="17">
        <v>0.21586488183012401</v>
      </c>
      <c r="AG310" s="17">
        <v>0.239020374683479</v>
      </c>
      <c r="AH310" s="17">
        <v>0.27857259497019499</v>
      </c>
    </row>
    <row r="311" spans="2:34" x14ac:dyDescent="0.3">
      <c r="B311" t="s">
        <v>215</v>
      </c>
      <c r="C311" s="17">
        <v>0.18517721253288699</v>
      </c>
      <c r="D311" s="17">
        <v>0.19435281356019701</v>
      </c>
      <c r="E311" s="17">
        <v>0.17661737037174199</v>
      </c>
      <c r="F311" s="17"/>
      <c r="G311" s="17">
        <v>0.15207096062824199</v>
      </c>
      <c r="H311" s="17">
        <v>0.18202161992079899</v>
      </c>
      <c r="I311" s="17">
        <v>0.23313048088211299</v>
      </c>
      <c r="J311" s="17">
        <v>0.19885619152210601</v>
      </c>
      <c r="K311" s="17">
        <v>0.15520795936765899</v>
      </c>
      <c r="L311" s="17">
        <v>0.17969237967041701</v>
      </c>
      <c r="M311" s="17"/>
      <c r="N311" s="17">
        <v>0.16928550090373301</v>
      </c>
      <c r="O311" s="17">
        <v>0.20422415157437701</v>
      </c>
      <c r="P311" s="17">
        <v>0.150031638362111</v>
      </c>
      <c r="Q311" s="17">
        <v>0.21655034654706701</v>
      </c>
      <c r="R311" s="17"/>
      <c r="S311" s="17">
        <v>0.128758889546362</v>
      </c>
      <c r="T311" s="17">
        <v>0.23168763204369799</v>
      </c>
      <c r="U311" s="17">
        <v>0.178376563690231</v>
      </c>
      <c r="V311" s="17">
        <v>0.14459051242092599</v>
      </c>
      <c r="W311" s="17">
        <v>0.24808937536869</v>
      </c>
      <c r="X311" s="17">
        <v>0.21910384383411899</v>
      </c>
      <c r="Y311" s="17">
        <v>0.176482494432534</v>
      </c>
      <c r="Z311" s="17">
        <v>0.23741964285580899</v>
      </c>
      <c r="AA311" s="17">
        <v>0.193267972353657</v>
      </c>
      <c r="AB311" s="17">
        <v>0.146266343830494</v>
      </c>
      <c r="AC311" s="17">
        <v>0.15370059158954799</v>
      </c>
      <c r="AD311" s="17">
        <v>0.23307826925969499</v>
      </c>
      <c r="AE311" s="17"/>
      <c r="AF311" s="17">
        <v>0.23100475899138601</v>
      </c>
      <c r="AG311" s="17">
        <v>0.158945096226146</v>
      </c>
      <c r="AH311" s="17">
        <v>0.18785945659724401</v>
      </c>
    </row>
    <row r="312" spans="2:34" x14ac:dyDescent="0.3">
      <c r="B312" t="s">
        <v>216</v>
      </c>
      <c r="C312" s="17">
        <v>0.156090905205963</v>
      </c>
      <c r="D312" s="17">
        <v>0.152114856267964</v>
      </c>
      <c r="E312" s="17">
        <v>0.16026357712882799</v>
      </c>
      <c r="F312" s="17"/>
      <c r="G312" s="17">
        <v>0.222379355156229</v>
      </c>
      <c r="H312" s="17">
        <v>0.21000026773703701</v>
      </c>
      <c r="I312" s="17">
        <v>0.14387246893789801</v>
      </c>
      <c r="J312" s="17">
        <v>0.113214027124012</v>
      </c>
      <c r="K312" s="17">
        <v>0.1261487180602</v>
      </c>
      <c r="L312" s="17">
        <v>0.133270679239749</v>
      </c>
      <c r="M312" s="17"/>
      <c r="N312" s="17">
        <v>0.187467599401371</v>
      </c>
      <c r="O312" s="17">
        <v>0.118264791420108</v>
      </c>
      <c r="P312" s="17">
        <v>0.12535518645587099</v>
      </c>
      <c r="Q312" s="17">
        <v>0.18620280503749601</v>
      </c>
      <c r="R312" s="17"/>
      <c r="S312" s="17">
        <v>0.22874870323684299</v>
      </c>
      <c r="T312" s="17">
        <v>0.16005467874145199</v>
      </c>
      <c r="U312" s="17">
        <v>0.146252618558293</v>
      </c>
      <c r="V312" s="17">
        <v>0.17789341669835801</v>
      </c>
      <c r="W312" s="17">
        <v>0.14497017687115299</v>
      </c>
      <c r="X312" s="17">
        <v>0.101814280804603</v>
      </c>
      <c r="Y312" s="17">
        <v>0.15728050369667501</v>
      </c>
      <c r="Z312" s="17">
        <v>0.19968818844348099</v>
      </c>
      <c r="AA312" s="17">
        <v>0.13167755692404901</v>
      </c>
      <c r="AB312" s="17">
        <v>0.135730843526046</v>
      </c>
      <c r="AC312" s="17">
        <v>7.1887827977448401E-2</v>
      </c>
      <c r="AD312" s="17">
        <v>0.17950831260635899</v>
      </c>
      <c r="AE312" s="17"/>
      <c r="AF312" s="17">
        <v>0.14298728342098399</v>
      </c>
      <c r="AG312" s="17">
        <v>0.18063525645817299</v>
      </c>
      <c r="AH312" s="17">
        <v>0.14694415147544601</v>
      </c>
    </row>
    <row r="313" spans="2:34" x14ac:dyDescent="0.3">
      <c r="B313" t="s">
        <v>217</v>
      </c>
      <c r="C313" s="17">
        <v>0.14048305434623001</v>
      </c>
      <c r="D313" s="17">
        <v>0.15375318667664101</v>
      </c>
      <c r="E313" s="17">
        <v>0.12589277315223499</v>
      </c>
      <c r="F313" s="17"/>
      <c r="G313" s="17">
        <v>0.14877538276859101</v>
      </c>
      <c r="H313" s="17">
        <v>0.100264787135545</v>
      </c>
      <c r="I313" s="17">
        <v>0.179452136992861</v>
      </c>
      <c r="J313" s="17">
        <v>0.12925790199386</v>
      </c>
      <c r="K313" s="17">
        <v>0.167147770304478</v>
      </c>
      <c r="L313" s="17">
        <v>0.12696521950009601</v>
      </c>
      <c r="M313" s="17"/>
      <c r="N313" s="17">
        <v>0.16644908746002299</v>
      </c>
      <c r="O313" s="17">
        <v>0.12848623685774699</v>
      </c>
      <c r="P313" s="17">
        <v>0.14516232975256901</v>
      </c>
      <c r="Q313" s="17">
        <v>0.122971801319191</v>
      </c>
      <c r="R313" s="17"/>
      <c r="S313" s="17">
        <v>0.18346264270707099</v>
      </c>
      <c r="T313" s="17">
        <v>0.12070079680981299</v>
      </c>
      <c r="U313" s="17">
        <v>0.16872558109125199</v>
      </c>
      <c r="V313" s="17">
        <v>0.13953195000365601</v>
      </c>
      <c r="W313" s="17">
        <v>5.0382689932485202E-2</v>
      </c>
      <c r="X313" s="17">
        <v>0.129719248932614</v>
      </c>
      <c r="Y313" s="17">
        <v>0.10911730600012</v>
      </c>
      <c r="Z313" s="17">
        <v>0.20338665919982901</v>
      </c>
      <c r="AA313" s="17">
        <v>0.12641044179208</v>
      </c>
      <c r="AB313" s="17">
        <v>0.15641856348151401</v>
      </c>
      <c r="AC313" s="17">
        <v>0.15227450261678399</v>
      </c>
      <c r="AD313" s="17">
        <v>0.17829560274533501</v>
      </c>
      <c r="AE313" s="17"/>
      <c r="AF313" s="17">
        <v>0.11825445737986399</v>
      </c>
      <c r="AG313" s="17">
        <v>0.18515750865212299</v>
      </c>
      <c r="AH313" s="17">
        <v>0.136399480732252</v>
      </c>
    </row>
    <row r="314" spans="2:34" x14ac:dyDescent="0.3">
      <c r="B314" t="s">
        <v>218</v>
      </c>
      <c r="C314" s="17">
        <v>0.13007320406704401</v>
      </c>
      <c r="D314" s="17">
        <v>0.14653721478158799</v>
      </c>
      <c r="E314" s="17">
        <v>0.114317561633677</v>
      </c>
      <c r="F314" s="17"/>
      <c r="G314" s="17">
        <v>0.121232364800562</v>
      </c>
      <c r="H314" s="17">
        <v>0.12783618287178899</v>
      </c>
      <c r="I314" s="17">
        <v>0.118492380768095</v>
      </c>
      <c r="J314" s="17">
        <v>0.13695905174602399</v>
      </c>
      <c r="K314" s="17">
        <v>0.130724261753384</v>
      </c>
      <c r="L314" s="17">
        <v>0.141177801283948</v>
      </c>
      <c r="M314" s="17"/>
      <c r="N314" s="17">
        <v>0.12276805018437</v>
      </c>
      <c r="O314" s="17">
        <v>0.137765173151076</v>
      </c>
      <c r="P314" s="17">
        <v>0.14254722317819599</v>
      </c>
      <c r="Q314" s="17">
        <v>0.12101571352295</v>
      </c>
      <c r="R314" s="17"/>
      <c r="S314" s="17">
        <v>0.111449897093263</v>
      </c>
      <c r="T314" s="17">
        <v>0.110898254827792</v>
      </c>
      <c r="U314" s="17">
        <v>0.13068623620546899</v>
      </c>
      <c r="V314" s="17">
        <v>0.176379080778683</v>
      </c>
      <c r="W314" s="17">
        <v>0.121254181711653</v>
      </c>
      <c r="X314" s="17">
        <v>0.102807160495059</v>
      </c>
      <c r="Y314" s="17">
        <v>0.125789261620288</v>
      </c>
      <c r="Z314" s="17">
        <v>9.2502255506744499E-2</v>
      </c>
      <c r="AA314" s="17">
        <v>0.17372128578235799</v>
      </c>
      <c r="AB314" s="17">
        <v>0.13668268455826699</v>
      </c>
      <c r="AC314" s="17">
        <v>0.124471272078351</v>
      </c>
      <c r="AD314" s="17">
        <v>0.151837211470425</v>
      </c>
      <c r="AE314" s="17"/>
      <c r="AF314" s="17">
        <v>0.156957976680212</v>
      </c>
      <c r="AG314" s="17">
        <v>0.13904101574816899</v>
      </c>
      <c r="AH314" s="17">
        <v>0.13772557845236899</v>
      </c>
    </row>
    <row r="315" spans="2:34" x14ac:dyDescent="0.3">
      <c r="B315" t="s">
        <v>219</v>
      </c>
      <c r="C315" s="17">
        <v>0.12747897089917001</v>
      </c>
      <c r="D315" s="17">
        <v>0.15535666555154801</v>
      </c>
      <c r="E315" s="17">
        <v>0.100618804471205</v>
      </c>
      <c r="F315" s="17"/>
      <c r="G315" s="17">
        <v>0.15797301415435699</v>
      </c>
      <c r="H315" s="17">
        <v>0.10862471631897699</v>
      </c>
      <c r="I315" s="17">
        <v>0.145752412489561</v>
      </c>
      <c r="J315" s="17">
        <v>8.1655631221536795E-2</v>
      </c>
      <c r="K315" s="17">
        <v>0.119611678876362</v>
      </c>
      <c r="L315" s="17">
        <v>0.15010067848938899</v>
      </c>
      <c r="M315" s="17"/>
      <c r="N315" s="17">
        <v>0.17861287549654201</v>
      </c>
      <c r="O315" s="17">
        <v>0.12069597637873999</v>
      </c>
      <c r="P315" s="17">
        <v>8.0983653116649595E-2</v>
      </c>
      <c r="Q315" s="17">
        <v>0.12227278904908299</v>
      </c>
      <c r="R315" s="17"/>
      <c r="S315" s="17">
        <v>9.4787327280874106E-2</v>
      </c>
      <c r="T315" s="17">
        <v>0.14457429355479101</v>
      </c>
      <c r="U315" s="17">
        <v>0.13063292551017699</v>
      </c>
      <c r="V315" s="17">
        <v>7.4881245843335095E-2</v>
      </c>
      <c r="W315" s="17">
        <v>0.13788385654317201</v>
      </c>
      <c r="X315" s="17">
        <v>0.13867151007301801</v>
      </c>
      <c r="Y315" s="17">
        <v>0.11687612661218</v>
      </c>
      <c r="Z315" s="17">
        <v>4.1510679862266302E-2</v>
      </c>
      <c r="AA315" s="17">
        <v>0.146886738271194</v>
      </c>
      <c r="AB315" s="17">
        <v>0.15949265890251499</v>
      </c>
      <c r="AC315" s="17">
        <v>0.130664449457882</v>
      </c>
      <c r="AD315" s="17">
        <v>0.26794322129796799</v>
      </c>
      <c r="AE315" s="17"/>
      <c r="AF315" s="17">
        <v>0.153757920788853</v>
      </c>
      <c r="AG315" s="17">
        <v>0.156327156047046</v>
      </c>
      <c r="AH315" s="17">
        <v>0.117660077628176</v>
      </c>
    </row>
    <row r="316" spans="2:34" x14ac:dyDescent="0.3">
      <c r="B316" t="s">
        <v>220</v>
      </c>
      <c r="C316" s="17">
        <v>0.107344483888237</v>
      </c>
      <c r="D316" s="17">
        <v>0.122259655498018</v>
      </c>
      <c r="E316" s="17">
        <v>9.3050466236208398E-2</v>
      </c>
      <c r="F316" s="17"/>
      <c r="G316" s="17">
        <v>0.10176704335181801</v>
      </c>
      <c r="H316" s="17">
        <v>0.14539240688087099</v>
      </c>
      <c r="I316" s="17">
        <v>0.12985623903162999</v>
      </c>
      <c r="J316" s="17">
        <v>8.8167045286236201E-2</v>
      </c>
      <c r="K316" s="17">
        <v>9.9933936033042806E-2</v>
      </c>
      <c r="L316" s="17">
        <v>8.2375223425792093E-2</v>
      </c>
      <c r="M316" s="17"/>
      <c r="N316" s="17">
        <v>0.14400949250867801</v>
      </c>
      <c r="O316" s="17">
        <v>0.110695838823791</v>
      </c>
      <c r="P316" s="17">
        <v>8.8318515974633097E-2</v>
      </c>
      <c r="Q316" s="17">
        <v>8.2637267368798895E-2</v>
      </c>
      <c r="R316" s="17"/>
      <c r="S316" s="17">
        <v>0.136922554115464</v>
      </c>
      <c r="T316" s="17">
        <v>8.1792369001397705E-2</v>
      </c>
      <c r="U316" s="17">
        <v>3.9393637219915102E-2</v>
      </c>
      <c r="V316" s="17">
        <v>0.118617266957339</v>
      </c>
      <c r="W316" s="17">
        <v>0.14685619262132499</v>
      </c>
      <c r="X316" s="17">
        <v>5.8348762204760603E-2</v>
      </c>
      <c r="Y316" s="17">
        <v>0.15664799894473</v>
      </c>
      <c r="Z316" s="17">
        <v>2.1328536843799199E-2</v>
      </c>
      <c r="AA316" s="17">
        <v>0.13061506779181201</v>
      </c>
      <c r="AB316" s="17">
        <v>0.124864295909239</v>
      </c>
      <c r="AC316" s="17">
        <v>0.108844990433125</v>
      </c>
      <c r="AD316" s="17">
        <v>0.12702651266787199</v>
      </c>
      <c r="AE316" s="17"/>
      <c r="AF316" s="17">
        <v>0.13815692231160701</v>
      </c>
      <c r="AG316" s="17">
        <v>0.131835028014407</v>
      </c>
      <c r="AH316" s="17">
        <v>9.3277895168967506E-2</v>
      </c>
    </row>
    <row r="317" spans="2:34" x14ac:dyDescent="0.3">
      <c r="B317" t="s">
        <v>221</v>
      </c>
      <c r="C317" s="17">
        <v>7.1335929147696306E-2</v>
      </c>
      <c r="D317" s="17">
        <v>8.3299660114261501E-2</v>
      </c>
      <c r="E317" s="17">
        <v>5.7880483633487398E-2</v>
      </c>
      <c r="F317" s="17"/>
      <c r="G317" s="17">
        <v>0.117521246538922</v>
      </c>
      <c r="H317" s="17">
        <v>0.104365253361063</v>
      </c>
      <c r="I317" s="17">
        <v>7.6780157782250599E-2</v>
      </c>
      <c r="J317" s="17">
        <v>5.3810751673576802E-2</v>
      </c>
      <c r="K317" s="17">
        <v>3.9631053658410798E-2</v>
      </c>
      <c r="L317" s="17">
        <v>4.5011562143506899E-2</v>
      </c>
      <c r="M317" s="17"/>
      <c r="N317" s="17">
        <v>8.2602369283031593E-2</v>
      </c>
      <c r="O317" s="17">
        <v>6.4056098813438406E-2</v>
      </c>
      <c r="P317" s="17">
        <v>7.0731699875984697E-2</v>
      </c>
      <c r="Q317" s="17">
        <v>6.8398764452514305E-2</v>
      </c>
      <c r="R317" s="17"/>
      <c r="S317" s="17">
        <v>0.13313510335700199</v>
      </c>
      <c r="T317" s="17">
        <v>6.6294652865173095E-2</v>
      </c>
      <c r="U317" s="17">
        <v>5.8472204160134301E-2</v>
      </c>
      <c r="V317" s="17">
        <v>8.8839388209344297E-2</v>
      </c>
      <c r="W317" s="17">
        <v>0</v>
      </c>
      <c r="X317" s="17">
        <v>4.42245067120823E-2</v>
      </c>
      <c r="Y317" s="17">
        <v>4.0020861851839097E-2</v>
      </c>
      <c r="Z317" s="17">
        <v>6.6223372139317602E-2</v>
      </c>
      <c r="AA317" s="17">
        <v>8.9396022796195102E-2</v>
      </c>
      <c r="AB317" s="17">
        <v>7.9619091807808601E-2</v>
      </c>
      <c r="AC317" s="17">
        <v>5.6052030586606703E-2</v>
      </c>
      <c r="AD317" s="17">
        <v>5.7121243029234797E-2</v>
      </c>
      <c r="AE317" s="17"/>
      <c r="AF317" s="17">
        <v>6.7913894402441596E-2</v>
      </c>
      <c r="AG317" s="17">
        <v>0.117045173231137</v>
      </c>
      <c r="AH317" s="17">
        <v>5.1157344993129801E-2</v>
      </c>
    </row>
    <row r="318" spans="2:34" x14ac:dyDescent="0.3">
      <c r="B318" t="s">
        <v>222</v>
      </c>
      <c r="C318" s="17">
        <v>6.2513474757022403E-2</v>
      </c>
      <c r="D318" s="17">
        <v>6.4432960618760707E-2</v>
      </c>
      <c r="E318" s="17">
        <v>6.0769425768871399E-2</v>
      </c>
      <c r="F318" s="17"/>
      <c r="G318" s="17">
        <v>4.82080823279444E-2</v>
      </c>
      <c r="H318" s="17">
        <v>0.10510390069289099</v>
      </c>
      <c r="I318" s="17">
        <v>4.8960593057024299E-2</v>
      </c>
      <c r="J318" s="17">
        <v>4.7858099484508802E-2</v>
      </c>
      <c r="K318" s="17">
        <v>7.8914480809973403E-2</v>
      </c>
      <c r="L318" s="17">
        <v>4.93631123991424E-2</v>
      </c>
      <c r="M318" s="17"/>
      <c r="N318" s="17">
        <v>7.5623825355132401E-2</v>
      </c>
      <c r="O318" s="17">
        <v>7.7883574217772603E-2</v>
      </c>
      <c r="P318" s="17">
        <v>5.0930240773776003E-2</v>
      </c>
      <c r="Q318" s="17">
        <v>4.34952653089501E-2</v>
      </c>
      <c r="R318" s="17"/>
      <c r="S318" s="17">
        <v>8.1189631965619499E-2</v>
      </c>
      <c r="T318" s="17">
        <v>2.9827634389313198E-2</v>
      </c>
      <c r="U318" s="17">
        <v>9.1313926813611501E-2</v>
      </c>
      <c r="V318" s="17">
        <v>3.3953475362835502E-2</v>
      </c>
      <c r="W318" s="17">
        <v>6.4573784838258694E-2</v>
      </c>
      <c r="X318" s="17">
        <v>4.3612379681936098E-2</v>
      </c>
      <c r="Y318" s="17">
        <v>8.0259889682445198E-2</v>
      </c>
      <c r="Z318" s="17">
        <v>5.1579045571989099E-2</v>
      </c>
      <c r="AA318" s="17">
        <v>7.6451994743222507E-2</v>
      </c>
      <c r="AB318" s="17">
        <v>6.1196774149185902E-2</v>
      </c>
      <c r="AC318" s="17">
        <v>8.7303426900688805E-2</v>
      </c>
      <c r="AD318" s="17">
        <v>5.7229489298808597E-2</v>
      </c>
      <c r="AE318" s="17"/>
      <c r="AF318" s="17">
        <v>6.4216823347492305E-2</v>
      </c>
      <c r="AG318" s="17">
        <v>8.0395398501781901E-2</v>
      </c>
      <c r="AH318" s="17">
        <v>4.7275927902433297E-2</v>
      </c>
    </row>
    <row r="319" spans="2:34" x14ac:dyDescent="0.3">
      <c r="B319" t="s">
        <v>60</v>
      </c>
      <c r="C319" s="17">
        <v>4.5563622239855599E-2</v>
      </c>
      <c r="D319" s="17">
        <v>2.15335634149783E-2</v>
      </c>
      <c r="E319" s="17">
        <v>6.9021423586504399E-2</v>
      </c>
      <c r="F319" s="17"/>
      <c r="G319" s="17">
        <v>3.42651461655442E-2</v>
      </c>
      <c r="H319" s="17">
        <v>4.4491770707069098E-2</v>
      </c>
      <c r="I319" s="17">
        <v>5.0866435619389298E-2</v>
      </c>
      <c r="J319" s="17">
        <v>4.5782477654220902E-2</v>
      </c>
      <c r="K319" s="17">
        <v>4.5246918379944601E-2</v>
      </c>
      <c r="L319" s="17">
        <v>4.9645491613074098E-2</v>
      </c>
      <c r="M319" s="17"/>
      <c r="N319" s="17">
        <v>3.6342524116277197E-2</v>
      </c>
      <c r="O319" s="17">
        <v>3.7376842451719197E-2</v>
      </c>
      <c r="P319" s="17">
        <v>6.2153947218651903E-2</v>
      </c>
      <c r="Q319" s="17">
        <v>4.65432263844286E-2</v>
      </c>
      <c r="R319" s="17"/>
      <c r="S319" s="17">
        <v>3.50009219965444E-2</v>
      </c>
      <c r="T319" s="17">
        <v>8.37859503247919E-2</v>
      </c>
      <c r="U319" s="17">
        <v>0</v>
      </c>
      <c r="V319" s="17">
        <v>6.2580061141690693E-2</v>
      </c>
      <c r="W319" s="17">
        <v>1.6045943867077202E-2</v>
      </c>
      <c r="X319" s="17">
        <v>4.8241008878414003E-2</v>
      </c>
      <c r="Y319" s="17">
        <v>1.1887915258551301E-2</v>
      </c>
      <c r="Z319" s="17">
        <v>4.2982030028811402E-2</v>
      </c>
      <c r="AA319" s="17">
        <v>2.5697723084658598E-2</v>
      </c>
      <c r="AB319" s="17">
        <v>6.0186073343244099E-2</v>
      </c>
      <c r="AC319" s="17">
        <v>0.132399260515599</v>
      </c>
      <c r="AD319" s="17">
        <v>3.8097406549154202E-2</v>
      </c>
      <c r="AE319" s="17"/>
      <c r="AF319" s="17">
        <v>4.5644635617521301E-2</v>
      </c>
      <c r="AG319" s="17">
        <v>8.4663083571055002E-3</v>
      </c>
      <c r="AH319" s="17">
        <v>2.7360904738853199E-2</v>
      </c>
    </row>
    <row r="320" spans="2:34" x14ac:dyDescent="0.3">
      <c r="B320" t="s">
        <v>223</v>
      </c>
      <c r="C320" s="17">
        <v>5.67959514275843E-3</v>
      </c>
      <c r="D320" s="17">
        <v>2.0062675327870302E-3</v>
      </c>
      <c r="E320" s="17">
        <v>9.2629245298941395E-3</v>
      </c>
      <c r="F320" s="17"/>
      <c r="G320" s="17">
        <v>1.37512192945622E-2</v>
      </c>
      <c r="H320" s="17">
        <v>0</v>
      </c>
      <c r="I320" s="17">
        <v>0</v>
      </c>
      <c r="J320" s="17">
        <v>1.6683704999909298E-2</v>
      </c>
      <c r="K320" s="17">
        <v>6.61673465596338E-3</v>
      </c>
      <c r="L320" s="17">
        <v>0</v>
      </c>
      <c r="M320" s="17"/>
      <c r="N320" s="17">
        <v>3.6718312288686501E-3</v>
      </c>
      <c r="O320" s="17">
        <v>7.1763797933087096E-3</v>
      </c>
      <c r="P320" s="17">
        <v>0</v>
      </c>
      <c r="Q320" s="17">
        <v>1.1405003678723101E-2</v>
      </c>
      <c r="R320" s="17"/>
      <c r="S320" s="17">
        <v>6.75205515685132E-3</v>
      </c>
      <c r="T320" s="17">
        <v>7.1730638860592498E-3</v>
      </c>
      <c r="U320" s="17">
        <v>1.22874721957099E-2</v>
      </c>
      <c r="V320" s="17">
        <v>0</v>
      </c>
      <c r="W320" s="17">
        <v>0</v>
      </c>
      <c r="X320" s="17">
        <v>1.0694747561092699E-2</v>
      </c>
      <c r="Y320" s="17">
        <v>0</v>
      </c>
      <c r="Z320" s="17">
        <v>0</v>
      </c>
      <c r="AA320" s="17">
        <v>1.67509127605267E-2</v>
      </c>
      <c r="AB320" s="17">
        <v>0</v>
      </c>
      <c r="AC320" s="17">
        <v>0</v>
      </c>
      <c r="AD320" s="17">
        <v>0</v>
      </c>
      <c r="AE320" s="17"/>
      <c r="AF320" s="17">
        <v>6.5936296695906201E-3</v>
      </c>
      <c r="AG320" s="17">
        <v>4.15753346398633E-3</v>
      </c>
      <c r="AH320" s="17">
        <v>4.1299175882470798E-3</v>
      </c>
    </row>
    <row r="321" spans="2:34" x14ac:dyDescent="0.3">
      <c r="B321" t="s">
        <v>75</v>
      </c>
      <c r="C321" s="17">
        <v>2.95235584996002E-2</v>
      </c>
      <c r="D321" s="17">
        <v>3.4533285939714699E-2</v>
      </c>
      <c r="E321" s="17">
        <v>2.4709656928186802E-2</v>
      </c>
      <c r="F321" s="17"/>
      <c r="G321" s="17">
        <v>3.4519408254597303E-2</v>
      </c>
      <c r="H321" s="17">
        <v>2.19287212568531E-2</v>
      </c>
      <c r="I321" s="17">
        <v>2.8709358696390901E-2</v>
      </c>
      <c r="J321" s="17">
        <v>5.4329641527296302E-2</v>
      </c>
      <c r="K321" s="17">
        <v>6.36329143696974E-3</v>
      </c>
      <c r="L321" s="17">
        <v>2.85027006705693E-2</v>
      </c>
      <c r="M321" s="17"/>
      <c r="N321" s="17">
        <v>2.8898508807969001E-2</v>
      </c>
      <c r="O321" s="17">
        <v>1.54781214413049E-2</v>
      </c>
      <c r="P321" s="17">
        <v>4.4171193335917298E-2</v>
      </c>
      <c r="Q321" s="17">
        <v>3.2388416394878002E-2</v>
      </c>
      <c r="R321" s="17"/>
      <c r="S321" s="17">
        <v>8.1280906344314303E-3</v>
      </c>
      <c r="T321" s="17">
        <v>2.2962052237129601E-2</v>
      </c>
      <c r="U321" s="17">
        <v>4.5749459060851101E-2</v>
      </c>
      <c r="V321" s="17">
        <v>3.2642739091633503E-2</v>
      </c>
      <c r="W321" s="17">
        <v>5.1259363861498097E-2</v>
      </c>
      <c r="X321" s="17">
        <v>3.6821838709671199E-2</v>
      </c>
      <c r="Y321" s="17">
        <v>3.7563355116842799E-2</v>
      </c>
      <c r="Z321" s="17">
        <v>2.9062017679512601E-2</v>
      </c>
      <c r="AA321" s="17">
        <v>4.3331187889846898E-2</v>
      </c>
      <c r="AB321" s="17">
        <v>1.39329992997545E-2</v>
      </c>
      <c r="AC321" s="17">
        <v>1.6924110656758799E-2</v>
      </c>
      <c r="AD321" s="17">
        <v>2.8990816753384E-2</v>
      </c>
      <c r="AE321" s="17"/>
      <c r="AF321" s="17">
        <v>5.6440340225400898E-2</v>
      </c>
      <c r="AG321" s="17">
        <v>1.7881081111560001E-2</v>
      </c>
      <c r="AH321" s="17">
        <v>2.7760623034220101E-2</v>
      </c>
    </row>
    <row r="322" spans="2:34" x14ac:dyDescent="0.3">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row>
    <row r="323" spans="2:34" x14ac:dyDescent="0.3">
      <c r="B323" s="6" t="s">
        <v>79</v>
      </c>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row>
    <row r="324" spans="2:34" x14ac:dyDescent="0.3">
      <c r="B324" s="24" t="s">
        <v>63</v>
      </c>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row>
    <row r="325" spans="2:34" x14ac:dyDescent="0.3">
      <c r="B325" t="s">
        <v>225</v>
      </c>
      <c r="C325" s="17">
        <v>0.38518341539023598</v>
      </c>
      <c r="D325" s="17">
        <v>0.41294676607469899</v>
      </c>
      <c r="E325" s="17">
        <v>0.35893980197634301</v>
      </c>
      <c r="F325" s="17"/>
      <c r="G325" s="17">
        <v>0.26979776475852102</v>
      </c>
      <c r="H325" s="17">
        <v>0.39400482727189201</v>
      </c>
      <c r="I325" s="17">
        <v>0.29121317781973899</v>
      </c>
      <c r="J325" s="17">
        <v>0.41619817419359101</v>
      </c>
      <c r="K325" s="17">
        <v>0.49362868650918501</v>
      </c>
      <c r="L325" s="17">
        <v>0.43307953282714601</v>
      </c>
      <c r="M325" s="17"/>
      <c r="N325" s="17">
        <v>0.38751750679987501</v>
      </c>
      <c r="O325" s="17">
        <v>0.45075167731304899</v>
      </c>
      <c r="P325" s="17">
        <v>0.32756852756333099</v>
      </c>
      <c r="Q325" s="17">
        <v>0.36395478164623302</v>
      </c>
      <c r="R325" s="17"/>
      <c r="S325" s="17">
        <v>0.33405707707337101</v>
      </c>
      <c r="T325" s="17">
        <v>0.43903685139347798</v>
      </c>
      <c r="U325" s="17">
        <v>0.35344371295969601</v>
      </c>
      <c r="V325" s="17">
        <v>0.39653751513470398</v>
      </c>
      <c r="W325" s="17">
        <v>0.29490407152530801</v>
      </c>
      <c r="X325" s="17">
        <v>0.42164558271457397</v>
      </c>
      <c r="Y325" s="17">
        <v>0.34262735836941</v>
      </c>
      <c r="Z325" s="17">
        <v>0.31706071429800697</v>
      </c>
      <c r="AA325" s="17">
        <v>0.40778253636626699</v>
      </c>
      <c r="AB325" s="17">
        <v>0.42561058839011101</v>
      </c>
      <c r="AC325" s="17">
        <v>0.429791872080589</v>
      </c>
      <c r="AD325" s="17">
        <v>0.46532423593491701</v>
      </c>
      <c r="AE325" s="17"/>
      <c r="AF325" s="17">
        <v>0.32353007864058198</v>
      </c>
      <c r="AG325" s="17">
        <v>0.324143540759463</v>
      </c>
      <c r="AH325" s="17">
        <v>0.48093379996783597</v>
      </c>
    </row>
    <row r="326" spans="2:34" x14ac:dyDescent="0.3">
      <c r="B326" t="s">
        <v>226</v>
      </c>
      <c r="C326" s="17">
        <v>0.32445366422246602</v>
      </c>
      <c r="D326" s="17">
        <v>0.33736878310317098</v>
      </c>
      <c r="E326" s="17">
        <v>0.31253038294940799</v>
      </c>
      <c r="F326" s="17"/>
      <c r="G326" s="17">
        <v>0.38809424689612199</v>
      </c>
      <c r="H326" s="17">
        <v>0.35764674297090598</v>
      </c>
      <c r="I326" s="17">
        <v>0.47005893456905401</v>
      </c>
      <c r="J326" s="17">
        <v>0.264192163206592</v>
      </c>
      <c r="K326" s="17">
        <v>0.26442237307913002</v>
      </c>
      <c r="L326" s="17">
        <v>0.22584214831274099</v>
      </c>
      <c r="M326" s="17"/>
      <c r="N326" s="17">
        <v>0.33499514700523703</v>
      </c>
      <c r="O326" s="17">
        <v>0.32844420687010001</v>
      </c>
      <c r="P326" s="17">
        <v>0.32035839706404001</v>
      </c>
      <c r="Q326" s="17">
        <v>0.31767204515742098</v>
      </c>
      <c r="R326" s="17"/>
      <c r="S326" s="17">
        <v>0.33242281013273101</v>
      </c>
      <c r="T326" s="17">
        <v>0.31311282545403901</v>
      </c>
      <c r="U326" s="17">
        <v>0.32348193160245098</v>
      </c>
      <c r="V326" s="17">
        <v>0.29166402773940803</v>
      </c>
      <c r="W326" s="17">
        <v>0.23194541396467599</v>
      </c>
      <c r="X326" s="17">
        <v>0.292013200628291</v>
      </c>
      <c r="Y326" s="17">
        <v>0.39578161438435999</v>
      </c>
      <c r="Z326" s="17">
        <v>0.49870125078677902</v>
      </c>
      <c r="AA326" s="17">
        <v>0.38867576303253498</v>
      </c>
      <c r="AB326" s="17">
        <v>0.27938282794118602</v>
      </c>
      <c r="AC326" s="17">
        <v>0.307749527762747</v>
      </c>
      <c r="AD326" s="17">
        <v>0.25724585466195599</v>
      </c>
      <c r="AE326" s="17"/>
      <c r="AF326" s="17">
        <v>0.38910360660202198</v>
      </c>
      <c r="AG326" s="17">
        <v>0.458118743814939</v>
      </c>
      <c r="AH326" s="17">
        <v>0.26296184451319699</v>
      </c>
    </row>
    <row r="327" spans="2:34" x14ac:dyDescent="0.3">
      <c r="B327" t="s">
        <v>227</v>
      </c>
      <c r="C327" s="17">
        <v>0.144911763233808</v>
      </c>
      <c r="D327" s="17">
        <v>0.14988019082224199</v>
      </c>
      <c r="E327" s="17">
        <v>0.138403304795813</v>
      </c>
      <c r="F327" s="17"/>
      <c r="G327" s="17">
        <v>0.210358876992358</v>
      </c>
      <c r="H327" s="17">
        <v>0.12536426186847399</v>
      </c>
      <c r="I327" s="17">
        <v>0.102806647479881</v>
      </c>
      <c r="J327" s="17">
        <v>0.130599905817987</v>
      </c>
      <c r="K327" s="17">
        <v>9.67108169934911E-2</v>
      </c>
      <c r="L327" s="17">
        <v>0.19573178115616999</v>
      </c>
      <c r="M327" s="17"/>
      <c r="N327" s="17">
        <v>0.17769809810437501</v>
      </c>
      <c r="O327" s="17">
        <v>9.5740547134163204E-2</v>
      </c>
      <c r="P327" s="17">
        <v>0.17215096594645299</v>
      </c>
      <c r="Q327" s="17">
        <v>0.13391120254445199</v>
      </c>
      <c r="R327" s="17"/>
      <c r="S327" s="17">
        <v>0.16646254589700299</v>
      </c>
      <c r="T327" s="17">
        <v>0.11698367743431801</v>
      </c>
      <c r="U327" s="17">
        <v>0.196382375637144</v>
      </c>
      <c r="V327" s="17">
        <v>0.19347538268786499</v>
      </c>
      <c r="W327" s="17">
        <v>0.224003415843086</v>
      </c>
      <c r="X327" s="17">
        <v>0.108895676533474</v>
      </c>
      <c r="Y327" s="17">
        <v>0.12610855068358201</v>
      </c>
      <c r="Z327" s="17">
        <v>9.4389619265876495E-2</v>
      </c>
      <c r="AA327" s="17">
        <v>9.1559826593912E-2</v>
      </c>
      <c r="AB327" s="17">
        <v>0.165378855387673</v>
      </c>
      <c r="AC327" s="17">
        <v>0.109029666599639</v>
      </c>
      <c r="AD327" s="17">
        <v>0.116671709068474</v>
      </c>
      <c r="AE327" s="17"/>
      <c r="AF327" s="17">
        <v>0.17035234331478</v>
      </c>
      <c r="AG327" s="17">
        <v>0.13398487134200801</v>
      </c>
      <c r="AH327" s="17">
        <v>0.14140422053880899</v>
      </c>
    </row>
    <row r="328" spans="2:34" x14ac:dyDescent="0.3">
      <c r="B328" t="s">
        <v>60</v>
      </c>
      <c r="C328" s="17">
        <v>0.14545115715349</v>
      </c>
      <c r="D328" s="17">
        <v>9.9804259999888498E-2</v>
      </c>
      <c r="E328" s="17">
        <v>0.190126510278436</v>
      </c>
      <c r="F328" s="17"/>
      <c r="G328" s="17">
        <v>0.13174911135299999</v>
      </c>
      <c r="H328" s="17">
        <v>0.122984167888728</v>
      </c>
      <c r="I328" s="17">
        <v>0.135921240131326</v>
      </c>
      <c r="J328" s="17">
        <v>0.18900975678182999</v>
      </c>
      <c r="K328" s="17">
        <v>0.145238123418194</v>
      </c>
      <c r="L328" s="17">
        <v>0.14534653770394301</v>
      </c>
      <c r="M328" s="17"/>
      <c r="N328" s="17">
        <v>9.97892480905124E-2</v>
      </c>
      <c r="O328" s="17">
        <v>0.125063568682688</v>
      </c>
      <c r="P328" s="17">
        <v>0.17992210942617501</v>
      </c>
      <c r="Q328" s="17">
        <v>0.18446197065189401</v>
      </c>
      <c r="R328" s="17"/>
      <c r="S328" s="17">
        <v>0.16705756689689399</v>
      </c>
      <c r="T328" s="17">
        <v>0.130866645718164</v>
      </c>
      <c r="U328" s="17">
        <v>0.12669197980070901</v>
      </c>
      <c r="V328" s="17">
        <v>0.11832307443802299</v>
      </c>
      <c r="W328" s="17">
        <v>0.24914709866692999</v>
      </c>
      <c r="X328" s="17">
        <v>0.17744554012366201</v>
      </c>
      <c r="Y328" s="17">
        <v>0.135482476562647</v>
      </c>
      <c r="Z328" s="17">
        <v>8.9848415649337293E-2</v>
      </c>
      <c r="AA328" s="17">
        <v>0.111981874007286</v>
      </c>
      <c r="AB328" s="17">
        <v>0.129627728281029</v>
      </c>
      <c r="AC328" s="17">
        <v>0.153428933557025</v>
      </c>
      <c r="AD328" s="17">
        <v>0.16075820033465399</v>
      </c>
      <c r="AE328" s="17"/>
      <c r="AF328" s="17">
        <v>0.11701397144261599</v>
      </c>
      <c r="AG328" s="17">
        <v>8.3752844083590294E-2</v>
      </c>
      <c r="AH328" s="17">
        <v>0.11470013498015701</v>
      </c>
    </row>
    <row r="329" spans="2:34" x14ac:dyDescent="0.3">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row>
    <row r="330" spans="2:34" x14ac:dyDescent="0.3">
      <c r="B330" s="6" t="s">
        <v>237</v>
      </c>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row>
    <row r="331" spans="2:34" x14ac:dyDescent="0.3">
      <c r="B331" s="24" t="s">
        <v>63</v>
      </c>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row>
    <row r="332" spans="2:34" x14ac:dyDescent="0.3">
      <c r="B332" t="s">
        <v>228</v>
      </c>
      <c r="C332" s="17">
        <v>0.40102688832964101</v>
      </c>
      <c r="D332" s="17">
        <v>0.39552210257281301</v>
      </c>
      <c r="E332" s="17">
        <v>0.40520553009170601</v>
      </c>
      <c r="F332" s="17"/>
      <c r="G332" s="17">
        <v>0.430099919268431</v>
      </c>
      <c r="H332" s="17">
        <v>0.46006532417631701</v>
      </c>
      <c r="I332" s="17">
        <v>0.42047261417085902</v>
      </c>
      <c r="J332" s="17">
        <v>0.37802622651887202</v>
      </c>
      <c r="K332" s="17">
        <v>0.34476788660456598</v>
      </c>
      <c r="L332" s="17">
        <v>0.37452745516230401</v>
      </c>
      <c r="M332" s="17"/>
      <c r="N332" s="17">
        <v>0.46193308105532299</v>
      </c>
      <c r="O332" s="17">
        <v>0.46515342851623698</v>
      </c>
      <c r="P332" s="17">
        <v>0.33632460988693103</v>
      </c>
      <c r="Q332" s="17">
        <v>0.32663565550537099</v>
      </c>
      <c r="R332" s="17"/>
      <c r="S332" s="17">
        <v>0.38772353066606202</v>
      </c>
      <c r="T332" s="17">
        <v>0.4566426945339</v>
      </c>
      <c r="U332" s="17">
        <v>0.324223537392551</v>
      </c>
      <c r="V332" s="17">
        <v>0.36287877684328002</v>
      </c>
      <c r="W332" s="17">
        <v>0.444796331030065</v>
      </c>
      <c r="X332" s="17">
        <v>0.335127381208155</v>
      </c>
      <c r="Y332" s="17">
        <v>0.45542555715279898</v>
      </c>
      <c r="Z332" s="17">
        <v>0.41540725574513598</v>
      </c>
      <c r="AA332" s="17">
        <v>0.43138114868760602</v>
      </c>
      <c r="AB332" s="17">
        <v>0.42284565577326</v>
      </c>
      <c r="AC332" s="17">
        <v>0.36234611585874399</v>
      </c>
      <c r="AD332" s="17">
        <v>0.3631682870988</v>
      </c>
      <c r="AE332" s="17"/>
      <c r="AF332" s="17">
        <v>0.384459042616073</v>
      </c>
      <c r="AG332" s="17">
        <v>0.50908932658251504</v>
      </c>
      <c r="AH332" s="17">
        <v>0.379610209834433</v>
      </c>
    </row>
    <row r="333" spans="2:34" x14ac:dyDescent="0.3">
      <c r="B333" t="s">
        <v>229</v>
      </c>
      <c r="C333" s="17">
        <v>0.381191929161666</v>
      </c>
      <c r="D333" s="17">
        <v>0.37284693210198</v>
      </c>
      <c r="E333" s="17">
        <v>0.39005468321835601</v>
      </c>
      <c r="F333" s="17"/>
      <c r="G333" s="17">
        <v>0.33318205681996899</v>
      </c>
      <c r="H333" s="17">
        <v>0.38092868578787598</v>
      </c>
      <c r="I333" s="17">
        <v>0.39570366120401201</v>
      </c>
      <c r="J333" s="17">
        <v>0.40001884562474299</v>
      </c>
      <c r="K333" s="17">
        <v>0.38983036117745801</v>
      </c>
      <c r="L333" s="17">
        <v>0.38035221241172701</v>
      </c>
      <c r="M333" s="17"/>
      <c r="N333" s="17">
        <v>0.45026256458667702</v>
      </c>
      <c r="O333" s="17">
        <v>0.40854805052675403</v>
      </c>
      <c r="P333" s="17">
        <v>0.35789948979480801</v>
      </c>
      <c r="Q333" s="17">
        <v>0.299415100611237</v>
      </c>
      <c r="R333" s="17"/>
      <c r="S333" s="17">
        <v>0.43355652938219502</v>
      </c>
      <c r="T333" s="17">
        <v>0.37429186295248301</v>
      </c>
      <c r="U333" s="17">
        <v>0.37196734730904901</v>
      </c>
      <c r="V333" s="17">
        <v>0.33791362690965798</v>
      </c>
      <c r="W333" s="17">
        <v>0.38809579656299997</v>
      </c>
      <c r="X333" s="17">
        <v>0.37856213001790501</v>
      </c>
      <c r="Y333" s="17">
        <v>0.33583776175024099</v>
      </c>
      <c r="Z333" s="17">
        <v>0.35039239051721799</v>
      </c>
      <c r="AA333" s="17">
        <v>0.329455407766304</v>
      </c>
      <c r="AB333" s="17">
        <v>0.50334790635554905</v>
      </c>
      <c r="AC333" s="17">
        <v>0.35588090430328301</v>
      </c>
      <c r="AD333" s="17">
        <v>0.33827376434615403</v>
      </c>
      <c r="AE333" s="17"/>
      <c r="AF333" s="17">
        <v>0.371867735983127</v>
      </c>
      <c r="AG333" s="17">
        <v>0.39951961705366401</v>
      </c>
      <c r="AH333" s="17">
        <v>0.39446731889040298</v>
      </c>
    </row>
    <row r="334" spans="2:34" x14ac:dyDescent="0.3">
      <c r="B334" t="s">
        <v>230</v>
      </c>
      <c r="C334" s="17">
        <v>0.37272740603774202</v>
      </c>
      <c r="D334" s="17">
        <v>0.36994070468815898</v>
      </c>
      <c r="E334" s="17">
        <v>0.37420730389062201</v>
      </c>
      <c r="F334" s="17"/>
      <c r="G334" s="17">
        <v>0.360626774441418</v>
      </c>
      <c r="H334" s="17">
        <v>0.25311031321266297</v>
      </c>
      <c r="I334" s="17">
        <v>0.32652236853868999</v>
      </c>
      <c r="J334" s="17">
        <v>0.37679936626411997</v>
      </c>
      <c r="K334" s="17">
        <v>0.44035502183047198</v>
      </c>
      <c r="L334" s="17">
        <v>0.466623578494677</v>
      </c>
      <c r="M334" s="17"/>
      <c r="N334" s="17">
        <v>0.31644227286149101</v>
      </c>
      <c r="O334" s="17">
        <v>0.33860804099043401</v>
      </c>
      <c r="P334" s="17">
        <v>0.41486776316888901</v>
      </c>
      <c r="Q334" s="17">
        <v>0.434565233956201</v>
      </c>
      <c r="R334" s="17"/>
      <c r="S334" s="17">
        <v>0.32044443132718298</v>
      </c>
      <c r="T334" s="17">
        <v>0.40119885467174399</v>
      </c>
      <c r="U334" s="17">
        <v>0.46237158041369197</v>
      </c>
      <c r="V334" s="17">
        <v>0.33503286075430599</v>
      </c>
      <c r="W334" s="17">
        <v>0.31969352598176998</v>
      </c>
      <c r="X334" s="17">
        <v>0.25675623587628099</v>
      </c>
      <c r="Y334" s="17">
        <v>0.35187212997814499</v>
      </c>
      <c r="Z334" s="17">
        <v>0.37223624990403897</v>
      </c>
      <c r="AA334" s="17">
        <v>0.40505950927659501</v>
      </c>
      <c r="AB334" s="17">
        <v>0.47184795263941098</v>
      </c>
      <c r="AC334" s="17">
        <v>0.436636081214066</v>
      </c>
      <c r="AD334" s="17">
        <v>0.37139873708223498</v>
      </c>
      <c r="AE334" s="17"/>
      <c r="AF334" s="17">
        <v>0.41989198051363003</v>
      </c>
      <c r="AG334" s="17">
        <v>0.30566289636313398</v>
      </c>
      <c r="AH334" s="17">
        <v>0.38814448682545299</v>
      </c>
    </row>
    <row r="335" spans="2:34" x14ac:dyDescent="0.3">
      <c r="B335" t="s">
        <v>231</v>
      </c>
      <c r="C335" s="17">
        <v>0.34896383403866599</v>
      </c>
      <c r="D335" s="17">
        <v>0.34629639047381999</v>
      </c>
      <c r="E335" s="17">
        <v>0.35224215268175502</v>
      </c>
      <c r="F335" s="17"/>
      <c r="G335" s="17">
        <v>0.253004572525938</v>
      </c>
      <c r="H335" s="17">
        <v>0.34602210397898903</v>
      </c>
      <c r="I335" s="17">
        <v>0.31616343985694501</v>
      </c>
      <c r="J335" s="17">
        <v>0.29202392290780899</v>
      </c>
      <c r="K335" s="17">
        <v>0.42159906712939699</v>
      </c>
      <c r="L335" s="17">
        <v>0.43909561451642898</v>
      </c>
      <c r="M335" s="17"/>
      <c r="N335" s="17">
        <v>0.364149025012167</v>
      </c>
      <c r="O335" s="17">
        <v>0.30673613700856001</v>
      </c>
      <c r="P335" s="17">
        <v>0.37150720027117201</v>
      </c>
      <c r="Q335" s="17">
        <v>0.35873645197124798</v>
      </c>
      <c r="R335" s="17"/>
      <c r="S335" s="17">
        <v>0.35790755920020301</v>
      </c>
      <c r="T335" s="17">
        <v>0.30642302482956602</v>
      </c>
      <c r="U335" s="17">
        <v>0.424081032248878</v>
      </c>
      <c r="V335" s="17">
        <v>0.29151832099930702</v>
      </c>
      <c r="W335" s="17">
        <v>0.41629228448924599</v>
      </c>
      <c r="X335" s="17">
        <v>0.37212463698790998</v>
      </c>
      <c r="Y335" s="17">
        <v>0.372842911082024</v>
      </c>
      <c r="Z335" s="17">
        <v>0.379879470131879</v>
      </c>
      <c r="AA335" s="17">
        <v>0.27985751903975398</v>
      </c>
      <c r="AB335" s="17">
        <v>0.349503874828196</v>
      </c>
      <c r="AC335" s="17">
        <v>0.34410684265606001</v>
      </c>
      <c r="AD335" s="17">
        <v>0.39403842634872499</v>
      </c>
      <c r="AE335" s="17"/>
      <c r="AF335" s="17">
        <v>0.36204291332323901</v>
      </c>
      <c r="AG335" s="17">
        <v>0.36388664990424502</v>
      </c>
      <c r="AH335" s="17">
        <v>0.37197950896356602</v>
      </c>
    </row>
    <row r="336" spans="2:34" x14ac:dyDescent="0.3">
      <c r="B336" t="s">
        <v>232</v>
      </c>
      <c r="C336" s="17">
        <v>0.21548723067658301</v>
      </c>
      <c r="D336" s="17">
        <v>0.239886315265781</v>
      </c>
      <c r="E336" s="17">
        <v>0.192182483279041</v>
      </c>
      <c r="F336" s="17"/>
      <c r="G336" s="17">
        <v>0.19753694446520501</v>
      </c>
      <c r="H336" s="17">
        <v>0.158094570065104</v>
      </c>
      <c r="I336" s="17">
        <v>0.25607678112374099</v>
      </c>
      <c r="J336" s="17">
        <v>0.277379803101099</v>
      </c>
      <c r="K336" s="17">
        <v>0.20575092316348101</v>
      </c>
      <c r="L336" s="17">
        <v>0.197193024480249</v>
      </c>
      <c r="M336" s="17"/>
      <c r="N336" s="17">
        <v>0.19325021445989801</v>
      </c>
      <c r="O336" s="17">
        <v>0.24173385564243599</v>
      </c>
      <c r="P336" s="17">
        <v>0.199230708909509</v>
      </c>
      <c r="Q336" s="17">
        <v>0.22266953203027601</v>
      </c>
      <c r="R336" s="17"/>
      <c r="S336" s="17">
        <v>0.19626524935817999</v>
      </c>
      <c r="T336" s="17">
        <v>0.18488601085894399</v>
      </c>
      <c r="U336" s="17">
        <v>0.24291573447801201</v>
      </c>
      <c r="V336" s="17">
        <v>0.23426905609851401</v>
      </c>
      <c r="W336" s="17">
        <v>0.14212669745594</v>
      </c>
      <c r="X336" s="17">
        <v>0.31591408703043999</v>
      </c>
      <c r="Y336" s="17">
        <v>0.29865008955393002</v>
      </c>
      <c r="Z336" s="17">
        <v>0.17793044222625301</v>
      </c>
      <c r="AA336" s="17">
        <v>0.25142643919432001</v>
      </c>
      <c r="AB336" s="17">
        <v>0.19843056493146499</v>
      </c>
      <c r="AC336" s="17">
        <v>0.14986417962939899</v>
      </c>
      <c r="AD336" s="17">
        <v>3.1356515452311301E-2</v>
      </c>
      <c r="AE336" s="17"/>
      <c r="AF336" s="17">
        <v>0.24653740728086301</v>
      </c>
      <c r="AG336" s="17">
        <v>0.236251192698231</v>
      </c>
      <c r="AH336" s="17">
        <v>0.23767232500673</v>
      </c>
    </row>
    <row r="337" spans="2:34" x14ac:dyDescent="0.3">
      <c r="B337" t="s">
        <v>233</v>
      </c>
      <c r="C337" s="17">
        <v>0.21050316852148501</v>
      </c>
      <c r="D337" s="17">
        <v>0.211175404665574</v>
      </c>
      <c r="E337" s="17">
        <v>0.21026223645499101</v>
      </c>
      <c r="F337" s="17"/>
      <c r="G337" s="17">
        <v>0.22542594676311001</v>
      </c>
      <c r="H337" s="17">
        <v>0.21028071803005999</v>
      </c>
      <c r="I337" s="17">
        <v>0.171511188943654</v>
      </c>
      <c r="J337" s="17">
        <v>0.20193976947198999</v>
      </c>
      <c r="K337" s="17">
        <v>0.214872454982071</v>
      </c>
      <c r="L337" s="17">
        <v>0.23658360891865801</v>
      </c>
      <c r="M337" s="17"/>
      <c r="N337" s="17">
        <v>0.18345783524654799</v>
      </c>
      <c r="O337" s="17">
        <v>0.222228657870153</v>
      </c>
      <c r="P337" s="17">
        <v>0.22879911984850501</v>
      </c>
      <c r="Q337" s="17">
        <v>0.214773328634768</v>
      </c>
      <c r="R337" s="17"/>
      <c r="S337" s="17">
        <v>0.20752824023431499</v>
      </c>
      <c r="T337" s="17">
        <v>0.240272386785642</v>
      </c>
      <c r="U337" s="17">
        <v>0.17459752509573601</v>
      </c>
      <c r="V337" s="17">
        <v>0.17798406760222901</v>
      </c>
      <c r="W337" s="17">
        <v>0.25828270073513299</v>
      </c>
      <c r="X337" s="17">
        <v>0.14113841797877599</v>
      </c>
      <c r="Y337" s="17">
        <v>0.152304911665151</v>
      </c>
      <c r="Z337" s="17">
        <v>0.25788938596081901</v>
      </c>
      <c r="AA337" s="17">
        <v>0.216341098392349</v>
      </c>
      <c r="AB337" s="17">
        <v>0.18069410994368701</v>
      </c>
      <c r="AC337" s="17">
        <v>0.26216404491529099</v>
      </c>
      <c r="AD337" s="17">
        <v>0.46381437025494399</v>
      </c>
      <c r="AE337" s="17"/>
      <c r="AF337" s="17">
        <v>0.216654663349481</v>
      </c>
      <c r="AG337" s="17">
        <v>0.20474788196190399</v>
      </c>
      <c r="AH337" s="17">
        <v>0.195506049895424</v>
      </c>
    </row>
    <row r="338" spans="2:34" x14ac:dyDescent="0.3">
      <c r="B338" t="s">
        <v>234</v>
      </c>
      <c r="C338" s="17">
        <v>0.18695194038379401</v>
      </c>
      <c r="D338" s="17">
        <v>0.186209824913217</v>
      </c>
      <c r="E338" s="17">
        <v>0.188040235450707</v>
      </c>
      <c r="F338" s="17"/>
      <c r="G338" s="17">
        <v>0.20968523282072599</v>
      </c>
      <c r="H338" s="17">
        <v>0.23768582583665601</v>
      </c>
      <c r="I338" s="17">
        <v>0.24413302999521899</v>
      </c>
      <c r="J338" s="17">
        <v>0.147706464234444</v>
      </c>
      <c r="K338" s="17">
        <v>0.148821056089915</v>
      </c>
      <c r="L338" s="17">
        <v>0.141591528283284</v>
      </c>
      <c r="M338" s="17"/>
      <c r="N338" s="17">
        <v>0.25779182990233501</v>
      </c>
      <c r="O338" s="17">
        <v>0.18843410634243199</v>
      </c>
      <c r="P338" s="17">
        <v>0.14401157162829301</v>
      </c>
      <c r="Q338" s="17">
        <v>0.14956463591088101</v>
      </c>
      <c r="R338" s="17"/>
      <c r="S338" s="17">
        <v>0.25073152868036302</v>
      </c>
      <c r="T338" s="17">
        <v>0.10994023560930299</v>
      </c>
      <c r="U338" s="17">
        <v>0.16064934029473099</v>
      </c>
      <c r="V338" s="17">
        <v>0.17586501277283101</v>
      </c>
      <c r="W338" s="17">
        <v>0.17530377990753801</v>
      </c>
      <c r="X338" s="17">
        <v>0.156229030585501</v>
      </c>
      <c r="Y338" s="17">
        <v>0.12754029020763999</v>
      </c>
      <c r="Z338" s="17">
        <v>0.25982974380908502</v>
      </c>
      <c r="AA338" s="17">
        <v>0.25215077731961799</v>
      </c>
      <c r="AB338" s="17">
        <v>0.16191359719041201</v>
      </c>
      <c r="AC338" s="17">
        <v>0.24530194518125001</v>
      </c>
      <c r="AD338" s="17">
        <v>0.247295716218112</v>
      </c>
      <c r="AE338" s="17"/>
      <c r="AF338" s="17">
        <v>0.18145901308819801</v>
      </c>
      <c r="AG338" s="17">
        <v>0.24774231725269499</v>
      </c>
      <c r="AH338" s="17">
        <v>0.17701773240735</v>
      </c>
    </row>
    <row r="339" spans="2:34" x14ac:dyDescent="0.3">
      <c r="B339" t="s">
        <v>235</v>
      </c>
      <c r="C339" s="17">
        <v>0.18474580812753</v>
      </c>
      <c r="D339" s="17">
        <v>0.22024317841777599</v>
      </c>
      <c r="E339" s="17">
        <v>0.15058805476315601</v>
      </c>
      <c r="F339" s="17"/>
      <c r="G339" s="17">
        <v>0.20791918358470399</v>
      </c>
      <c r="H339" s="17">
        <v>0.22690257427657201</v>
      </c>
      <c r="I339" s="17">
        <v>0.16517721152728199</v>
      </c>
      <c r="J339" s="17">
        <v>0.15959410155062601</v>
      </c>
      <c r="K339" s="17">
        <v>0.190941290022281</v>
      </c>
      <c r="L339" s="17">
        <v>0.16735934026545399</v>
      </c>
      <c r="M339" s="17"/>
      <c r="N339" s="17">
        <v>0.20185896203887199</v>
      </c>
      <c r="O339" s="17">
        <v>0.21315123270403399</v>
      </c>
      <c r="P339" s="17">
        <v>0.15643675460391401</v>
      </c>
      <c r="Q339" s="17">
        <v>0.16452102227468199</v>
      </c>
      <c r="R339" s="17"/>
      <c r="S339" s="17">
        <v>0.173186290057883</v>
      </c>
      <c r="T339" s="17">
        <v>0.18385628000961099</v>
      </c>
      <c r="U339" s="17">
        <v>0.15510581160178399</v>
      </c>
      <c r="V339" s="17">
        <v>0.24880375173679001</v>
      </c>
      <c r="W339" s="17">
        <v>0.146856684951957</v>
      </c>
      <c r="X339" s="17">
        <v>0.18124991675555999</v>
      </c>
      <c r="Y339" s="17">
        <v>0.17047344132799599</v>
      </c>
      <c r="Z339" s="17">
        <v>0.218075606428945</v>
      </c>
      <c r="AA339" s="17">
        <v>0.17995684932768199</v>
      </c>
      <c r="AB339" s="17">
        <v>0.156448394249254</v>
      </c>
      <c r="AC339" s="17">
        <v>0.22118649332064799</v>
      </c>
      <c r="AD339" s="17">
        <v>0.26418738055236601</v>
      </c>
      <c r="AE339" s="17"/>
      <c r="AF339" s="17">
        <v>0.169551892541879</v>
      </c>
      <c r="AG339" s="17">
        <v>0.19087282100922501</v>
      </c>
      <c r="AH339" s="17">
        <v>0.21449930902365699</v>
      </c>
    </row>
    <row r="340" spans="2:34" x14ac:dyDescent="0.3">
      <c r="B340" t="s">
        <v>236</v>
      </c>
      <c r="C340" s="17">
        <v>0.18237363630599701</v>
      </c>
      <c r="D340" s="17">
        <v>0.22272051947775801</v>
      </c>
      <c r="E340" s="17">
        <v>0.14153424207773699</v>
      </c>
      <c r="F340" s="17"/>
      <c r="G340" s="17">
        <v>0.20941218015247201</v>
      </c>
      <c r="H340" s="17">
        <v>0.220599644228823</v>
      </c>
      <c r="I340" s="17">
        <v>0.200500256650053</v>
      </c>
      <c r="J340" s="17">
        <v>0.16682165155449299</v>
      </c>
      <c r="K340" s="17">
        <v>0.201360607926341</v>
      </c>
      <c r="L340" s="17">
        <v>0.11845980233672999</v>
      </c>
      <c r="M340" s="17"/>
      <c r="N340" s="17">
        <v>0.22432892158381801</v>
      </c>
      <c r="O340" s="17">
        <v>0.18807107834414399</v>
      </c>
      <c r="P340" s="17">
        <v>0.14010641123666001</v>
      </c>
      <c r="Q340" s="17">
        <v>0.166194126407751</v>
      </c>
      <c r="R340" s="17"/>
      <c r="S340" s="17">
        <v>0.21946058601961299</v>
      </c>
      <c r="T340" s="17">
        <v>0.17681604051753999</v>
      </c>
      <c r="U340" s="17">
        <v>0.195660189569281</v>
      </c>
      <c r="V340" s="17">
        <v>0.15373905356022999</v>
      </c>
      <c r="W340" s="17">
        <v>0.195479435510056</v>
      </c>
      <c r="X340" s="17">
        <v>0.19473977270245399</v>
      </c>
      <c r="Y340" s="17">
        <v>0.20104699672287199</v>
      </c>
      <c r="Z340" s="17">
        <v>0.20399931117327499</v>
      </c>
      <c r="AA340" s="17">
        <v>0.15474272021976199</v>
      </c>
      <c r="AB340" s="17">
        <v>0.138075702740104</v>
      </c>
      <c r="AC340" s="17">
        <v>0.14233726918850401</v>
      </c>
      <c r="AD340" s="17">
        <v>0.23997924185463501</v>
      </c>
      <c r="AE340" s="17"/>
      <c r="AF340" s="17">
        <v>0.169091996547172</v>
      </c>
      <c r="AG340" s="17">
        <v>0.27423777363424501</v>
      </c>
      <c r="AH340" s="17">
        <v>0.14251442172874801</v>
      </c>
    </row>
    <row r="341" spans="2:34" x14ac:dyDescent="0.3">
      <c r="B341" t="s">
        <v>60</v>
      </c>
      <c r="C341" s="17">
        <v>4.7529872986637203E-2</v>
      </c>
      <c r="D341" s="17">
        <v>2.99499937281342E-2</v>
      </c>
      <c r="E341" s="17">
        <v>6.4718940127150806E-2</v>
      </c>
      <c r="F341" s="17"/>
      <c r="G341" s="17">
        <v>5.5444881248796103E-2</v>
      </c>
      <c r="H341" s="17">
        <v>4.4544766480261601E-2</v>
      </c>
      <c r="I341" s="17">
        <v>2.9412110693836299E-2</v>
      </c>
      <c r="J341" s="17">
        <v>5.3133981514424097E-2</v>
      </c>
      <c r="K341" s="17">
        <v>6.17644786302372E-2</v>
      </c>
      <c r="L341" s="17">
        <v>4.5338882611157497E-2</v>
      </c>
      <c r="M341" s="17"/>
      <c r="N341" s="17">
        <v>3.6377714775416403E-2</v>
      </c>
      <c r="O341" s="17">
        <v>4.4310337359300199E-2</v>
      </c>
      <c r="P341" s="17">
        <v>6.1367550432728901E-2</v>
      </c>
      <c r="Q341" s="17">
        <v>4.7881743793199497E-2</v>
      </c>
      <c r="R341" s="17"/>
      <c r="S341" s="17">
        <v>4.8908271575684198E-2</v>
      </c>
      <c r="T341" s="17">
        <v>5.9850291009609098E-2</v>
      </c>
      <c r="U341" s="17">
        <v>1.32528311571747E-2</v>
      </c>
      <c r="V341" s="17">
        <v>9.4473254394841902E-2</v>
      </c>
      <c r="W341" s="17">
        <v>3.3450984615273099E-2</v>
      </c>
      <c r="X341" s="17">
        <v>8.0372012804583795E-2</v>
      </c>
      <c r="Y341" s="17">
        <v>2.4836733479122301E-2</v>
      </c>
      <c r="Z341" s="17">
        <v>4.2982030028811402E-2</v>
      </c>
      <c r="AA341" s="17">
        <v>3.3978952548097699E-2</v>
      </c>
      <c r="AB341" s="17">
        <v>4.9478576123432802E-2</v>
      </c>
      <c r="AC341" s="17">
        <v>3.63888685355011E-2</v>
      </c>
      <c r="AD341" s="17">
        <v>0</v>
      </c>
      <c r="AE341" s="17"/>
      <c r="AF341" s="17">
        <v>4.8450848769942899E-2</v>
      </c>
      <c r="AG341" s="17">
        <v>8.5001201575338504E-3</v>
      </c>
      <c r="AH341" s="17">
        <v>3.2661079418296303E-2</v>
      </c>
    </row>
    <row r="342" spans="2:34" x14ac:dyDescent="0.3">
      <c r="B342" t="s">
        <v>223</v>
      </c>
      <c r="C342" s="17">
        <v>2.78921387981859E-3</v>
      </c>
      <c r="D342" s="17">
        <v>3.7959736219555702E-3</v>
      </c>
      <c r="E342" s="17">
        <v>1.81564238307593E-3</v>
      </c>
      <c r="F342" s="17"/>
      <c r="G342" s="17">
        <v>0</v>
      </c>
      <c r="H342" s="17">
        <v>5.1890121488613796E-3</v>
      </c>
      <c r="I342" s="17">
        <v>0</v>
      </c>
      <c r="J342" s="17">
        <v>5.4124465522477896E-3</v>
      </c>
      <c r="K342" s="17">
        <v>0</v>
      </c>
      <c r="L342" s="17">
        <v>4.7196221246256498E-3</v>
      </c>
      <c r="M342" s="17"/>
      <c r="N342" s="17">
        <v>0</v>
      </c>
      <c r="O342" s="17">
        <v>0</v>
      </c>
      <c r="P342" s="17">
        <v>0</v>
      </c>
      <c r="Q342" s="17">
        <v>1.12349535079093E-2</v>
      </c>
      <c r="R342" s="17"/>
      <c r="S342" s="17">
        <v>0</v>
      </c>
      <c r="T342" s="17">
        <v>0</v>
      </c>
      <c r="U342" s="17">
        <v>1.09596554165186E-2</v>
      </c>
      <c r="V342" s="17">
        <v>0</v>
      </c>
      <c r="W342" s="17">
        <v>0</v>
      </c>
      <c r="X342" s="17">
        <v>1.0935433591212801E-2</v>
      </c>
      <c r="Y342" s="17">
        <v>0</v>
      </c>
      <c r="Z342" s="17">
        <v>0</v>
      </c>
      <c r="AA342" s="17">
        <v>8.3424917015704602E-3</v>
      </c>
      <c r="AB342" s="17">
        <v>0</v>
      </c>
      <c r="AC342" s="17">
        <v>0</v>
      </c>
      <c r="AD342" s="17">
        <v>0</v>
      </c>
      <c r="AE342" s="17"/>
      <c r="AF342" s="17">
        <v>6.9829503654406603E-3</v>
      </c>
      <c r="AG342" s="17">
        <v>0</v>
      </c>
      <c r="AH342" s="17">
        <v>4.1299175882470798E-3</v>
      </c>
    </row>
    <row r="343" spans="2:34" x14ac:dyDescent="0.3">
      <c r="B343" t="s">
        <v>75</v>
      </c>
      <c r="C343" s="17">
        <v>4.3205585681241901E-2</v>
      </c>
      <c r="D343" s="17">
        <v>3.4540001548291697E-2</v>
      </c>
      <c r="E343" s="17">
        <v>5.1717310595513398E-2</v>
      </c>
      <c r="F343" s="17"/>
      <c r="G343" s="17">
        <v>4.0070643177314701E-2</v>
      </c>
      <c r="H343" s="17">
        <v>2.3066232616870599E-2</v>
      </c>
      <c r="I343" s="17">
        <v>5.1337333919806501E-2</v>
      </c>
      <c r="J343" s="17">
        <v>5.21044650169704E-2</v>
      </c>
      <c r="K343" s="17">
        <v>2.83873995542402E-2</v>
      </c>
      <c r="L343" s="17">
        <v>5.7750685487720901E-2</v>
      </c>
      <c r="M343" s="17"/>
      <c r="N343" s="17">
        <v>1.8422735743180998E-2</v>
      </c>
      <c r="O343" s="17">
        <v>2.64286633311842E-2</v>
      </c>
      <c r="P343" s="17">
        <v>5.4443783633218397E-2</v>
      </c>
      <c r="Q343" s="17">
        <v>7.8342024328912602E-2</v>
      </c>
      <c r="R343" s="17"/>
      <c r="S343" s="17">
        <v>2.3267006006235699E-2</v>
      </c>
      <c r="T343" s="17">
        <v>3.5248948952396601E-2</v>
      </c>
      <c r="U343" s="17">
        <v>5.74301617540455E-2</v>
      </c>
      <c r="V343" s="17">
        <v>5.5755000183528199E-2</v>
      </c>
      <c r="W343" s="17">
        <v>4.9322024770258703E-2</v>
      </c>
      <c r="X343" s="17">
        <v>4.0726165895397001E-2</v>
      </c>
      <c r="Y343" s="17">
        <v>6.0010411916128603E-2</v>
      </c>
      <c r="Z343" s="17">
        <v>0</v>
      </c>
      <c r="AA343" s="17">
        <v>4.4407709431411597E-2</v>
      </c>
      <c r="AB343" s="17">
        <v>4.4218312379347903E-2</v>
      </c>
      <c r="AC343" s="17">
        <v>7.72169237659662E-2</v>
      </c>
      <c r="AD343" s="17">
        <v>3.7017713254189899E-2</v>
      </c>
      <c r="AE343" s="17"/>
      <c r="AF343" s="17">
        <v>4.3431980863996703E-2</v>
      </c>
      <c r="AG343" s="17">
        <v>0</v>
      </c>
      <c r="AH343" s="17">
        <v>4.3848630015894403E-2</v>
      </c>
    </row>
    <row r="344" spans="2:34" x14ac:dyDescent="0.3">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row>
    <row r="345" spans="2:34" x14ac:dyDescent="0.3">
      <c r="B345" s="6" t="s">
        <v>241</v>
      </c>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row>
    <row r="346" spans="2:34" x14ac:dyDescent="0.3">
      <c r="B346" s="24" t="s">
        <v>63</v>
      </c>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row>
    <row r="347" spans="2:34" x14ac:dyDescent="0.3">
      <c r="B347" t="s">
        <v>238</v>
      </c>
      <c r="C347" s="17">
        <v>0.19461020167620399</v>
      </c>
      <c r="D347" s="17">
        <v>0.253588605098574</v>
      </c>
      <c r="E347" s="17">
        <v>0.13763725069156399</v>
      </c>
      <c r="F347" s="17"/>
      <c r="G347" s="17">
        <v>0.21746462132517499</v>
      </c>
      <c r="H347" s="17">
        <v>0.313764991830213</v>
      </c>
      <c r="I347" s="17">
        <v>0.27526831253388601</v>
      </c>
      <c r="J347" s="17">
        <v>0.119001137826273</v>
      </c>
      <c r="K347" s="17">
        <v>0.129473219480016</v>
      </c>
      <c r="L347" s="17">
        <v>0.12221490020044599</v>
      </c>
      <c r="M347" s="17"/>
      <c r="N347" s="17">
        <v>0.27438781766666598</v>
      </c>
      <c r="O347" s="17">
        <v>0.18749603224880501</v>
      </c>
      <c r="P347" s="17">
        <v>0.15929570484889799</v>
      </c>
      <c r="Q347" s="17">
        <v>0.14638280090024999</v>
      </c>
      <c r="R347" s="17"/>
      <c r="S347" s="17">
        <v>0.26211448948994698</v>
      </c>
      <c r="T347" s="17">
        <v>0.198206954899046</v>
      </c>
      <c r="U347" s="17">
        <v>0.20203339461549499</v>
      </c>
      <c r="V347" s="17">
        <v>0.172431906792157</v>
      </c>
      <c r="W347" s="17">
        <v>0.128739201376007</v>
      </c>
      <c r="X347" s="17">
        <v>0.20695318732933499</v>
      </c>
      <c r="Y347" s="17">
        <v>0.208465755881523</v>
      </c>
      <c r="Z347" s="17">
        <v>0.18723319686707801</v>
      </c>
      <c r="AA347" s="17">
        <v>0.21703199572085999</v>
      </c>
      <c r="AB347" s="17">
        <v>0.15312575799498199</v>
      </c>
      <c r="AC347" s="17">
        <v>0.161725965165125</v>
      </c>
      <c r="AD347" s="17">
        <v>9.5722047117450804E-2</v>
      </c>
      <c r="AE347" s="17"/>
      <c r="AF347" s="17">
        <v>0.18835556865116099</v>
      </c>
      <c r="AG347" s="17">
        <v>0.31155660199389001</v>
      </c>
      <c r="AH347" s="17">
        <v>0.20749957955050199</v>
      </c>
    </row>
    <row r="348" spans="2:34" x14ac:dyDescent="0.3">
      <c r="B348" t="s">
        <v>239</v>
      </c>
      <c r="C348" s="17">
        <v>0.71352561989337104</v>
      </c>
      <c r="D348" s="17">
        <v>0.68762881034097201</v>
      </c>
      <c r="E348" s="17">
        <v>0.73814765067458099</v>
      </c>
      <c r="F348" s="17"/>
      <c r="G348" s="17">
        <v>0.68617297785042097</v>
      </c>
      <c r="H348" s="17">
        <v>0.62425428095375302</v>
      </c>
      <c r="I348" s="17">
        <v>0.66101933616129105</v>
      </c>
      <c r="J348" s="17">
        <v>0.74900940405133998</v>
      </c>
      <c r="K348" s="17">
        <v>0.76631459035300398</v>
      </c>
      <c r="L348" s="17">
        <v>0.78257985234883298</v>
      </c>
      <c r="M348" s="17"/>
      <c r="N348" s="17">
        <v>0.67372499309834699</v>
      </c>
      <c r="O348" s="17">
        <v>0.731621449328692</v>
      </c>
      <c r="P348" s="17">
        <v>0.71014223077897098</v>
      </c>
      <c r="Q348" s="17">
        <v>0.74331845064556501</v>
      </c>
      <c r="R348" s="17"/>
      <c r="S348" s="17">
        <v>0.64314204054010404</v>
      </c>
      <c r="T348" s="17">
        <v>0.71248092475364799</v>
      </c>
      <c r="U348" s="17">
        <v>0.79796660538450503</v>
      </c>
      <c r="V348" s="17">
        <v>0.73306635521272001</v>
      </c>
      <c r="W348" s="17">
        <v>0.67005179333812803</v>
      </c>
      <c r="X348" s="17">
        <v>0.67881549329047397</v>
      </c>
      <c r="Y348" s="17">
        <v>0.70601815917836197</v>
      </c>
      <c r="Z348" s="17">
        <v>0.72291838748358495</v>
      </c>
      <c r="AA348" s="17">
        <v>0.71246218331536204</v>
      </c>
      <c r="AB348" s="17">
        <v>0.75354977142037405</v>
      </c>
      <c r="AC348" s="17">
        <v>0.72561934673009598</v>
      </c>
      <c r="AD348" s="17">
        <v>0.83827889521171695</v>
      </c>
      <c r="AE348" s="17"/>
      <c r="AF348" s="17">
        <v>0.73994790312040903</v>
      </c>
      <c r="AG348" s="17">
        <v>0.66166529918661698</v>
      </c>
      <c r="AH348" s="17">
        <v>0.73931391393902901</v>
      </c>
    </row>
    <row r="349" spans="2:34" x14ac:dyDescent="0.3">
      <c r="B349" t="s">
        <v>240</v>
      </c>
      <c r="C349" s="17">
        <v>9.1864178430424298E-2</v>
      </c>
      <c r="D349" s="17">
        <v>5.8782584560454203E-2</v>
      </c>
      <c r="E349" s="17">
        <v>0.12421509863385501</v>
      </c>
      <c r="F349" s="17"/>
      <c r="G349" s="17">
        <v>9.6362400824403699E-2</v>
      </c>
      <c r="H349" s="17">
        <v>6.1980727216033801E-2</v>
      </c>
      <c r="I349" s="17">
        <v>6.3712351304822598E-2</v>
      </c>
      <c r="J349" s="17">
        <v>0.13198945812238699</v>
      </c>
      <c r="K349" s="17">
        <v>0.10421219016698</v>
      </c>
      <c r="L349" s="17">
        <v>9.5205247450720898E-2</v>
      </c>
      <c r="M349" s="17"/>
      <c r="N349" s="17">
        <v>5.1887189234987502E-2</v>
      </c>
      <c r="O349" s="17">
        <v>8.0882518422502603E-2</v>
      </c>
      <c r="P349" s="17">
        <v>0.13056206437213</v>
      </c>
      <c r="Q349" s="17">
        <v>0.110298748454185</v>
      </c>
      <c r="R349" s="17"/>
      <c r="S349" s="17">
        <v>9.4743469969948604E-2</v>
      </c>
      <c r="T349" s="17">
        <v>8.9312120347306095E-2</v>
      </c>
      <c r="U349" s="17">
        <v>0</v>
      </c>
      <c r="V349" s="17">
        <v>9.4501737995122806E-2</v>
      </c>
      <c r="W349" s="17">
        <v>0.20120900528586499</v>
      </c>
      <c r="X349" s="17">
        <v>0.114231319380191</v>
      </c>
      <c r="Y349" s="17">
        <v>8.5516084940115505E-2</v>
      </c>
      <c r="Z349" s="17">
        <v>8.9848415649337293E-2</v>
      </c>
      <c r="AA349" s="17">
        <v>7.0505820963778207E-2</v>
      </c>
      <c r="AB349" s="17">
        <v>9.3324470584643507E-2</v>
      </c>
      <c r="AC349" s="17">
        <v>0.11265468810477999</v>
      </c>
      <c r="AD349" s="17">
        <v>6.5999057670831904E-2</v>
      </c>
      <c r="AE349" s="17"/>
      <c r="AF349" s="17">
        <v>7.1696528228429895E-2</v>
      </c>
      <c r="AG349" s="17">
        <v>2.6778098819492599E-2</v>
      </c>
      <c r="AH349" s="17">
        <v>5.3186506510469099E-2</v>
      </c>
    </row>
    <row r="350" spans="2:34" x14ac:dyDescent="0.3">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row>
    <row r="351" spans="2:34" x14ac:dyDescent="0.3">
      <c r="B351" s="6" t="s">
        <v>249</v>
      </c>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row>
    <row r="352" spans="2:34" x14ac:dyDescent="0.3">
      <c r="B352" s="24" t="s">
        <v>63</v>
      </c>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row>
    <row r="353" spans="2:34" x14ac:dyDescent="0.3">
      <c r="B353" t="s">
        <v>242</v>
      </c>
      <c r="C353" s="17">
        <v>0.31370344680179901</v>
      </c>
      <c r="D353" s="17">
        <v>0.36603930249646699</v>
      </c>
      <c r="E353" s="17">
        <v>0.26342369891901202</v>
      </c>
      <c r="F353" s="17"/>
      <c r="G353" s="17">
        <v>0.305260235683119</v>
      </c>
      <c r="H353" s="17">
        <v>0.32782512423191701</v>
      </c>
      <c r="I353" s="17">
        <v>0.26991205717130401</v>
      </c>
      <c r="J353" s="17">
        <v>0.254693406737447</v>
      </c>
      <c r="K353" s="17">
        <v>0.376963780533068</v>
      </c>
      <c r="L353" s="17">
        <v>0.348844832201616</v>
      </c>
      <c r="M353" s="17"/>
      <c r="N353" s="17">
        <v>0.39837527616913299</v>
      </c>
      <c r="O353" s="17">
        <v>0.340854780172473</v>
      </c>
      <c r="P353" s="17">
        <v>0.254107363026703</v>
      </c>
      <c r="Q353" s="17">
        <v>0.24273389227653</v>
      </c>
      <c r="R353" s="17"/>
      <c r="S353" s="17">
        <v>0.31595374465607101</v>
      </c>
      <c r="T353" s="17">
        <v>0.26610795929938802</v>
      </c>
      <c r="U353" s="17">
        <v>0.340995691397533</v>
      </c>
      <c r="V353" s="17">
        <v>0.239660450183697</v>
      </c>
      <c r="W353" s="17">
        <v>0.214988124891409</v>
      </c>
      <c r="X353" s="17">
        <v>0.29910712730484601</v>
      </c>
      <c r="Y353" s="17">
        <v>0.412131614585029</v>
      </c>
      <c r="Z353" s="17">
        <v>0.40951194591999202</v>
      </c>
      <c r="AA353" s="17">
        <v>0.340283285718534</v>
      </c>
      <c r="AB353" s="17">
        <v>0.31853470816219898</v>
      </c>
      <c r="AC353" s="17">
        <v>0.338356298886208</v>
      </c>
      <c r="AD353" s="17">
        <v>0.39215771570271901</v>
      </c>
      <c r="AE353" s="17"/>
      <c r="AF353" s="17">
        <v>0.31615269705358501</v>
      </c>
      <c r="AG353" s="17">
        <v>0.40253686151038598</v>
      </c>
      <c r="AH353" s="17">
        <v>0.34702097271238502</v>
      </c>
    </row>
    <row r="354" spans="2:34" x14ac:dyDescent="0.3">
      <c r="B354" t="s">
        <v>243</v>
      </c>
      <c r="C354" s="17">
        <v>0.47345879489916398</v>
      </c>
      <c r="D354" s="17">
        <v>0.45039300230370399</v>
      </c>
      <c r="E354" s="17">
        <v>0.49485698375915099</v>
      </c>
      <c r="F354" s="17"/>
      <c r="G354" s="17">
        <v>0.42154764502464498</v>
      </c>
      <c r="H354" s="17">
        <v>0.46338217281118999</v>
      </c>
      <c r="I354" s="17">
        <v>0.53275997961582899</v>
      </c>
      <c r="J354" s="17">
        <v>0.48459120241923798</v>
      </c>
      <c r="K354" s="17">
        <v>0.43618786636088502</v>
      </c>
      <c r="L354" s="17">
        <v>0.48380224160238899</v>
      </c>
      <c r="M354" s="17"/>
      <c r="N354" s="17">
        <v>0.48311424869021402</v>
      </c>
      <c r="O354" s="17">
        <v>0.43547544745311201</v>
      </c>
      <c r="P354" s="17">
        <v>0.466559130802643</v>
      </c>
      <c r="Q354" s="17">
        <v>0.51632154150305298</v>
      </c>
      <c r="R354" s="17"/>
      <c r="S354" s="17">
        <v>0.52080733522476996</v>
      </c>
      <c r="T354" s="17">
        <v>0.49397270765998003</v>
      </c>
      <c r="U354" s="17">
        <v>0.49402742473477701</v>
      </c>
      <c r="V354" s="17">
        <v>0.43843782626170102</v>
      </c>
      <c r="W354" s="17">
        <v>0.42609764174951298</v>
      </c>
      <c r="X354" s="17">
        <v>0.51126006669791202</v>
      </c>
      <c r="Y354" s="17">
        <v>0.34518660279698399</v>
      </c>
      <c r="Z354" s="17">
        <v>0.47662858313378997</v>
      </c>
      <c r="AA354" s="17">
        <v>0.468498911691061</v>
      </c>
      <c r="AB354" s="17">
        <v>0.50326774147229203</v>
      </c>
      <c r="AC354" s="17">
        <v>0.52690328499705996</v>
      </c>
      <c r="AD354" s="17">
        <v>0.38459581281310801</v>
      </c>
      <c r="AE354" s="17"/>
      <c r="AF354" s="17">
        <v>0.47954338794041501</v>
      </c>
      <c r="AG354" s="17">
        <v>0.47623424556339999</v>
      </c>
      <c r="AH354" s="17">
        <v>0.46448388657845802</v>
      </c>
    </row>
    <row r="355" spans="2:34" x14ac:dyDescent="0.3">
      <c r="B355" t="s">
        <v>244</v>
      </c>
      <c r="C355" s="17">
        <v>0.116458151812737</v>
      </c>
      <c r="D355" s="17">
        <v>0.117847458403957</v>
      </c>
      <c r="E355" s="17">
        <v>0.115335470197422</v>
      </c>
      <c r="F355" s="17"/>
      <c r="G355" s="17">
        <v>0.114801075176723</v>
      </c>
      <c r="H355" s="17">
        <v>0.128942773966887</v>
      </c>
      <c r="I355" s="17">
        <v>0.104410069574883</v>
      </c>
      <c r="J355" s="17">
        <v>0.13834789791834701</v>
      </c>
      <c r="K355" s="17">
        <v>0.112133395085506</v>
      </c>
      <c r="L355" s="17">
        <v>0.102409865956945</v>
      </c>
      <c r="M355" s="17"/>
      <c r="N355" s="17">
        <v>7.1186142342816505E-2</v>
      </c>
      <c r="O355" s="17">
        <v>0.12056902412767</v>
      </c>
      <c r="P355" s="17">
        <v>0.15951714672499601</v>
      </c>
      <c r="Q355" s="17">
        <v>0.12504043830790601</v>
      </c>
      <c r="R355" s="17"/>
      <c r="S355" s="17">
        <v>0.100012540477421</v>
      </c>
      <c r="T355" s="17">
        <v>0.13035472604008899</v>
      </c>
      <c r="U355" s="17">
        <v>6.81573425119152E-2</v>
      </c>
      <c r="V355" s="17">
        <v>0.16081622090060699</v>
      </c>
      <c r="W355" s="17">
        <v>0.208048387255647</v>
      </c>
      <c r="X355" s="17">
        <v>9.7299516440512407E-2</v>
      </c>
      <c r="Y355" s="17">
        <v>0.13956156398622299</v>
      </c>
      <c r="Z355" s="17">
        <v>4.4881530007749297E-2</v>
      </c>
      <c r="AA355" s="17">
        <v>0.14080248482042401</v>
      </c>
      <c r="AB355" s="17">
        <v>0.101934784496045</v>
      </c>
      <c r="AC355" s="17">
        <v>3.4682377286707797E-2</v>
      </c>
      <c r="AD355" s="17">
        <v>9.7405139603064295E-2</v>
      </c>
      <c r="AE355" s="17"/>
      <c r="AF355" s="17">
        <v>0.123596615157698</v>
      </c>
      <c r="AG355" s="17">
        <v>7.6229958463473399E-2</v>
      </c>
      <c r="AH355" s="17">
        <v>9.4675602719856894E-2</v>
      </c>
    </row>
    <row r="356" spans="2:34" x14ac:dyDescent="0.3">
      <c r="B356" t="s">
        <v>245</v>
      </c>
      <c r="C356" s="17">
        <v>2.7162517757725799E-2</v>
      </c>
      <c r="D356" s="17">
        <v>2.5582625350922601E-2</v>
      </c>
      <c r="E356" s="17">
        <v>2.8752177352489999E-2</v>
      </c>
      <c r="F356" s="17"/>
      <c r="G356" s="17">
        <v>6.1437062426186802E-2</v>
      </c>
      <c r="H356" s="17">
        <v>1.61686698547252E-2</v>
      </c>
      <c r="I356" s="17">
        <v>2.9785571676599499E-2</v>
      </c>
      <c r="J356" s="17">
        <v>3.5346027574243197E-2</v>
      </c>
      <c r="K356" s="17">
        <v>2.6510279393807401E-2</v>
      </c>
      <c r="L356" s="17">
        <v>4.9830098301145197E-3</v>
      </c>
      <c r="M356" s="17"/>
      <c r="N356" s="17">
        <v>1.8038369436524499E-2</v>
      </c>
      <c r="O356" s="17">
        <v>2.968948347062E-2</v>
      </c>
      <c r="P356" s="17">
        <v>3.9171890521830101E-2</v>
      </c>
      <c r="Q356" s="17">
        <v>2.0400984747193301E-2</v>
      </c>
      <c r="R356" s="17"/>
      <c r="S356" s="17">
        <v>2.8052697352861901E-2</v>
      </c>
      <c r="T356" s="17">
        <v>4.27359548506153E-2</v>
      </c>
      <c r="U356" s="17">
        <v>5.0823659731972497E-2</v>
      </c>
      <c r="V356" s="17">
        <v>4.46205967631252E-2</v>
      </c>
      <c r="W356" s="17">
        <v>1.71851883392403E-2</v>
      </c>
      <c r="X356" s="17">
        <v>3.8046136051318798E-2</v>
      </c>
      <c r="Y356" s="17">
        <v>2.7697206717269399E-2</v>
      </c>
      <c r="Z356" s="17">
        <v>2.3862183200508098E-2</v>
      </c>
      <c r="AA356" s="17">
        <v>0</v>
      </c>
      <c r="AB356" s="17">
        <v>0</v>
      </c>
      <c r="AC356" s="17">
        <v>0</v>
      </c>
      <c r="AD356" s="17">
        <v>5.9590068888204901E-2</v>
      </c>
      <c r="AE356" s="17"/>
      <c r="AF356" s="17">
        <v>3.7340770028742101E-2</v>
      </c>
      <c r="AG356" s="17">
        <v>2.1781552419027701E-2</v>
      </c>
      <c r="AH356" s="17">
        <v>3.6956281297678098E-2</v>
      </c>
    </row>
    <row r="357" spans="2:34" x14ac:dyDescent="0.3">
      <c r="B357" t="s">
        <v>246</v>
      </c>
      <c r="C357" s="17">
        <v>1.14935766845737E-2</v>
      </c>
      <c r="D357" s="17">
        <v>1.2566666065142699E-2</v>
      </c>
      <c r="E357" s="17">
        <v>1.0472570985105499E-2</v>
      </c>
      <c r="F357" s="17"/>
      <c r="G357" s="17">
        <v>8.0966100161603393E-3</v>
      </c>
      <c r="H357" s="17">
        <v>1.78142503914595E-2</v>
      </c>
      <c r="I357" s="17">
        <v>6.9503441619511597E-3</v>
      </c>
      <c r="J357" s="17">
        <v>1.3130756425863E-2</v>
      </c>
      <c r="K357" s="17">
        <v>7.302660854612E-3</v>
      </c>
      <c r="L357" s="17">
        <v>1.3821828189952E-2</v>
      </c>
      <c r="M357" s="17"/>
      <c r="N357" s="17">
        <v>7.8602522910077993E-3</v>
      </c>
      <c r="O357" s="17">
        <v>1.7087073128067301E-2</v>
      </c>
      <c r="P357" s="17">
        <v>1.8376614880797899E-2</v>
      </c>
      <c r="Q357" s="17">
        <v>3.6917815016826302E-3</v>
      </c>
      <c r="R357" s="17"/>
      <c r="S357" s="17">
        <v>6.9097610558632797E-3</v>
      </c>
      <c r="T357" s="17">
        <v>1.53394272625271E-2</v>
      </c>
      <c r="U357" s="17">
        <v>0</v>
      </c>
      <c r="V357" s="17">
        <v>1.13984499887308E-2</v>
      </c>
      <c r="W357" s="17">
        <v>4.9274031197353602E-2</v>
      </c>
      <c r="X357" s="17">
        <v>0</v>
      </c>
      <c r="Y357" s="17">
        <v>1.21336481241178E-2</v>
      </c>
      <c r="Z357" s="17">
        <v>2.30042024200178E-2</v>
      </c>
      <c r="AA357" s="17">
        <v>9.1653802138001207E-3</v>
      </c>
      <c r="AB357" s="17">
        <v>1.31329002824912E-2</v>
      </c>
      <c r="AC357" s="17">
        <v>0</v>
      </c>
      <c r="AD357" s="17">
        <v>0</v>
      </c>
      <c r="AE357" s="17"/>
      <c r="AF357" s="17">
        <v>1.4586982530294799E-2</v>
      </c>
      <c r="AG357" s="17">
        <v>9.4801633737468093E-3</v>
      </c>
      <c r="AH357" s="17">
        <v>1.45565882856214E-2</v>
      </c>
    </row>
    <row r="358" spans="2:34" x14ac:dyDescent="0.3">
      <c r="B358" t="s">
        <v>60</v>
      </c>
      <c r="C358" s="17">
        <v>5.7723512044001203E-2</v>
      </c>
      <c r="D358" s="17">
        <v>2.7570945379807199E-2</v>
      </c>
      <c r="E358" s="17">
        <v>8.7159098786818795E-2</v>
      </c>
      <c r="F358" s="17"/>
      <c r="G358" s="17">
        <v>8.8857371673166499E-2</v>
      </c>
      <c r="H358" s="17">
        <v>4.5867008743821901E-2</v>
      </c>
      <c r="I358" s="17">
        <v>5.6181977799433402E-2</v>
      </c>
      <c r="J358" s="17">
        <v>7.3890708924862006E-2</v>
      </c>
      <c r="K358" s="17">
        <v>4.0902017772121498E-2</v>
      </c>
      <c r="L358" s="17">
        <v>4.61382222189827E-2</v>
      </c>
      <c r="M358" s="17"/>
      <c r="N358" s="17">
        <v>2.1425711070304301E-2</v>
      </c>
      <c r="O358" s="17">
        <v>5.63241916480577E-2</v>
      </c>
      <c r="P358" s="17">
        <v>6.2267854043029598E-2</v>
      </c>
      <c r="Q358" s="17">
        <v>9.1811361663634294E-2</v>
      </c>
      <c r="R358" s="17"/>
      <c r="S358" s="17">
        <v>2.82639212330126E-2</v>
      </c>
      <c r="T358" s="17">
        <v>5.14892248874005E-2</v>
      </c>
      <c r="U358" s="17">
        <v>4.5995881623802998E-2</v>
      </c>
      <c r="V358" s="17">
        <v>0.10506645590214</v>
      </c>
      <c r="W358" s="17">
        <v>8.44066265668377E-2</v>
      </c>
      <c r="X358" s="17">
        <v>5.4287153505410399E-2</v>
      </c>
      <c r="Y358" s="17">
        <v>6.3289363790375794E-2</v>
      </c>
      <c r="Z358" s="17">
        <v>2.2111555317942799E-2</v>
      </c>
      <c r="AA358" s="17">
        <v>4.1249937556180602E-2</v>
      </c>
      <c r="AB358" s="17">
        <v>6.3129865586972506E-2</v>
      </c>
      <c r="AC358" s="17">
        <v>0.100058038830024</v>
      </c>
      <c r="AD358" s="17">
        <v>6.6251262992903098E-2</v>
      </c>
      <c r="AE358" s="17"/>
      <c r="AF358" s="17">
        <v>2.8779547289265701E-2</v>
      </c>
      <c r="AG358" s="17">
        <v>1.3737218669966E-2</v>
      </c>
      <c r="AH358" s="17">
        <v>4.2306668406001099E-2</v>
      </c>
    </row>
    <row r="359" spans="2:34" x14ac:dyDescent="0.3">
      <c r="B359" t="s">
        <v>247</v>
      </c>
      <c r="C359" s="17">
        <v>0.78716224170096205</v>
      </c>
      <c r="D359" s="17">
        <v>0.81643230480017004</v>
      </c>
      <c r="E359" s="17">
        <v>0.75828068267816295</v>
      </c>
      <c r="F359" s="17"/>
      <c r="G359" s="17">
        <v>0.72680788070776303</v>
      </c>
      <c r="H359" s="17">
        <v>0.79120729704310699</v>
      </c>
      <c r="I359" s="17">
        <v>0.80267203678713295</v>
      </c>
      <c r="J359" s="17">
        <v>0.73928460915668404</v>
      </c>
      <c r="K359" s="17">
        <v>0.81315164689395303</v>
      </c>
      <c r="L359" s="17">
        <v>0.83264707380400604</v>
      </c>
      <c r="M359" s="17"/>
      <c r="N359" s="17">
        <v>0.88148952485934695</v>
      </c>
      <c r="O359" s="17">
        <v>0.77633022762558501</v>
      </c>
      <c r="P359" s="17">
        <v>0.720666493829346</v>
      </c>
      <c r="Q359" s="17">
        <v>0.75905543377958395</v>
      </c>
      <c r="R359" s="17"/>
      <c r="S359" s="17">
        <v>0.83676107988084103</v>
      </c>
      <c r="T359" s="17">
        <v>0.76008066695936805</v>
      </c>
      <c r="U359" s="17">
        <v>0.83502311613230895</v>
      </c>
      <c r="V359" s="17">
        <v>0.678098276445397</v>
      </c>
      <c r="W359" s="17">
        <v>0.64108576664092198</v>
      </c>
      <c r="X359" s="17">
        <v>0.81036719400275803</v>
      </c>
      <c r="Y359" s="17">
        <v>0.75731821738201399</v>
      </c>
      <c r="Z359" s="17">
        <v>0.88614052905378204</v>
      </c>
      <c r="AA359" s="17">
        <v>0.80878219740959501</v>
      </c>
      <c r="AB359" s="17">
        <v>0.821802449634492</v>
      </c>
      <c r="AC359" s="17">
        <v>0.86525958388326796</v>
      </c>
      <c r="AD359" s="17">
        <v>0.77675352851582802</v>
      </c>
      <c r="AE359" s="17"/>
      <c r="AF359" s="17">
        <v>0.79569608499400002</v>
      </c>
      <c r="AG359" s="17">
        <v>0.87877110707378603</v>
      </c>
      <c r="AH359" s="17">
        <v>0.81150485929084204</v>
      </c>
    </row>
    <row r="360" spans="2:34" x14ac:dyDescent="0.3">
      <c r="B360" t="s">
        <v>248</v>
      </c>
      <c r="C360" s="17">
        <v>3.8656094442299498E-2</v>
      </c>
      <c r="D360" s="17">
        <v>3.8149291416065399E-2</v>
      </c>
      <c r="E360" s="17">
        <v>3.9224748337595497E-2</v>
      </c>
      <c r="F360" s="17"/>
      <c r="G360" s="17">
        <v>6.9533672442347094E-2</v>
      </c>
      <c r="H360" s="17">
        <v>3.39829202461846E-2</v>
      </c>
      <c r="I360" s="17">
        <v>3.6735915838550702E-2</v>
      </c>
      <c r="J360" s="17">
        <v>4.8476784000106202E-2</v>
      </c>
      <c r="K360" s="17">
        <v>3.3812940248419403E-2</v>
      </c>
      <c r="L360" s="17">
        <v>1.8804838020066501E-2</v>
      </c>
      <c r="M360" s="17"/>
      <c r="N360" s="17">
        <v>2.5898621727532298E-2</v>
      </c>
      <c r="O360" s="17">
        <v>4.6776556598687298E-2</v>
      </c>
      <c r="P360" s="17">
        <v>5.7548505402628E-2</v>
      </c>
      <c r="Q360" s="17">
        <v>2.4092766248875901E-2</v>
      </c>
      <c r="R360" s="17"/>
      <c r="S360" s="17">
        <v>3.4962458408725201E-2</v>
      </c>
      <c r="T360" s="17">
        <v>5.80753821131424E-2</v>
      </c>
      <c r="U360" s="17">
        <v>5.0823659731972497E-2</v>
      </c>
      <c r="V360" s="17">
        <v>5.6019046751855997E-2</v>
      </c>
      <c r="W360" s="17">
        <v>6.6459219536593894E-2</v>
      </c>
      <c r="X360" s="17">
        <v>3.8046136051318798E-2</v>
      </c>
      <c r="Y360" s="17">
        <v>3.9830854841387202E-2</v>
      </c>
      <c r="Z360" s="17">
        <v>4.6866385620525801E-2</v>
      </c>
      <c r="AA360" s="17">
        <v>9.1653802138001207E-3</v>
      </c>
      <c r="AB360" s="17">
        <v>1.31329002824912E-2</v>
      </c>
      <c r="AC360" s="17">
        <v>0</v>
      </c>
      <c r="AD360" s="17">
        <v>5.9590068888204901E-2</v>
      </c>
      <c r="AE360" s="17"/>
      <c r="AF360" s="17">
        <v>5.1927752559036901E-2</v>
      </c>
      <c r="AG360" s="17">
        <v>3.1261715792774598E-2</v>
      </c>
      <c r="AH360" s="17">
        <v>5.1512869583299502E-2</v>
      </c>
    </row>
    <row r="361" spans="2:34" x14ac:dyDescent="0.3">
      <c r="B361" t="s">
        <v>87</v>
      </c>
      <c r="C361" s="17">
        <v>0.74850614725866305</v>
      </c>
      <c r="D361" s="17">
        <v>0.77828301338410499</v>
      </c>
      <c r="E361" s="17">
        <v>0.71905593434056803</v>
      </c>
      <c r="F361" s="17"/>
      <c r="G361" s="17">
        <v>0.65727420826541605</v>
      </c>
      <c r="H361" s="17">
        <v>0.75722437679692201</v>
      </c>
      <c r="I361" s="17">
        <v>0.76593612094858199</v>
      </c>
      <c r="J361" s="17">
        <v>0.69080782515657801</v>
      </c>
      <c r="K361" s="17">
        <v>0.77933870664553395</v>
      </c>
      <c r="L361" s="17">
        <v>0.81384223578393899</v>
      </c>
      <c r="M361" s="17"/>
      <c r="N361" s="17">
        <v>0.85559090313181496</v>
      </c>
      <c r="O361" s="17">
        <v>0.72955367102689805</v>
      </c>
      <c r="P361" s="17">
        <v>0.66311798842671799</v>
      </c>
      <c r="Q361" s="17">
        <v>0.73496266753070805</v>
      </c>
      <c r="R361" s="17"/>
      <c r="S361" s="17">
        <v>0.801798621472116</v>
      </c>
      <c r="T361" s="17">
        <v>0.70200528484622604</v>
      </c>
      <c r="U361" s="17">
        <v>0.78419945640033695</v>
      </c>
      <c r="V361" s="17">
        <v>0.62207922969354101</v>
      </c>
      <c r="W361" s="17">
        <v>0.57462654710432803</v>
      </c>
      <c r="X361" s="17">
        <v>0.77232105795144002</v>
      </c>
      <c r="Y361" s="17">
        <v>0.71748736254062695</v>
      </c>
      <c r="Z361" s="17">
        <v>0.83927414343325601</v>
      </c>
      <c r="AA361" s="17">
        <v>0.79961681719579503</v>
      </c>
      <c r="AB361" s="17">
        <v>0.80866954935200097</v>
      </c>
      <c r="AC361" s="17">
        <v>0.86525958388326796</v>
      </c>
      <c r="AD361" s="17">
        <v>0.71716345962762296</v>
      </c>
      <c r="AE361" s="17"/>
      <c r="AF361" s="17">
        <v>0.74376833243496299</v>
      </c>
      <c r="AG361" s="17">
        <v>0.84750939128101099</v>
      </c>
      <c r="AH361" s="17">
        <v>0.759991989707543</v>
      </c>
    </row>
    <row r="362" spans="2:34" x14ac:dyDescent="0.3">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row>
    <row r="363" spans="2:34" x14ac:dyDescent="0.3">
      <c r="B363" s="6" t="s">
        <v>259</v>
      </c>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row>
    <row r="364" spans="2:34" x14ac:dyDescent="0.3">
      <c r="B364" s="24" t="s">
        <v>63</v>
      </c>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row>
    <row r="365" spans="2:34" x14ac:dyDescent="0.3">
      <c r="B365" t="s">
        <v>250</v>
      </c>
      <c r="C365" s="17">
        <v>0.43128506330612398</v>
      </c>
      <c r="D365" s="17">
        <v>0.45842557212173701</v>
      </c>
      <c r="E365" s="17">
        <v>0.40573754848687199</v>
      </c>
      <c r="F365" s="17"/>
      <c r="G365" s="17">
        <v>0.438488156541674</v>
      </c>
      <c r="H365" s="17">
        <v>0.51002149850235101</v>
      </c>
      <c r="I365" s="17">
        <v>0.40951530412373299</v>
      </c>
      <c r="J365" s="17">
        <v>0.38860035462718401</v>
      </c>
      <c r="K365" s="17">
        <v>0.40657095860334702</v>
      </c>
      <c r="L365" s="17">
        <v>0.43166999433874997</v>
      </c>
      <c r="M365" s="17"/>
      <c r="N365" s="17">
        <v>0.49835613060633599</v>
      </c>
      <c r="O365" s="17">
        <v>0.48072318632545402</v>
      </c>
      <c r="P365" s="17">
        <v>0.37059036648877403</v>
      </c>
      <c r="Q365" s="17">
        <v>0.36248724260849702</v>
      </c>
      <c r="R365" s="17"/>
      <c r="S365" s="17">
        <v>0.45072627933541198</v>
      </c>
      <c r="T365" s="17">
        <v>0.38551535394651198</v>
      </c>
      <c r="U365" s="17">
        <v>0.401551192187801</v>
      </c>
      <c r="V365" s="17">
        <v>0.42181910982027898</v>
      </c>
      <c r="W365" s="17">
        <v>0.45379862420172801</v>
      </c>
      <c r="X365" s="17">
        <v>0.39533543945284899</v>
      </c>
      <c r="Y365" s="17">
        <v>0.40206948476141202</v>
      </c>
      <c r="Z365" s="17">
        <v>0.48529164040638501</v>
      </c>
      <c r="AA365" s="17">
        <v>0.44015160747856402</v>
      </c>
      <c r="AB365" s="17">
        <v>0.48977610023436802</v>
      </c>
      <c r="AC365" s="17">
        <v>0.48149665949631398</v>
      </c>
      <c r="AD365" s="17">
        <v>0.41722744402899897</v>
      </c>
      <c r="AE365" s="17"/>
      <c r="AF365" s="17">
        <v>0.44988221243337101</v>
      </c>
      <c r="AG365" s="17">
        <v>0.51248156607567097</v>
      </c>
      <c r="AH365" s="17">
        <v>0.37333189080395601</v>
      </c>
    </row>
    <row r="366" spans="2:34" x14ac:dyDescent="0.3">
      <c r="B366" t="s">
        <v>251</v>
      </c>
      <c r="C366" s="17">
        <v>0.33282304958353698</v>
      </c>
      <c r="D366" s="17">
        <v>0.349499275368155</v>
      </c>
      <c r="E366" s="17">
        <v>0.317258626398225</v>
      </c>
      <c r="F366" s="17"/>
      <c r="G366" s="17">
        <v>0.41707830906125698</v>
      </c>
      <c r="H366" s="17">
        <v>0.45868158464097902</v>
      </c>
      <c r="I366" s="17">
        <v>0.29989505429936503</v>
      </c>
      <c r="J366" s="17">
        <v>0.38082305381662102</v>
      </c>
      <c r="K366" s="17">
        <v>0.27173882588904702</v>
      </c>
      <c r="L366" s="17">
        <v>0.20384107930872999</v>
      </c>
      <c r="M366" s="17"/>
      <c r="N366" s="17">
        <v>0.42295271357514802</v>
      </c>
      <c r="O366" s="17">
        <v>0.33615733844291201</v>
      </c>
      <c r="P366" s="17">
        <v>0.304869347414359</v>
      </c>
      <c r="Q366" s="17">
        <v>0.25433802906456798</v>
      </c>
      <c r="R366" s="17"/>
      <c r="S366" s="17">
        <v>0.43730188954681798</v>
      </c>
      <c r="T366" s="17">
        <v>0.33373404565267001</v>
      </c>
      <c r="U366" s="17">
        <v>0.16315719693786701</v>
      </c>
      <c r="V366" s="17">
        <v>0.31449218089147202</v>
      </c>
      <c r="W366" s="17">
        <v>0.39381505700344699</v>
      </c>
      <c r="X366" s="17">
        <v>0.33519767124236399</v>
      </c>
      <c r="Y366" s="17">
        <v>0.309631647151619</v>
      </c>
      <c r="Z366" s="17">
        <v>0.452129085758736</v>
      </c>
      <c r="AA366" s="17">
        <v>0.280012812875505</v>
      </c>
      <c r="AB366" s="17">
        <v>0.302095949556834</v>
      </c>
      <c r="AC366" s="17">
        <v>0.40024744594226802</v>
      </c>
      <c r="AD366" s="17">
        <v>0.28090432132158699</v>
      </c>
      <c r="AE366" s="17"/>
      <c r="AF366" s="17">
        <v>0.33565132278087201</v>
      </c>
      <c r="AG366" s="17">
        <v>0.35708897523716698</v>
      </c>
      <c r="AH366" s="17">
        <v>0.34111623048067002</v>
      </c>
    </row>
    <row r="367" spans="2:34" x14ac:dyDescent="0.3">
      <c r="B367" t="s">
        <v>252</v>
      </c>
      <c r="C367" s="17">
        <v>0.29552028750245601</v>
      </c>
      <c r="D367" s="17">
        <v>0.32900884771445499</v>
      </c>
      <c r="E367" s="17">
        <v>0.263533264898827</v>
      </c>
      <c r="F367" s="17"/>
      <c r="G367" s="17">
        <v>0.1830120296852</v>
      </c>
      <c r="H367" s="17">
        <v>0.28441146159869801</v>
      </c>
      <c r="I367" s="17">
        <v>0.23424742748698099</v>
      </c>
      <c r="J367" s="17">
        <v>0.264257993593914</v>
      </c>
      <c r="K367" s="17">
        <v>0.43265723342635998</v>
      </c>
      <c r="L367" s="17">
        <v>0.36221011318222401</v>
      </c>
      <c r="M367" s="17"/>
      <c r="N367" s="17">
        <v>0.26115213225377698</v>
      </c>
      <c r="O367" s="17">
        <v>0.335563009483548</v>
      </c>
      <c r="P367" s="17">
        <v>0.31866045628775502</v>
      </c>
      <c r="Q367" s="17">
        <v>0.27524318143760002</v>
      </c>
      <c r="R367" s="17"/>
      <c r="S367" s="17">
        <v>0.263841650334253</v>
      </c>
      <c r="T367" s="17">
        <v>0.28259539154826102</v>
      </c>
      <c r="U367" s="17">
        <v>0.36569707864426099</v>
      </c>
      <c r="V367" s="17">
        <v>0.35896686037518599</v>
      </c>
      <c r="W367" s="17">
        <v>0.28908684785737299</v>
      </c>
      <c r="X367" s="17">
        <v>0.22865566105536</v>
      </c>
      <c r="Y367" s="17">
        <v>0.33864869368746697</v>
      </c>
      <c r="Z367" s="17">
        <v>0.29847876351351499</v>
      </c>
      <c r="AA367" s="17">
        <v>0.24564026371349301</v>
      </c>
      <c r="AB367" s="17">
        <v>0.322515150076919</v>
      </c>
      <c r="AC367" s="17">
        <v>0.26711163865737497</v>
      </c>
      <c r="AD367" s="17">
        <v>0.36787570092509497</v>
      </c>
      <c r="AE367" s="17"/>
      <c r="AF367" s="17">
        <v>0.22624838799267499</v>
      </c>
      <c r="AG367" s="17">
        <v>0.26088202785971198</v>
      </c>
      <c r="AH367" s="17">
        <v>0.36322646475630799</v>
      </c>
    </row>
    <row r="368" spans="2:34" x14ac:dyDescent="0.3">
      <c r="B368" t="s">
        <v>253</v>
      </c>
      <c r="C368" s="17">
        <v>0.210568762492647</v>
      </c>
      <c r="D368" s="17">
        <v>0.21143564065836101</v>
      </c>
      <c r="E368" s="17">
        <v>0.21013867601493999</v>
      </c>
      <c r="F368" s="17"/>
      <c r="G368" s="17">
        <v>0.21870198887880299</v>
      </c>
      <c r="H368" s="17">
        <v>0.25033814015231098</v>
      </c>
      <c r="I368" s="17">
        <v>0.27222218650955898</v>
      </c>
      <c r="J368" s="17">
        <v>0.135432118161809</v>
      </c>
      <c r="K368" s="17">
        <v>0.203948100070135</v>
      </c>
      <c r="L368" s="17">
        <v>0.188047397092582</v>
      </c>
      <c r="M368" s="17"/>
      <c r="N368" s="17">
        <v>0.26799426878874699</v>
      </c>
      <c r="O368" s="17">
        <v>0.24545750920491199</v>
      </c>
      <c r="P368" s="17">
        <v>0.13916721918004499</v>
      </c>
      <c r="Q368" s="17">
        <v>0.174876290241639</v>
      </c>
      <c r="R368" s="17"/>
      <c r="S368" s="17">
        <v>0.26042833845761498</v>
      </c>
      <c r="T368" s="17">
        <v>0.26182852955734098</v>
      </c>
      <c r="U368" s="17">
        <v>0.17956416815248999</v>
      </c>
      <c r="V368" s="17">
        <v>0.19101306176156099</v>
      </c>
      <c r="W368" s="17">
        <v>0.239245363754786</v>
      </c>
      <c r="X368" s="17">
        <v>0.156902991967352</v>
      </c>
      <c r="Y368" s="17">
        <v>0.16806714445255899</v>
      </c>
      <c r="Z368" s="17">
        <v>0.20915827304046</v>
      </c>
      <c r="AA368" s="17">
        <v>0.13649924983330999</v>
      </c>
      <c r="AB368" s="17">
        <v>0.220578462106925</v>
      </c>
      <c r="AC368" s="17">
        <v>0.253869461412218</v>
      </c>
      <c r="AD368" s="17">
        <v>0.27806548706133</v>
      </c>
      <c r="AE368" s="17"/>
      <c r="AF368" s="17">
        <v>0.27936723379040002</v>
      </c>
      <c r="AG368" s="17">
        <v>0.26529871853078002</v>
      </c>
      <c r="AH368" s="17">
        <v>0.147157145543549</v>
      </c>
    </row>
    <row r="369" spans="2:34" x14ac:dyDescent="0.3">
      <c r="B369" t="s">
        <v>254</v>
      </c>
      <c r="C369" s="17">
        <v>0.18339006631278701</v>
      </c>
      <c r="D369" s="17">
        <v>0.24172153490646101</v>
      </c>
      <c r="E369" s="17">
        <v>0.12702423579196301</v>
      </c>
      <c r="F369" s="17"/>
      <c r="G369" s="17">
        <v>0.27685910964029598</v>
      </c>
      <c r="H369" s="17">
        <v>0.332772402332282</v>
      </c>
      <c r="I369" s="17">
        <v>0.23985652250606701</v>
      </c>
      <c r="J369" s="17">
        <v>0.10721277594428801</v>
      </c>
      <c r="K369" s="17">
        <v>6.61393277961069E-2</v>
      </c>
      <c r="L369" s="17">
        <v>9.4881686746512303E-2</v>
      </c>
      <c r="M369" s="17"/>
      <c r="N369" s="17">
        <v>0.249112541329368</v>
      </c>
      <c r="O369" s="17">
        <v>0.178668429358076</v>
      </c>
      <c r="P369" s="17">
        <v>0.15828722464109701</v>
      </c>
      <c r="Q369" s="17">
        <v>0.13716738916285701</v>
      </c>
      <c r="R369" s="17"/>
      <c r="S369" s="17">
        <v>0.27829155236695402</v>
      </c>
      <c r="T369" s="17">
        <v>0.17141389127831599</v>
      </c>
      <c r="U369" s="17">
        <v>0.130351053341729</v>
      </c>
      <c r="V369" s="17">
        <v>0.15291086516284999</v>
      </c>
      <c r="W369" s="17">
        <v>0.18785705778271999</v>
      </c>
      <c r="X369" s="17">
        <v>6.9954155662373202E-2</v>
      </c>
      <c r="Y369" s="17">
        <v>0.183088847601725</v>
      </c>
      <c r="Z369" s="17">
        <v>0.31571527427328899</v>
      </c>
      <c r="AA369" s="17">
        <v>0.194516591502326</v>
      </c>
      <c r="AB369" s="17">
        <v>0.178100308648376</v>
      </c>
      <c r="AC369" s="17">
        <v>0.20357995233277201</v>
      </c>
      <c r="AD369" s="17">
        <v>0.124570482663725</v>
      </c>
      <c r="AE369" s="17"/>
      <c r="AF369" s="17">
        <v>0.13716577960599199</v>
      </c>
      <c r="AG369" s="17">
        <v>0.322104483267379</v>
      </c>
      <c r="AH369" s="17">
        <v>0.12687401482573801</v>
      </c>
    </row>
    <row r="370" spans="2:34" x14ac:dyDescent="0.3">
      <c r="B370" t="s">
        <v>255</v>
      </c>
      <c r="C370" s="17">
        <v>0.16077652870532799</v>
      </c>
      <c r="D370" s="17">
        <v>0.156346194322911</v>
      </c>
      <c r="E370" s="17">
        <v>0.16540016694579299</v>
      </c>
      <c r="F370" s="17"/>
      <c r="G370" s="17">
        <v>0.13442301897363501</v>
      </c>
      <c r="H370" s="17">
        <v>0.17816982706061699</v>
      </c>
      <c r="I370" s="17">
        <v>0.14678898228599099</v>
      </c>
      <c r="J370" s="17">
        <v>0.164271890031332</v>
      </c>
      <c r="K370" s="17">
        <v>0.19034127758036401</v>
      </c>
      <c r="L370" s="17">
        <v>0.152825762564163</v>
      </c>
      <c r="M370" s="17"/>
      <c r="N370" s="17">
        <v>0.19855308484093601</v>
      </c>
      <c r="O370" s="17">
        <v>0.21633096028512</v>
      </c>
      <c r="P370" s="17">
        <v>8.2528855981720703E-2</v>
      </c>
      <c r="Q370" s="17">
        <v>0.13357128243197999</v>
      </c>
      <c r="R370" s="17"/>
      <c r="S370" s="17">
        <v>0.160718285303388</v>
      </c>
      <c r="T370" s="17">
        <v>0.184824531932192</v>
      </c>
      <c r="U370" s="17">
        <v>0.107628253429961</v>
      </c>
      <c r="V370" s="17">
        <v>0.120043423555348</v>
      </c>
      <c r="W370" s="17">
        <v>0.242759966946513</v>
      </c>
      <c r="X370" s="17">
        <v>0.180252541285539</v>
      </c>
      <c r="Y370" s="17">
        <v>0.14493279053372099</v>
      </c>
      <c r="Z370" s="17">
        <v>0.111185586262413</v>
      </c>
      <c r="AA370" s="17">
        <v>0.13375629777461501</v>
      </c>
      <c r="AB370" s="17">
        <v>0.18957104066782299</v>
      </c>
      <c r="AC370" s="17">
        <v>0.120348952996241</v>
      </c>
      <c r="AD370" s="17">
        <v>0.26106316241080302</v>
      </c>
      <c r="AE370" s="17"/>
      <c r="AF370" s="17">
        <v>0.22501916484915499</v>
      </c>
      <c r="AG370" s="17">
        <v>0.19503270686053001</v>
      </c>
      <c r="AH370" s="17">
        <v>0.11264217404193699</v>
      </c>
    </row>
    <row r="371" spans="2:34" x14ac:dyDescent="0.3">
      <c r="B371" t="s">
        <v>256</v>
      </c>
      <c r="C371" s="17">
        <v>0.15809392453263499</v>
      </c>
      <c r="D371" s="17">
        <v>0.15003471375850699</v>
      </c>
      <c r="E371" s="17">
        <v>0.166241266560926</v>
      </c>
      <c r="F371" s="17"/>
      <c r="G371" s="17">
        <v>0.19719737421988101</v>
      </c>
      <c r="H371" s="17">
        <v>0.19930479290143199</v>
      </c>
      <c r="I371" s="17">
        <v>0.141489655325758</v>
      </c>
      <c r="J371" s="17">
        <v>0.15339574591079799</v>
      </c>
      <c r="K371" s="17">
        <v>0.13263770573845299</v>
      </c>
      <c r="L371" s="17">
        <v>0.13320219920773299</v>
      </c>
      <c r="M371" s="17"/>
      <c r="N371" s="17">
        <v>0.140472305806251</v>
      </c>
      <c r="O371" s="17">
        <v>0.214965351099693</v>
      </c>
      <c r="P371" s="17">
        <v>0.14800534243008701</v>
      </c>
      <c r="Q371" s="17">
        <v>0.129269799267203</v>
      </c>
      <c r="R371" s="17"/>
      <c r="S371" s="17">
        <v>0.16703275560668199</v>
      </c>
      <c r="T371" s="17">
        <v>0.14001351238006901</v>
      </c>
      <c r="U371" s="17">
        <v>0.15504853827803899</v>
      </c>
      <c r="V371" s="17">
        <v>0.29140652103612502</v>
      </c>
      <c r="W371" s="17">
        <v>0.121087393692191</v>
      </c>
      <c r="X371" s="17">
        <v>0.190545318656859</v>
      </c>
      <c r="Y371" s="17">
        <v>0.14238127444834001</v>
      </c>
      <c r="Z371" s="17">
        <v>0.17875538117898199</v>
      </c>
      <c r="AA371" s="17">
        <v>9.9218463414558603E-2</v>
      </c>
      <c r="AB371" s="17">
        <v>0.112993951641758</v>
      </c>
      <c r="AC371" s="17">
        <v>0.19834053868568299</v>
      </c>
      <c r="AD371" s="17">
        <v>8.8772639690266594E-2</v>
      </c>
      <c r="AE371" s="17"/>
      <c r="AF371" s="17">
        <v>8.1561221430683895E-2</v>
      </c>
      <c r="AG371" s="17">
        <v>0.19981488400408201</v>
      </c>
      <c r="AH371" s="17">
        <v>0.115197535528031</v>
      </c>
    </row>
    <row r="372" spans="2:34" x14ac:dyDescent="0.3">
      <c r="B372" t="s">
        <v>257</v>
      </c>
      <c r="C372" s="17">
        <v>0.119776220273307</v>
      </c>
      <c r="D372" s="17">
        <v>0.131739227382799</v>
      </c>
      <c r="E372" s="17">
        <v>0.108377465237796</v>
      </c>
      <c r="F372" s="17"/>
      <c r="G372" s="17">
        <v>0.20418774953562199</v>
      </c>
      <c r="H372" s="17">
        <v>0.14606285986121001</v>
      </c>
      <c r="I372" s="17">
        <v>0.12517826633692899</v>
      </c>
      <c r="J372" s="17">
        <v>0.111080420399344</v>
      </c>
      <c r="K372" s="17">
        <v>7.8950662567284099E-2</v>
      </c>
      <c r="L372" s="17">
        <v>7.25536442392095E-2</v>
      </c>
      <c r="M372" s="17"/>
      <c r="N372" s="17">
        <v>0.14594736451615101</v>
      </c>
      <c r="O372" s="17">
        <v>0.15462545878651701</v>
      </c>
      <c r="P372" s="17">
        <v>7.5701060373309106E-2</v>
      </c>
      <c r="Q372" s="17">
        <v>9.5902955782242796E-2</v>
      </c>
      <c r="R372" s="17"/>
      <c r="S372" s="17">
        <v>0.129351747113893</v>
      </c>
      <c r="T372" s="17">
        <v>0.12910048533452001</v>
      </c>
      <c r="U372" s="17">
        <v>0.103686666858119</v>
      </c>
      <c r="V372" s="17">
        <v>0.14219490382400601</v>
      </c>
      <c r="W372" s="17">
        <v>0.13498247542439901</v>
      </c>
      <c r="X372" s="17">
        <v>0.13637968383297799</v>
      </c>
      <c r="Y372" s="17">
        <v>6.0685884121740002E-2</v>
      </c>
      <c r="Z372" s="17">
        <v>4.3978689170639698E-2</v>
      </c>
      <c r="AA372" s="17">
        <v>9.5738408516406096E-2</v>
      </c>
      <c r="AB372" s="17">
        <v>0.139352161739977</v>
      </c>
      <c r="AC372" s="17">
        <v>0.176478068810587</v>
      </c>
      <c r="AD372" s="17">
        <v>0.11734685571280901</v>
      </c>
      <c r="AE372" s="17"/>
      <c r="AF372" s="17">
        <v>8.9939911868475303E-2</v>
      </c>
      <c r="AG372" s="17">
        <v>0.15027010341788399</v>
      </c>
      <c r="AH372" s="17">
        <v>4.7839174332242398E-2</v>
      </c>
    </row>
    <row r="373" spans="2:34" x14ac:dyDescent="0.3">
      <c r="B373" t="s">
        <v>258</v>
      </c>
      <c r="C373" s="17">
        <v>6.8280493737853803E-2</v>
      </c>
      <c r="D373" s="17">
        <v>8.0622706214269604E-2</v>
      </c>
      <c r="E373" s="17">
        <v>5.6411990925123702E-2</v>
      </c>
      <c r="F373" s="17"/>
      <c r="G373" s="17">
        <v>0.118155522120376</v>
      </c>
      <c r="H373" s="17">
        <v>0.123114742378894</v>
      </c>
      <c r="I373" s="17">
        <v>9.5763999065177199E-2</v>
      </c>
      <c r="J373" s="17">
        <v>4.2434253226843903E-2</v>
      </c>
      <c r="K373" s="17">
        <v>1.3148064380725801E-2</v>
      </c>
      <c r="L373" s="17">
        <v>2.63737984438462E-2</v>
      </c>
      <c r="M373" s="17"/>
      <c r="N373" s="17">
        <v>6.7388666593682894E-2</v>
      </c>
      <c r="O373" s="17">
        <v>0.107839375571469</v>
      </c>
      <c r="P373" s="17">
        <v>4.77971814591545E-2</v>
      </c>
      <c r="Q373" s="17">
        <v>4.2113441370563401E-2</v>
      </c>
      <c r="R373" s="17"/>
      <c r="S373" s="17">
        <v>0.10642525395642199</v>
      </c>
      <c r="T373" s="17">
        <v>4.4391830174554003E-2</v>
      </c>
      <c r="U373" s="17">
        <v>3.87156032270266E-2</v>
      </c>
      <c r="V373" s="17">
        <v>3.1974169745899901E-2</v>
      </c>
      <c r="W373" s="17">
        <v>3.1494738835885203E-2</v>
      </c>
      <c r="X373" s="17">
        <v>0.122034868992449</v>
      </c>
      <c r="Y373" s="17">
        <v>8.6395587598078902E-2</v>
      </c>
      <c r="Z373" s="17">
        <v>9.6653637082536895E-2</v>
      </c>
      <c r="AA373" s="17">
        <v>6.8953697211191295E-2</v>
      </c>
      <c r="AB373" s="17">
        <v>6.3778744163880394E-2</v>
      </c>
      <c r="AC373" s="17">
        <v>5.2702922361387197E-2</v>
      </c>
      <c r="AD373" s="17">
        <v>5.7012579308902203E-2</v>
      </c>
      <c r="AE373" s="17"/>
      <c r="AF373" s="17">
        <v>3.8976058046537101E-2</v>
      </c>
      <c r="AG373" s="17">
        <v>0.15317606303467299</v>
      </c>
      <c r="AH373" s="17">
        <v>2.23290675619277E-2</v>
      </c>
    </row>
    <row r="374" spans="2:34" x14ac:dyDescent="0.3">
      <c r="B374" t="s">
        <v>75</v>
      </c>
      <c r="C374" s="17">
        <v>0.103231419154349</v>
      </c>
      <c r="D374" s="17">
        <v>7.6466950112780693E-2</v>
      </c>
      <c r="E374" s="17">
        <v>0.12750043649332199</v>
      </c>
      <c r="F374" s="17"/>
      <c r="G374" s="17">
        <v>5.05567895617531E-2</v>
      </c>
      <c r="H374" s="17">
        <v>6.6953614816141094E-2</v>
      </c>
      <c r="I374" s="17">
        <v>0.115365032492714</v>
      </c>
      <c r="J374" s="17">
        <v>0.13589748619568701</v>
      </c>
      <c r="K374" s="17">
        <v>0.15486532567723299</v>
      </c>
      <c r="L374" s="17">
        <v>9.6454919433191302E-2</v>
      </c>
      <c r="M374" s="17"/>
      <c r="N374" s="17">
        <v>7.0021276575386301E-2</v>
      </c>
      <c r="O374" s="17">
        <v>8.9711868124728394E-2</v>
      </c>
      <c r="P374" s="17">
        <v>9.9389028772869301E-2</v>
      </c>
      <c r="Q374" s="17">
        <v>0.158394000788567</v>
      </c>
      <c r="R374" s="17"/>
      <c r="S374" s="17">
        <v>7.2159774234044696E-2</v>
      </c>
      <c r="T374" s="17">
        <v>7.9388306577445805E-2</v>
      </c>
      <c r="U374" s="17">
        <v>9.4578441968810406E-2</v>
      </c>
      <c r="V374" s="17">
        <v>0.12158226497442801</v>
      </c>
      <c r="W374" s="17">
        <v>6.6951284759928606E-2</v>
      </c>
      <c r="X374" s="17">
        <v>0.13470246790197299</v>
      </c>
      <c r="Y374" s="17">
        <v>0.150431292516536</v>
      </c>
      <c r="Z374" s="17">
        <v>4.3856625216622501E-2</v>
      </c>
      <c r="AA374" s="17">
        <v>0.15944101387665299</v>
      </c>
      <c r="AB374" s="17">
        <v>0.102143523854046</v>
      </c>
      <c r="AC374" s="17">
        <v>5.7245694865407301E-2</v>
      </c>
      <c r="AD374" s="17">
        <v>0.135530193433782</v>
      </c>
      <c r="AE374" s="17"/>
      <c r="AF374" s="17">
        <v>0.113082945528364</v>
      </c>
      <c r="AG374" s="17">
        <v>5.81252303082632E-2</v>
      </c>
      <c r="AH374" s="17">
        <v>0.125075134516338</v>
      </c>
    </row>
    <row r="375" spans="2:34" x14ac:dyDescent="0.3">
      <c r="B375" t="s">
        <v>240</v>
      </c>
      <c r="C375" s="17">
        <v>0.131220713091039</v>
      </c>
      <c r="D375" s="17">
        <v>9.7268134444198295E-2</v>
      </c>
      <c r="E375" s="17">
        <v>0.164495815667349</v>
      </c>
      <c r="F375" s="17"/>
      <c r="G375" s="17">
        <v>0.16980817075242099</v>
      </c>
      <c r="H375" s="17">
        <v>8.8639411833031201E-2</v>
      </c>
      <c r="I375" s="17">
        <v>0.11493623123735699</v>
      </c>
      <c r="J375" s="17">
        <v>0.17525724142143601</v>
      </c>
      <c r="K375" s="17">
        <v>0.115355339073242</v>
      </c>
      <c r="L375" s="17">
        <v>0.12837704382802601</v>
      </c>
      <c r="M375" s="17"/>
      <c r="N375" s="17">
        <v>8.1092705002569002E-2</v>
      </c>
      <c r="O375" s="17">
        <v>0.12856196686301999</v>
      </c>
      <c r="P375" s="17">
        <v>0.15406471441842301</v>
      </c>
      <c r="Q375" s="17">
        <v>0.16661440416225701</v>
      </c>
      <c r="R375" s="17"/>
      <c r="S375" s="17">
        <v>8.9869863075226306E-2</v>
      </c>
      <c r="T375" s="17">
        <v>0.171524397506162</v>
      </c>
      <c r="U375" s="17">
        <v>0.114451813245717</v>
      </c>
      <c r="V375" s="17">
        <v>0.183552676193943</v>
      </c>
      <c r="W375" s="17">
        <v>0.16789752759318</v>
      </c>
      <c r="X375" s="17">
        <v>0.12030495363839</v>
      </c>
      <c r="Y375" s="17">
        <v>0.13872651022563301</v>
      </c>
      <c r="Z375" s="17">
        <v>4.5924079126211603E-2</v>
      </c>
      <c r="AA375" s="17">
        <v>0.121071319522114</v>
      </c>
      <c r="AB375" s="17">
        <v>0.120956959120247</v>
      </c>
      <c r="AC375" s="17">
        <v>0.13624228656794499</v>
      </c>
      <c r="AD375" s="17">
        <v>0.13766400831405601</v>
      </c>
      <c r="AE375" s="17"/>
      <c r="AF375" s="17">
        <v>0.12851294683372</v>
      </c>
      <c r="AG375" s="17">
        <v>6.5327217711521599E-2</v>
      </c>
      <c r="AH375" s="17">
        <v>0.10181884375898401</v>
      </c>
    </row>
    <row r="376" spans="2:34" x14ac:dyDescent="0.3">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row>
    <row r="377" spans="2:34" x14ac:dyDescent="0.3">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165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166</v>
      </c>
      <c r="C9" s="17">
        <v>0.26829410046067298</v>
      </c>
      <c r="D9" s="17">
        <v>0.34374206421123499</v>
      </c>
      <c r="E9" s="17">
        <v>0.195449531057453</v>
      </c>
      <c r="F9" s="17"/>
      <c r="G9" s="17">
        <v>0.32523746361442002</v>
      </c>
      <c r="H9" s="17">
        <v>0.34293147532520002</v>
      </c>
      <c r="I9" s="17">
        <v>0.30537854997386799</v>
      </c>
      <c r="J9" s="17">
        <v>0.222487808226564</v>
      </c>
      <c r="K9" s="17">
        <v>0.257357694726004</v>
      </c>
      <c r="L9" s="17">
        <v>0.18422858761639899</v>
      </c>
      <c r="M9" s="17"/>
      <c r="N9" s="17">
        <v>0.34371520137837802</v>
      </c>
      <c r="O9" s="17">
        <v>0.271381093312829</v>
      </c>
      <c r="P9" s="17">
        <v>0.200509307830149</v>
      </c>
      <c r="Q9" s="17">
        <v>0.243696996473873</v>
      </c>
      <c r="R9" s="17"/>
      <c r="S9" s="17">
        <v>0.31370131300182302</v>
      </c>
      <c r="T9" s="17">
        <v>0.27104541075899302</v>
      </c>
      <c r="U9" s="17">
        <v>0.22228425937676399</v>
      </c>
      <c r="V9" s="17">
        <v>0.23428794132553801</v>
      </c>
      <c r="W9" s="17">
        <v>0.34816422347952503</v>
      </c>
      <c r="X9" s="17">
        <v>0.30874578555561499</v>
      </c>
      <c r="Y9" s="17">
        <v>0.22493967751192701</v>
      </c>
      <c r="Z9" s="17">
        <v>0.25053410455324898</v>
      </c>
      <c r="AA9" s="17">
        <v>0.26923721320852601</v>
      </c>
      <c r="AB9" s="17">
        <v>0.25372371765703899</v>
      </c>
      <c r="AC9" s="17">
        <v>0.26210992118384902</v>
      </c>
      <c r="AD9" s="17">
        <v>0.151432307406353</v>
      </c>
      <c r="AE9" s="17"/>
      <c r="AF9" s="17">
        <v>0.26332889886960797</v>
      </c>
      <c r="AG9" s="17">
        <v>0.35721058816198598</v>
      </c>
      <c r="AH9" s="17">
        <v>0.24768643241170199</v>
      </c>
    </row>
    <row r="10" spans="2:34" x14ac:dyDescent="0.3">
      <c r="B10" s="18" t="s">
        <v>167</v>
      </c>
      <c r="C10" s="17">
        <v>0.35809562571487902</v>
      </c>
      <c r="D10" s="17">
        <v>0.32468556927986703</v>
      </c>
      <c r="E10" s="17">
        <v>0.38932704835791199</v>
      </c>
      <c r="F10" s="17"/>
      <c r="G10" s="17">
        <v>0.32974011466178599</v>
      </c>
      <c r="H10" s="17">
        <v>0.33642019287251701</v>
      </c>
      <c r="I10" s="17">
        <v>0.387913628668833</v>
      </c>
      <c r="J10" s="17">
        <v>0.38898749175306702</v>
      </c>
      <c r="K10" s="17">
        <v>0.362946695124304</v>
      </c>
      <c r="L10" s="17">
        <v>0.34185209086443702</v>
      </c>
      <c r="M10" s="17"/>
      <c r="N10" s="17">
        <v>0.31962706510718403</v>
      </c>
      <c r="O10" s="17">
        <v>0.376239244765327</v>
      </c>
      <c r="P10" s="17">
        <v>0.38783277455979098</v>
      </c>
      <c r="Q10" s="17">
        <v>0.34812776990459798</v>
      </c>
      <c r="R10" s="17"/>
      <c r="S10" s="17">
        <v>0.38023234321281002</v>
      </c>
      <c r="T10" s="17">
        <v>0.334392636059754</v>
      </c>
      <c r="U10" s="17">
        <v>0.38604000024062401</v>
      </c>
      <c r="V10" s="17">
        <v>0.40242868961820699</v>
      </c>
      <c r="W10" s="17">
        <v>0.29646858069633802</v>
      </c>
      <c r="X10" s="17">
        <v>0.28762718962510198</v>
      </c>
      <c r="Y10" s="17">
        <v>0.33004527362411901</v>
      </c>
      <c r="Z10" s="17">
        <v>0.45671142119837299</v>
      </c>
      <c r="AA10" s="17">
        <v>0.431079480749197</v>
      </c>
      <c r="AB10" s="17">
        <v>0.32265633942509198</v>
      </c>
      <c r="AC10" s="17">
        <v>0.35166720514684702</v>
      </c>
      <c r="AD10" s="17">
        <v>0.296755207557241</v>
      </c>
      <c r="AE10" s="17"/>
      <c r="AF10" s="17">
        <v>0.38431042100697299</v>
      </c>
      <c r="AG10" s="17">
        <v>0.32606930386133198</v>
      </c>
      <c r="AH10" s="17">
        <v>0.391201613126541</v>
      </c>
    </row>
    <row r="11" spans="2:34" x14ac:dyDescent="0.3">
      <c r="B11" s="18" t="s">
        <v>168</v>
      </c>
      <c r="C11" s="19">
        <v>0.373610273824448</v>
      </c>
      <c r="D11" s="19">
        <v>0.33157236650889799</v>
      </c>
      <c r="E11" s="19">
        <v>0.41522342058463502</v>
      </c>
      <c r="F11" s="19"/>
      <c r="G11" s="19">
        <v>0.34502242172379399</v>
      </c>
      <c r="H11" s="19">
        <v>0.32064833180228403</v>
      </c>
      <c r="I11" s="19">
        <v>0.30670782135730001</v>
      </c>
      <c r="J11" s="19">
        <v>0.38852470002036799</v>
      </c>
      <c r="K11" s="19">
        <v>0.379695610149692</v>
      </c>
      <c r="L11" s="19">
        <v>0.47391932151916499</v>
      </c>
      <c r="M11" s="19"/>
      <c r="N11" s="19">
        <v>0.33665773351443801</v>
      </c>
      <c r="O11" s="19">
        <v>0.352379661921843</v>
      </c>
      <c r="P11" s="19">
        <v>0.41165791761005999</v>
      </c>
      <c r="Q11" s="19">
        <v>0.40817523362152902</v>
      </c>
      <c r="R11" s="19"/>
      <c r="S11" s="19">
        <v>0.30606634378536701</v>
      </c>
      <c r="T11" s="19">
        <v>0.39456195318125298</v>
      </c>
      <c r="U11" s="19">
        <v>0.39167574038261199</v>
      </c>
      <c r="V11" s="19">
        <v>0.36328336905625502</v>
      </c>
      <c r="W11" s="19">
        <v>0.35536719582413701</v>
      </c>
      <c r="X11" s="19">
        <v>0.40362702481928298</v>
      </c>
      <c r="Y11" s="19">
        <v>0.44501504886395399</v>
      </c>
      <c r="Z11" s="19">
        <v>0.29275447424837803</v>
      </c>
      <c r="AA11" s="19">
        <v>0.299683306042277</v>
      </c>
      <c r="AB11" s="19">
        <v>0.42361994291786997</v>
      </c>
      <c r="AC11" s="19">
        <v>0.38622287366930402</v>
      </c>
      <c r="AD11" s="19">
        <v>0.55181248503640601</v>
      </c>
      <c r="AE11" s="19"/>
      <c r="AF11" s="19">
        <v>0.35236068012341898</v>
      </c>
      <c r="AG11" s="19">
        <v>0.31672010797668199</v>
      </c>
      <c r="AH11" s="19">
        <v>0.36111195446175698</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165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169</v>
      </c>
      <c r="C9" s="17">
        <v>0.26144396482044202</v>
      </c>
      <c r="D9" s="17">
        <v>0.27332080567073003</v>
      </c>
      <c r="E9" s="17">
        <v>0.25040681346224097</v>
      </c>
      <c r="F9" s="17"/>
      <c r="G9" s="17">
        <v>0.26643882499399102</v>
      </c>
      <c r="H9" s="17">
        <v>0.34178006364658903</v>
      </c>
      <c r="I9" s="17">
        <v>0.33871358274680002</v>
      </c>
      <c r="J9" s="17">
        <v>0.25595912286768502</v>
      </c>
      <c r="K9" s="17">
        <v>0.17722254668109899</v>
      </c>
      <c r="L9" s="17">
        <v>0.19111442951378199</v>
      </c>
      <c r="M9" s="17"/>
      <c r="N9" s="17">
        <v>0.28820642555723203</v>
      </c>
      <c r="O9" s="17">
        <v>0.253045255365005</v>
      </c>
      <c r="P9" s="17">
        <v>0.239109453292673</v>
      </c>
      <c r="Q9" s="17">
        <v>0.26009446536946201</v>
      </c>
      <c r="R9" s="17"/>
      <c r="S9" s="17">
        <v>0.422090745086381</v>
      </c>
      <c r="T9" s="17">
        <v>0.26530447412632602</v>
      </c>
      <c r="U9" s="17">
        <v>0.19810904801628301</v>
      </c>
      <c r="V9" s="17">
        <v>0.13454698846907201</v>
      </c>
      <c r="W9" s="17">
        <v>0.31629994435311698</v>
      </c>
      <c r="X9" s="17">
        <v>0.27812912571385501</v>
      </c>
      <c r="Y9" s="17">
        <v>0.24228387457842401</v>
      </c>
      <c r="Z9" s="17">
        <v>0.19301335835849101</v>
      </c>
      <c r="AA9" s="17">
        <v>0.26922262390806101</v>
      </c>
      <c r="AB9" s="17">
        <v>0.228056653358362</v>
      </c>
      <c r="AC9" s="17">
        <v>0.20189246944143499</v>
      </c>
      <c r="AD9" s="17">
        <v>0.18092088242998899</v>
      </c>
      <c r="AE9" s="17"/>
      <c r="AF9" s="17">
        <v>0.26121014282226801</v>
      </c>
      <c r="AG9" s="17">
        <v>0.34106600273730198</v>
      </c>
      <c r="AH9" s="17">
        <v>0.31518052658775297</v>
      </c>
    </row>
    <row r="10" spans="2:34" x14ac:dyDescent="0.3">
      <c r="B10" s="18" t="s">
        <v>170</v>
      </c>
      <c r="C10" s="17">
        <v>0.35486651252562501</v>
      </c>
      <c r="D10" s="17">
        <v>0.34030152382436402</v>
      </c>
      <c r="E10" s="17">
        <v>0.36972638230067401</v>
      </c>
      <c r="F10" s="17"/>
      <c r="G10" s="17">
        <v>0.29799623940069703</v>
      </c>
      <c r="H10" s="17">
        <v>0.347244752489137</v>
      </c>
      <c r="I10" s="17">
        <v>0.38524688790848899</v>
      </c>
      <c r="J10" s="17">
        <v>0.38243913384848399</v>
      </c>
      <c r="K10" s="17">
        <v>0.38437507259095199</v>
      </c>
      <c r="L10" s="17">
        <v>0.33178331719158799</v>
      </c>
      <c r="M10" s="17"/>
      <c r="N10" s="17">
        <v>0.33992965739561898</v>
      </c>
      <c r="O10" s="17">
        <v>0.31735308142910001</v>
      </c>
      <c r="P10" s="17">
        <v>0.41740710157074301</v>
      </c>
      <c r="Q10" s="17">
        <v>0.35327436034208498</v>
      </c>
      <c r="R10" s="17"/>
      <c r="S10" s="17">
        <v>0.29206468513318501</v>
      </c>
      <c r="T10" s="17">
        <v>0.42409805111217203</v>
      </c>
      <c r="U10" s="17">
        <v>0.27901793022132498</v>
      </c>
      <c r="V10" s="17">
        <v>0.42609223272580399</v>
      </c>
      <c r="W10" s="17">
        <v>0.391324970417472</v>
      </c>
      <c r="X10" s="17">
        <v>0.237150733226723</v>
      </c>
      <c r="Y10" s="17">
        <v>0.33662805447483701</v>
      </c>
      <c r="Z10" s="17">
        <v>0.48467928130883597</v>
      </c>
      <c r="AA10" s="17">
        <v>0.36946960921952199</v>
      </c>
      <c r="AB10" s="17">
        <v>0.384216729791584</v>
      </c>
      <c r="AC10" s="17">
        <v>0.36133943697698701</v>
      </c>
      <c r="AD10" s="17">
        <v>0.33011195645139402</v>
      </c>
      <c r="AE10" s="17"/>
      <c r="AF10" s="17">
        <v>0.40901200431061802</v>
      </c>
      <c r="AG10" s="17">
        <v>0.34954573754151202</v>
      </c>
      <c r="AH10" s="17">
        <v>0.32108215577162402</v>
      </c>
    </row>
    <row r="11" spans="2:34" x14ac:dyDescent="0.3">
      <c r="B11" s="18" t="s">
        <v>171</v>
      </c>
      <c r="C11" s="19">
        <v>0.38368952265393302</v>
      </c>
      <c r="D11" s="19">
        <v>0.38637767050490601</v>
      </c>
      <c r="E11" s="19">
        <v>0.37986680423708402</v>
      </c>
      <c r="F11" s="19"/>
      <c r="G11" s="19">
        <v>0.43556493560531201</v>
      </c>
      <c r="H11" s="19">
        <v>0.31097518386427397</v>
      </c>
      <c r="I11" s="19">
        <v>0.27603952934471099</v>
      </c>
      <c r="J11" s="19">
        <v>0.36160174328382999</v>
      </c>
      <c r="K11" s="19">
        <v>0.43840238072794901</v>
      </c>
      <c r="L11" s="19">
        <v>0.47710225329463002</v>
      </c>
      <c r="M11" s="19"/>
      <c r="N11" s="19">
        <v>0.371863917047149</v>
      </c>
      <c r="O11" s="19">
        <v>0.42960166320589599</v>
      </c>
      <c r="P11" s="19">
        <v>0.34348344513658402</v>
      </c>
      <c r="Q11" s="19">
        <v>0.38663117428845301</v>
      </c>
      <c r="R11" s="19"/>
      <c r="S11" s="19">
        <v>0.28584456978043499</v>
      </c>
      <c r="T11" s="19">
        <v>0.31059747476150201</v>
      </c>
      <c r="U11" s="19">
        <v>0.52287302176239203</v>
      </c>
      <c r="V11" s="19">
        <v>0.43936077880512397</v>
      </c>
      <c r="W11" s="19">
        <v>0.29237508522941102</v>
      </c>
      <c r="X11" s="19">
        <v>0.48472014105942202</v>
      </c>
      <c r="Y11" s="19">
        <v>0.421088070946739</v>
      </c>
      <c r="Z11" s="19">
        <v>0.32230736033267299</v>
      </c>
      <c r="AA11" s="19">
        <v>0.361307766872417</v>
      </c>
      <c r="AB11" s="19">
        <v>0.387726616850054</v>
      </c>
      <c r="AC11" s="19">
        <v>0.43676809358157798</v>
      </c>
      <c r="AD11" s="19">
        <v>0.48896716111861699</v>
      </c>
      <c r="AE11" s="19"/>
      <c r="AF11" s="19">
        <v>0.32977785286711397</v>
      </c>
      <c r="AG11" s="19">
        <v>0.309388259721186</v>
      </c>
      <c r="AH11" s="19">
        <v>0.363737317640623</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H17"/>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165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28.8" x14ac:dyDescent="0.3">
      <c r="B9" s="18" t="s">
        <v>172</v>
      </c>
      <c r="C9" s="17">
        <v>0.21478442769133499</v>
      </c>
      <c r="D9" s="17">
        <v>0.240757125939602</v>
      </c>
      <c r="E9" s="17">
        <v>0.18994801395518099</v>
      </c>
      <c r="F9" s="17"/>
      <c r="G9" s="17">
        <v>0.29582473242649499</v>
      </c>
      <c r="H9" s="17">
        <v>0.24030456056875901</v>
      </c>
      <c r="I9" s="17">
        <v>0.23773443363511099</v>
      </c>
      <c r="J9" s="17">
        <v>0.17158947933850799</v>
      </c>
      <c r="K9" s="17">
        <v>0.175158448858209</v>
      </c>
      <c r="L9" s="17">
        <v>0.183293662624776</v>
      </c>
      <c r="M9" s="17"/>
      <c r="N9" s="17">
        <v>0.236449185226182</v>
      </c>
      <c r="O9" s="17">
        <v>0.16758948908736401</v>
      </c>
      <c r="P9" s="17">
        <v>0.23675224783573401</v>
      </c>
      <c r="Q9" s="17">
        <v>0.22075607191440899</v>
      </c>
      <c r="R9" s="17"/>
      <c r="S9" s="17">
        <v>0.18523667802612101</v>
      </c>
      <c r="T9" s="17">
        <v>0.23103192059797001</v>
      </c>
      <c r="U9" s="17">
        <v>0.12759848228242299</v>
      </c>
      <c r="V9" s="17">
        <v>0.22987034399283099</v>
      </c>
      <c r="W9" s="17">
        <v>0.29186699005303901</v>
      </c>
      <c r="X9" s="17">
        <v>0.217752660938311</v>
      </c>
      <c r="Y9" s="17">
        <v>0.236248513842645</v>
      </c>
      <c r="Z9" s="17">
        <v>0.23902026112738101</v>
      </c>
      <c r="AA9" s="17">
        <v>0.275588299975423</v>
      </c>
      <c r="AB9" s="17">
        <v>0.170326765651899</v>
      </c>
      <c r="AC9" s="17">
        <v>0.131229231610581</v>
      </c>
      <c r="AD9" s="17">
        <v>0.24303968822419</v>
      </c>
      <c r="AE9" s="17"/>
      <c r="AF9" s="17">
        <v>0.20036638634232901</v>
      </c>
      <c r="AG9" s="17">
        <v>0.20189518874946799</v>
      </c>
      <c r="AH9" s="17">
        <v>0.220398252422707</v>
      </c>
    </row>
    <row r="10" spans="2:34" x14ac:dyDescent="0.3">
      <c r="B10" s="18" t="s">
        <v>173</v>
      </c>
      <c r="C10" s="17">
        <v>0.127934788633385</v>
      </c>
      <c r="D10" s="17">
        <v>0.131212176158224</v>
      </c>
      <c r="E10" s="17">
        <v>0.12499851529931</v>
      </c>
      <c r="F10" s="17"/>
      <c r="G10" s="17">
        <v>0.178230386704714</v>
      </c>
      <c r="H10" s="17">
        <v>0.132695227856474</v>
      </c>
      <c r="I10" s="17">
        <v>0.16846379734008901</v>
      </c>
      <c r="J10" s="17">
        <v>0.12940119696914101</v>
      </c>
      <c r="K10" s="17">
        <v>8.8706615611598497E-2</v>
      </c>
      <c r="L10" s="17">
        <v>8.2853414837492201E-2</v>
      </c>
      <c r="M10" s="17"/>
      <c r="N10" s="17">
        <v>0.12641590864222099</v>
      </c>
      <c r="O10" s="17">
        <v>0.12542516780556401</v>
      </c>
      <c r="P10" s="17">
        <v>0.134220741661118</v>
      </c>
      <c r="Q10" s="17">
        <v>0.123657416518217</v>
      </c>
      <c r="R10" s="17"/>
      <c r="S10" s="17">
        <v>0.12053967554282299</v>
      </c>
      <c r="T10" s="17">
        <v>0.13833202197654901</v>
      </c>
      <c r="U10" s="17">
        <v>0.10988944305713701</v>
      </c>
      <c r="V10" s="17">
        <v>0.120134055243572</v>
      </c>
      <c r="W10" s="17">
        <v>9.5902389498153398E-2</v>
      </c>
      <c r="X10" s="17">
        <v>0.15374949213167699</v>
      </c>
      <c r="Y10" s="17">
        <v>0.195060626282786</v>
      </c>
      <c r="Z10" s="17">
        <v>8.8734986350866504E-2</v>
      </c>
      <c r="AA10" s="17">
        <v>9.5197416893513603E-2</v>
      </c>
      <c r="AB10" s="17">
        <v>0.15064281542288099</v>
      </c>
      <c r="AC10" s="17">
        <v>0.11364078096586799</v>
      </c>
      <c r="AD10" s="17">
        <v>0.13538943017671601</v>
      </c>
      <c r="AE10" s="17"/>
      <c r="AF10" s="17">
        <v>0.16937028032656501</v>
      </c>
      <c r="AG10" s="17">
        <v>0.159965774013726</v>
      </c>
      <c r="AH10" s="17">
        <v>0.113547515313143</v>
      </c>
    </row>
    <row r="11" spans="2:34" x14ac:dyDescent="0.3">
      <c r="B11" s="18" t="s">
        <v>174</v>
      </c>
      <c r="C11" s="17">
        <v>0.42352368150712699</v>
      </c>
      <c r="D11" s="17">
        <v>0.44498811230475699</v>
      </c>
      <c r="E11" s="17">
        <v>0.40151975270444401</v>
      </c>
      <c r="F11" s="17"/>
      <c r="G11" s="17">
        <v>0.395085433578237</v>
      </c>
      <c r="H11" s="17">
        <v>0.482759512176613</v>
      </c>
      <c r="I11" s="17">
        <v>0.44841342397119899</v>
      </c>
      <c r="J11" s="17">
        <v>0.43719747423240601</v>
      </c>
      <c r="K11" s="17">
        <v>0.43923733036912099</v>
      </c>
      <c r="L11" s="17">
        <v>0.35237735366318701</v>
      </c>
      <c r="M11" s="17"/>
      <c r="N11" s="17">
        <v>0.44454859905907101</v>
      </c>
      <c r="O11" s="17">
        <v>0.495462952065647</v>
      </c>
      <c r="P11" s="17">
        <v>0.38596940321075301</v>
      </c>
      <c r="Q11" s="17">
        <v>0.36209499698917702</v>
      </c>
      <c r="R11" s="17"/>
      <c r="S11" s="17">
        <v>0.51218327691528298</v>
      </c>
      <c r="T11" s="17">
        <v>0.37776538749328897</v>
      </c>
      <c r="U11" s="17">
        <v>0.54056405960760601</v>
      </c>
      <c r="V11" s="17">
        <v>0.375820033684305</v>
      </c>
      <c r="W11" s="17">
        <v>0.3937078213379</v>
      </c>
      <c r="X11" s="17">
        <v>0.34867154429171998</v>
      </c>
      <c r="Y11" s="17">
        <v>0.34985306046506598</v>
      </c>
      <c r="Z11" s="17">
        <v>0.444637351092105</v>
      </c>
      <c r="AA11" s="17">
        <v>0.42422142365792898</v>
      </c>
      <c r="AB11" s="17">
        <v>0.41034048163967901</v>
      </c>
      <c r="AC11" s="17">
        <v>0.49704391310922502</v>
      </c>
      <c r="AD11" s="17">
        <v>0.41526920866450301</v>
      </c>
      <c r="AE11" s="17"/>
      <c r="AF11" s="17">
        <v>0.43564645052165402</v>
      </c>
      <c r="AG11" s="17">
        <v>0.51057077909267001</v>
      </c>
      <c r="AH11" s="17">
        <v>0.42593943249575</v>
      </c>
    </row>
    <row r="12" spans="2:34" x14ac:dyDescent="0.3">
      <c r="B12" s="18" t="s">
        <v>60</v>
      </c>
      <c r="C12" s="19">
        <v>0.23375710216815301</v>
      </c>
      <c r="D12" s="19">
        <v>0.18304258559741701</v>
      </c>
      <c r="E12" s="19">
        <v>0.28353371804106497</v>
      </c>
      <c r="F12" s="19"/>
      <c r="G12" s="19">
        <v>0.13085944729055399</v>
      </c>
      <c r="H12" s="19">
        <v>0.14424069939815401</v>
      </c>
      <c r="I12" s="19">
        <v>0.14538834505360099</v>
      </c>
      <c r="J12" s="19">
        <v>0.26181184945994501</v>
      </c>
      <c r="K12" s="19">
        <v>0.296897605161071</v>
      </c>
      <c r="L12" s="19">
        <v>0.38147556887454498</v>
      </c>
      <c r="M12" s="19"/>
      <c r="N12" s="19">
        <v>0.192586307072526</v>
      </c>
      <c r="O12" s="19">
        <v>0.21152239104142501</v>
      </c>
      <c r="P12" s="19">
        <v>0.24305760729239401</v>
      </c>
      <c r="Q12" s="19">
        <v>0.293491514578197</v>
      </c>
      <c r="R12" s="19"/>
      <c r="S12" s="19">
        <v>0.18204036951577299</v>
      </c>
      <c r="T12" s="19">
        <v>0.25287066993219198</v>
      </c>
      <c r="U12" s="19">
        <v>0.22194801505283401</v>
      </c>
      <c r="V12" s="19">
        <v>0.27417556707929303</v>
      </c>
      <c r="W12" s="19">
        <v>0.218522799110907</v>
      </c>
      <c r="X12" s="19">
        <v>0.279826302638292</v>
      </c>
      <c r="Y12" s="19">
        <v>0.21883779940950401</v>
      </c>
      <c r="Z12" s="19">
        <v>0.227607401429648</v>
      </c>
      <c r="AA12" s="19">
        <v>0.204992859473135</v>
      </c>
      <c r="AB12" s="19">
        <v>0.26868993728554103</v>
      </c>
      <c r="AC12" s="19">
        <v>0.25808607431432601</v>
      </c>
      <c r="AD12" s="19">
        <v>0.20630167293459101</v>
      </c>
      <c r="AE12" s="19"/>
      <c r="AF12" s="19">
        <v>0.194616882809452</v>
      </c>
      <c r="AG12" s="19">
        <v>0.127568258144137</v>
      </c>
      <c r="AH12" s="19">
        <v>0.240114799768401</v>
      </c>
    </row>
    <row r="13" spans="2:34" x14ac:dyDescent="0.3">
      <c r="B13" s="16"/>
    </row>
    <row r="14" spans="2:34" x14ac:dyDescent="0.3">
      <c r="B14" t="s">
        <v>64</v>
      </c>
    </row>
    <row r="15" spans="2:34" x14ac:dyDescent="0.3">
      <c r="B15" t="s">
        <v>65</v>
      </c>
    </row>
    <row r="17" spans="2:2" x14ac:dyDescent="0.3">
      <c r="B17"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AH24"/>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185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175</v>
      </c>
      <c r="C9" s="17">
        <v>0.476943875430548</v>
      </c>
      <c r="D9" s="17">
        <v>0.47084761216082799</v>
      </c>
      <c r="E9" s="17">
        <v>0.48184658271228298</v>
      </c>
      <c r="F9" s="17"/>
      <c r="G9" s="17">
        <v>0.52479542229034304</v>
      </c>
      <c r="H9" s="17">
        <v>0.54750690833049398</v>
      </c>
      <c r="I9" s="17">
        <v>0.53190023835362799</v>
      </c>
      <c r="J9" s="17">
        <v>0.45702421731513398</v>
      </c>
      <c r="K9" s="17">
        <v>0.42896830529489699</v>
      </c>
      <c r="L9" s="17">
        <v>0.39158566482801599</v>
      </c>
      <c r="M9" s="17"/>
      <c r="N9" s="17">
        <v>0.55031349113269001</v>
      </c>
      <c r="O9" s="17">
        <v>0.48313833953681001</v>
      </c>
      <c r="P9" s="17">
        <v>0.430052601688656</v>
      </c>
      <c r="Q9" s="17">
        <v>0.43651974313055503</v>
      </c>
      <c r="R9" s="17"/>
      <c r="S9" s="17">
        <v>0.49231355755442102</v>
      </c>
      <c r="T9" s="17">
        <v>0.45940809139281202</v>
      </c>
      <c r="U9" s="17">
        <v>0.49692450177906999</v>
      </c>
      <c r="V9" s="17">
        <v>0.39701007046165399</v>
      </c>
      <c r="W9" s="17">
        <v>0.45142567104428</v>
      </c>
      <c r="X9" s="17">
        <v>0.49427624198424303</v>
      </c>
      <c r="Y9" s="17">
        <v>0.44348908268304399</v>
      </c>
      <c r="Z9" s="17">
        <v>0.64662335647194402</v>
      </c>
      <c r="AA9" s="17">
        <v>0.51797716165307695</v>
      </c>
      <c r="AB9" s="17">
        <v>0.44556268999851401</v>
      </c>
      <c r="AC9" s="17">
        <v>0.50880944417009699</v>
      </c>
      <c r="AD9" s="17">
        <v>0.42999936113934201</v>
      </c>
      <c r="AE9" s="17"/>
      <c r="AF9" s="17">
        <v>0.46212180139859999</v>
      </c>
      <c r="AG9" s="17">
        <v>0.53658875405102302</v>
      </c>
      <c r="AH9" s="17">
        <v>0.46944452089404598</v>
      </c>
    </row>
    <row r="10" spans="2:34" x14ac:dyDescent="0.3">
      <c r="B10" s="18" t="s">
        <v>176</v>
      </c>
      <c r="C10" s="17">
        <v>0.399029762132946</v>
      </c>
      <c r="D10" s="17">
        <v>0.40802521110011097</v>
      </c>
      <c r="E10" s="17">
        <v>0.39106447585435999</v>
      </c>
      <c r="F10" s="17"/>
      <c r="G10" s="17">
        <v>0.31386410643623602</v>
      </c>
      <c r="H10" s="17">
        <v>0.39851973653691802</v>
      </c>
      <c r="I10" s="17">
        <v>0.51477961022199803</v>
      </c>
      <c r="J10" s="17">
        <v>0.43850732052737101</v>
      </c>
      <c r="K10" s="17">
        <v>0.41762722305407302</v>
      </c>
      <c r="L10" s="17">
        <v>0.31702496201609198</v>
      </c>
      <c r="M10" s="17"/>
      <c r="N10" s="17">
        <v>0.43144064000344001</v>
      </c>
      <c r="O10" s="17">
        <v>0.41841313471664299</v>
      </c>
      <c r="P10" s="17">
        <v>0.37754561371321199</v>
      </c>
      <c r="Q10" s="17">
        <v>0.36520432059401298</v>
      </c>
      <c r="R10" s="17"/>
      <c r="S10" s="17">
        <v>0.39484475841516697</v>
      </c>
      <c r="T10" s="17">
        <v>0.39648346801138701</v>
      </c>
      <c r="U10" s="17">
        <v>0.39595391296778598</v>
      </c>
      <c r="V10" s="17">
        <v>0.44762455396201201</v>
      </c>
      <c r="W10" s="17">
        <v>0.34167984205131902</v>
      </c>
      <c r="X10" s="17">
        <v>0.34751462795719301</v>
      </c>
      <c r="Y10" s="17">
        <v>0.384449724614154</v>
      </c>
      <c r="Z10" s="17">
        <v>0.41318762139913501</v>
      </c>
      <c r="AA10" s="17">
        <v>0.44630028848036202</v>
      </c>
      <c r="AB10" s="17">
        <v>0.37567045701867002</v>
      </c>
      <c r="AC10" s="17">
        <v>0.49534130012066602</v>
      </c>
      <c r="AD10" s="17">
        <v>0.33626400005225399</v>
      </c>
      <c r="AE10" s="17"/>
      <c r="AF10" s="17">
        <v>0.41733831118053699</v>
      </c>
      <c r="AG10" s="17">
        <v>0.46336557327617101</v>
      </c>
      <c r="AH10" s="17">
        <v>0.41682805709762499</v>
      </c>
    </row>
    <row r="11" spans="2:34" x14ac:dyDescent="0.3">
      <c r="B11" s="18" t="s">
        <v>177</v>
      </c>
      <c r="C11" s="17">
        <v>0.37286517082196802</v>
      </c>
      <c r="D11" s="17">
        <v>0.42545146513723298</v>
      </c>
      <c r="E11" s="17">
        <v>0.32049690002096498</v>
      </c>
      <c r="F11" s="17"/>
      <c r="G11" s="17">
        <v>0.41495388941877198</v>
      </c>
      <c r="H11" s="17">
        <v>0.40508857111186303</v>
      </c>
      <c r="I11" s="17">
        <v>0.43228842043605697</v>
      </c>
      <c r="J11" s="17">
        <v>0.34690407769114701</v>
      </c>
      <c r="K11" s="17">
        <v>0.33081373315907497</v>
      </c>
      <c r="L11" s="17">
        <v>0.31970135758166002</v>
      </c>
      <c r="M11" s="17"/>
      <c r="N11" s="17">
        <v>0.40713293246250898</v>
      </c>
      <c r="O11" s="17">
        <v>0.37562436225613099</v>
      </c>
      <c r="P11" s="17">
        <v>0.35699103266809301</v>
      </c>
      <c r="Q11" s="17">
        <v>0.344295409549423</v>
      </c>
      <c r="R11" s="17"/>
      <c r="S11" s="17">
        <v>0.43137343939864797</v>
      </c>
      <c r="T11" s="17">
        <v>0.38691421044928997</v>
      </c>
      <c r="U11" s="17">
        <v>0.35944049214845297</v>
      </c>
      <c r="V11" s="17">
        <v>0.41597602054875099</v>
      </c>
      <c r="W11" s="17">
        <v>0.35057774257191199</v>
      </c>
      <c r="X11" s="17">
        <v>0.36590604694878898</v>
      </c>
      <c r="Y11" s="17">
        <v>0.30604670104253601</v>
      </c>
      <c r="Z11" s="17">
        <v>0.40120821641822102</v>
      </c>
      <c r="AA11" s="17">
        <v>0.365173258017226</v>
      </c>
      <c r="AB11" s="17">
        <v>0.30087185863112798</v>
      </c>
      <c r="AC11" s="17">
        <v>0.454433287327425</v>
      </c>
      <c r="AD11" s="17">
        <v>0.26647504201605099</v>
      </c>
      <c r="AE11" s="17"/>
      <c r="AF11" s="17">
        <v>0.35895346900321401</v>
      </c>
      <c r="AG11" s="17">
        <v>0.48931344113866299</v>
      </c>
      <c r="AH11" s="17">
        <v>0.39284341975709902</v>
      </c>
    </row>
    <row r="12" spans="2:34" x14ac:dyDescent="0.3">
      <c r="B12" s="18" t="s">
        <v>178</v>
      </c>
      <c r="C12" s="17">
        <v>0.36273910656781799</v>
      </c>
      <c r="D12" s="17">
        <v>0.31764663786722402</v>
      </c>
      <c r="E12" s="17">
        <v>0.40730139670129401</v>
      </c>
      <c r="F12" s="17"/>
      <c r="G12" s="17">
        <v>0.35904502536615401</v>
      </c>
      <c r="H12" s="17">
        <v>0.36990439137472297</v>
      </c>
      <c r="I12" s="17">
        <v>0.32791903494643898</v>
      </c>
      <c r="J12" s="17">
        <v>0.34931630816591702</v>
      </c>
      <c r="K12" s="17">
        <v>0.44488227509633299</v>
      </c>
      <c r="L12" s="17">
        <v>0.34334593942707498</v>
      </c>
      <c r="M12" s="17"/>
      <c r="N12" s="17">
        <v>0.34952466825224199</v>
      </c>
      <c r="O12" s="17">
        <v>0.38713936664084803</v>
      </c>
      <c r="P12" s="17">
        <v>0.39885018937841299</v>
      </c>
      <c r="Q12" s="17">
        <v>0.316604986027617</v>
      </c>
      <c r="R12" s="17"/>
      <c r="S12" s="17">
        <v>0.38019575805849198</v>
      </c>
      <c r="T12" s="17">
        <v>0.32412370913854899</v>
      </c>
      <c r="U12" s="17">
        <v>0.33595780023215399</v>
      </c>
      <c r="V12" s="17">
        <v>0.321084165236665</v>
      </c>
      <c r="W12" s="17">
        <v>0.44164926286142703</v>
      </c>
      <c r="X12" s="17">
        <v>0.28295739417128901</v>
      </c>
      <c r="Y12" s="17">
        <v>0.42317930678535098</v>
      </c>
      <c r="Z12" s="17">
        <v>0.37353616054639499</v>
      </c>
      <c r="AA12" s="17">
        <v>0.42164957270435399</v>
      </c>
      <c r="AB12" s="17">
        <v>0.32479411860563201</v>
      </c>
      <c r="AC12" s="17">
        <v>0.37886259076443102</v>
      </c>
      <c r="AD12" s="17">
        <v>0.400531132775999</v>
      </c>
      <c r="AE12" s="17"/>
      <c r="AF12" s="17">
        <v>0.38144280856389901</v>
      </c>
      <c r="AG12" s="17">
        <v>0.338815872005788</v>
      </c>
      <c r="AH12" s="17">
        <v>0.40664535607743402</v>
      </c>
    </row>
    <row r="13" spans="2:34" x14ac:dyDescent="0.3">
      <c r="B13" s="18" t="s">
        <v>179</v>
      </c>
      <c r="C13" s="17">
        <v>0.204665616455215</v>
      </c>
      <c r="D13" s="17">
        <v>0.22603967786850601</v>
      </c>
      <c r="E13" s="17">
        <v>0.18428138465576099</v>
      </c>
      <c r="F13" s="17"/>
      <c r="G13" s="17">
        <v>0.212154904663067</v>
      </c>
      <c r="H13" s="17">
        <v>0.26858503849576398</v>
      </c>
      <c r="I13" s="17">
        <v>0.216566494725905</v>
      </c>
      <c r="J13" s="17">
        <v>0.18541947601016801</v>
      </c>
      <c r="K13" s="17">
        <v>0.216196273918322</v>
      </c>
      <c r="L13" s="17">
        <v>0.14598764515710799</v>
      </c>
      <c r="M13" s="17"/>
      <c r="N13" s="17">
        <v>0.170446361667309</v>
      </c>
      <c r="O13" s="17">
        <v>0.22172355118033801</v>
      </c>
      <c r="P13" s="17">
        <v>0.22039061643344601</v>
      </c>
      <c r="Q13" s="17">
        <v>0.20478306201669499</v>
      </c>
      <c r="R13" s="17"/>
      <c r="S13" s="17">
        <v>0.20026148130989399</v>
      </c>
      <c r="T13" s="17">
        <v>0.139122963905812</v>
      </c>
      <c r="U13" s="17">
        <v>0.21161117356864101</v>
      </c>
      <c r="V13" s="17">
        <v>0.16345137879897001</v>
      </c>
      <c r="W13" s="17">
        <v>0.22840745742099799</v>
      </c>
      <c r="X13" s="17">
        <v>0.338116387306789</v>
      </c>
      <c r="Y13" s="17">
        <v>0.17194705809079799</v>
      </c>
      <c r="Z13" s="17">
        <v>0.27758280791402501</v>
      </c>
      <c r="AA13" s="17">
        <v>0.22756901107507499</v>
      </c>
      <c r="AB13" s="17">
        <v>0.18496339812996801</v>
      </c>
      <c r="AC13" s="17">
        <v>0.137621767896037</v>
      </c>
      <c r="AD13" s="17">
        <v>0.234429862326927</v>
      </c>
      <c r="AE13" s="17"/>
      <c r="AF13" s="17">
        <v>0.21330475011566599</v>
      </c>
      <c r="AG13" s="17">
        <v>0.22683226511726601</v>
      </c>
      <c r="AH13" s="17">
        <v>0.21372016760002099</v>
      </c>
    </row>
    <row r="14" spans="2:34" x14ac:dyDescent="0.3">
      <c r="B14" s="18" t="s">
        <v>60</v>
      </c>
      <c r="C14" s="17">
        <v>0.165846549510758</v>
      </c>
      <c r="D14" s="17">
        <v>0.14001045492008601</v>
      </c>
      <c r="E14" s="17">
        <v>0.19129653621116499</v>
      </c>
      <c r="F14" s="17"/>
      <c r="G14" s="17">
        <v>9.5776626417139701E-2</v>
      </c>
      <c r="H14" s="17">
        <v>6.13900652653077E-2</v>
      </c>
      <c r="I14" s="17">
        <v>6.4673703729472898E-2</v>
      </c>
      <c r="J14" s="17">
        <v>0.20260775163280001</v>
      </c>
      <c r="K14" s="17">
        <v>0.22876026740755601</v>
      </c>
      <c r="L14" s="17">
        <v>0.30741903537653698</v>
      </c>
      <c r="M14" s="17"/>
      <c r="N14" s="17">
        <v>0.112174660703362</v>
      </c>
      <c r="O14" s="17">
        <v>0.10939300901070299</v>
      </c>
      <c r="P14" s="17">
        <v>0.20082396793222901</v>
      </c>
      <c r="Q14" s="17">
        <v>0.25107164517284303</v>
      </c>
      <c r="R14" s="17"/>
      <c r="S14" s="17">
        <v>0.131940901679094</v>
      </c>
      <c r="T14" s="17">
        <v>0.191529454100095</v>
      </c>
      <c r="U14" s="17">
        <v>0.19623885274328701</v>
      </c>
      <c r="V14" s="17">
        <v>0.187116944109182</v>
      </c>
      <c r="W14" s="17">
        <v>0.13474659348948101</v>
      </c>
      <c r="X14" s="17">
        <v>0.148238287931067</v>
      </c>
      <c r="Y14" s="17">
        <v>0.162528389093024</v>
      </c>
      <c r="Z14" s="17">
        <v>8.88078786417794E-2</v>
      </c>
      <c r="AA14" s="17">
        <v>0.126179997071834</v>
      </c>
      <c r="AB14" s="17">
        <v>0.234982193895207</v>
      </c>
      <c r="AC14" s="17">
        <v>0.190082738661072</v>
      </c>
      <c r="AD14" s="17">
        <v>0.200665254941881</v>
      </c>
      <c r="AE14" s="17"/>
      <c r="AF14" s="17">
        <v>0.15322624056016701</v>
      </c>
      <c r="AG14" s="17">
        <v>5.1619521595152602E-2</v>
      </c>
      <c r="AH14" s="17">
        <v>0.15392479154643601</v>
      </c>
    </row>
    <row r="15" spans="2:34" ht="28.8" x14ac:dyDescent="0.3">
      <c r="B15" s="18" t="s">
        <v>180</v>
      </c>
      <c r="C15" s="17">
        <v>0.12973117204221701</v>
      </c>
      <c r="D15" s="17">
        <v>0.167659468769422</v>
      </c>
      <c r="E15" s="17">
        <v>9.3101538270138007E-2</v>
      </c>
      <c r="F15" s="17"/>
      <c r="G15" s="17">
        <v>0.14926868060311901</v>
      </c>
      <c r="H15" s="17">
        <v>0.18817125921656999</v>
      </c>
      <c r="I15" s="17">
        <v>0.146009732097898</v>
      </c>
      <c r="J15" s="17">
        <v>0.14268379306068699</v>
      </c>
      <c r="K15" s="17">
        <v>9.1157212190290396E-2</v>
      </c>
      <c r="L15" s="17">
        <v>7.1548367736006702E-2</v>
      </c>
      <c r="M15" s="17"/>
      <c r="N15" s="17">
        <v>0.19917030949981801</v>
      </c>
      <c r="O15" s="17">
        <v>0.13267436080510001</v>
      </c>
      <c r="P15" s="17">
        <v>0.10407398991625599</v>
      </c>
      <c r="Q15" s="17">
        <v>7.6143105721752896E-2</v>
      </c>
      <c r="R15" s="17"/>
      <c r="S15" s="17">
        <v>0.155867031715896</v>
      </c>
      <c r="T15" s="17">
        <v>0.125699964651523</v>
      </c>
      <c r="U15" s="17">
        <v>9.4421878738188497E-2</v>
      </c>
      <c r="V15" s="17">
        <v>0.17462808024627899</v>
      </c>
      <c r="W15" s="17">
        <v>0.158266193065419</v>
      </c>
      <c r="X15" s="17">
        <v>7.3417328034561205E-2</v>
      </c>
      <c r="Y15" s="17">
        <v>8.2120605996344798E-2</v>
      </c>
      <c r="Z15" s="17">
        <v>0.15846797644567301</v>
      </c>
      <c r="AA15" s="17">
        <v>0.156668187475201</v>
      </c>
      <c r="AB15" s="17">
        <v>0.12406440485595301</v>
      </c>
      <c r="AC15" s="17">
        <v>6.8919226288485402E-2</v>
      </c>
      <c r="AD15" s="17">
        <v>0.1954701448834</v>
      </c>
      <c r="AE15" s="17"/>
      <c r="AF15" s="17">
        <v>0.124264747740904</v>
      </c>
      <c r="AG15" s="17">
        <v>0.200279825920154</v>
      </c>
      <c r="AH15" s="17">
        <v>0.11138582158068901</v>
      </c>
    </row>
    <row r="16" spans="2:34" ht="28.8" x14ac:dyDescent="0.3">
      <c r="B16" s="18" t="s">
        <v>181</v>
      </c>
      <c r="C16" s="17">
        <v>0.112610939973167</v>
      </c>
      <c r="D16" s="17">
        <v>0.14267967300450701</v>
      </c>
      <c r="E16" s="17">
        <v>8.3590903784811099E-2</v>
      </c>
      <c r="F16" s="17"/>
      <c r="G16" s="17">
        <v>0.17991621018917101</v>
      </c>
      <c r="H16" s="17">
        <v>0.15369646094436401</v>
      </c>
      <c r="I16" s="17">
        <v>0.16850733993990599</v>
      </c>
      <c r="J16" s="17">
        <v>0.108453839246411</v>
      </c>
      <c r="K16" s="17">
        <v>3.3347929781235602E-2</v>
      </c>
      <c r="L16" s="17">
        <v>4.57634095969809E-2</v>
      </c>
      <c r="M16" s="17"/>
      <c r="N16" s="17">
        <v>0.18067070683140701</v>
      </c>
      <c r="O16" s="17">
        <v>0.102246203816392</v>
      </c>
      <c r="P16" s="17">
        <v>9.0099419067020806E-2</v>
      </c>
      <c r="Q16" s="17">
        <v>7.1356896767111697E-2</v>
      </c>
      <c r="R16" s="17"/>
      <c r="S16" s="17">
        <v>0.14990575269620801</v>
      </c>
      <c r="T16" s="17">
        <v>9.7733918135623501E-2</v>
      </c>
      <c r="U16" s="17">
        <v>6.1568578172463001E-2</v>
      </c>
      <c r="V16" s="17">
        <v>0.10069764266881399</v>
      </c>
      <c r="W16" s="17">
        <v>8.1056248686873306E-2</v>
      </c>
      <c r="X16" s="17">
        <v>0.173983360116995</v>
      </c>
      <c r="Y16" s="17">
        <v>0.108115327553132</v>
      </c>
      <c r="Z16" s="17">
        <v>0.189451094617194</v>
      </c>
      <c r="AA16" s="17">
        <v>0.12235309750563</v>
      </c>
      <c r="AB16" s="17">
        <v>9.00697679285202E-2</v>
      </c>
      <c r="AC16" s="17">
        <v>3.7004639101100002E-2</v>
      </c>
      <c r="AD16" s="17">
        <v>0.13158703675215999</v>
      </c>
      <c r="AE16" s="17"/>
      <c r="AF16" s="17">
        <v>0.13135107516139999</v>
      </c>
      <c r="AG16" s="17">
        <v>0.14660192181524301</v>
      </c>
      <c r="AH16" s="17">
        <v>0.11367766687138001</v>
      </c>
    </row>
    <row r="17" spans="2:34" x14ac:dyDescent="0.3">
      <c r="B17" s="18" t="s">
        <v>182</v>
      </c>
      <c r="C17" s="17">
        <v>0.107101294810397</v>
      </c>
      <c r="D17" s="17">
        <v>0.114685640414168</v>
      </c>
      <c r="E17" s="17">
        <v>9.9935790324344201E-2</v>
      </c>
      <c r="F17" s="17"/>
      <c r="G17" s="17">
        <v>0.157899754866552</v>
      </c>
      <c r="H17" s="17">
        <v>0.125460809601949</v>
      </c>
      <c r="I17" s="17">
        <v>0.14906801413825599</v>
      </c>
      <c r="J17" s="17">
        <v>6.9019817076182294E-2</v>
      </c>
      <c r="K17" s="17">
        <v>8.1598439041383905E-2</v>
      </c>
      <c r="L17" s="17">
        <v>7.2326802738516105E-2</v>
      </c>
      <c r="M17" s="17"/>
      <c r="N17" s="17">
        <v>0.102067434422287</v>
      </c>
      <c r="O17" s="17">
        <v>0.11262408044927499</v>
      </c>
      <c r="P17" s="17">
        <v>8.5400411869981402E-2</v>
      </c>
      <c r="Q17" s="17">
        <v>0.12768941250041199</v>
      </c>
      <c r="R17" s="17"/>
      <c r="S17" s="17">
        <v>9.2775098153952198E-2</v>
      </c>
      <c r="T17" s="17">
        <v>0.121613062083807</v>
      </c>
      <c r="U17" s="17">
        <v>7.2442102232085401E-2</v>
      </c>
      <c r="V17" s="17">
        <v>0.111155978718183</v>
      </c>
      <c r="W17" s="17">
        <v>0.11221186041713101</v>
      </c>
      <c r="X17" s="17">
        <v>0.16903497944514001</v>
      </c>
      <c r="Y17" s="17">
        <v>0.111932532145383</v>
      </c>
      <c r="Z17" s="17">
        <v>8.9451574300789302E-2</v>
      </c>
      <c r="AA17" s="17">
        <v>9.1473786216754893E-2</v>
      </c>
      <c r="AB17" s="17">
        <v>6.99049303565316E-2</v>
      </c>
      <c r="AC17" s="17">
        <v>0.13777521867491899</v>
      </c>
      <c r="AD17" s="17">
        <v>0.122716850595825</v>
      </c>
      <c r="AE17" s="17"/>
      <c r="AF17" s="17">
        <v>0.12124119577091701</v>
      </c>
      <c r="AG17" s="17">
        <v>0.12751344136117401</v>
      </c>
      <c r="AH17" s="17">
        <v>0.11011844111644099</v>
      </c>
    </row>
    <row r="18" spans="2:34" x14ac:dyDescent="0.3">
      <c r="B18" s="18" t="s">
        <v>183</v>
      </c>
      <c r="C18" s="17">
        <v>7.7891196805757304E-2</v>
      </c>
      <c r="D18" s="17">
        <v>6.58244239267817E-2</v>
      </c>
      <c r="E18" s="17">
        <v>8.7817490203805207E-2</v>
      </c>
      <c r="F18" s="17"/>
      <c r="G18" s="17">
        <v>0.128868746485156</v>
      </c>
      <c r="H18" s="17">
        <v>0.119020687733568</v>
      </c>
      <c r="I18" s="17">
        <v>0.12686382924971101</v>
      </c>
      <c r="J18" s="17">
        <v>3.9888881814197301E-2</v>
      </c>
      <c r="K18" s="17">
        <v>2.0175453792213398E-2</v>
      </c>
      <c r="L18" s="17">
        <v>4.0445314479932798E-2</v>
      </c>
      <c r="M18" s="17"/>
      <c r="N18" s="17">
        <v>8.2907397262036206E-2</v>
      </c>
      <c r="O18" s="17">
        <v>0.111719632082004</v>
      </c>
      <c r="P18" s="17">
        <v>5.9451171496579198E-2</v>
      </c>
      <c r="Q18" s="17">
        <v>5.46839906049554E-2</v>
      </c>
      <c r="R18" s="17"/>
      <c r="S18" s="17">
        <v>0.120490893836501</v>
      </c>
      <c r="T18" s="17">
        <v>4.9008195820279397E-2</v>
      </c>
      <c r="U18" s="17">
        <v>9.5796670183898397E-2</v>
      </c>
      <c r="V18" s="17">
        <v>8.1499434437995205E-2</v>
      </c>
      <c r="W18" s="17">
        <v>0.12514716857921401</v>
      </c>
      <c r="X18" s="17">
        <v>7.9283694060825194E-2</v>
      </c>
      <c r="Y18" s="17">
        <v>0.104321841263252</v>
      </c>
      <c r="Z18" s="17">
        <v>9.1364086805234404E-2</v>
      </c>
      <c r="AA18" s="17">
        <v>3.5265835131610003E-2</v>
      </c>
      <c r="AB18" s="17">
        <v>4.8641048689455298E-2</v>
      </c>
      <c r="AC18" s="17">
        <v>5.3314919245596601E-2</v>
      </c>
      <c r="AD18" s="17">
        <v>2.8990816753384E-2</v>
      </c>
      <c r="AE18" s="17"/>
      <c r="AF18" s="17">
        <v>4.86874464820315E-2</v>
      </c>
      <c r="AG18" s="17">
        <v>0.1038424007981</v>
      </c>
      <c r="AH18" s="17">
        <v>8.6752684538369804E-2</v>
      </c>
    </row>
    <row r="19" spans="2:34" x14ac:dyDescent="0.3">
      <c r="B19" s="18" t="s">
        <v>184</v>
      </c>
      <c r="C19" s="19">
        <v>2.3082447685327599E-2</v>
      </c>
      <c r="D19" s="19">
        <v>2.1404732367767701E-2</v>
      </c>
      <c r="E19" s="19">
        <v>2.47592358833198E-2</v>
      </c>
      <c r="F19" s="19"/>
      <c r="G19" s="19">
        <v>2.0060954184623E-2</v>
      </c>
      <c r="H19" s="19">
        <v>2.6873586833923799E-2</v>
      </c>
      <c r="I19" s="19">
        <v>0</v>
      </c>
      <c r="J19" s="19">
        <v>5.49652992859601E-3</v>
      </c>
      <c r="K19" s="19">
        <v>1.33495111042705E-2</v>
      </c>
      <c r="L19" s="19">
        <v>6.1664278551999102E-2</v>
      </c>
      <c r="M19" s="19"/>
      <c r="N19" s="19">
        <v>1.05385220792121E-2</v>
      </c>
      <c r="O19" s="19">
        <v>2.4638265916397999E-2</v>
      </c>
      <c r="P19" s="19">
        <v>3.2750744784097702E-2</v>
      </c>
      <c r="Q19" s="19">
        <v>2.6878333336771702E-2</v>
      </c>
      <c r="R19" s="19"/>
      <c r="S19" s="19">
        <v>2.9682585037791E-2</v>
      </c>
      <c r="T19" s="19">
        <v>2.18657015671338E-2</v>
      </c>
      <c r="U19" s="19">
        <v>2.2458887849657098E-2</v>
      </c>
      <c r="V19" s="19">
        <v>1.03978459183368E-2</v>
      </c>
      <c r="W19" s="19">
        <v>1.5942077378540701E-2</v>
      </c>
      <c r="X19" s="19">
        <v>2.1630181152305399E-2</v>
      </c>
      <c r="Y19" s="19">
        <v>3.8049258648222402E-2</v>
      </c>
      <c r="Z19" s="19">
        <v>0</v>
      </c>
      <c r="AA19" s="19">
        <v>3.3045269691249199E-2</v>
      </c>
      <c r="AB19" s="19">
        <v>1.9945445600382101E-2</v>
      </c>
      <c r="AC19" s="19">
        <v>1.7538802275775801E-2</v>
      </c>
      <c r="AD19" s="19">
        <v>3.1356515452311301E-2</v>
      </c>
      <c r="AE19" s="19"/>
      <c r="AF19" s="19">
        <v>2.0700431931041801E-2</v>
      </c>
      <c r="AG19" s="19">
        <v>1.33058094017031E-2</v>
      </c>
      <c r="AH19" s="19">
        <v>1.7622747572696901E-2</v>
      </c>
    </row>
    <row r="20" spans="2:34" x14ac:dyDescent="0.3">
      <c r="B20" s="16"/>
    </row>
    <row r="21" spans="2:34" x14ac:dyDescent="0.3">
      <c r="B21" t="s">
        <v>64</v>
      </c>
    </row>
    <row r="22" spans="2:34" x14ac:dyDescent="0.3">
      <c r="B22" t="s">
        <v>65</v>
      </c>
    </row>
    <row r="24" spans="2:34" x14ac:dyDescent="0.3">
      <c r="B24"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F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6" width="20.77734375" customWidth="1"/>
  </cols>
  <sheetData>
    <row r="2" spans="2:6" ht="40.049999999999997" customHeight="1" x14ac:dyDescent="0.3">
      <c r="D2" s="29" t="s">
        <v>196</v>
      </c>
      <c r="E2" s="26"/>
      <c r="F2" s="26"/>
    </row>
    <row r="6" spans="2:6" ht="49.95" customHeight="1" x14ac:dyDescent="0.3">
      <c r="B6" s="23" t="s">
        <v>15</v>
      </c>
      <c r="C6" s="23" t="s">
        <v>186</v>
      </c>
      <c r="D6" s="23" t="s">
        <v>187</v>
      </c>
      <c r="E6" s="23" t="s">
        <v>188</v>
      </c>
    </row>
    <row r="7" spans="2:6" x14ac:dyDescent="0.3">
      <c r="B7" s="18" t="s">
        <v>189</v>
      </c>
      <c r="C7" s="17">
        <v>0.19626790675480199</v>
      </c>
      <c r="D7" s="17">
        <v>0.1521920591706</v>
      </c>
      <c r="E7" s="17">
        <v>0.17471484724630301</v>
      </c>
    </row>
    <row r="8" spans="2:6" x14ac:dyDescent="0.3">
      <c r="B8" s="18" t="s">
        <v>190</v>
      </c>
      <c r="C8" s="17">
        <v>0.42824180914013299</v>
      </c>
      <c r="D8" s="17">
        <v>0.41827425755960501</v>
      </c>
      <c r="E8" s="17">
        <v>0.40624357947523998</v>
      </c>
    </row>
    <row r="9" spans="2:6" x14ac:dyDescent="0.3">
      <c r="B9" s="18" t="s">
        <v>191</v>
      </c>
      <c r="C9" s="17">
        <v>0.16964987126596301</v>
      </c>
      <c r="D9" s="17">
        <v>0.19609312241010801</v>
      </c>
      <c r="E9" s="17">
        <v>0.16985272925192099</v>
      </c>
    </row>
    <row r="10" spans="2:6" x14ac:dyDescent="0.3">
      <c r="B10" s="18" t="s">
        <v>192</v>
      </c>
      <c r="C10" s="17">
        <v>6.8129674770911794E-2</v>
      </c>
      <c r="D10" s="17">
        <v>9.2578111792516696E-2</v>
      </c>
      <c r="E10" s="17">
        <v>0.11644731897324501</v>
      </c>
    </row>
    <row r="11" spans="2:6" x14ac:dyDescent="0.3">
      <c r="B11" s="18" t="s">
        <v>193</v>
      </c>
      <c r="C11" s="17">
        <v>9.6333937685992604E-2</v>
      </c>
      <c r="D11" s="17">
        <v>9.3323203031814295E-2</v>
      </c>
      <c r="E11" s="17">
        <v>0.10441050404700999</v>
      </c>
    </row>
    <row r="12" spans="2:6" x14ac:dyDescent="0.3">
      <c r="B12" s="18" t="s">
        <v>60</v>
      </c>
      <c r="C12" s="17">
        <v>4.1376800382198001E-2</v>
      </c>
      <c r="D12" s="17">
        <v>4.7539246035356503E-2</v>
      </c>
      <c r="E12" s="17">
        <v>2.8331021006282299E-2</v>
      </c>
    </row>
    <row r="13" spans="2:6" x14ac:dyDescent="0.3">
      <c r="B13" s="22" t="s">
        <v>194</v>
      </c>
      <c r="C13" s="20">
        <v>0.62450971589493398</v>
      </c>
      <c r="D13" s="20">
        <v>0.57046631673020498</v>
      </c>
      <c r="E13" s="20">
        <v>0.58095842672154197</v>
      </c>
    </row>
    <row r="14" spans="2:6" x14ac:dyDescent="0.3">
      <c r="B14" s="22" t="s">
        <v>195</v>
      </c>
      <c r="C14" s="20">
        <v>0.164463612456904</v>
      </c>
      <c r="D14" s="20">
        <v>0.185901314824331</v>
      </c>
      <c r="E14" s="20">
        <v>0.220857823020255</v>
      </c>
    </row>
    <row r="15" spans="2:6" x14ac:dyDescent="0.3">
      <c r="B15" s="22" t="s">
        <v>87</v>
      </c>
      <c r="C15" s="21">
        <v>0.46004610343802999</v>
      </c>
      <c r="D15" s="21">
        <v>0.384565001905874</v>
      </c>
      <c r="E15" s="21">
        <v>0.36010060370128699</v>
      </c>
    </row>
    <row r="16" spans="2:6" x14ac:dyDescent="0.3">
      <c r="B16" s="16"/>
      <c r="C16" s="16"/>
      <c r="D16" s="16"/>
      <c r="E16" s="16"/>
    </row>
    <row r="17" spans="2:2" x14ac:dyDescent="0.3">
      <c r="B17" t="s">
        <v>64</v>
      </c>
    </row>
    <row r="18" spans="2:2" x14ac:dyDescent="0.3">
      <c r="B18" t="s">
        <v>65</v>
      </c>
    </row>
    <row r="22" spans="2:2" x14ac:dyDescent="0.3">
      <c r="B22"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AH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197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189</v>
      </c>
      <c r="C9" s="17">
        <v>0.17471484724630301</v>
      </c>
      <c r="D9" s="17">
        <v>0.21190772071893399</v>
      </c>
      <c r="E9" s="17">
        <v>0.136927606103729</v>
      </c>
      <c r="F9" s="17"/>
      <c r="G9" s="17">
        <v>0.16815083529118399</v>
      </c>
      <c r="H9" s="17">
        <v>0.20839410359878</v>
      </c>
      <c r="I9" s="17">
        <v>0.199701013189759</v>
      </c>
      <c r="J9" s="17">
        <v>0.139037481114618</v>
      </c>
      <c r="K9" s="17">
        <v>0.195907514608682</v>
      </c>
      <c r="L9" s="17">
        <v>0.14604916408240301</v>
      </c>
      <c r="M9" s="17"/>
      <c r="N9" s="17">
        <v>0.25771397500940602</v>
      </c>
      <c r="O9" s="17">
        <v>0.17099934016134899</v>
      </c>
      <c r="P9" s="17">
        <v>0.124835135140031</v>
      </c>
      <c r="Q9" s="17">
        <v>0.12697039254756601</v>
      </c>
      <c r="R9" s="17"/>
      <c r="S9" s="17">
        <v>0.17568652364193801</v>
      </c>
      <c r="T9" s="17">
        <v>0.142235449999879</v>
      </c>
      <c r="U9" s="17">
        <v>0.16258824423981699</v>
      </c>
      <c r="V9" s="17">
        <v>0.17852841268556999</v>
      </c>
      <c r="W9" s="17">
        <v>0.205808701316261</v>
      </c>
      <c r="X9" s="17">
        <v>0.13992667786365601</v>
      </c>
      <c r="Y9" s="17">
        <v>0.14092178486058801</v>
      </c>
      <c r="Z9" s="17">
        <v>0.27488052660657802</v>
      </c>
      <c r="AA9" s="17">
        <v>0.21914887658221799</v>
      </c>
      <c r="AB9" s="17">
        <v>0.16064243606217499</v>
      </c>
      <c r="AC9" s="17">
        <v>0.19171372331013101</v>
      </c>
      <c r="AD9" s="17">
        <v>0.172650559791972</v>
      </c>
      <c r="AE9" s="17"/>
      <c r="AF9" s="17">
        <v>0.10046477114645</v>
      </c>
      <c r="AG9" s="17">
        <v>0.26878329317993799</v>
      </c>
      <c r="AH9" s="17">
        <v>0.188523146019972</v>
      </c>
    </row>
    <row r="10" spans="2:34" x14ac:dyDescent="0.3">
      <c r="B10" s="18" t="s">
        <v>190</v>
      </c>
      <c r="C10" s="17">
        <v>0.40624357947523998</v>
      </c>
      <c r="D10" s="17">
        <v>0.42936939014264902</v>
      </c>
      <c r="E10" s="17">
        <v>0.38455112190445401</v>
      </c>
      <c r="F10" s="17"/>
      <c r="G10" s="17">
        <v>0.38462096106514199</v>
      </c>
      <c r="H10" s="17">
        <v>0.432180050641643</v>
      </c>
      <c r="I10" s="17">
        <v>0.449325748689344</v>
      </c>
      <c r="J10" s="17">
        <v>0.37160225182053802</v>
      </c>
      <c r="K10" s="17">
        <v>0.39186932419137999</v>
      </c>
      <c r="L10" s="17">
        <v>0.40221170806213602</v>
      </c>
      <c r="M10" s="17"/>
      <c r="N10" s="17">
        <v>0.459561125379716</v>
      </c>
      <c r="O10" s="17">
        <v>0.441024221423584</v>
      </c>
      <c r="P10" s="17">
        <v>0.33865010882441299</v>
      </c>
      <c r="Q10" s="17">
        <v>0.37838889484764998</v>
      </c>
      <c r="R10" s="17"/>
      <c r="S10" s="17">
        <v>0.48870107890586001</v>
      </c>
      <c r="T10" s="17">
        <v>0.40774035168063399</v>
      </c>
      <c r="U10" s="17">
        <v>0.39771755085544003</v>
      </c>
      <c r="V10" s="17">
        <v>0.32203765798633499</v>
      </c>
      <c r="W10" s="17">
        <v>0.36459038391471399</v>
      </c>
      <c r="X10" s="17">
        <v>0.387656599570813</v>
      </c>
      <c r="Y10" s="17">
        <v>0.51405557304060401</v>
      </c>
      <c r="Z10" s="17">
        <v>0.41086817943570197</v>
      </c>
      <c r="AA10" s="17">
        <v>0.32527089982218899</v>
      </c>
      <c r="AB10" s="17">
        <v>0.49398527397817499</v>
      </c>
      <c r="AC10" s="17">
        <v>0.29659779804334102</v>
      </c>
      <c r="AD10" s="17">
        <v>0.36660313615307399</v>
      </c>
      <c r="AE10" s="17"/>
      <c r="AF10" s="17">
        <v>0.463841635751301</v>
      </c>
      <c r="AG10" s="17">
        <v>0.43910853368270297</v>
      </c>
      <c r="AH10" s="17">
        <v>0.38404887721374797</v>
      </c>
    </row>
    <row r="11" spans="2:34" x14ac:dyDescent="0.3">
      <c r="B11" s="18" t="s">
        <v>191</v>
      </c>
      <c r="C11" s="17">
        <v>0.16985272925192099</v>
      </c>
      <c r="D11" s="17">
        <v>0.15232435019482299</v>
      </c>
      <c r="E11" s="17">
        <v>0.18723158867433701</v>
      </c>
      <c r="F11" s="17"/>
      <c r="G11" s="17">
        <v>0.13746284361528299</v>
      </c>
      <c r="H11" s="17">
        <v>0.144884603549013</v>
      </c>
      <c r="I11" s="17">
        <v>0.19811407514799001</v>
      </c>
      <c r="J11" s="17">
        <v>0.146103832444898</v>
      </c>
      <c r="K11" s="17">
        <v>0.17177573153209</v>
      </c>
      <c r="L11" s="17">
        <v>0.20653529934723999</v>
      </c>
      <c r="M11" s="17"/>
      <c r="N11" s="17">
        <v>9.7881453599201404E-2</v>
      </c>
      <c r="O11" s="17">
        <v>0.17761032872837099</v>
      </c>
      <c r="P11" s="17">
        <v>0.22329240834426001</v>
      </c>
      <c r="Q11" s="17">
        <v>0.19162139056167601</v>
      </c>
      <c r="R11" s="17"/>
      <c r="S11" s="17">
        <v>0.15597940838569699</v>
      </c>
      <c r="T11" s="17">
        <v>0.20414037171056501</v>
      </c>
      <c r="U11" s="17">
        <v>0.196211562690183</v>
      </c>
      <c r="V11" s="17">
        <v>0.23100365216465699</v>
      </c>
      <c r="W11" s="17">
        <v>0.19624614934756501</v>
      </c>
      <c r="X11" s="17">
        <v>0.17608748936979399</v>
      </c>
      <c r="Y11" s="17">
        <v>0.125302299482864</v>
      </c>
      <c r="Z11" s="17">
        <v>0.115117434187732</v>
      </c>
      <c r="AA11" s="17">
        <v>0.13910958645006999</v>
      </c>
      <c r="AB11" s="17">
        <v>0.134889119732402</v>
      </c>
      <c r="AC11" s="17">
        <v>0.136956742234629</v>
      </c>
      <c r="AD11" s="17">
        <v>0.214678097334421</v>
      </c>
      <c r="AE11" s="17"/>
      <c r="AF11" s="17">
        <v>0.20824796453160099</v>
      </c>
      <c r="AG11" s="17">
        <v>0.124141329763806</v>
      </c>
      <c r="AH11" s="17">
        <v>0.18292963814565799</v>
      </c>
    </row>
    <row r="12" spans="2:34" x14ac:dyDescent="0.3">
      <c r="B12" s="18" t="s">
        <v>192</v>
      </c>
      <c r="C12" s="17">
        <v>0.11644731897324501</v>
      </c>
      <c r="D12" s="17">
        <v>0.10360900501001299</v>
      </c>
      <c r="E12" s="17">
        <v>0.129160514744419</v>
      </c>
      <c r="F12" s="17"/>
      <c r="G12" s="17">
        <v>0.148361495944559</v>
      </c>
      <c r="H12" s="17">
        <v>0.118336405461649</v>
      </c>
      <c r="I12" s="17">
        <v>6.6670491533617093E-2</v>
      </c>
      <c r="J12" s="17">
        <v>0.16359477869875599</v>
      </c>
      <c r="K12" s="17">
        <v>0.12428937283159699</v>
      </c>
      <c r="L12" s="17">
        <v>9.0787633007553395E-2</v>
      </c>
      <c r="M12" s="17"/>
      <c r="N12" s="17">
        <v>9.6167128117447195E-2</v>
      </c>
      <c r="O12" s="17">
        <v>0.124061598345169</v>
      </c>
      <c r="P12" s="17">
        <v>0.14483252112568001</v>
      </c>
      <c r="Q12" s="17">
        <v>0.103420104250352</v>
      </c>
      <c r="R12" s="17"/>
      <c r="S12" s="17">
        <v>0.10811541060784401</v>
      </c>
      <c r="T12" s="17">
        <v>8.9407815717774397E-2</v>
      </c>
      <c r="U12" s="17">
        <v>0.106904084883335</v>
      </c>
      <c r="V12" s="17">
        <v>0.116877237011589</v>
      </c>
      <c r="W12" s="17">
        <v>8.61954007378299E-2</v>
      </c>
      <c r="X12" s="17">
        <v>0.16881041733861199</v>
      </c>
      <c r="Y12" s="17">
        <v>8.9724636818835496E-2</v>
      </c>
      <c r="Z12" s="17">
        <v>8.5931338024085299E-2</v>
      </c>
      <c r="AA12" s="17">
        <v>0.16285252506105199</v>
      </c>
      <c r="AB12" s="17">
        <v>0.101474927486478</v>
      </c>
      <c r="AC12" s="17">
        <v>0.141999555221625</v>
      </c>
      <c r="AD12" s="17">
        <v>0.15299498590091701</v>
      </c>
      <c r="AE12" s="17"/>
      <c r="AF12" s="17">
        <v>0.117418867887123</v>
      </c>
      <c r="AG12" s="17">
        <v>9.2460567442243097E-2</v>
      </c>
      <c r="AH12" s="17">
        <v>0.11993224518835</v>
      </c>
    </row>
    <row r="13" spans="2:34" x14ac:dyDescent="0.3">
      <c r="B13" s="18" t="s">
        <v>193</v>
      </c>
      <c r="C13" s="17">
        <v>0.10441050404700999</v>
      </c>
      <c r="D13" s="17">
        <v>9.6924381699834999E-2</v>
      </c>
      <c r="E13" s="17">
        <v>0.11189526326518601</v>
      </c>
      <c r="F13" s="17"/>
      <c r="G13" s="17">
        <v>0.13345174022440001</v>
      </c>
      <c r="H13" s="17">
        <v>8.4616325212452603E-2</v>
      </c>
      <c r="I13" s="17">
        <v>6.4041505760952799E-2</v>
      </c>
      <c r="J13" s="17">
        <v>0.12342763585479601</v>
      </c>
      <c r="K13" s="17">
        <v>7.8054991694154904E-2</v>
      </c>
      <c r="L13" s="17">
        <v>0.13643086814123501</v>
      </c>
      <c r="M13" s="17"/>
      <c r="N13" s="17">
        <v>6.8355691035230801E-2</v>
      </c>
      <c r="O13" s="17">
        <v>7.2041642188072394E-2</v>
      </c>
      <c r="P13" s="17">
        <v>0.13497242647361599</v>
      </c>
      <c r="Q13" s="17">
        <v>0.15194084177214101</v>
      </c>
      <c r="R13" s="17"/>
      <c r="S13" s="17">
        <v>5.7636686768929198E-2</v>
      </c>
      <c r="T13" s="17">
        <v>0.10929361558242399</v>
      </c>
      <c r="U13" s="17">
        <v>0.113667259262187</v>
      </c>
      <c r="V13" s="17">
        <v>0.11268453882153601</v>
      </c>
      <c r="W13" s="17">
        <v>0.117227966998671</v>
      </c>
      <c r="X13" s="17">
        <v>0.116664624940114</v>
      </c>
      <c r="Y13" s="17">
        <v>0.118287312014349</v>
      </c>
      <c r="Z13" s="17">
        <v>6.7228783227451405E-2</v>
      </c>
      <c r="AA13" s="17">
        <v>0.12792574598863901</v>
      </c>
      <c r="AB13" s="17">
        <v>6.8514708107384095E-2</v>
      </c>
      <c r="AC13" s="17">
        <v>0.18068079898372399</v>
      </c>
      <c r="AD13" s="17">
        <v>9.3073220819616498E-2</v>
      </c>
      <c r="AE13" s="17"/>
      <c r="AF13" s="17">
        <v>9.7060541377238796E-2</v>
      </c>
      <c r="AG13" s="17">
        <v>5.81553054827018E-2</v>
      </c>
      <c r="AH13" s="17">
        <v>0.11163440088423</v>
      </c>
    </row>
    <row r="14" spans="2:34" x14ac:dyDescent="0.3">
      <c r="B14" s="18" t="s">
        <v>60</v>
      </c>
      <c r="C14" s="17">
        <v>2.8331021006282299E-2</v>
      </c>
      <c r="D14" s="17">
        <v>5.8651522337453497E-3</v>
      </c>
      <c r="E14" s="17">
        <v>5.0233905307874797E-2</v>
      </c>
      <c r="F14" s="17"/>
      <c r="G14" s="17">
        <v>2.7952123859432899E-2</v>
      </c>
      <c r="H14" s="17">
        <v>1.1588511536462299E-2</v>
      </c>
      <c r="I14" s="17">
        <v>2.2147165678336699E-2</v>
      </c>
      <c r="J14" s="17">
        <v>5.62340200663939E-2</v>
      </c>
      <c r="K14" s="17">
        <v>3.8103065142096201E-2</v>
      </c>
      <c r="L14" s="17">
        <v>1.7985327359432899E-2</v>
      </c>
      <c r="M14" s="17"/>
      <c r="N14" s="17">
        <v>2.0320626858998599E-2</v>
      </c>
      <c r="O14" s="17">
        <v>1.4262869153455799E-2</v>
      </c>
      <c r="P14" s="17">
        <v>3.3417400091999401E-2</v>
      </c>
      <c r="Q14" s="17">
        <v>4.7658376020615303E-2</v>
      </c>
      <c r="R14" s="17"/>
      <c r="S14" s="17">
        <v>1.3880891689732699E-2</v>
      </c>
      <c r="T14" s="17">
        <v>4.7182395308723798E-2</v>
      </c>
      <c r="U14" s="17">
        <v>2.29112980690372E-2</v>
      </c>
      <c r="V14" s="17">
        <v>3.8868501330312701E-2</v>
      </c>
      <c r="W14" s="17">
        <v>2.9931397684959098E-2</v>
      </c>
      <c r="X14" s="17">
        <v>1.08541909170099E-2</v>
      </c>
      <c r="Y14" s="17">
        <v>1.1708393782759599E-2</v>
      </c>
      <c r="Z14" s="17">
        <v>4.59737385184509E-2</v>
      </c>
      <c r="AA14" s="17">
        <v>2.5692366095831299E-2</v>
      </c>
      <c r="AB14" s="17">
        <v>4.0493534633385599E-2</v>
      </c>
      <c r="AC14" s="17">
        <v>5.2051382206549E-2</v>
      </c>
      <c r="AD14" s="17">
        <v>0</v>
      </c>
      <c r="AE14" s="17"/>
      <c r="AF14" s="17">
        <v>1.2966219306286501E-2</v>
      </c>
      <c r="AG14" s="17">
        <v>1.7350970448608002E-2</v>
      </c>
      <c r="AH14" s="17">
        <v>1.29316925480405E-2</v>
      </c>
    </row>
    <row r="15" spans="2:34" x14ac:dyDescent="0.3">
      <c r="B15" s="18" t="s">
        <v>194</v>
      </c>
      <c r="C15" s="20">
        <v>0.58095842672154197</v>
      </c>
      <c r="D15" s="20">
        <v>0.64127711086158301</v>
      </c>
      <c r="E15" s="20">
        <v>0.52147872800818296</v>
      </c>
      <c r="F15" s="20"/>
      <c r="G15" s="20">
        <v>0.55277179635632501</v>
      </c>
      <c r="H15" s="20">
        <v>0.64057415424042397</v>
      </c>
      <c r="I15" s="20">
        <v>0.64902676187910302</v>
      </c>
      <c r="J15" s="20">
        <v>0.51063973293515597</v>
      </c>
      <c r="K15" s="20">
        <v>0.58777683880006204</v>
      </c>
      <c r="L15" s="20">
        <v>0.548260872144539</v>
      </c>
      <c r="M15" s="20"/>
      <c r="N15" s="20">
        <v>0.71727510038912201</v>
      </c>
      <c r="O15" s="20">
        <v>0.61202356158493298</v>
      </c>
      <c r="P15" s="20">
        <v>0.46348524396444402</v>
      </c>
      <c r="Q15" s="20">
        <v>0.50535928739521596</v>
      </c>
      <c r="R15" s="20"/>
      <c r="S15" s="20">
        <v>0.66438760254779705</v>
      </c>
      <c r="T15" s="20">
        <v>0.54997580168051297</v>
      </c>
      <c r="U15" s="20">
        <v>0.56030579509525702</v>
      </c>
      <c r="V15" s="20">
        <v>0.50056607067190495</v>
      </c>
      <c r="W15" s="20">
        <v>0.57039908523097504</v>
      </c>
      <c r="X15" s="20">
        <v>0.52758327743446998</v>
      </c>
      <c r="Y15" s="20">
        <v>0.65497735790119205</v>
      </c>
      <c r="Z15" s="20">
        <v>0.68574870604228</v>
      </c>
      <c r="AA15" s="20">
        <v>0.54441977640440697</v>
      </c>
      <c r="AB15" s="20">
        <v>0.65462771004035103</v>
      </c>
      <c r="AC15" s="20">
        <v>0.488311521353473</v>
      </c>
      <c r="AD15" s="20">
        <v>0.53925369594504602</v>
      </c>
      <c r="AE15" s="20"/>
      <c r="AF15" s="20">
        <v>0.56430640689775102</v>
      </c>
      <c r="AG15" s="20">
        <v>0.70789182686264096</v>
      </c>
      <c r="AH15" s="20">
        <v>0.57257202323372103</v>
      </c>
    </row>
    <row r="16" spans="2:34" x14ac:dyDescent="0.3">
      <c r="B16" s="18" t="s">
        <v>195</v>
      </c>
      <c r="C16" s="20">
        <v>0.220857823020255</v>
      </c>
      <c r="D16" s="20">
        <v>0.20053338670984799</v>
      </c>
      <c r="E16" s="20">
        <v>0.24105577800960501</v>
      </c>
      <c r="F16" s="20"/>
      <c r="G16" s="20">
        <v>0.28181323616895898</v>
      </c>
      <c r="H16" s="20">
        <v>0.202952730674101</v>
      </c>
      <c r="I16" s="20">
        <v>0.13071199729457</v>
      </c>
      <c r="J16" s="20">
        <v>0.28702241455355099</v>
      </c>
      <c r="K16" s="20">
        <v>0.202344364525752</v>
      </c>
      <c r="L16" s="20">
        <v>0.227218501148788</v>
      </c>
      <c r="M16" s="20"/>
      <c r="N16" s="20">
        <v>0.164522819152678</v>
      </c>
      <c r="O16" s="20">
        <v>0.19610324053324099</v>
      </c>
      <c r="P16" s="20">
        <v>0.27980494759929703</v>
      </c>
      <c r="Q16" s="20">
        <v>0.25536094602249299</v>
      </c>
      <c r="R16" s="20"/>
      <c r="S16" s="20">
        <v>0.16575209737677299</v>
      </c>
      <c r="T16" s="20">
        <v>0.19870143130019799</v>
      </c>
      <c r="U16" s="20">
        <v>0.22057134414552301</v>
      </c>
      <c r="V16" s="20">
        <v>0.22956177583312501</v>
      </c>
      <c r="W16" s="20">
        <v>0.20342336773650099</v>
      </c>
      <c r="X16" s="20">
        <v>0.285475042278726</v>
      </c>
      <c r="Y16" s="20">
        <v>0.208011948833184</v>
      </c>
      <c r="Z16" s="20">
        <v>0.153160121251537</v>
      </c>
      <c r="AA16" s="20">
        <v>0.29077827104969201</v>
      </c>
      <c r="AB16" s="20">
        <v>0.16998963559386199</v>
      </c>
      <c r="AC16" s="20">
        <v>0.32268035420534902</v>
      </c>
      <c r="AD16" s="20">
        <v>0.24606820672053301</v>
      </c>
      <c r="AE16" s="20"/>
      <c r="AF16" s="20">
        <v>0.21447940926436199</v>
      </c>
      <c r="AG16" s="20">
        <v>0.15061587292494499</v>
      </c>
      <c r="AH16" s="20">
        <v>0.23156664607258101</v>
      </c>
    </row>
    <row r="17" spans="2:34" x14ac:dyDescent="0.3">
      <c r="B17" s="18" t="s">
        <v>87</v>
      </c>
      <c r="C17" s="21">
        <v>0.36010060370128699</v>
      </c>
      <c r="D17" s="21">
        <v>0.44074372415173502</v>
      </c>
      <c r="E17" s="21">
        <v>0.28042294999857897</v>
      </c>
      <c r="F17" s="21"/>
      <c r="G17" s="21">
        <v>0.27095856018736703</v>
      </c>
      <c r="H17" s="21">
        <v>0.437621423566322</v>
      </c>
      <c r="I17" s="21">
        <v>0.51831476458453296</v>
      </c>
      <c r="J17" s="21">
        <v>0.22361731838160501</v>
      </c>
      <c r="K17" s="21">
        <v>0.38543247427430899</v>
      </c>
      <c r="L17" s="21">
        <v>0.321042370995752</v>
      </c>
      <c r="M17" s="21"/>
      <c r="N17" s="21">
        <v>0.55275228123644404</v>
      </c>
      <c r="O17" s="21">
        <v>0.41592032105169202</v>
      </c>
      <c r="P17" s="21">
        <v>0.18368029636514799</v>
      </c>
      <c r="Q17" s="21">
        <v>0.249998341372723</v>
      </c>
      <c r="R17" s="21"/>
      <c r="S17" s="21">
        <v>0.49863550517102401</v>
      </c>
      <c r="T17" s="21">
        <v>0.351274370380315</v>
      </c>
      <c r="U17" s="21">
        <v>0.33973445094973398</v>
      </c>
      <c r="V17" s="21">
        <v>0.27100429483878002</v>
      </c>
      <c r="W17" s="21">
        <v>0.366975717494475</v>
      </c>
      <c r="X17" s="21">
        <v>0.24210823515574301</v>
      </c>
      <c r="Y17" s="21">
        <v>0.44696540906800802</v>
      </c>
      <c r="Z17" s="21">
        <v>0.532588584790743</v>
      </c>
      <c r="AA17" s="21">
        <v>0.25364150535471502</v>
      </c>
      <c r="AB17" s="21">
        <v>0.48463807444648899</v>
      </c>
      <c r="AC17" s="21">
        <v>0.16563116714812401</v>
      </c>
      <c r="AD17" s="21">
        <v>0.29318548922451199</v>
      </c>
      <c r="AE17" s="21"/>
      <c r="AF17" s="21">
        <v>0.34982699763338898</v>
      </c>
      <c r="AG17" s="21">
        <v>0.55727595393769602</v>
      </c>
      <c r="AH17" s="21">
        <v>0.34100537716113999</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AH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198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189</v>
      </c>
      <c r="C9" s="17">
        <v>0.1521920591706</v>
      </c>
      <c r="D9" s="17">
        <v>0.16816308958895901</v>
      </c>
      <c r="E9" s="17">
        <v>0.13499820366221699</v>
      </c>
      <c r="F9" s="17"/>
      <c r="G9" s="17">
        <v>0.21515425542875799</v>
      </c>
      <c r="H9" s="17">
        <v>0.19478008035969299</v>
      </c>
      <c r="I9" s="17">
        <v>0.204124480982255</v>
      </c>
      <c r="J9" s="17">
        <v>0.10303363923565401</v>
      </c>
      <c r="K9" s="17">
        <v>0.12944843842610099</v>
      </c>
      <c r="L9" s="17">
        <v>8.8689177599526894E-2</v>
      </c>
      <c r="M9" s="17"/>
      <c r="N9" s="17">
        <v>0.20682024054155301</v>
      </c>
      <c r="O9" s="17">
        <v>0.15035886068763399</v>
      </c>
      <c r="P9" s="17">
        <v>9.92535533737159E-2</v>
      </c>
      <c r="Q9" s="17">
        <v>0.13558018919376799</v>
      </c>
      <c r="R9" s="17"/>
      <c r="S9" s="17">
        <v>0.157568914435359</v>
      </c>
      <c r="T9" s="17">
        <v>0.116616205771708</v>
      </c>
      <c r="U9" s="17">
        <v>0.15158547377168899</v>
      </c>
      <c r="V9" s="17">
        <v>8.7445230770722596E-2</v>
      </c>
      <c r="W9" s="17">
        <v>0.16837431624882199</v>
      </c>
      <c r="X9" s="17">
        <v>0.14104897569814101</v>
      </c>
      <c r="Y9" s="17">
        <v>0.105995153811098</v>
      </c>
      <c r="Z9" s="17">
        <v>0.22868060395867101</v>
      </c>
      <c r="AA9" s="17">
        <v>0.20095364258960899</v>
      </c>
      <c r="AB9" s="17">
        <v>0.171561631797472</v>
      </c>
      <c r="AC9" s="17">
        <v>0.17965374203616999</v>
      </c>
      <c r="AD9" s="17">
        <v>0.21261494819531701</v>
      </c>
      <c r="AE9" s="17"/>
      <c r="AF9" s="17">
        <v>0.119997682776772</v>
      </c>
      <c r="AG9" s="17">
        <v>0.25305221891926299</v>
      </c>
      <c r="AH9" s="17">
        <v>0.130844642939623</v>
      </c>
    </row>
    <row r="10" spans="2:34" x14ac:dyDescent="0.3">
      <c r="B10" s="18" t="s">
        <v>190</v>
      </c>
      <c r="C10" s="17">
        <v>0.41827425755960501</v>
      </c>
      <c r="D10" s="17">
        <v>0.42197594278664602</v>
      </c>
      <c r="E10" s="17">
        <v>0.41549472285147498</v>
      </c>
      <c r="F10" s="17"/>
      <c r="G10" s="17">
        <v>0.34780455475597499</v>
      </c>
      <c r="H10" s="17">
        <v>0.47052748944455097</v>
      </c>
      <c r="I10" s="17">
        <v>0.45893686837438602</v>
      </c>
      <c r="J10" s="17">
        <v>0.44870614569272099</v>
      </c>
      <c r="K10" s="17">
        <v>0.40633820879396798</v>
      </c>
      <c r="L10" s="17">
        <v>0.37285990235559802</v>
      </c>
      <c r="M10" s="17"/>
      <c r="N10" s="17">
        <v>0.47063892892130099</v>
      </c>
      <c r="O10" s="17">
        <v>0.45459249965227699</v>
      </c>
      <c r="P10" s="17">
        <v>0.39916962496007502</v>
      </c>
      <c r="Q10" s="17">
        <v>0.347175592397716</v>
      </c>
      <c r="R10" s="17"/>
      <c r="S10" s="17">
        <v>0.43902874869631298</v>
      </c>
      <c r="T10" s="17">
        <v>0.50756434438463605</v>
      </c>
      <c r="U10" s="17">
        <v>0.28711005783818999</v>
      </c>
      <c r="V10" s="17">
        <v>0.34767659967053899</v>
      </c>
      <c r="W10" s="17">
        <v>0.36557041980974297</v>
      </c>
      <c r="X10" s="17">
        <v>0.48761237340664798</v>
      </c>
      <c r="Y10" s="17">
        <v>0.47650862740792499</v>
      </c>
      <c r="Z10" s="17">
        <v>0.38800245585519</v>
      </c>
      <c r="AA10" s="17">
        <v>0.40381343616160997</v>
      </c>
      <c r="AB10" s="17">
        <v>0.41410737387272201</v>
      </c>
      <c r="AC10" s="17">
        <v>0.41925871308881302</v>
      </c>
      <c r="AD10" s="17">
        <v>0.36118635449373199</v>
      </c>
      <c r="AE10" s="17"/>
      <c r="AF10" s="17">
        <v>0.454515700127613</v>
      </c>
      <c r="AG10" s="17">
        <v>0.44715216057162499</v>
      </c>
      <c r="AH10" s="17">
        <v>0.45152064859921398</v>
      </c>
    </row>
    <row r="11" spans="2:34" x14ac:dyDescent="0.3">
      <c r="B11" s="18" t="s">
        <v>191</v>
      </c>
      <c r="C11" s="17">
        <v>0.19609312241010801</v>
      </c>
      <c r="D11" s="17">
        <v>0.204221853862775</v>
      </c>
      <c r="E11" s="17">
        <v>0.18857273293851801</v>
      </c>
      <c r="F11" s="17"/>
      <c r="G11" s="17">
        <v>0.14386697017654601</v>
      </c>
      <c r="H11" s="17">
        <v>0.144273303588135</v>
      </c>
      <c r="I11" s="17">
        <v>0.15524040675512399</v>
      </c>
      <c r="J11" s="17">
        <v>0.171133177947522</v>
      </c>
      <c r="K11" s="17">
        <v>0.22306123303228101</v>
      </c>
      <c r="L11" s="17">
        <v>0.30821257538511299</v>
      </c>
      <c r="M11" s="17"/>
      <c r="N11" s="17">
        <v>0.16304342653738599</v>
      </c>
      <c r="O11" s="17">
        <v>0.160725451259048</v>
      </c>
      <c r="P11" s="17">
        <v>0.23364498649531501</v>
      </c>
      <c r="Q11" s="17">
        <v>0.23515824853030101</v>
      </c>
      <c r="R11" s="17"/>
      <c r="S11" s="17">
        <v>0.17057171983677499</v>
      </c>
      <c r="T11" s="17">
        <v>0.17655589868628099</v>
      </c>
      <c r="U11" s="17">
        <v>0.34213666890127697</v>
      </c>
      <c r="V11" s="17">
        <v>0.24595523093496999</v>
      </c>
      <c r="W11" s="17">
        <v>0.16771407835171101</v>
      </c>
      <c r="X11" s="17">
        <v>0.17399054466154601</v>
      </c>
      <c r="Y11" s="17">
        <v>0.20052049627806201</v>
      </c>
      <c r="Z11" s="17">
        <v>0.29265866783507599</v>
      </c>
      <c r="AA11" s="17">
        <v>0.1288286551509</v>
      </c>
      <c r="AB11" s="17">
        <v>0.19825803047646701</v>
      </c>
      <c r="AC11" s="17">
        <v>8.8769194085049297E-2</v>
      </c>
      <c r="AD11" s="17">
        <v>0.26981827111768297</v>
      </c>
      <c r="AE11" s="17"/>
      <c r="AF11" s="17">
        <v>0.20242767282514401</v>
      </c>
      <c r="AG11" s="17">
        <v>0.171307650309279</v>
      </c>
      <c r="AH11" s="17">
        <v>0.194924433099913</v>
      </c>
    </row>
    <row r="12" spans="2:34" x14ac:dyDescent="0.3">
      <c r="B12" s="18" t="s">
        <v>192</v>
      </c>
      <c r="C12" s="17">
        <v>9.2578111792516696E-2</v>
      </c>
      <c r="D12" s="17">
        <v>9.6147063802160995E-2</v>
      </c>
      <c r="E12" s="17">
        <v>8.9288967192632407E-2</v>
      </c>
      <c r="F12" s="17"/>
      <c r="G12" s="17">
        <v>9.9714133383175196E-2</v>
      </c>
      <c r="H12" s="17">
        <v>8.3687181890774703E-2</v>
      </c>
      <c r="I12" s="17">
        <v>7.4171091226371902E-2</v>
      </c>
      <c r="J12" s="17">
        <v>0.11153004672302901</v>
      </c>
      <c r="K12" s="17">
        <v>0.10819215178180699</v>
      </c>
      <c r="L12" s="17">
        <v>8.4171495289333195E-2</v>
      </c>
      <c r="M12" s="17"/>
      <c r="N12" s="17">
        <v>6.4084927583201307E-2</v>
      </c>
      <c r="O12" s="17">
        <v>0.10041119737104701</v>
      </c>
      <c r="P12" s="17">
        <v>0.128360840615837</v>
      </c>
      <c r="Q12" s="17">
        <v>8.1304027293185505E-2</v>
      </c>
      <c r="R12" s="17"/>
      <c r="S12" s="17">
        <v>0.113499295771958</v>
      </c>
      <c r="T12" s="17">
        <v>5.2530850368502198E-2</v>
      </c>
      <c r="U12" s="17">
        <v>0.105258716743201</v>
      </c>
      <c r="V12" s="17">
        <v>9.0258411027120206E-2</v>
      </c>
      <c r="W12" s="17">
        <v>0.14988980960381501</v>
      </c>
      <c r="X12" s="17">
        <v>0.114072650809979</v>
      </c>
      <c r="Y12" s="17">
        <v>7.5707719381795102E-2</v>
      </c>
      <c r="Z12" s="17">
        <v>0</v>
      </c>
      <c r="AA12" s="17">
        <v>0.11462531322665</v>
      </c>
      <c r="AB12" s="17">
        <v>7.4164780496677393E-2</v>
      </c>
      <c r="AC12" s="17">
        <v>0.108117906559913</v>
      </c>
      <c r="AD12" s="17">
        <v>5.9812246899838502E-2</v>
      </c>
      <c r="AE12" s="17"/>
      <c r="AF12" s="17">
        <v>0.11941349167623699</v>
      </c>
      <c r="AG12" s="17">
        <v>5.2038462862237997E-2</v>
      </c>
      <c r="AH12" s="17">
        <v>9.7983759299683601E-2</v>
      </c>
    </row>
    <row r="13" spans="2:34" x14ac:dyDescent="0.3">
      <c r="B13" s="18" t="s">
        <v>193</v>
      </c>
      <c r="C13" s="17">
        <v>9.3323203031814295E-2</v>
      </c>
      <c r="D13" s="17">
        <v>8.7554118282494195E-2</v>
      </c>
      <c r="E13" s="17">
        <v>9.9116456839300898E-2</v>
      </c>
      <c r="F13" s="17"/>
      <c r="G13" s="17">
        <v>0.164490575877761</v>
      </c>
      <c r="H13" s="17">
        <v>7.8352750249769607E-2</v>
      </c>
      <c r="I13" s="17">
        <v>7.1685716928254997E-2</v>
      </c>
      <c r="J13" s="17">
        <v>6.7612525877258106E-2</v>
      </c>
      <c r="K13" s="17">
        <v>6.0229591878251998E-2</v>
      </c>
      <c r="L13" s="17">
        <v>0.119012370660489</v>
      </c>
      <c r="M13" s="17"/>
      <c r="N13" s="17">
        <v>5.6470676591489001E-2</v>
      </c>
      <c r="O13" s="17">
        <v>8.3423307907333405E-2</v>
      </c>
      <c r="P13" s="17">
        <v>9.7298800996800799E-2</v>
      </c>
      <c r="Q13" s="17">
        <v>0.14158557485054599</v>
      </c>
      <c r="R13" s="17"/>
      <c r="S13" s="17">
        <v>6.3258713150217596E-2</v>
      </c>
      <c r="T13" s="17">
        <v>0.101854074380193</v>
      </c>
      <c r="U13" s="17">
        <v>9.1304698599919201E-2</v>
      </c>
      <c r="V13" s="17">
        <v>0.122835629104526</v>
      </c>
      <c r="W13" s="17">
        <v>9.9915815750367398E-2</v>
      </c>
      <c r="X13" s="17">
        <v>6.12504900915204E-2</v>
      </c>
      <c r="Y13" s="17">
        <v>0.12955960933836</v>
      </c>
      <c r="Z13" s="17">
        <v>4.4684533832611902E-2</v>
      </c>
      <c r="AA13" s="17">
        <v>0.100328002349033</v>
      </c>
      <c r="AB13" s="17">
        <v>7.8477754279415501E-2</v>
      </c>
      <c r="AC13" s="17">
        <v>0.14490163116139901</v>
      </c>
      <c r="AD13" s="17">
        <v>9.6568179293429202E-2</v>
      </c>
      <c r="AE13" s="17"/>
      <c r="AF13" s="17">
        <v>7.4357235667413105E-2</v>
      </c>
      <c r="AG13" s="17">
        <v>4.0486564597042002E-2</v>
      </c>
      <c r="AH13" s="17">
        <v>9.45970686752588E-2</v>
      </c>
    </row>
    <row r="14" spans="2:34" x14ac:dyDescent="0.3">
      <c r="B14" s="18" t="s">
        <v>60</v>
      </c>
      <c r="C14" s="17">
        <v>4.7539246035356503E-2</v>
      </c>
      <c r="D14" s="17">
        <v>2.1937931676964999E-2</v>
      </c>
      <c r="E14" s="17">
        <v>7.2528916515856204E-2</v>
      </c>
      <c r="F14" s="17"/>
      <c r="G14" s="17">
        <v>2.89695103777847E-2</v>
      </c>
      <c r="H14" s="17">
        <v>2.8379194467076201E-2</v>
      </c>
      <c r="I14" s="17">
        <v>3.5841435733607999E-2</v>
      </c>
      <c r="J14" s="17">
        <v>9.7984464523816095E-2</v>
      </c>
      <c r="K14" s="17">
        <v>7.2730376087589907E-2</v>
      </c>
      <c r="L14" s="17">
        <v>2.70544787099402E-2</v>
      </c>
      <c r="M14" s="17"/>
      <c r="N14" s="17">
        <v>3.8941799825069602E-2</v>
      </c>
      <c r="O14" s="17">
        <v>5.0488683122661297E-2</v>
      </c>
      <c r="P14" s="17">
        <v>4.2272193558255899E-2</v>
      </c>
      <c r="Q14" s="17">
        <v>5.9196367734483897E-2</v>
      </c>
      <c r="R14" s="17"/>
      <c r="S14" s="17">
        <v>5.6072608109377101E-2</v>
      </c>
      <c r="T14" s="17">
        <v>4.48786264086799E-2</v>
      </c>
      <c r="U14" s="17">
        <v>2.2604384145723699E-2</v>
      </c>
      <c r="V14" s="17">
        <v>0.105828898492122</v>
      </c>
      <c r="W14" s="17">
        <v>4.85355602355418E-2</v>
      </c>
      <c r="X14" s="17">
        <v>2.2024965332165299E-2</v>
      </c>
      <c r="Y14" s="17">
        <v>1.1708393782759599E-2</v>
      </c>
      <c r="Z14" s="17">
        <v>4.59737385184509E-2</v>
      </c>
      <c r="AA14" s="17">
        <v>5.1450950522197399E-2</v>
      </c>
      <c r="AB14" s="17">
        <v>6.3430429077246206E-2</v>
      </c>
      <c r="AC14" s="17">
        <v>5.9298813068656503E-2</v>
      </c>
      <c r="AD14" s="17">
        <v>0</v>
      </c>
      <c r="AE14" s="17"/>
      <c r="AF14" s="17">
        <v>2.9288216926820501E-2</v>
      </c>
      <c r="AG14" s="17">
        <v>3.5962942740552999E-2</v>
      </c>
      <c r="AH14" s="17">
        <v>3.0129447386308201E-2</v>
      </c>
    </row>
    <row r="15" spans="2:34" x14ac:dyDescent="0.3">
      <c r="B15" s="18" t="s">
        <v>194</v>
      </c>
      <c r="C15" s="20">
        <v>0.57046631673020498</v>
      </c>
      <c r="D15" s="20">
        <v>0.59013903237560505</v>
      </c>
      <c r="E15" s="20">
        <v>0.55049292651369197</v>
      </c>
      <c r="F15" s="20"/>
      <c r="G15" s="20">
        <v>0.56295881018473304</v>
      </c>
      <c r="H15" s="20">
        <v>0.66530756980424499</v>
      </c>
      <c r="I15" s="20">
        <v>0.66306134935664096</v>
      </c>
      <c r="J15" s="20">
        <v>0.55173978492837505</v>
      </c>
      <c r="K15" s="20">
        <v>0.53578664722006897</v>
      </c>
      <c r="L15" s="20">
        <v>0.46154907995512501</v>
      </c>
      <c r="M15" s="20"/>
      <c r="N15" s="20">
        <v>0.67745916946285401</v>
      </c>
      <c r="O15" s="20">
        <v>0.60495136033991104</v>
      </c>
      <c r="P15" s="20">
        <v>0.49842317833379102</v>
      </c>
      <c r="Q15" s="20">
        <v>0.48275578159148402</v>
      </c>
      <c r="R15" s="20"/>
      <c r="S15" s="20">
        <v>0.59659766313167195</v>
      </c>
      <c r="T15" s="20">
        <v>0.62418055015634399</v>
      </c>
      <c r="U15" s="20">
        <v>0.43869553160987901</v>
      </c>
      <c r="V15" s="20">
        <v>0.43512183044126201</v>
      </c>
      <c r="W15" s="20">
        <v>0.53394473605856496</v>
      </c>
      <c r="X15" s="20">
        <v>0.62866134910478899</v>
      </c>
      <c r="Y15" s="20">
        <v>0.58250378121902302</v>
      </c>
      <c r="Z15" s="20">
        <v>0.61668305981386096</v>
      </c>
      <c r="AA15" s="20">
        <v>0.60476707875121904</v>
      </c>
      <c r="AB15" s="20">
        <v>0.58566900567019398</v>
      </c>
      <c r="AC15" s="20">
        <v>0.59891245512498203</v>
      </c>
      <c r="AD15" s="20">
        <v>0.57380130268904905</v>
      </c>
      <c r="AE15" s="20"/>
      <c r="AF15" s="20">
        <v>0.57451338290438603</v>
      </c>
      <c r="AG15" s="20">
        <v>0.70020437949088798</v>
      </c>
      <c r="AH15" s="20">
        <v>0.58236529153883698</v>
      </c>
    </row>
    <row r="16" spans="2:34" x14ac:dyDescent="0.3">
      <c r="B16" s="18" t="s">
        <v>195</v>
      </c>
      <c r="C16" s="20">
        <v>0.185901314824331</v>
      </c>
      <c r="D16" s="20">
        <v>0.183701182084655</v>
      </c>
      <c r="E16" s="20">
        <v>0.188405424031933</v>
      </c>
      <c r="F16" s="20"/>
      <c r="G16" s="20">
        <v>0.26420470926093598</v>
      </c>
      <c r="H16" s="20">
        <v>0.16203993214054399</v>
      </c>
      <c r="I16" s="20">
        <v>0.14585680815462701</v>
      </c>
      <c r="J16" s="20">
        <v>0.17914257260028699</v>
      </c>
      <c r="K16" s="20">
        <v>0.16842174366005899</v>
      </c>
      <c r="L16" s="20">
        <v>0.20318386594982199</v>
      </c>
      <c r="M16" s="20"/>
      <c r="N16" s="20">
        <v>0.12055560417469</v>
      </c>
      <c r="O16" s="20">
        <v>0.18383450527837999</v>
      </c>
      <c r="P16" s="20">
        <v>0.22565964161263799</v>
      </c>
      <c r="Q16" s="20">
        <v>0.22288960214373199</v>
      </c>
      <c r="R16" s="20"/>
      <c r="S16" s="20">
        <v>0.176758008922176</v>
      </c>
      <c r="T16" s="20">
        <v>0.154384924748696</v>
      </c>
      <c r="U16" s="20">
        <v>0.196563415343121</v>
      </c>
      <c r="V16" s="20">
        <v>0.21309404013164601</v>
      </c>
      <c r="W16" s="20">
        <v>0.24980562535418299</v>
      </c>
      <c r="X16" s="20">
        <v>0.1753231409015</v>
      </c>
      <c r="Y16" s="20">
        <v>0.20526732872015499</v>
      </c>
      <c r="Z16" s="20">
        <v>4.4684533832611902E-2</v>
      </c>
      <c r="AA16" s="20">
        <v>0.21495331557568301</v>
      </c>
      <c r="AB16" s="20">
        <v>0.15264253477609299</v>
      </c>
      <c r="AC16" s="20">
        <v>0.25301953772131203</v>
      </c>
      <c r="AD16" s="20">
        <v>0.156380426193268</v>
      </c>
      <c r="AE16" s="20"/>
      <c r="AF16" s="20">
        <v>0.19377072734365</v>
      </c>
      <c r="AG16" s="20">
        <v>9.2525027459279999E-2</v>
      </c>
      <c r="AH16" s="20">
        <v>0.192580827974942</v>
      </c>
    </row>
    <row r="17" spans="2:34" x14ac:dyDescent="0.3">
      <c r="B17" s="18" t="s">
        <v>87</v>
      </c>
      <c r="C17" s="21">
        <v>0.384565001905874</v>
      </c>
      <c r="D17" s="21">
        <v>0.40643785029094898</v>
      </c>
      <c r="E17" s="21">
        <v>0.36208750248175903</v>
      </c>
      <c r="F17" s="21"/>
      <c r="G17" s="21">
        <v>0.29875410092379701</v>
      </c>
      <c r="H17" s="21">
        <v>0.50326763766369997</v>
      </c>
      <c r="I17" s="21">
        <v>0.51720454120201398</v>
      </c>
      <c r="J17" s="21">
        <v>0.37259721232808901</v>
      </c>
      <c r="K17" s="21">
        <v>0.36736490356001</v>
      </c>
      <c r="L17" s="21">
        <v>0.25836521400530299</v>
      </c>
      <c r="M17" s="21"/>
      <c r="N17" s="21">
        <v>0.55690356528816398</v>
      </c>
      <c r="O17" s="21">
        <v>0.42111685506153101</v>
      </c>
      <c r="P17" s="21">
        <v>0.272763536721153</v>
      </c>
      <c r="Q17" s="21">
        <v>0.25986617944775198</v>
      </c>
      <c r="R17" s="21"/>
      <c r="S17" s="21">
        <v>0.41983965420949598</v>
      </c>
      <c r="T17" s="21">
        <v>0.46979562540764802</v>
      </c>
      <c r="U17" s="21">
        <v>0.24213211626675801</v>
      </c>
      <c r="V17" s="21">
        <v>0.222027790309616</v>
      </c>
      <c r="W17" s="21">
        <v>0.28413911070438203</v>
      </c>
      <c r="X17" s="21">
        <v>0.45333820820328902</v>
      </c>
      <c r="Y17" s="21">
        <v>0.377236452498868</v>
      </c>
      <c r="Z17" s="21">
        <v>0.57199852598124901</v>
      </c>
      <c r="AA17" s="21">
        <v>0.38981376317553501</v>
      </c>
      <c r="AB17" s="21">
        <v>0.43302647089410201</v>
      </c>
      <c r="AC17" s="21">
        <v>0.34589291740367001</v>
      </c>
      <c r="AD17" s="21">
        <v>0.41742087649578202</v>
      </c>
      <c r="AE17" s="21"/>
      <c r="AF17" s="21">
        <v>0.380742655560736</v>
      </c>
      <c r="AG17" s="21">
        <v>0.60767935203160806</v>
      </c>
      <c r="AH17" s="21">
        <v>0.38978446356389501</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H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199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189</v>
      </c>
      <c r="C9" s="17">
        <v>0.19626790675480199</v>
      </c>
      <c r="D9" s="17">
        <v>0.226010059714295</v>
      </c>
      <c r="E9" s="17">
        <v>0.16772950999743499</v>
      </c>
      <c r="F9" s="17"/>
      <c r="G9" s="17">
        <v>0.182188077900972</v>
      </c>
      <c r="H9" s="17">
        <v>0.206722378651304</v>
      </c>
      <c r="I9" s="17">
        <v>0.14917024875180199</v>
      </c>
      <c r="J9" s="17">
        <v>0.17808384270744701</v>
      </c>
      <c r="K9" s="17">
        <v>0.19919391058528199</v>
      </c>
      <c r="L9" s="17">
        <v>0.24833376254688599</v>
      </c>
      <c r="M9" s="17"/>
      <c r="N9" s="17">
        <v>0.25594831789441003</v>
      </c>
      <c r="O9" s="17">
        <v>0.20343450182153699</v>
      </c>
      <c r="P9" s="17">
        <v>0.15261216864402799</v>
      </c>
      <c r="Q9" s="17">
        <v>0.16079031851634101</v>
      </c>
      <c r="R9" s="17"/>
      <c r="S9" s="17">
        <v>0.19019610799248701</v>
      </c>
      <c r="T9" s="17">
        <v>0.19733750311696899</v>
      </c>
      <c r="U9" s="17">
        <v>0.190583717487573</v>
      </c>
      <c r="V9" s="17">
        <v>0.15644351406224299</v>
      </c>
      <c r="W9" s="17">
        <v>0.135755466687141</v>
      </c>
      <c r="X9" s="17">
        <v>0.144794965376183</v>
      </c>
      <c r="Y9" s="17">
        <v>0.18459544902668201</v>
      </c>
      <c r="Z9" s="17">
        <v>0.34726842226801602</v>
      </c>
      <c r="AA9" s="17">
        <v>0.228425909445336</v>
      </c>
      <c r="AB9" s="17">
        <v>0.218473054224123</v>
      </c>
      <c r="AC9" s="17">
        <v>0.217224853286099</v>
      </c>
      <c r="AD9" s="17">
        <v>0.262142793937022</v>
      </c>
      <c r="AE9" s="17"/>
      <c r="AF9" s="17">
        <v>0.19217441516331599</v>
      </c>
      <c r="AG9" s="17">
        <v>0.28217453515673602</v>
      </c>
      <c r="AH9" s="17">
        <v>0.23268282060797901</v>
      </c>
    </row>
    <row r="10" spans="2:34" x14ac:dyDescent="0.3">
      <c r="B10" s="18" t="s">
        <v>190</v>
      </c>
      <c r="C10" s="17">
        <v>0.42824180914013299</v>
      </c>
      <c r="D10" s="17">
        <v>0.43424647553463702</v>
      </c>
      <c r="E10" s="17">
        <v>0.423242246409814</v>
      </c>
      <c r="F10" s="17"/>
      <c r="G10" s="17">
        <v>0.35505389522443698</v>
      </c>
      <c r="H10" s="17">
        <v>0.45284386060952703</v>
      </c>
      <c r="I10" s="17">
        <v>0.50645434826081104</v>
      </c>
      <c r="J10" s="17">
        <v>0.39061592587456401</v>
      </c>
      <c r="K10" s="17">
        <v>0.42273725846482701</v>
      </c>
      <c r="L10" s="17">
        <v>0.427324513146914</v>
      </c>
      <c r="M10" s="17"/>
      <c r="N10" s="17">
        <v>0.491303607789706</v>
      </c>
      <c r="O10" s="17">
        <v>0.44544662706589699</v>
      </c>
      <c r="P10" s="17">
        <v>0.37992391462008801</v>
      </c>
      <c r="Q10" s="17">
        <v>0.38797844084480299</v>
      </c>
      <c r="R10" s="17"/>
      <c r="S10" s="17">
        <v>0.43572974392161701</v>
      </c>
      <c r="T10" s="17">
        <v>0.39336747667866601</v>
      </c>
      <c r="U10" s="17">
        <v>0.47018995601635</v>
      </c>
      <c r="V10" s="17">
        <v>0.38391717933951602</v>
      </c>
      <c r="W10" s="17">
        <v>0.47235641670846401</v>
      </c>
      <c r="X10" s="17">
        <v>0.454439727448187</v>
      </c>
      <c r="Y10" s="17">
        <v>0.53663857403570603</v>
      </c>
      <c r="Z10" s="17">
        <v>0.42475913316354402</v>
      </c>
      <c r="AA10" s="17">
        <v>0.36008783613390999</v>
      </c>
      <c r="AB10" s="17">
        <v>0.43080415310583797</v>
      </c>
      <c r="AC10" s="17">
        <v>0.43249976143872598</v>
      </c>
      <c r="AD10" s="17">
        <v>0.33692970983417198</v>
      </c>
      <c r="AE10" s="17"/>
      <c r="AF10" s="17">
        <v>0.43460789195859001</v>
      </c>
      <c r="AG10" s="17">
        <v>0.48484368358115898</v>
      </c>
      <c r="AH10" s="17">
        <v>0.44672309735629501</v>
      </c>
    </row>
    <row r="11" spans="2:34" x14ac:dyDescent="0.3">
      <c r="B11" s="18" t="s">
        <v>191</v>
      </c>
      <c r="C11" s="17">
        <v>0.16964987126596301</v>
      </c>
      <c r="D11" s="17">
        <v>0.15824949913059499</v>
      </c>
      <c r="E11" s="17">
        <v>0.18106904529724299</v>
      </c>
      <c r="F11" s="17"/>
      <c r="G11" s="17">
        <v>0.19115566431154399</v>
      </c>
      <c r="H11" s="17">
        <v>0.168282647033416</v>
      </c>
      <c r="I11" s="17">
        <v>0.187714498923094</v>
      </c>
      <c r="J11" s="17">
        <v>0.19444828052766</v>
      </c>
      <c r="K11" s="17">
        <v>0.187233285928157</v>
      </c>
      <c r="L11" s="17">
        <v>0.109782022710011</v>
      </c>
      <c r="M11" s="17"/>
      <c r="N11" s="17">
        <v>0.117792964323121</v>
      </c>
      <c r="O11" s="17">
        <v>0.16987719636652401</v>
      </c>
      <c r="P11" s="17">
        <v>0.236225763227776</v>
      </c>
      <c r="Q11" s="17">
        <v>0.16586050543824901</v>
      </c>
      <c r="R11" s="17"/>
      <c r="S11" s="17">
        <v>0.18330814441092599</v>
      </c>
      <c r="T11" s="17">
        <v>0.18328571422967099</v>
      </c>
      <c r="U11" s="17">
        <v>9.6652551791883701E-2</v>
      </c>
      <c r="V11" s="17">
        <v>0.18324369232580401</v>
      </c>
      <c r="W11" s="17">
        <v>0.24558805862042099</v>
      </c>
      <c r="X11" s="17">
        <v>0.233820371357194</v>
      </c>
      <c r="Y11" s="17">
        <v>0.110366106478951</v>
      </c>
      <c r="Z11" s="17">
        <v>0.13535265800108401</v>
      </c>
      <c r="AA11" s="17">
        <v>0.16235226869210201</v>
      </c>
      <c r="AB11" s="17">
        <v>0.14866351776390799</v>
      </c>
      <c r="AC11" s="17">
        <v>0.13443029294375</v>
      </c>
      <c r="AD11" s="17">
        <v>0.18309987507738101</v>
      </c>
      <c r="AE11" s="17"/>
      <c r="AF11" s="17">
        <v>0.195041580394896</v>
      </c>
      <c r="AG11" s="17">
        <v>0.12559839421318</v>
      </c>
      <c r="AH11" s="17">
        <v>0.15647610945506599</v>
      </c>
    </row>
    <row r="12" spans="2:34" x14ac:dyDescent="0.3">
      <c r="B12" s="18" t="s">
        <v>192</v>
      </c>
      <c r="C12" s="17">
        <v>6.8129674770911794E-2</v>
      </c>
      <c r="D12" s="17">
        <v>7.1882621152408399E-2</v>
      </c>
      <c r="E12" s="17">
        <v>6.2652662987199098E-2</v>
      </c>
      <c r="F12" s="17"/>
      <c r="G12" s="17">
        <v>7.9783820707854905E-2</v>
      </c>
      <c r="H12" s="17">
        <v>7.8123848143382593E-2</v>
      </c>
      <c r="I12" s="17">
        <v>5.6594630576042998E-2</v>
      </c>
      <c r="J12" s="17">
        <v>7.6216566965420701E-2</v>
      </c>
      <c r="K12" s="17">
        <v>6.7211444705205195E-2</v>
      </c>
      <c r="L12" s="17">
        <v>5.57499853641664E-2</v>
      </c>
      <c r="M12" s="17"/>
      <c r="N12" s="17">
        <v>4.28737143406503E-2</v>
      </c>
      <c r="O12" s="17">
        <v>6.1152956326835199E-2</v>
      </c>
      <c r="P12" s="17">
        <v>9.6212451380844694E-2</v>
      </c>
      <c r="Q12" s="17">
        <v>7.5223457858976203E-2</v>
      </c>
      <c r="R12" s="17"/>
      <c r="S12" s="17">
        <v>9.9062647163678602E-2</v>
      </c>
      <c r="T12" s="17">
        <v>6.5411787767766197E-2</v>
      </c>
      <c r="U12" s="17">
        <v>9.4224631239115897E-2</v>
      </c>
      <c r="V12" s="17">
        <v>0.108621217326742</v>
      </c>
      <c r="W12" s="17">
        <v>1.6512097904716201E-2</v>
      </c>
      <c r="X12" s="17">
        <v>6.19221320804096E-2</v>
      </c>
      <c r="Y12" s="17">
        <v>3.9966661230520902E-2</v>
      </c>
      <c r="Z12" s="17">
        <v>2.2359981389516601E-2</v>
      </c>
      <c r="AA12" s="17">
        <v>7.9086240745408404E-2</v>
      </c>
      <c r="AB12" s="17">
        <v>5.8202293346442002E-2</v>
      </c>
      <c r="AC12" s="17">
        <v>3.4758975552976898E-2</v>
      </c>
      <c r="AD12" s="17">
        <v>6.2001275284007E-2</v>
      </c>
      <c r="AE12" s="17"/>
      <c r="AF12" s="17">
        <v>9.2709428025246995E-2</v>
      </c>
      <c r="AG12" s="17">
        <v>4.1376253525548197E-2</v>
      </c>
      <c r="AH12" s="17">
        <v>6.5754018020217297E-2</v>
      </c>
    </row>
    <row r="13" spans="2:34" x14ac:dyDescent="0.3">
      <c r="B13" s="18" t="s">
        <v>193</v>
      </c>
      <c r="C13" s="17">
        <v>9.6333937685992604E-2</v>
      </c>
      <c r="D13" s="17">
        <v>8.6876643145272506E-2</v>
      </c>
      <c r="E13" s="17">
        <v>0.105719759695376</v>
      </c>
      <c r="F13" s="17"/>
      <c r="G13" s="17">
        <v>0.15053854501172501</v>
      </c>
      <c r="H13" s="17">
        <v>6.5608899656605296E-2</v>
      </c>
      <c r="I13" s="17">
        <v>8.5914023927952901E-2</v>
      </c>
      <c r="J13" s="17">
        <v>9.0615164395226405E-2</v>
      </c>
      <c r="K13" s="17">
        <v>6.6202840537936097E-2</v>
      </c>
      <c r="L13" s="17">
        <v>0.11869945129944599</v>
      </c>
      <c r="M13" s="17"/>
      <c r="N13" s="17">
        <v>6.16024549822555E-2</v>
      </c>
      <c r="O13" s="17">
        <v>7.7898836086702505E-2</v>
      </c>
      <c r="P13" s="17">
        <v>0.111764523895101</v>
      </c>
      <c r="Q13" s="17">
        <v>0.141129815800627</v>
      </c>
      <c r="R13" s="17"/>
      <c r="S13" s="17">
        <v>4.2665768642051301E-2</v>
      </c>
      <c r="T13" s="17">
        <v>0.116424933012402</v>
      </c>
      <c r="U13" s="17">
        <v>9.0810378142292703E-2</v>
      </c>
      <c r="V13" s="17">
        <v>0.122153690792281</v>
      </c>
      <c r="W13" s="17">
        <v>9.72983437107936E-2</v>
      </c>
      <c r="X13" s="17">
        <v>6.12504900915204E-2</v>
      </c>
      <c r="Y13" s="17">
        <v>0.11672481544538001</v>
      </c>
      <c r="Z13" s="17">
        <v>4.8148249859895902E-2</v>
      </c>
      <c r="AA13" s="17">
        <v>0.119521257880043</v>
      </c>
      <c r="AB13" s="17">
        <v>0.10106159445203</v>
      </c>
      <c r="AC13" s="17">
        <v>0.14637401117012699</v>
      </c>
      <c r="AD13" s="17">
        <v>0.12792469474574</v>
      </c>
      <c r="AE13" s="17"/>
      <c r="AF13" s="17">
        <v>7.8726100688402606E-2</v>
      </c>
      <c r="AG13" s="17">
        <v>3.9861054544619197E-2</v>
      </c>
      <c r="AH13" s="17">
        <v>8.9689198062334094E-2</v>
      </c>
    </row>
    <row r="14" spans="2:34" x14ac:dyDescent="0.3">
      <c r="B14" s="18" t="s">
        <v>60</v>
      </c>
      <c r="C14" s="17">
        <v>4.1376800382198001E-2</v>
      </c>
      <c r="D14" s="17">
        <v>2.2734701322792199E-2</v>
      </c>
      <c r="E14" s="17">
        <v>5.9586775612933497E-2</v>
      </c>
      <c r="F14" s="17"/>
      <c r="G14" s="17">
        <v>4.1279996843467802E-2</v>
      </c>
      <c r="H14" s="17">
        <v>2.8418365905764902E-2</v>
      </c>
      <c r="I14" s="17">
        <v>1.41522495602961E-2</v>
      </c>
      <c r="J14" s="17">
        <v>7.0020219529681793E-2</v>
      </c>
      <c r="K14" s="17">
        <v>5.7421259778592401E-2</v>
      </c>
      <c r="L14" s="17">
        <v>4.0110264932576002E-2</v>
      </c>
      <c r="M14" s="17"/>
      <c r="N14" s="17">
        <v>3.04789406698571E-2</v>
      </c>
      <c r="O14" s="17">
        <v>4.2189882332503599E-2</v>
      </c>
      <c r="P14" s="17">
        <v>2.3261178232161402E-2</v>
      </c>
      <c r="Q14" s="17">
        <v>6.9017461541003994E-2</v>
      </c>
      <c r="R14" s="17"/>
      <c r="S14" s="17">
        <v>4.90375878692405E-2</v>
      </c>
      <c r="T14" s="17">
        <v>4.4172585194525903E-2</v>
      </c>
      <c r="U14" s="17">
        <v>5.7538765322784201E-2</v>
      </c>
      <c r="V14" s="17">
        <v>4.5620706153413897E-2</v>
      </c>
      <c r="W14" s="17">
        <v>3.2489616368464702E-2</v>
      </c>
      <c r="X14" s="17">
        <v>4.37723136465058E-2</v>
      </c>
      <c r="Y14" s="17">
        <v>1.1708393782759599E-2</v>
      </c>
      <c r="Z14" s="17">
        <v>2.2111555317942799E-2</v>
      </c>
      <c r="AA14" s="17">
        <v>5.0526487103200797E-2</v>
      </c>
      <c r="AB14" s="17">
        <v>4.2795387107659101E-2</v>
      </c>
      <c r="AC14" s="17">
        <v>3.4712105608321102E-2</v>
      </c>
      <c r="AD14" s="17">
        <v>2.7901651121677699E-2</v>
      </c>
      <c r="AE14" s="17"/>
      <c r="AF14" s="17">
        <v>6.7405837695490101E-3</v>
      </c>
      <c r="AG14" s="17">
        <v>2.6146078978757599E-2</v>
      </c>
      <c r="AH14" s="17">
        <v>8.67475649810877E-3</v>
      </c>
    </row>
    <row r="15" spans="2:34" x14ac:dyDescent="0.3">
      <c r="B15" s="18" t="s">
        <v>194</v>
      </c>
      <c r="C15" s="20">
        <v>0.62450971589493398</v>
      </c>
      <c r="D15" s="20">
        <v>0.66025653524893202</v>
      </c>
      <c r="E15" s="20">
        <v>0.59097175640724897</v>
      </c>
      <c r="F15" s="20"/>
      <c r="G15" s="20">
        <v>0.537241973125409</v>
      </c>
      <c r="H15" s="20">
        <v>0.65956623926083202</v>
      </c>
      <c r="I15" s="20">
        <v>0.655624597012614</v>
      </c>
      <c r="J15" s="20">
        <v>0.56869976858201099</v>
      </c>
      <c r="K15" s="20">
        <v>0.62193116905010903</v>
      </c>
      <c r="L15" s="20">
        <v>0.67565827569379999</v>
      </c>
      <c r="M15" s="20"/>
      <c r="N15" s="20">
        <v>0.74725192568411603</v>
      </c>
      <c r="O15" s="20">
        <v>0.64888112888743499</v>
      </c>
      <c r="P15" s="20">
        <v>0.53253608326411705</v>
      </c>
      <c r="Q15" s="20">
        <v>0.548768759361144</v>
      </c>
      <c r="R15" s="20"/>
      <c r="S15" s="20">
        <v>0.62592585191410399</v>
      </c>
      <c r="T15" s="20">
        <v>0.59070497979563497</v>
      </c>
      <c r="U15" s="20">
        <v>0.66077367350392302</v>
      </c>
      <c r="V15" s="20">
        <v>0.54036069340175896</v>
      </c>
      <c r="W15" s="20">
        <v>0.60811188339560496</v>
      </c>
      <c r="X15" s="20">
        <v>0.59923469282437103</v>
      </c>
      <c r="Y15" s="20">
        <v>0.72123402306238904</v>
      </c>
      <c r="Z15" s="20">
        <v>0.77202755543155999</v>
      </c>
      <c r="AA15" s="20">
        <v>0.58851374557924596</v>
      </c>
      <c r="AB15" s="20">
        <v>0.64927720732995997</v>
      </c>
      <c r="AC15" s="20">
        <v>0.64972461472482401</v>
      </c>
      <c r="AD15" s="20">
        <v>0.59907250377119403</v>
      </c>
      <c r="AE15" s="20"/>
      <c r="AF15" s="20">
        <v>0.62678230712190497</v>
      </c>
      <c r="AG15" s="20">
        <v>0.767018218737895</v>
      </c>
      <c r="AH15" s="20">
        <v>0.67940591796427396</v>
      </c>
    </row>
    <row r="16" spans="2:34" x14ac:dyDescent="0.3">
      <c r="B16" s="18" t="s">
        <v>195</v>
      </c>
      <c r="C16" s="20">
        <v>0.164463612456904</v>
      </c>
      <c r="D16" s="20">
        <v>0.158759264297681</v>
      </c>
      <c r="E16" s="20">
        <v>0.16837242268257499</v>
      </c>
      <c r="F16" s="20"/>
      <c r="G16" s="20">
        <v>0.23032236571958001</v>
      </c>
      <c r="H16" s="20">
        <v>0.14373274779998799</v>
      </c>
      <c r="I16" s="20">
        <v>0.142508654503996</v>
      </c>
      <c r="J16" s="20">
        <v>0.166831731360647</v>
      </c>
      <c r="K16" s="20">
        <v>0.133414285243141</v>
      </c>
      <c r="L16" s="20">
        <v>0.17444943666361301</v>
      </c>
      <c r="M16" s="20"/>
      <c r="N16" s="20">
        <v>0.104476169322906</v>
      </c>
      <c r="O16" s="20">
        <v>0.13905179241353799</v>
      </c>
      <c r="P16" s="20">
        <v>0.207976975275945</v>
      </c>
      <c r="Q16" s="20">
        <v>0.216353273659603</v>
      </c>
      <c r="R16" s="20"/>
      <c r="S16" s="20">
        <v>0.14172841580573001</v>
      </c>
      <c r="T16" s="20">
        <v>0.18183672078016799</v>
      </c>
      <c r="U16" s="20">
        <v>0.18503500938140899</v>
      </c>
      <c r="V16" s="20">
        <v>0.23077490811902299</v>
      </c>
      <c r="W16" s="20">
        <v>0.11381044161551</v>
      </c>
      <c r="X16" s="20">
        <v>0.12317262217192999</v>
      </c>
      <c r="Y16" s="20">
        <v>0.1566914766759</v>
      </c>
      <c r="Z16" s="20">
        <v>7.0508231249412495E-2</v>
      </c>
      <c r="AA16" s="20">
        <v>0.19860749862545199</v>
      </c>
      <c r="AB16" s="20">
        <v>0.159263887798472</v>
      </c>
      <c r="AC16" s="20">
        <v>0.18113298672310399</v>
      </c>
      <c r="AD16" s="20">
        <v>0.18992597002974701</v>
      </c>
      <c r="AE16" s="20"/>
      <c r="AF16" s="20">
        <v>0.17143552871365</v>
      </c>
      <c r="AG16" s="20">
        <v>8.1237308070167394E-2</v>
      </c>
      <c r="AH16" s="20">
        <v>0.15544321608255099</v>
      </c>
    </row>
    <row r="17" spans="2:34" x14ac:dyDescent="0.3">
      <c r="B17" s="18" t="s">
        <v>87</v>
      </c>
      <c r="C17" s="21">
        <v>0.46004610343802999</v>
      </c>
      <c r="D17" s="21">
        <v>0.50149727095125096</v>
      </c>
      <c r="E17" s="21">
        <v>0.42259933372467401</v>
      </c>
      <c r="F17" s="21"/>
      <c r="G17" s="21">
        <v>0.30691960740582902</v>
      </c>
      <c r="H17" s="21">
        <v>0.51583349146084401</v>
      </c>
      <c r="I17" s="21">
        <v>0.51311594250861803</v>
      </c>
      <c r="J17" s="21">
        <v>0.40186803722136399</v>
      </c>
      <c r="K17" s="21">
        <v>0.48851688380696801</v>
      </c>
      <c r="L17" s="21">
        <v>0.50120883903018698</v>
      </c>
      <c r="M17" s="21"/>
      <c r="N17" s="21">
        <v>0.64277575636120998</v>
      </c>
      <c r="O17" s="21">
        <v>0.50982933647389705</v>
      </c>
      <c r="P17" s="21">
        <v>0.324559107988171</v>
      </c>
      <c r="Q17" s="21">
        <v>0.332415485701541</v>
      </c>
      <c r="R17" s="21"/>
      <c r="S17" s="21">
        <v>0.48419743610837401</v>
      </c>
      <c r="T17" s="21">
        <v>0.40886825901546697</v>
      </c>
      <c r="U17" s="21">
        <v>0.47573866412251498</v>
      </c>
      <c r="V17" s="21">
        <v>0.309585785282736</v>
      </c>
      <c r="W17" s="21">
        <v>0.494301441780095</v>
      </c>
      <c r="X17" s="21">
        <v>0.47606207065244099</v>
      </c>
      <c r="Y17" s="21">
        <v>0.56454254638648804</v>
      </c>
      <c r="Z17" s="21">
        <v>0.70151932418214802</v>
      </c>
      <c r="AA17" s="21">
        <v>0.389906246953794</v>
      </c>
      <c r="AB17" s="21">
        <v>0.49001331953148802</v>
      </c>
      <c r="AC17" s="21">
        <v>0.46859162800172</v>
      </c>
      <c r="AD17" s="21">
        <v>0.40914653374144699</v>
      </c>
      <c r="AE17" s="21"/>
      <c r="AF17" s="21">
        <v>0.45534677840825599</v>
      </c>
      <c r="AG17" s="21">
        <v>0.68578091066772795</v>
      </c>
      <c r="AH17" s="21">
        <v>0.523962701881723</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H23"/>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208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200</v>
      </c>
      <c r="C9" s="17">
        <v>0.58130255384409502</v>
      </c>
      <c r="D9" s="17">
        <v>0.62902635676363206</v>
      </c>
      <c r="E9" s="17">
        <v>0.53407164264945695</v>
      </c>
      <c r="F9" s="17"/>
      <c r="G9" s="17">
        <v>0.56646188728654401</v>
      </c>
      <c r="H9" s="17">
        <v>0.58618660304241899</v>
      </c>
      <c r="I9" s="17">
        <v>0.59230542375163098</v>
      </c>
      <c r="J9" s="17">
        <v>0.58941681769170295</v>
      </c>
      <c r="K9" s="17">
        <v>0.55796050320755197</v>
      </c>
      <c r="L9" s="17">
        <v>0.587357801692586</v>
      </c>
      <c r="M9" s="17"/>
      <c r="N9" s="17">
        <v>0.62535526296416799</v>
      </c>
      <c r="O9" s="17">
        <v>0.61962973934222598</v>
      </c>
      <c r="P9" s="17">
        <v>0.50638337722373605</v>
      </c>
      <c r="Q9" s="17">
        <v>0.55669146348657295</v>
      </c>
      <c r="R9" s="17"/>
      <c r="S9" s="17">
        <v>0.58023296439758298</v>
      </c>
      <c r="T9" s="17">
        <v>0.57276006029746696</v>
      </c>
      <c r="U9" s="17">
        <v>0.51546865294295297</v>
      </c>
      <c r="V9" s="17">
        <v>0.53658733297068495</v>
      </c>
      <c r="W9" s="17">
        <v>0.67881776655500403</v>
      </c>
      <c r="X9" s="17">
        <v>0.57453765331949802</v>
      </c>
      <c r="Y9" s="17">
        <v>0.62409502208901901</v>
      </c>
      <c r="Z9" s="17">
        <v>0.71887363146327399</v>
      </c>
      <c r="AA9" s="17">
        <v>0.56017157570128995</v>
      </c>
      <c r="AB9" s="17">
        <v>0.58715133543235198</v>
      </c>
      <c r="AC9" s="17">
        <v>0.54156696383204606</v>
      </c>
      <c r="AD9" s="17">
        <v>0.55903089053060595</v>
      </c>
      <c r="AE9" s="17"/>
      <c r="AF9" s="17">
        <v>0.52833857648018101</v>
      </c>
      <c r="AG9" s="17">
        <v>0.64008152919233596</v>
      </c>
      <c r="AH9" s="17">
        <v>0.60459225038235997</v>
      </c>
    </row>
    <row r="10" spans="2:34" x14ac:dyDescent="0.3">
      <c r="B10" s="18" t="s">
        <v>201</v>
      </c>
      <c r="C10" s="17">
        <v>0.37235058336486698</v>
      </c>
      <c r="D10" s="17">
        <v>0.42199031662374598</v>
      </c>
      <c r="E10" s="17">
        <v>0.32480773369708699</v>
      </c>
      <c r="F10" s="17"/>
      <c r="G10" s="17">
        <v>0.36735689422930401</v>
      </c>
      <c r="H10" s="17">
        <v>0.41351224006909398</v>
      </c>
      <c r="I10" s="17">
        <v>0.41746148860867999</v>
      </c>
      <c r="J10" s="17">
        <v>0.33561221330978303</v>
      </c>
      <c r="K10" s="17">
        <v>0.36913212034425602</v>
      </c>
      <c r="L10" s="17">
        <v>0.33746086661133801</v>
      </c>
      <c r="M10" s="17"/>
      <c r="N10" s="17">
        <v>0.46858844488677198</v>
      </c>
      <c r="O10" s="17">
        <v>0.37379794674146</v>
      </c>
      <c r="P10" s="17">
        <v>0.31417750523011001</v>
      </c>
      <c r="Q10" s="17">
        <v>0.31886624820346898</v>
      </c>
      <c r="R10" s="17"/>
      <c r="S10" s="17">
        <v>0.43832833851471698</v>
      </c>
      <c r="T10" s="17">
        <v>0.34439781411397102</v>
      </c>
      <c r="U10" s="17">
        <v>0.39539479747752398</v>
      </c>
      <c r="V10" s="17">
        <v>0.33274242843016899</v>
      </c>
      <c r="W10" s="17">
        <v>0.39266791781108001</v>
      </c>
      <c r="X10" s="17">
        <v>0.32747189067753502</v>
      </c>
      <c r="Y10" s="17">
        <v>0.354733645611088</v>
      </c>
      <c r="Z10" s="17">
        <v>0.52298937165905002</v>
      </c>
      <c r="AA10" s="17">
        <v>0.38426024521929703</v>
      </c>
      <c r="AB10" s="17">
        <v>0.367154683835618</v>
      </c>
      <c r="AC10" s="17">
        <v>0.26786447432058802</v>
      </c>
      <c r="AD10" s="17">
        <v>0.32297299563070597</v>
      </c>
      <c r="AE10" s="17"/>
      <c r="AF10" s="17">
        <v>0.41336077244869501</v>
      </c>
      <c r="AG10" s="17">
        <v>0.43690061177912598</v>
      </c>
      <c r="AH10" s="17">
        <v>0.35287381547644098</v>
      </c>
    </row>
    <row r="11" spans="2:34" ht="43.2" x14ac:dyDescent="0.3">
      <c r="B11" s="18" t="s">
        <v>202</v>
      </c>
      <c r="C11" s="17">
        <v>0.36904975179858601</v>
      </c>
      <c r="D11" s="17">
        <v>0.39059890506912498</v>
      </c>
      <c r="E11" s="17">
        <v>0.34685661002058799</v>
      </c>
      <c r="F11" s="17"/>
      <c r="G11" s="17">
        <v>0.30505792456959901</v>
      </c>
      <c r="H11" s="17">
        <v>0.38488035150120897</v>
      </c>
      <c r="I11" s="17">
        <v>0.37813446383380001</v>
      </c>
      <c r="J11" s="17">
        <v>0.32269542560974901</v>
      </c>
      <c r="K11" s="17">
        <v>0.42460673195905502</v>
      </c>
      <c r="L11" s="17">
        <v>0.39147998405996098</v>
      </c>
      <c r="M11" s="17"/>
      <c r="N11" s="17">
        <v>0.41568107060126902</v>
      </c>
      <c r="O11" s="17">
        <v>0.44129838959944001</v>
      </c>
      <c r="P11" s="17">
        <v>0.32366350445655501</v>
      </c>
      <c r="Q11" s="17">
        <v>0.28559262668486202</v>
      </c>
      <c r="R11" s="17"/>
      <c r="S11" s="17">
        <v>0.35481849515685898</v>
      </c>
      <c r="T11" s="17">
        <v>0.34546032173003799</v>
      </c>
      <c r="U11" s="17">
        <v>0.365507640642531</v>
      </c>
      <c r="V11" s="17">
        <v>0.35750230327308502</v>
      </c>
      <c r="W11" s="17">
        <v>0.393537967414687</v>
      </c>
      <c r="X11" s="17">
        <v>0.356490631033136</v>
      </c>
      <c r="Y11" s="17">
        <v>0.32262227112257202</v>
      </c>
      <c r="Z11" s="17">
        <v>0.354294681929333</v>
      </c>
      <c r="AA11" s="17">
        <v>0.38207691478068201</v>
      </c>
      <c r="AB11" s="17">
        <v>0.42273032628855001</v>
      </c>
      <c r="AC11" s="17">
        <v>0.40270968793031098</v>
      </c>
      <c r="AD11" s="17">
        <v>0.44083370945688999</v>
      </c>
      <c r="AE11" s="17"/>
      <c r="AF11" s="17">
        <v>0.35248660100350698</v>
      </c>
      <c r="AG11" s="17">
        <v>0.429505691497238</v>
      </c>
      <c r="AH11" s="17">
        <v>0.39452421712339503</v>
      </c>
    </row>
    <row r="12" spans="2:34" ht="28.8" x14ac:dyDescent="0.3">
      <c r="B12" s="18" t="s">
        <v>203</v>
      </c>
      <c r="C12" s="17">
        <v>0.28626319381989301</v>
      </c>
      <c r="D12" s="17">
        <v>0.32065005277023201</v>
      </c>
      <c r="E12" s="17">
        <v>0.25142345640288</v>
      </c>
      <c r="F12" s="17"/>
      <c r="G12" s="17">
        <v>0.26772324795034302</v>
      </c>
      <c r="H12" s="17">
        <v>0.341707606543666</v>
      </c>
      <c r="I12" s="17">
        <v>0.33387468354642402</v>
      </c>
      <c r="J12" s="17">
        <v>0.24822997219759499</v>
      </c>
      <c r="K12" s="17">
        <v>0.25530658606888101</v>
      </c>
      <c r="L12" s="17">
        <v>0.266475399569578</v>
      </c>
      <c r="M12" s="17"/>
      <c r="N12" s="17">
        <v>0.32188667717115599</v>
      </c>
      <c r="O12" s="17">
        <v>0.31448890461677498</v>
      </c>
      <c r="P12" s="17">
        <v>0.248604659083621</v>
      </c>
      <c r="Q12" s="17">
        <v>0.247508558945054</v>
      </c>
      <c r="R12" s="17"/>
      <c r="S12" s="17">
        <v>0.32512732149506801</v>
      </c>
      <c r="T12" s="17">
        <v>0.30245070246163602</v>
      </c>
      <c r="U12" s="17">
        <v>0.25886732565069498</v>
      </c>
      <c r="V12" s="17">
        <v>0.26069557782323199</v>
      </c>
      <c r="W12" s="17">
        <v>0.33534901154081098</v>
      </c>
      <c r="X12" s="17">
        <v>0.23232227005592199</v>
      </c>
      <c r="Y12" s="17">
        <v>0.22461375591524901</v>
      </c>
      <c r="Z12" s="17">
        <v>0.32158525968297702</v>
      </c>
      <c r="AA12" s="17">
        <v>0.35060518912348798</v>
      </c>
      <c r="AB12" s="17">
        <v>0.26727005653332198</v>
      </c>
      <c r="AC12" s="17">
        <v>0.192666379583943</v>
      </c>
      <c r="AD12" s="17">
        <v>0.326425126425122</v>
      </c>
      <c r="AE12" s="17"/>
      <c r="AF12" s="17">
        <v>0.26010862603203</v>
      </c>
      <c r="AG12" s="17">
        <v>0.368864546219767</v>
      </c>
      <c r="AH12" s="17">
        <v>0.29368689447363999</v>
      </c>
    </row>
    <row r="13" spans="2:34" x14ac:dyDescent="0.3">
      <c r="B13" s="18" t="s">
        <v>204</v>
      </c>
      <c r="C13" s="17">
        <v>0.27338847148287698</v>
      </c>
      <c r="D13" s="17">
        <v>0.319429720972564</v>
      </c>
      <c r="E13" s="17">
        <v>0.22915096609685301</v>
      </c>
      <c r="F13" s="17"/>
      <c r="G13" s="17">
        <v>0.23806544740093</v>
      </c>
      <c r="H13" s="17">
        <v>0.25320038675671103</v>
      </c>
      <c r="I13" s="17">
        <v>0.25385213339017498</v>
      </c>
      <c r="J13" s="17">
        <v>0.26461506913199601</v>
      </c>
      <c r="K13" s="17">
        <v>0.345489436954939</v>
      </c>
      <c r="L13" s="17">
        <v>0.28770907454149902</v>
      </c>
      <c r="M13" s="17"/>
      <c r="N13" s="17">
        <v>0.27796751549288201</v>
      </c>
      <c r="O13" s="17">
        <v>0.31665517911295099</v>
      </c>
      <c r="P13" s="17">
        <v>0.24226750008163001</v>
      </c>
      <c r="Q13" s="17">
        <v>0.25163206292600498</v>
      </c>
      <c r="R13" s="17"/>
      <c r="S13" s="17">
        <v>0.24784614395969701</v>
      </c>
      <c r="T13" s="17">
        <v>0.30602990744575997</v>
      </c>
      <c r="U13" s="17">
        <v>0.248544457013366</v>
      </c>
      <c r="V13" s="17">
        <v>0.26662668752473201</v>
      </c>
      <c r="W13" s="17">
        <v>0.181739308973634</v>
      </c>
      <c r="X13" s="17">
        <v>0.25080642497322098</v>
      </c>
      <c r="Y13" s="17">
        <v>0.37668793192012601</v>
      </c>
      <c r="Z13" s="17">
        <v>0.37182984081216802</v>
      </c>
      <c r="AA13" s="17">
        <v>0.28244109869383699</v>
      </c>
      <c r="AB13" s="17">
        <v>0.27935181383058999</v>
      </c>
      <c r="AC13" s="17">
        <v>0.18934006523548799</v>
      </c>
      <c r="AD13" s="17">
        <v>0.30257242530176798</v>
      </c>
      <c r="AE13" s="17"/>
      <c r="AF13" s="17">
        <v>0.29164443005639201</v>
      </c>
      <c r="AG13" s="17">
        <v>0.32344031615082203</v>
      </c>
      <c r="AH13" s="17">
        <v>0.29946952740022598</v>
      </c>
    </row>
    <row r="14" spans="2:34" ht="28.8" x14ac:dyDescent="0.3">
      <c r="B14" s="18" t="s">
        <v>205</v>
      </c>
      <c r="C14" s="17">
        <v>0.23622115208149599</v>
      </c>
      <c r="D14" s="17">
        <v>0.24675666017978201</v>
      </c>
      <c r="E14" s="17">
        <v>0.22447794605117499</v>
      </c>
      <c r="F14" s="17"/>
      <c r="G14" s="17">
        <v>0.210707708614154</v>
      </c>
      <c r="H14" s="17">
        <v>0.33727863069369701</v>
      </c>
      <c r="I14" s="17">
        <v>0.28340008574032999</v>
      </c>
      <c r="J14" s="17">
        <v>0.21703043926263699</v>
      </c>
      <c r="K14" s="17">
        <v>0.17064315139764899</v>
      </c>
      <c r="L14" s="17">
        <v>0.19244655343585099</v>
      </c>
      <c r="M14" s="17"/>
      <c r="N14" s="17">
        <v>0.31362035811010902</v>
      </c>
      <c r="O14" s="17">
        <v>0.27799108447163701</v>
      </c>
      <c r="P14" s="17">
        <v>0.17847310347130901</v>
      </c>
      <c r="Q14" s="17">
        <v>0.15970914438877401</v>
      </c>
      <c r="R14" s="17"/>
      <c r="S14" s="17">
        <v>0.32849593629900498</v>
      </c>
      <c r="T14" s="17">
        <v>0.15241093338607301</v>
      </c>
      <c r="U14" s="17">
        <v>0.25952044186808199</v>
      </c>
      <c r="V14" s="17">
        <v>0.23031417829495901</v>
      </c>
      <c r="W14" s="17">
        <v>0.26510655155713803</v>
      </c>
      <c r="X14" s="17">
        <v>0.16783792387977201</v>
      </c>
      <c r="Y14" s="17">
        <v>0.29277934991577798</v>
      </c>
      <c r="Z14" s="17">
        <v>0.22681299341527</v>
      </c>
      <c r="AA14" s="17">
        <v>0.223106727676327</v>
      </c>
      <c r="AB14" s="17">
        <v>0.25697245494850302</v>
      </c>
      <c r="AC14" s="17">
        <v>0.195494069279285</v>
      </c>
      <c r="AD14" s="17">
        <v>0.17873706705394601</v>
      </c>
      <c r="AE14" s="17"/>
      <c r="AF14" s="17">
        <v>0.25433185769382499</v>
      </c>
      <c r="AG14" s="17">
        <v>0.30214207462236597</v>
      </c>
      <c r="AH14" s="17">
        <v>0.23531954535944699</v>
      </c>
    </row>
    <row r="15" spans="2:34" ht="28.8" x14ac:dyDescent="0.3">
      <c r="B15" s="18" t="s">
        <v>206</v>
      </c>
      <c r="C15" s="17">
        <v>0.19306219275493999</v>
      </c>
      <c r="D15" s="17">
        <v>0.19545538437531501</v>
      </c>
      <c r="E15" s="17">
        <v>0.191113485741566</v>
      </c>
      <c r="F15" s="17"/>
      <c r="G15" s="17">
        <v>0.19989720347150899</v>
      </c>
      <c r="H15" s="17">
        <v>0.252080362671671</v>
      </c>
      <c r="I15" s="17">
        <v>0.21830877980663599</v>
      </c>
      <c r="J15" s="17">
        <v>9.5236315043386102E-2</v>
      </c>
      <c r="K15" s="17">
        <v>0.21109941112799299</v>
      </c>
      <c r="L15" s="17">
        <v>0.187285501680552</v>
      </c>
      <c r="M15" s="17"/>
      <c r="N15" s="17">
        <v>0.23336349034512299</v>
      </c>
      <c r="O15" s="17">
        <v>0.216202110947151</v>
      </c>
      <c r="P15" s="17">
        <v>0.16162070941883599</v>
      </c>
      <c r="Q15" s="17">
        <v>0.15610077792770999</v>
      </c>
      <c r="R15" s="17"/>
      <c r="S15" s="17">
        <v>0.17475530502054301</v>
      </c>
      <c r="T15" s="17">
        <v>0.160724903363577</v>
      </c>
      <c r="U15" s="17">
        <v>0.32344402708694803</v>
      </c>
      <c r="V15" s="17">
        <v>0.13912151827740399</v>
      </c>
      <c r="W15" s="17">
        <v>0.291003065689106</v>
      </c>
      <c r="X15" s="17">
        <v>0.14519979441917899</v>
      </c>
      <c r="Y15" s="17">
        <v>0.18436761626401499</v>
      </c>
      <c r="Z15" s="17">
        <v>0.244529986609787</v>
      </c>
      <c r="AA15" s="17">
        <v>0.19220110830329501</v>
      </c>
      <c r="AB15" s="17">
        <v>0.17179936057654199</v>
      </c>
      <c r="AC15" s="17">
        <v>0.19957551417535199</v>
      </c>
      <c r="AD15" s="17">
        <v>0.15999089146094</v>
      </c>
      <c r="AE15" s="17"/>
      <c r="AF15" s="17">
        <v>0.136630940541106</v>
      </c>
      <c r="AG15" s="17">
        <v>0.26447144317101101</v>
      </c>
      <c r="AH15" s="17">
        <v>0.147308937172307</v>
      </c>
    </row>
    <row r="16" spans="2:34" ht="28.8" x14ac:dyDescent="0.3">
      <c r="B16" s="18" t="s">
        <v>207</v>
      </c>
      <c r="C16" s="17">
        <v>0.11961334030357</v>
      </c>
      <c r="D16" s="17">
        <v>0.11436213167756</v>
      </c>
      <c r="E16" s="17">
        <v>0.124954531248055</v>
      </c>
      <c r="F16" s="17"/>
      <c r="G16" s="17">
        <v>0.13576680092447699</v>
      </c>
      <c r="H16" s="17">
        <v>6.1687116970500999E-2</v>
      </c>
      <c r="I16" s="17">
        <v>6.5967591406977902E-2</v>
      </c>
      <c r="J16" s="17">
        <v>0.16844930516645901</v>
      </c>
      <c r="K16" s="17">
        <v>0.106054822310792</v>
      </c>
      <c r="L16" s="17">
        <v>0.16913703095760299</v>
      </c>
      <c r="M16" s="17"/>
      <c r="N16" s="17">
        <v>7.2389369228858899E-2</v>
      </c>
      <c r="O16" s="17">
        <v>8.4819444328524396E-2</v>
      </c>
      <c r="P16" s="17">
        <v>0.16696123081818801</v>
      </c>
      <c r="Q16" s="17">
        <v>0.167187230576438</v>
      </c>
      <c r="R16" s="17"/>
      <c r="S16" s="17">
        <v>7.0379617924426E-2</v>
      </c>
      <c r="T16" s="17">
        <v>0.112037869001387</v>
      </c>
      <c r="U16" s="17">
        <v>0.16532537482829199</v>
      </c>
      <c r="V16" s="17">
        <v>0.14946769100914101</v>
      </c>
      <c r="W16" s="17">
        <v>0.15024443476097801</v>
      </c>
      <c r="X16" s="17">
        <v>0.13453331067609001</v>
      </c>
      <c r="Y16" s="17">
        <v>0.11005164823279399</v>
      </c>
      <c r="Z16" s="17">
        <v>0</v>
      </c>
      <c r="AA16" s="17">
        <v>0.162920519089813</v>
      </c>
      <c r="AB16" s="17">
        <v>7.9708508605165707E-2</v>
      </c>
      <c r="AC16" s="17">
        <v>0.16445705003691299</v>
      </c>
      <c r="AD16" s="17">
        <v>0.12446983041510699</v>
      </c>
      <c r="AE16" s="17"/>
      <c r="AF16" s="17">
        <v>0.13033836457925199</v>
      </c>
      <c r="AG16" s="17">
        <v>5.8223787470924201E-2</v>
      </c>
      <c r="AH16" s="17">
        <v>0.129870997263377</v>
      </c>
    </row>
    <row r="17" spans="2:34" x14ac:dyDescent="0.3">
      <c r="B17" s="18" t="s">
        <v>60</v>
      </c>
      <c r="C17" s="17">
        <v>7.9038162741762993E-2</v>
      </c>
      <c r="D17" s="17">
        <v>4.9296775137308603E-2</v>
      </c>
      <c r="E17" s="17">
        <v>0.108115689142424</v>
      </c>
      <c r="F17" s="17"/>
      <c r="G17" s="17">
        <v>6.0480138225596003E-2</v>
      </c>
      <c r="H17" s="17">
        <v>3.9585698784296297E-2</v>
      </c>
      <c r="I17" s="17">
        <v>4.28559070126261E-2</v>
      </c>
      <c r="J17" s="17">
        <v>0.10619862796726701</v>
      </c>
      <c r="K17" s="17">
        <v>0.105876298442781</v>
      </c>
      <c r="L17" s="17">
        <v>0.112759680403287</v>
      </c>
      <c r="M17" s="17"/>
      <c r="N17" s="17">
        <v>5.1502334898291903E-2</v>
      </c>
      <c r="O17" s="17">
        <v>6.1833562180122099E-2</v>
      </c>
      <c r="P17" s="17">
        <v>0.11284038106877201</v>
      </c>
      <c r="Q17" s="17">
        <v>9.4605817718449198E-2</v>
      </c>
      <c r="R17" s="17"/>
      <c r="S17" s="17">
        <v>5.7216294680325401E-2</v>
      </c>
      <c r="T17" s="17">
        <v>9.6744060379535493E-2</v>
      </c>
      <c r="U17" s="17">
        <v>8.3363955308058499E-2</v>
      </c>
      <c r="V17" s="17">
        <v>0.10479548676796301</v>
      </c>
      <c r="W17" s="17">
        <v>3.3791846009368798E-2</v>
      </c>
      <c r="X17" s="17">
        <v>6.6928944122074799E-2</v>
      </c>
      <c r="Y17" s="17">
        <v>9.97325244522939E-2</v>
      </c>
      <c r="Z17" s="17">
        <v>4.6397621977330598E-2</v>
      </c>
      <c r="AA17" s="17">
        <v>7.5387883921104695E-2</v>
      </c>
      <c r="AB17" s="17">
        <v>0.100267663753193</v>
      </c>
      <c r="AC17" s="17">
        <v>9.5134691314193304E-2</v>
      </c>
      <c r="AD17" s="17">
        <v>6.7383104511258701E-2</v>
      </c>
      <c r="AE17" s="17"/>
      <c r="AF17" s="17">
        <v>7.0637120234440701E-2</v>
      </c>
      <c r="AG17" s="17">
        <v>2.4841627610621898E-2</v>
      </c>
      <c r="AH17" s="17">
        <v>8.1287653587792399E-2</v>
      </c>
    </row>
    <row r="18" spans="2:34" x14ac:dyDescent="0.3">
      <c r="B18" s="18" t="s">
        <v>184</v>
      </c>
      <c r="C18" s="19">
        <v>3.8630479250654601E-3</v>
      </c>
      <c r="D18" s="19">
        <v>5.8450899232464302E-3</v>
      </c>
      <c r="E18" s="19">
        <v>1.9431519119669999E-3</v>
      </c>
      <c r="F18" s="19"/>
      <c r="G18" s="19">
        <v>0</v>
      </c>
      <c r="H18" s="19">
        <v>0</v>
      </c>
      <c r="I18" s="19">
        <v>0</v>
      </c>
      <c r="J18" s="19">
        <v>6.2100805975906998E-3</v>
      </c>
      <c r="K18" s="19">
        <v>6.9782855840651798E-3</v>
      </c>
      <c r="L18" s="19">
        <v>8.7097898102734706E-3</v>
      </c>
      <c r="M18" s="19"/>
      <c r="N18" s="19">
        <v>7.2872929357161104E-3</v>
      </c>
      <c r="O18" s="19">
        <v>7.3380569921910003E-3</v>
      </c>
      <c r="P18" s="19">
        <v>0</v>
      </c>
      <c r="Q18" s="19">
        <v>0</v>
      </c>
      <c r="R18" s="19"/>
      <c r="S18" s="19">
        <v>1.45653778458963E-2</v>
      </c>
      <c r="T18" s="19">
        <v>0</v>
      </c>
      <c r="U18" s="19">
        <v>1.1266347870416299E-2</v>
      </c>
      <c r="V18" s="19">
        <v>0</v>
      </c>
      <c r="W18" s="19">
        <v>0</v>
      </c>
      <c r="X18" s="19">
        <v>0</v>
      </c>
      <c r="Y18" s="19">
        <v>0</v>
      </c>
      <c r="Z18" s="19">
        <v>0</v>
      </c>
      <c r="AA18" s="19">
        <v>8.3259947867349703E-3</v>
      </c>
      <c r="AB18" s="19">
        <v>0</v>
      </c>
      <c r="AC18" s="19">
        <v>0</v>
      </c>
      <c r="AD18" s="19">
        <v>0</v>
      </c>
      <c r="AE18" s="19"/>
      <c r="AF18" s="19">
        <v>0</v>
      </c>
      <c r="AG18" s="19">
        <v>8.6765167804993496E-3</v>
      </c>
      <c r="AH18" s="19">
        <v>4.4199547954333401E-3</v>
      </c>
    </row>
    <row r="19" spans="2:34" x14ac:dyDescent="0.3">
      <c r="B19" s="16"/>
    </row>
    <row r="20" spans="2:34" x14ac:dyDescent="0.3">
      <c r="B20" t="s">
        <v>64</v>
      </c>
    </row>
    <row r="21" spans="2:34" x14ac:dyDescent="0.3">
      <c r="B21" t="s">
        <v>65</v>
      </c>
    </row>
    <row r="23" spans="2:34" x14ac:dyDescent="0.3">
      <c r="B23"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H22"/>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209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200</v>
      </c>
      <c r="C9" s="17">
        <v>0.48844482385840499</v>
      </c>
      <c r="D9" s="17">
        <v>0.51983053764925502</v>
      </c>
      <c r="E9" s="17">
        <v>0.45692007981917698</v>
      </c>
      <c r="F9" s="17"/>
      <c r="G9" s="17">
        <v>0.51470821338231398</v>
      </c>
      <c r="H9" s="17">
        <v>0.48176631431047501</v>
      </c>
      <c r="I9" s="17">
        <v>0.49758813259146401</v>
      </c>
      <c r="J9" s="17">
        <v>0.47703363693728801</v>
      </c>
      <c r="K9" s="17">
        <v>0.47489766833931502</v>
      </c>
      <c r="L9" s="17">
        <v>0.48734978868158102</v>
      </c>
      <c r="M9" s="17"/>
      <c r="N9" s="17">
        <v>0.58978879510242599</v>
      </c>
      <c r="O9" s="17">
        <v>0.50622169464631595</v>
      </c>
      <c r="P9" s="17">
        <v>0.42932804082861298</v>
      </c>
      <c r="Q9" s="17">
        <v>0.41506920299592698</v>
      </c>
      <c r="R9" s="17"/>
      <c r="S9" s="17">
        <v>0.50918941551332098</v>
      </c>
      <c r="T9" s="17">
        <v>0.44674847712736498</v>
      </c>
      <c r="U9" s="17">
        <v>0.44239028285600801</v>
      </c>
      <c r="V9" s="17">
        <v>0.44409239142589702</v>
      </c>
      <c r="W9" s="17">
        <v>0.51345958173580897</v>
      </c>
      <c r="X9" s="17">
        <v>0.45744995777981501</v>
      </c>
      <c r="Y9" s="17">
        <v>0.43403183147514501</v>
      </c>
      <c r="Z9" s="17">
        <v>0.53903964358112699</v>
      </c>
      <c r="AA9" s="17">
        <v>0.53441633959886803</v>
      </c>
      <c r="AB9" s="17">
        <v>0.55985681289294198</v>
      </c>
      <c r="AC9" s="17">
        <v>0.53064457057401604</v>
      </c>
      <c r="AD9" s="17">
        <v>0.48809335016296701</v>
      </c>
      <c r="AE9" s="17"/>
      <c r="AF9" s="17">
        <v>0.47109243749671498</v>
      </c>
      <c r="AG9" s="17">
        <v>0.52101424699486198</v>
      </c>
      <c r="AH9" s="17">
        <v>0.49448400604334702</v>
      </c>
    </row>
    <row r="10" spans="2:34" x14ac:dyDescent="0.3">
      <c r="B10" s="18" t="s">
        <v>201</v>
      </c>
      <c r="C10" s="17">
        <v>0.35318106504146402</v>
      </c>
      <c r="D10" s="17">
        <v>0.42411234385985502</v>
      </c>
      <c r="E10" s="17">
        <v>0.284895287898695</v>
      </c>
      <c r="F10" s="17"/>
      <c r="G10" s="17">
        <v>0.32165452849609499</v>
      </c>
      <c r="H10" s="17">
        <v>0.387931438500491</v>
      </c>
      <c r="I10" s="17">
        <v>0.41245820013189199</v>
      </c>
      <c r="J10" s="17">
        <v>0.33979174188549499</v>
      </c>
      <c r="K10" s="17">
        <v>0.32686768837031299</v>
      </c>
      <c r="L10" s="17">
        <v>0.32616422641876802</v>
      </c>
      <c r="M10" s="17"/>
      <c r="N10" s="17">
        <v>0.44471467590916702</v>
      </c>
      <c r="O10" s="17">
        <v>0.40973787129997902</v>
      </c>
      <c r="P10" s="17">
        <v>0.22818512245082301</v>
      </c>
      <c r="Q10" s="17">
        <v>0.30602657910632097</v>
      </c>
      <c r="R10" s="17"/>
      <c r="S10" s="17">
        <v>0.41228373483249597</v>
      </c>
      <c r="T10" s="17">
        <v>0.31846039977777502</v>
      </c>
      <c r="U10" s="17">
        <v>0.32830789558881202</v>
      </c>
      <c r="V10" s="17">
        <v>0.26034596262455201</v>
      </c>
      <c r="W10" s="17">
        <v>0.45564528796164799</v>
      </c>
      <c r="X10" s="17">
        <v>0.32019832080032101</v>
      </c>
      <c r="Y10" s="17">
        <v>0.32007519701926002</v>
      </c>
      <c r="Z10" s="17">
        <v>0.42683142428592702</v>
      </c>
      <c r="AA10" s="17">
        <v>0.353838647713206</v>
      </c>
      <c r="AB10" s="17">
        <v>0.39193166519635098</v>
      </c>
      <c r="AC10" s="17">
        <v>0.35931265324616601</v>
      </c>
      <c r="AD10" s="17">
        <v>0.29655438015697899</v>
      </c>
      <c r="AE10" s="17"/>
      <c r="AF10" s="17">
        <v>0.35741328217968599</v>
      </c>
      <c r="AG10" s="17">
        <v>0.42427356515346998</v>
      </c>
      <c r="AH10" s="17">
        <v>0.37037172637070997</v>
      </c>
    </row>
    <row r="11" spans="2:34" x14ac:dyDescent="0.3">
      <c r="B11" s="18" t="s">
        <v>204</v>
      </c>
      <c r="C11" s="17">
        <v>0.34793183020903701</v>
      </c>
      <c r="D11" s="17">
        <v>0.38879673859000302</v>
      </c>
      <c r="E11" s="17">
        <v>0.30887432751496302</v>
      </c>
      <c r="F11" s="17"/>
      <c r="G11" s="17">
        <v>0.33199897586618299</v>
      </c>
      <c r="H11" s="17">
        <v>0.36509866249915501</v>
      </c>
      <c r="I11" s="17">
        <v>0.28053170289297202</v>
      </c>
      <c r="J11" s="17">
        <v>0.304995563450494</v>
      </c>
      <c r="K11" s="17">
        <v>0.397313355994454</v>
      </c>
      <c r="L11" s="17">
        <v>0.40113740813770099</v>
      </c>
      <c r="M11" s="17"/>
      <c r="N11" s="17">
        <v>0.40480700245325302</v>
      </c>
      <c r="O11" s="17">
        <v>0.40143242832947301</v>
      </c>
      <c r="P11" s="17">
        <v>0.28883300344895502</v>
      </c>
      <c r="Q11" s="17">
        <v>0.28472735485117301</v>
      </c>
      <c r="R11" s="17"/>
      <c r="S11" s="17">
        <v>0.29676882254016401</v>
      </c>
      <c r="T11" s="17">
        <v>0.305781441061586</v>
      </c>
      <c r="U11" s="17">
        <v>0.41015619942786502</v>
      </c>
      <c r="V11" s="17">
        <v>0.374838645958603</v>
      </c>
      <c r="W11" s="17">
        <v>0.28357200679618899</v>
      </c>
      <c r="X11" s="17">
        <v>0.35993103187817399</v>
      </c>
      <c r="Y11" s="17">
        <v>0.36131877634021797</v>
      </c>
      <c r="Z11" s="17">
        <v>0.34086639310538303</v>
      </c>
      <c r="AA11" s="17">
        <v>0.33910454149938202</v>
      </c>
      <c r="AB11" s="17">
        <v>0.42282111959204399</v>
      </c>
      <c r="AC11" s="17">
        <v>0.33326271546887398</v>
      </c>
      <c r="AD11" s="17">
        <v>0.44029344439270302</v>
      </c>
      <c r="AE11" s="17"/>
      <c r="AF11" s="17">
        <v>0.37219929750085901</v>
      </c>
      <c r="AG11" s="17">
        <v>0.36402350155809698</v>
      </c>
      <c r="AH11" s="17">
        <v>0.38153704816275302</v>
      </c>
    </row>
    <row r="12" spans="2:34" ht="28.8" x14ac:dyDescent="0.3">
      <c r="B12" s="18" t="s">
        <v>203</v>
      </c>
      <c r="C12" s="17">
        <v>0.30194887867579301</v>
      </c>
      <c r="D12" s="17">
        <v>0.37528235338414601</v>
      </c>
      <c r="E12" s="17">
        <v>0.23122657801497501</v>
      </c>
      <c r="F12" s="17"/>
      <c r="G12" s="17">
        <v>0.21273672268328001</v>
      </c>
      <c r="H12" s="17">
        <v>0.31963884569324802</v>
      </c>
      <c r="I12" s="17">
        <v>0.378779659302583</v>
      </c>
      <c r="J12" s="17">
        <v>0.274197572469003</v>
      </c>
      <c r="K12" s="17">
        <v>0.32537007647044303</v>
      </c>
      <c r="L12" s="17">
        <v>0.29091080017972698</v>
      </c>
      <c r="M12" s="17"/>
      <c r="N12" s="17">
        <v>0.35918396958915</v>
      </c>
      <c r="O12" s="17">
        <v>0.36406979261606098</v>
      </c>
      <c r="P12" s="17">
        <v>0.235453553632234</v>
      </c>
      <c r="Q12" s="17">
        <v>0.23363079905793899</v>
      </c>
      <c r="R12" s="17"/>
      <c r="S12" s="17">
        <v>0.34024224180493301</v>
      </c>
      <c r="T12" s="17">
        <v>0.26369749172227003</v>
      </c>
      <c r="U12" s="17">
        <v>0.26736614199353997</v>
      </c>
      <c r="V12" s="17">
        <v>0.215609278685924</v>
      </c>
      <c r="W12" s="17">
        <v>0.27896914355414698</v>
      </c>
      <c r="X12" s="17">
        <v>0.34054673542074898</v>
      </c>
      <c r="Y12" s="17">
        <v>0.30694991930363003</v>
      </c>
      <c r="Z12" s="17">
        <v>0.41729274240827702</v>
      </c>
      <c r="AA12" s="17">
        <v>0.30997395781590797</v>
      </c>
      <c r="AB12" s="17">
        <v>0.30489919310136399</v>
      </c>
      <c r="AC12" s="17">
        <v>0.29251606152688697</v>
      </c>
      <c r="AD12" s="17">
        <v>0.390747413186394</v>
      </c>
      <c r="AE12" s="17"/>
      <c r="AF12" s="17">
        <v>0.348785097873554</v>
      </c>
      <c r="AG12" s="17">
        <v>0.36728544386814999</v>
      </c>
      <c r="AH12" s="17">
        <v>0.32301320697070202</v>
      </c>
    </row>
    <row r="13" spans="2:34" ht="43.2" x14ac:dyDescent="0.3">
      <c r="B13" s="18" t="s">
        <v>202</v>
      </c>
      <c r="C13" s="17">
        <v>0.263989945309894</v>
      </c>
      <c r="D13" s="17">
        <v>0.25750533112826601</v>
      </c>
      <c r="E13" s="17">
        <v>0.26885270956320101</v>
      </c>
      <c r="F13" s="17"/>
      <c r="G13" s="17">
        <v>0.26365106568707602</v>
      </c>
      <c r="H13" s="17">
        <v>0.27379834508990802</v>
      </c>
      <c r="I13" s="17">
        <v>0.30620166782268399</v>
      </c>
      <c r="J13" s="17">
        <v>0.20264471421185001</v>
      </c>
      <c r="K13" s="17">
        <v>0.288740739129841</v>
      </c>
      <c r="L13" s="17">
        <v>0.25493451884998503</v>
      </c>
      <c r="M13" s="17"/>
      <c r="N13" s="17">
        <v>0.30543510800201801</v>
      </c>
      <c r="O13" s="17">
        <v>0.338907052479409</v>
      </c>
      <c r="P13" s="17">
        <v>0.16996694465388201</v>
      </c>
      <c r="Q13" s="17">
        <v>0.22819010077153001</v>
      </c>
      <c r="R13" s="17"/>
      <c r="S13" s="17">
        <v>0.216749360118869</v>
      </c>
      <c r="T13" s="17">
        <v>0.23375929151880501</v>
      </c>
      <c r="U13" s="17">
        <v>0.22199308067034301</v>
      </c>
      <c r="V13" s="17">
        <v>0.28097903577016697</v>
      </c>
      <c r="W13" s="17">
        <v>0.250048379948134</v>
      </c>
      <c r="X13" s="17">
        <v>0.20678973123935199</v>
      </c>
      <c r="Y13" s="17">
        <v>0.27989917489143401</v>
      </c>
      <c r="Z13" s="17">
        <v>0.369413729132548</v>
      </c>
      <c r="AA13" s="17">
        <v>0.380278831624216</v>
      </c>
      <c r="AB13" s="17">
        <v>0.280526260605446</v>
      </c>
      <c r="AC13" s="17">
        <v>0.193804564047595</v>
      </c>
      <c r="AD13" s="17">
        <v>0.33947396435335397</v>
      </c>
      <c r="AE13" s="17"/>
      <c r="AF13" s="17">
        <v>0.26533860996936698</v>
      </c>
      <c r="AG13" s="17">
        <v>0.35131443068672302</v>
      </c>
      <c r="AH13" s="17">
        <v>0.23049332558353999</v>
      </c>
    </row>
    <row r="14" spans="2:34" ht="28.8" x14ac:dyDescent="0.3">
      <c r="B14" s="18" t="s">
        <v>206</v>
      </c>
      <c r="C14" s="17">
        <v>0.26145044113509303</v>
      </c>
      <c r="D14" s="17">
        <v>0.27689770680728198</v>
      </c>
      <c r="E14" s="17">
        <v>0.24694118036686</v>
      </c>
      <c r="F14" s="17"/>
      <c r="G14" s="17">
        <v>0.348533851653898</v>
      </c>
      <c r="H14" s="17">
        <v>0.32540207122646603</v>
      </c>
      <c r="I14" s="17">
        <v>0.23626995138884699</v>
      </c>
      <c r="J14" s="17">
        <v>0.194916511627164</v>
      </c>
      <c r="K14" s="17">
        <v>0.25107620717252599</v>
      </c>
      <c r="L14" s="17">
        <v>0.23326502689655901</v>
      </c>
      <c r="M14" s="17"/>
      <c r="N14" s="17">
        <v>0.33571257137758498</v>
      </c>
      <c r="O14" s="17">
        <v>0.29718950762519902</v>
      </c>
      <c r="P14" s="17">
        <v>0.25015262089698997</v>
      </c>
      <c r="Q14" s="17">
        <v>0.15780918668520399</v>
      </c>
      <c r="R14" s="17"/>
      <c r="S14" s="17">
        <v>0.29690191407988598</v>
      </c>
      <c r="T14" s="17">
        <v>0.22852293853307001</v>
      </c>
      <c r="U14" s="17">
        <v>0.35656804223462901</v>
      </c>
      <c r="V14" s="17">
        <v>0.22324386766566301</v>
      </c>
      <c r="W14" s="17">
        <v>0.35426889900853697</v>
      </c>
      <c r="X14" s="17">
        <v>0.26885342026429898</v>
      </c>
      <c r="Y14" s="17">
        <v>0.24811480540880601</v>
      </c>
      <c r="Z14" s="17">
        <v>0.24147783888614099</v>
      </c>
      <c r="AA14" s="17">
        <v>0.20760133971566599</v>
      </c>
      <c r="AB14" s="17">
        <v>0.26191098827804199</v>
      </c>
      <c r="AC14" s="17">
        <v>0.20923070087190199</v>
      </c>
      <c r="AD14" s="17">
        <v>0.20576165404594801</v>
      </c>
      <c r="AE14" s="17"/>
      <c r="AF14" s="17">
        <v>0.23313505076615701</v>
      </c>
      <c r="AG14" s="17">
        <v>0.37978011973679199</v>
      </c>
      <c r="AH14" s="17">
        <v>0.24281416036449699</v>
      </c>
    </row>
    <row r="15" spans="2:34" ht="28.8" x14ac:dyDescent="0.3">
      <c r="B15" s="18" t="s">
        <v>205</v>
      </c>
      <c r="C15" s="17">
        <v>0.21480386044109701</v>
      </c>
      <c r="D15" s="17">
        <v>0.22060720182194199</v>
      </c>
      <c r="E15" s="17">
        <v>0.20958152891595599</v>
      </c>
      <c r="F15" s="17"/>
      <c r="G15" s="17">
        <v>0.21659754327435199</v>
      </c>
      <c r="H15" s="17">
        <v>0.27888726924063401</v>
      </c>
      <c r="I15" s="17">
        <v>0.23491541802912799</v>
      </c>
      <c r="J15" s="17">
        <v>0.23536947071557299</v>
      </c>
      <c r="K15" s="17">
        <v>0.164200034392672</v>
      </c>
      <c r="L15" s="17">
        <v>0.162623699151377</v>
      </c>
      <c r="M15" s="17"/>
      <c r="N15" s="17">
        <v>0.262871841981617</v>
      </c>
      <c r="O15" s="17">
        <v>0.236841519894428</v>
      </c>
      <c r="P15" s="17">
        <v>0.195430015895702</v>
      </c>
      <c r="Q15" s="17">
        <v>0.15642191997997401</v>
      </c>
      <c r="R15" s="17"/>
      <c r="S15" s="17">
        <v>0.20441325664924101</v>
      </c>
      <c r="T15" s="17">
        <v>0.151536928711338</v>
      </c>
      <c r="U15" s="17">
        <v>0.23259966405080801</v>
      </c>
      <c r="V15" s="17">
        <v>0.18986363201560799</v>
      </c>
      <c r="W15" s="17">
        <v>0.247685700383422</v>
      </c>
      <c r="X15" s="17">
        <v>0.173284879809283</v>
      </c>
      <c r="Y15" s="17">
        <v>0.26135672114105801</v>
      </c>
      <c r="Z15" s="17">
        <v>0.26265858327162001</v>
      </c>
      <c r="AA15" s="17">
        <v>0.22285299388554</v>
      </c>
      <c r="AB15" s="17">
        <v>0.27552950357913902</v>
      </c>
      <c r="AC15" s="17">
        <v>0.23512117343233699</v>
      </c>
      <c r="AD15" s="17">
        <v>0.18086497131358101</v>
      </c>
      <c r="AE15" s="17"/>
      <c r="AF15" s="17">
        <v>0.227359270256003</v>
      </c>
      <c r="AG15" s="17">
        <v>0.28712995332105001</v>
      </c>
      <c r="AH15" s="17">
        <v>0.214131676519386</v>
      </c>
    </row>
    <row r="16" spans="2:34" ht="28.8" x14ac:dyDescent="0.3">
      <c r="B16" s="18" t="s">
        <v>207</v>
      </c>
      <c r="C16" s="17">
        <v>0.121203297450557</v>
      </c>
      <c r="D16" s="17">
        <v>0.102302122254113</v>
      </c>
      <c r="E16" s="17">
        <v>0.13982175519602499</v>
      </c>
      <c r="F16" s="17"/>
      <c r="G16" s="17">
        <v>0.106726763952705</v>
      </c>
      <c r="H16" s="17">
        <v>8.5657744421318793E-2</v>
      </c>
      <c r="I16" s="17">
        <v>7.1181242429719904E-2</v>
      </c>
      <c r="J16" s="17">
        <v>0.14329519135080901</v>
      </c>
      <c r="K16" s="17">
        <v>0.114665890646886</v>
      </c>
      <c r="L16" s="17">
        <v>0.18692538859815799</v>
      </c>
      <c r="M16" s="17"/>
      <c r="N16" s="17">
        <v>7.6671844886729096E-2</v>
      </c>
      <c r="O16" s="17">
        <v>7.8953588211351095E-2</v>
      </c>
      <c r="P16" s="17">
        <v>0.15781390623626801</v>
      </c>
      <c r="Q16" s="17">
        <v>0.18315956306811901</v>
      </c>
      <c r="R16" s="17"/>
      <c r="S16" s="17">
        <v>6.3707375139194902E-2</v>
      </c>
      <c r="T16" s="17">
        <v>0.132109101891806</v>
      </c>
      <c r="U16" s="17">
        <v>0.13701994145933999</v>
      </c>
      <c r="V16" s="17">
        <v>0.15066679781091399</v>
      </c>
      <c r="W16" s="17">
        <v>0.13423597832397399</v>
      </c>
      <c r="X16" s="17">
        <v>8.1834542394963503E-2</v>
      </c>
      <c r="Y16" s="17">
        <v>0.18199577147731999</v>
      </c>
      <c r="Z16" s="17">
        <v>2.9267312992151202E-2</v>
      </c>
      <c r="AA16" s="17">
        <v>0.17063523026212199</v>
      </c>
      <c r="AB16" s="17">
        <v>9.9770678398464305E-2</v>
      </c>
      <c r="AC16" s="17">
        <v>0.130436831615107</v>
      </c>
      <c r="AD16" s="17">
        <v>0.12792469474574</v>
      </c>
      <c r="AE16" s="17"/>
      <c r="AF16" s="17">
        <v>0.115298091125103</v>
      </c>
      <c r="AG16" s="17">
        <v>5.5730667331877398E-2</v>
      </c>
      <c r="AH16" s="17">
        <v>0.150753526524083</v>
      </c>
    </row>
    <row r="17" spans="2:34" x14ac:dyDescent="0.3">
      <c r="B17" s="18" t="s">
        <v>60</v>
      </c>
      <c r="C17" s="19">
        <v>0.100652443599347</v>
      </c>
      <c r="D17" s="19">
        <v>7.4468762652958001E-2</v>
      </c>
      <c r="E17" s="19">
        <v>0.126312601395555</v>
      </c>
      <c r="F17" s="19"/>
      <c r="G17" s="19">
        <v>8.3320906350209806E-2</v>
      </c>
      <c r="H17" s="19">
        <v>6.6167043947680901E-2</v>
      </c>
      <c r="I17" s="19">
        <v>7.3079422777604403E-2</v>
      </c>
      <c r="J17" s="19">
        <v>0.141580069830467</v>
      </c>
      <c r="K17" s="19">
        <v>9.2614861225334896E-2</v>
      </c>
      <c r="L17" s="19">
        <v>0.134827584048786</v>
      </c>
      <c r="M17" s="19"/>
      <c r="N17" s="19">
        <v>5.4872333706906799E-2</v>
      </c>
      <c r="O17" s="19">
        <v>7.5792802742922494E-2</v>
      </c>
      <c r="P17" s="19">
        <v>0.133830323573327</v>
      </c>
      <c r="Q17" s="19">
        <v>0.14488650598267</v>
      </c>
      <c r="R17" s="19"/>
      <c r="S17" s="19">
        <v>8.0008847861427798E-2</v>
      </c>
      <c r="T17" s="19">
        <v>0.13515284082024501</v>
      </c>
      <c r="U17" s="19">
        <v>0.10452965851237001</v>
      </c>
      <c r="V17" s="19">
        <v>0.16957758925979599</v>
      </c>
      <c r="W17" s="19">
        <v>4.9800618907587101E-2</v>
      </c>
      <c r="X17" s="19">
        <v>0.14156143061783399</v>
      </c>
      <c r="Y17" s="19">
        <v>8.9224617083775395E-2</v>
      </c>
      <c r="Z17" s="19">
        <v>8.6108591776055399E-2</v>
      </c>
      <c r="AA17" s="19">
        <v>7.5768538544469896E-2</v>
      </c>
      <c r="AB17" s="19">
        <v>5.93910123333804E-2</v>
      </c>
      <c r="AC17" s="19">
        <v>0.114562489859549</v>
      </c>
      <c r="AD17" s="19">
        <v>6.5999057670831904E-2</v>
      </c>
      <c r="AE17" s="19"/>
      <c r="AF17" s="19">
        <v>0.103333316890122</v>
      </c>
      <c r="AG17" s="19">
        <v>4.7180370720985097E-2</v>
      </c>
      <c r="AH17" s="19">
        <v>6.6271883757262798E-2</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H24"/>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62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43.2" x14ac:dyDescent="0.3">
      <c r="B9" s="18" t="s">
        <v>51</v>
      </c>
      <c r="C9" s="17">
        <v>0.50095387633039201</v>
      </c>
      <c r="D9" s="17">
        <v>0.540549412603339</v>
      </c>
      <c r="E9" s="17">
        <v>0.46343087228333502</v>
      </c>
      <c r="F9" s="17"/>
      <c r="G9" s="17">
        <v>0.50716591383343301</v>
      </c>
      <c r="H9" s="17">
        <v>0.49403427284249302</v>
      </c>
      <c r="I9" s="17">
        <v>0.47425186113281098</v>
      </c>
      <c r="J9" s="17">
        <v>0.468152188157684</v>
      </c>
      <c r="K9" s="17">
        <v>0.53764369926446598</v>
      </c>
      <c r="L9" s="17">
        <v>0.52612456761232596</v>
      </c>
      <c r="M9" s="17"/>
      <c r="N9" s="17">
        <v>0.57160535862928996</v>
      </c>
      <c r="O9" s="17">
        <v>0.53525598492390203</v>
      </c>
      <c r="P9" s="17">
        <v>0.44285803316067102</v>
      </c>
      <c r="Q9" s="17">
        <v>0.44792825553008198</v>
      </c>
      <c r="R9" s="17"/>
      <c r="S9" s="17">
        <v>0.54863952806639604</v>
      </c>
      <c r="T9" s="17">
        <v>0.41022348303108402</v>
      </c>
      <c r="U9" s="17">
        <v>0.48157466872388199</v>
      </c>
      <c r="V9" s="17">
        <v>0.515520898587703</v>
      </c>
      <c r="W9" s="17">
        <v>0.49537433194739799</v>
      </c>
      <c r="X9" s="17">
        <v>0.47354212686951302</v>
      </c>
      <c r="Y9" s="17">
        <v>0.47445262756053502</v>
      </c>
      <c r="Z9" s="17">
        <v>0.48415807778704101</v>
      </c>
      <c r="AA9" s="17">
        <v>0.57456463073071395</v>
      </c>
      <c r="AB9" s="17">
        <v>0.493979133018427</v>
      </c>
      <c r="AC9" s="17">
        <v>0.59994806862980299</v>
      </c>
      <c r="AD9" s="17">
        <v>0.45422014108112502</v>
      </c>
      <c r="AE9" s="17"/>
      <c r="AF9" s="17">
        <v>0.51317429097717104</v>
      </c>
      <c r="AG9" s="17">
        <v>0.52162175048797199</v>
      </c>
      <c r="AH9" s="17">
        <v>0.49846340146057899</v>
      </c>
    </row>
    <row r="10" spans="2:34" ht="28.8" x14ac:dyDescent="0.3">
      <c r="B10" s="18" t="s">
        <v>52</v>
      </c>
      <c r="C10" s="17">
        <v>0.36598831067474302</v>
      </c>
      <c r="D10" s="17">
        <v>0.36231351177429399</v>
      </c>
      <c r="E10" s="17">
        <v>0.36831863920027902</v>
      </c>
      <c r="F10" s="17"/>
      <c r="G10" s="17">
        <v>0.32705403579419901</v>
      </c>
      <c r="H10" s="17">
        <v>0.380045216365125</v>
      </c>
      <c r="I10" s="17">
        <v>0.33995062378337998</v>
      </c>
      <c r="J10" s="17">
        <v>0.36380540741883999</v>
      </c>
      <c r="K10" s="17">
        <v>0.364245098859242</v>
      </c>
      <c r="L10" s="17">
        <v>0.40461919288808101</v>
      </c>
      <c r="M10" s="17"/>
      <c r="N10" s="17">
        <v>0.44534033976195297</v>
      </c>
      <c r="O10" s="17">
        <v>0.38416059562906901</v>
      </c>
      <c r="P10" s="17">
        <v>0.32267575529484299</v>
      </c>
      <c r="Q10" s="17">
        <v>0.30163552123186199</v>
      </c>
      <c r="R10" s="17"/>
      <c r="S10" s="17">
        <v>0.30795205038873202</v>
      </c>
      <c r="T10" s="17">
        <v>0.289777655142409</v>
      </c>
      <c r="U10" s="17">
        <v>0.324236888240655</v>
      </c>
      <c r="V10" s="17">
        <v>0.33204772101166302</v>
      </c>
      <c r="W10" s="17">
        <v>0.41019728498666502</v>
      </c>
      <c r="X10" s="17">
        <v>0.418891361767744</v>
      </c>
      <c r="Y10" s="17">
        <v>0.28345485383698699</v>
      </c>
      <c r="Z10" s="17">
        <v>0.416861871974952</v>
      </c>
      <c r="AA10" s="17">
        <v>0.44869750725288399</v>
      </c>
      <c r="AB10" s="17">
        <v>0.41478537287260098</v>
      </c>
      <c r="AC10" s="17">
        <v>0.416579294632478</v>
      </c>
      <c r="AD10" s="17">
        <v>0.53748022831768205</v>
      </c>
      <c r="AE10" s="17"/>
      <c r="AF10" s="17">
        <v>0.35691727515536498</v>
      </c>
      <c r="AG10" s="17">
        <v>0.41960398809100902</v>
      </c>
      <c r="AH10" s="17">
        <v>0.28777158565413702</v>
      </c>
    </row>
    <row r="11" spans="2:34" ht="57.6" x14ac:dyDescent="0.3">
      <c r="B11" s="18" t="s">
        <v>53</v>
      </c>
      <c r="C11" s="17">
        <v>0.27625189505924902</v>
      </c>
      <c r="D11" s="17">
        <v>0.31966418898479099</v>
      </c>
      <c r="E11" s="17">
        <v>0.234576578685701</v>
      </c>
      <c r="F11" s="17"/>
      <c r="G11" s="17">
        <v>0.29195134926826999</v>
      </c>
      <c r="H11" s="17">
        <v>0.25006343085003602</v>
      </c>
      <c r="I11" s="17">
        <v>0.244483778142668</v>
      </c>
      <c r="J11" s="17">
        <v>0.25654588587993099</v>
      </c>
      <c r="K11" s="17">
        <v>0.25097937100839102</v>
      </c>
      <c r="L11" s="17">
        <v>0.34599245162598402</v>
      </c>
      <c r="M11" s="17"/>
      <c r="N11" s="17">
        <v>0.32202231710552798</v>
      </c>
      <c r="O11" s="17">
        <v>0.226188097847217</v>
      </c>
      <c r="P11" s="17">
        <v>0.30771321023588399</v>
      </c>
      <c r="Q11" s="17">
        <v>0.25167931720813702</v>
      </c>
      <c r="R11" s="17"/>
      <c r="S11" s="17">
        <v>0.32661984894864399</v>
      </c>
      <c r="T11" s="17">
        <v>0.27584425803120299</v>
      </c>
      <c r="U11" s="17">
        <v>0.28898068464911297</v>
      </c>
      <c r="V11" s="17">
        <v>0.24696650002589399</v>
      </c>
      <c r="W11" s="17">
        <v>0.272429094184444</v>
      </c>
      <c r="X11" s="17">
        <v>0.232367902631579</v>
      </c>
      <c r="Y11" s="17">
        <v>0.27386047948811099</v>
      </c>
      <c r="Z11" s="17">
        <v>0.17385335825825199</v>
      </c>
      <c r="AA11" s="17">
        <v>0.28454295609193297</v>
      </c>
      <c r="AB11" s="17">
        <v>0.28109825971860802</v>
      </c>
      <c r="AC11" s="17">
        <v>0.28404891055062198</v>
      </c>
      <c r="AD11" s="17">
        <v>0.322376227465208</v>
      </c>
      <c r="AE11" s="17"/>
      <c r="AF11" s="17">
        <v>0.31741990032169798</v>
      </c>
      <c r="AG11" s="17">
        <v>0.26969419108578802</v>
      </c>
      <c r="AH11" s="17">
        <v>0.35448477123126598</v>
      </c>
    </row>
    <row r="12" spans="2:34" ht="43.2" x14ac:dyDescent="0.3">
      <c r="B12" s="18" t="s">
        <v>54</v>
      </c>
      <c r="C12" s="17">
        <v>0.22755537610797399</v>
      </c>
      <c r="D12" s="17">
        <v>0.22170779552224601</v>
      </c>
      <c r="E12" s="17">
        <v>0.23172719786983001</v>
      </c>
      <c r="F12" s="17"/>
      <c r="G12" s="17">
        <v>0.25091487632084097</v>
      </c>
      <c r="H12" s="17">
        <v>0.27899960264510698</v>
      </c>
      <c r="I12" s="17">
        <v>0.22042701793650099</v>
      </c>
      <c r="J12" s="17">
        <v>0.173049996164586</v>
      </c>
      <c r="K12" s="17">
        <v>0.19847748096474399</v>
      </c>
      <c r="L12" s="17">
        <v>0.23993961525330601</v>
      </c>
      <c r="M12" s="17"/>
      <c r="N12" s="17">
        <v>0.28408948417003999</v>
      </c>
      <c r="O12" s="17">
        <v>0.198002251690923</v>
      </c>
      <c r="P12" s="17">
        <v>0.21539451329904799</v>
      </c>
      <c r="Q12" s="17">
        <v>0.202650624942353</v>
      </c>
      <c r="R12" s="17"/>
      <c r="S12" s="17">
        <v>0.25259978858809001</v>
      </c>
      <c r="T12" s="17">
        <v>0.25663347033418799</v>
      </c>
      <c r="U12" s="17">
        <v>0.22952732858539901</v>
      </c>
      <c r="V12" s="17">
        <v>0.20716251585723999</v>
      </c>
      <c r="W12" s="17">
        <v>0.20560815863968601</v>
      </c>
      <c r="X12" s="17">
        <v>0.269218423972791</v>
      </c>
      <c r="Y12" s="17">
        <v>0.18175082378162999</v>
      </c>
      <c r="Z12" s="17">
        <v>0.171952597406311</v>
      </c>
      <c r="AA12" s="17">
        <v>0.25298904377301001</v>
      </c>
      <c r="AB12" s="17">
        <v>0.24046603694904101</v>
      </c>
      <c r="AC12" s="17">
        <v>0.105001853729995</v>
      </c>
      <c r="AD12" s="17">
        <v>0.23153683116681301</v>
      </c>
      <c r="AE12" s="17"/>
      <c r="AF12" s="17">
        <v>0.22295226157471801</v>
      </c>
      <c r="AG12" s="17">
        <v>0.27007210443282498</v>
      </c>
      <c r="AH12" s="17">
        <v>0.22698848536888899</v>
      </c>
    </row>
    <row r="13" spans="2:34" ht="28.8" x14ac:dyDescent="0.3">
      <c r="B13" s="18" t="s">
        <v>55</v>
      </c>
      <c r="C13" s="17">
        <v>0.19654160970697401</v>
      </c>
      <c r="D13" s="17">
        <v>0.20969354467003301</v>
      </c>
      <c r="E13" s="17">
        <v>0.184137197543702</v>
      </c>
      <c r="F13" s="17"/>
      <c r="G13" s="17">
        <v>0.18346345693670299</v>
      </c>
      <c r="H13" s="17">
        <v>0.22168692063902501</v>
      </c>
      <c r="I13" s="17">
        <v>0.241810151628575</v>
      </c>
      <c r="J13" s="17">
        <v>0.19460452293562799</v>
      </c>
      <c r="K13" s="17">
        <v>0.21482060240609399</v>
      </c>
      <c r="L13" s="17">
        <v>0.13716667948366401</v>
      </c>
      <c r="M13" s="17"/>
      <c r="N13" s="17">
        <v>0.20491494007934599</v>
      </c>
      <c r="O13" s="17">
        <v>0.19808147714073701</v>
      </c>
      <c r="P13" s="17">
        <v>0.185042675591815</v>
      </c>
      <c r="Q13" s="17">
        <v>0.19413296518413301</v>
      </c>
      <c r="R13" s="17"/>
      <c r="S13" s="17">
        <v>0.20064318222300501</v>
      </c>
      <c r="T13" s="17">
        <v>0.193297510471405</v>
      </c>
      <c r="U13" s="17">
        <v>0.15570855209423901</v>
      </c>
      <c r="V13" s="17">
        <v>0.17568352728849901</v>
      </c>
      <c r="W13" s="17">
        <v>0.19186253878394099</v>
      </c>
      <c r="X13" s="17">
        <v>0.180675103888605</v>
      </c>
      <c r="Y13" s="17">
        <v>0.23197298530831301</v>
      </c>
      <c r="Z13" s="17">
        <v>0.17414505095090599</v>
      </c>
      <c r="AA13" s="17">
        <v>0.223058120549746</v>
      </c>
      <c r="AB13" s="17">
        <v>0.24655551833478001</v>
      </c>
      <c r="AC13" s="17">
        <v>0.12792560127973199</v>
      </c>
      <c r="AD13" s="17">
        <v>0.22385641070844101</v>
      </c>
      <c r="AE13" s="17"/>
      <c r="AF13" s="17">
        <v>0.18495177439802599</v>
      </c>
      <c r="AG13" s="17">
        <v>0.20723926731853901</v>
      </c>
      <c r="AH13" s="17">
        <v>0.18898288963005899</v>
      </c>
    </row>
    <row r="14" spans="2:34" ht="28.8" x14ac:dyDescent="0.3">
      <c r="B14" s="18" t="s">
        <v>56</v>
      </c>
      <c r="C14" s="17">
        <v>0.18817012795711999</v>
      </c>
      <c r="D14" s="17">
        <v>0.220762144563382</v>
      </c>
      <c r="E14" s="17">
        <v>0.15684445170951899</v>
      </c>
      <c r="F14" s="17"/>
      <c r="G14" s="17">
        <v>0.18620253100331499</v>
      </c>
      <c r="H14" s="17">
        <v>0.217210246200085</v>
      </c>
      <c r="I14" s="17">
        <v>0.219992762818051</v>
      </c>
      <c r="J14" s="17">
        <v>0.14790434290549001</v>
      </c>
      <c r="K14" s="17">
        <v>0.16438950394645499</v>
      </c>
      <c r="L14" s="17">
        <v>0.18865296099588599</v>
      </c>
      <c r="M14" s="17"/>
      <c r="N14" s="17">
        <v>0.210655467617817</v>
      </c>
      <c r="O14" s="17">
        <v>0.24089928298184399</v>
      </c>
      <c r="P14" s="17">
        <v>0.14941785043587899</v>
      </c>
      <c r="Q14" s="17">
        <v>0.14601451729520301</v>
      </c>
      <c r="R14" s="17"/>
      <c r="S14" s="17">
        <v>0.18833773566180301</v>
      </c>
      <c r="T14" s="17">
        <v>0.21078241131613501</v>
      </c>
      <c r="U14" s="17">
        <v>0.14330388077057801</v>
      </c>
      <c r="V14" s="17">
        <v>0.16173500551002901</v>
      </c>
      <c r="W14" s="17">
        <v>0.17918274463594999</v>
      </c>
      <c r="X14" s="17">
        <v>0.17192595490184101</v>
      </c>
      <c r="Y14" s="17">
        <v>0.16630972560947399</v>
      </c>
      <c r="Z14" s="17">
        <v>0.27738345780521201</v>
      </c>
      <c r="AA14" s="17">
        <v>0.19974397588779</v>
      </c>
      <c r="AB14" s="17">
        <v>0.24515541163196899</v>
      </c>
      <c r="AC14" s="17">
        <v>0.18508794443415999</v>
      </c>
      <c r="AD14" s="17">
        <v>8.8919889972897098E-2</v>
      </c>
      <c r="AE14" s="17"/>
      <c r="AF14" s="17">
        <v>0.23252103656901299</v>
      </c>
      <c r="AG14" s="17">
        <v>0.192257008345353</v>
      </c>
      <c r="AH14" s="17">
        <v>0.164152628002662</v>
      </c>
    </row>
    <row r="15" spans="2:34" ht="43.2" x14ac:dyDescent="0.3">
      <c r="B15" s="18" t="s">
        <v>57</v>
      </c>
      <c r="C15" s="17">
        <v>0.153625613379723</v>
      </c>
      <c r="D15" s="17">
        <v>0.17364346271992301</v>
      </c>
      <c r="E15" s="17">
        <v>0.13446016453863599</v>
      </c>
      <c r="F15" s="17"/>
      <c r="G15" s="17">
        <v>0.113384250837571</v>
      </c>
      <c r="H15" s="17">
        <v>0.13133172193586101</v>
      </c>
      <c r="I15" s="17">
        <v>0.13293757529523101</v>
      </c>
      <c r="J15" s="17">
        <v>0.213264633783533</v>
      </c>
      <c r="K15" s="17">
        <v>0.18137684221677799</v>
      </c>
      <c r="L15" s="17">
        <v>0.14822073900419999</v>
      </c>
      <c r="M15" s="17"/>
      <c r="N15" s="17">
        <v>0.114853319261844</v>
      </c>
      <c r="O15" s="17">
        <v>0.17620315353886501</v>
      </c>
      <c r="P15" s="17">
        <v>0.18879367051999599</v>
      </c>
      <c r="Q15" s="17">
        <v>0.14345327557943199</v>
      </c>
      <c r="R15" s="17"/>
      <c r="S15" s="17">
        <v>0.106095080823064</v>
      </c>
      <c r="T15" s="17">
        <v>0.20404817269254399</v>
      </c>
      <c r="U15" s="17">
        <v>0.129878778614826</v>
      </c>
      <c r="V15" s="17">
        <v>0.18590838604809401</v>
      </c>
      <c r="W15" s="17">
        <v>0.19087107559213201</v>
      </c>
      <c r="X15" s="17">
        <v>0.130114184679928</v>
      </c>
      <c r="Y15" s="17">
        <v>0.15301588793246601</v>
      </c>
      <c r="Z15" s="17">
        <v>0.20171859598556799</v>
      </c>
      <c r="AA15" s="17">
        <v>0.12833707518746401</v>
      </c>
      <c r="AB15" s="17">
        <v>0.16717455129195399</v>
      </c>
      <c r="AC15" s="17">
        <v>0.12417365629530699</v>
      </c>
      <c r="AD15" s="17">
        <v>0.146464325088842</v>
      </c>
      <c r="AE15" s="17"/>
      <c r="AF15" s="17">
        <v>0.18584090893722</v>
      </c>
      <c r="AG15" s="17">
        <v>0.14609245577219401</v>
      </c>
      <c r="AH15" s="17">
        <v>0.16448576530725201</v>
      </c>
    </row>
    <row r="16" spans="2:34" ht="28.8" x14ac:dyDescent="0.3">
      <c r="B16" s="18" t="s">
        <v>58</v>
      </c>
      <c r="C16" s="17">
        <v>0.14117172763021599</v>
      </c>
      <c r="D16" s="17">
        <v>0.156980579351506</v>
      </c>
      <c r="E16" s="17">
        <v>0.12411397481529</v>
      </c>
      <c r="F16" s="17"/>
      <c r="G16" s="17">
        <v>0.21598453210715099</v>
      </c>
      <c r="H16" s="17">
        <v>0.18143544324622099</v>
      </c>
      <c r="I16" s="17">
        <v>9.4595384415375294E-2</v>
      </c>
      <c r="J16" s="17">
        <v>0.14650587768388701</v>
      </c>
      <c r="K16" s="17">
        <v>9.9758309488480398E-2</v>
      </c>
      <c r="L16" s="17">
        <v>0.120391797988293</v>
      </c>
      <c r="M16" s="17"/>
      <c r="N16" s="17">
        <v>0.18931478880052099</v>
      </c>
      <c r="O16" s="17">
        <v>0.125817657650862</v>
      </c>
      <c r="P16" s="17">
        <v>0.102898403938684</v>
      </c>
      <c r="Q16" s="17">
        <v>0.14110666416545101</v>
      </c>
      <c r="R16" s="17"/>
      <c r="S16" s="17">
        <v>0.18875609579695299</v>
      </c>
      <c r="T16" s="17">
        <v>0.171189560253273</v>
      </c>
      <c r="U16" s="17">
        <v>0.182910376789791</v>
      </c>
      <c r="V16" s="17">
        <v>0.106660987963325</v>
      </c>
      <c r="W16" s="17">
        <v>9.7415100492362294E-2</v>
      </c>
      <c r="X16" s="17">
        <v>0.10798229870367999</v>
      </c>
      <c r="Y16" s="17">
        <v>0.11004720799843</v>
      </c>
      <c r="Z16" s="17">
        <v>0.153551741863514</v>
      </c>
      <c r="AA16" s="17">
        <v>0.119534945297066</v>
      </c>
      <c r="AB16" s="17">
        <v>0.123152833346884</v>
      </c>
      <c r="AC16" s="17">
        <v>0.14421844422660601</v>
      </c>
      <c r="AD16" s="17">
        <v>0.177414111538964</v>
      </c>
      <c r="AE16" s="17"/>
      <c r="AF16" s="17">
        <v>0.14284453586474</v>
      </c>
      <c r="AG16" s="17">
        <v>0.15598945988987001</v>
      </c>
      <c r="AH16" s="17">
        <v>0.119802641003844</v>
      </c>
    </row>
    <row r="17" spans="2:34" ht="28.8" x14ac:dyDescent="0.3">
      <c r="B17" s="18" t="s">
        <v>59</v>
      </c>
      <c r="C17" s="17">
        <v>0.109307130266506</v>
      </c>
      <c r="D17" s="17">
        <v>9.9947272556221406E-2</v>
      </c>
      <c r="E17" s="17">
        <v>0.118623638495244</v>
      </c>
      <c r="F17" s="17"/>
      <c r="G17" s="17">
        <v>0.165992679825512</v>
      </c>
      <c r="H17" s="17">
        <v>0.18881017109728701</v>
      </c>
      <c r="I17" s="17">
        <v>0.15921336692685301</v>
      </c>
      <c r="J17" s="17">
        <v>7.1796593928781904E-2</v>
      </c>
      <c r="K17" s="17">
        <v>7.1533227076451794E-2</v>
      </c>
      <c r="L17" s="17">
        <v>2.23526974369074E-2</v>
      </c>
      <c r="M17" s="17"/>
      <c r="N17" s="17">
        <v>0.12725510514909899</v>
      </c>
      <c r="O17" s="17">
        <v>0.113546336554691</v>
      </c>
      <c r="P17" s="17">
        <v>9.1758423787675097E-2</v>
      </c>
      <c r="Q17" s="17">
        <v>9.7653708429007002E-2</v>
      </c>
      <c r="R17" s="17"/>
      <c r="S17" s="17">
        <v>0.114402851807336</v>
      </c>
      <c r="T17" s="17">
        <v>0.11276960332491701</v>
      </c>
      <c r="U17" s="17">
        <v>8.3814256321094002E-2</v>
      </c>
      <c r="V17" s="17">
        <v>7.6786597927087599E-2</v>
      </c>
      <c r="W17" s="17">
        <v>0.178316081813679</v>
      </c>
      <c r="X17" s="17">
        <v>0.179361033292946</v>
      </c>
      <c r="Y17" s="17">
        <v>0.10874371969395</v>
      </c>
      <c r="Z17" s="17">
        <v>0.19826291249985001</v>
      </c>
      <c r="AA17" s="17">
        <v>4.9500879738555499E-2</v>
      </c>
      <c r="AB17" s="17">
        <v>7.2146396270245605E-2</v>
      </c>
      <c r="AC17" s="17">
        <v>0.14099306337607601</v>
      </c>
      <c r="AD17" s="17">
        <v>2.8225118387692899E-2</v>
      </c>
      <c r="AE17" s="17"/>
      <c r="AF17" s="17">
        <v>8.8783239079436804E-2</v>
      </c>
      <c r="AG17" s="17">
        <v>0.19599626580094001</v>
      </c>
      <c r="AH17" s="17">
        <v>7.4986081703024093E-2</v>
      </c>
    </row>
    <row r="18" spans="2:34" x14ac:dyDescent="0.3">
      <c r="B18" s="18" t="s">
        <v>60</v>
      </c>
      <c r="C18" s="17">
        <v>8.6524258284877198E-2</v>
      </c>
      <c r="D18" s="17">
        <v>4.9774291477401103E-2</v>
      </c>
      <c r="E18" s="17">
        <v>0.122432080399081</v>
      </c>
      <c r="F18" s="17"/>
      <c r="G18" s="17">
        <v>5.4549327159958201E-2</v>
      </c>
      <c r="H18" s="17">
        <v>5.1154687073520701E-2</v>
      </c>
      <c r="I18" s="17">
        <v>0.101160660955458</v>
      </c>
      <c r="J18" s="17">
        <v>9.1597251909608393E-2</v>
      </c>
      <c r="K18" s="17">
        <v>9.5969145745261594E-2</v>
      </c>
      <c r="L18" s="17">
        <v>0.114029521303606</v>
      </c>
      <c r="M18" s="17"/>
      <c r="N18" s="17">
        <v>4.5312773699534403E-2</v>
      </c>
      <c r="O18" s="17">
        <v>8.35188674779129E-2</v>
      </c>
      <c r="P18" s="17">
        <v>8.7439717531579295E-2</v>
      </c>
      <c r="Q18" s="17">
        <v>0.13128402274155099</v>
      </c>
      <c r="R18" s="17"/>
      <c r="S18" s="17">
        <v>6.7751946418539002E-2</v>
      </c>
      <c r="T18" s="17">
        <v>0.115374953845381</v>
      </c>
      <c r="U18" s="17">
        <v>7.6669859104572802E-2</v>
      </c>
      <c r="V18" s="17">
        <v>0.14079186883863701</v>
      </c>
      <c r="W18" s="17">
        <v>9.9103152274115799E-2</v>
      </c>
      <c r="X18" s="17">
        <v>6.5438819776135707E-2</v>
      </c>
      <c r="Y18" s="17">
        <v>9.1070362930275706E-2</v>
      </c>
      <c r="Z18" s="17">
        <v>6.6842049746268506E-2</v>
      </c>
      <c r="AA18" s="17">
        <v>8.1439361158116799E-2</v>
      </c>
      <c r="AB18" s="17">
        <v>5.9437478868581403E-2</v>
      </c>
      <c r="AC18" s="17">
        <v>8.3218465339759504E-2</v>
      </c>
      <c r="AD18" s="17">
        <v>6.5999057670831904E-2</v>
      </c>
      <c r="AE18" s="17"/>
      <c r="AF18" s="17">
        <v>9.3075262105844297E-2</v>
      </c>
      <c r="AG18" s="17">
        <v>5.84518380410372E-2</v>
      </c>
      <c r="AH18" s="17">
        <v>6.7044604415600506E-2</v>
      </c>
    </row>
    <row r="19" spans="2:34" ht="43.2" x14ac:dyDescent="0.3">
      <c r="B19" s="18" t="s">
        <v>61</v>
      </c>
      <c r="C19" s="19">
        <v>7.7775795589388796E-2</v>
      </c>
      <c r="D19" s="19">
        <v>7.0324726000807997E-2</v>
      </c>
      <c r="E19" s="19">
        <v>8.5174236599123307E-2</v>
      </c>
      <c r="F19" s="19"/>
      <c r="G19" s="19">
        <v>3.5565794653710299E-2</v>
      </c>
      <c r="H19" s="19">
        <v>4.4124987509380202E-2</v>
      </c>
      <c r="I19" s="19">
        <v>7.9943312348163306E-2</v>
      </c>
      <c r="J19" s="19">
        <v>9.3464404308916602E-2</v>
      </c>
      <c r="K19" s="19">
        <v>0.103786912096205</v>
      </c>
      <c r="L19" s="19">
        <v>0.10108150644057901</v>
      </c>
      <c r="M19" s="19"/>
      <c r="N19" s="19">
        <v>3.2916631273262401E-2</v>
      </c>
      <c r="O19" s="19">
        <v>4.76314905779672E-2</v>
      </c>
      <c r="P19" s="19">
        <v>0.12751198030888899</v>
      </c>
      <c r="Q19" s="19">
        <v>0.115151409577386</v>
      </c>
      <c r="R19" s="19"/>
      <c r="S19" s="19">
        <v>7.0659635290739195E-2</v>
      </c>
      <c r="T19" s="19">
        <v>6.4881289818244606E-2</v>
      </c>
      <c r="U19" s="19">
        <v>0.12663828867985</v>
      </c>
      <c r="V19" s="19">
        <v>0.103000739254043</v>
      </c>
      <c r="W19" s="19">
        <v>6.8775164201977906E-2</v>
      </c>
      <c r="X19" s="19">
        <v>9.3124294085463702E-2</v>
      </c>
      <c r="Y19" s="19">
        <v>8.9045976493308795E-2</v>
      </c>
      <c r="Z19" s="19">
        <v>7.0646538659021596E-2</v>
      </c>
      <c r="AA19" s="19">
        <v>3.6974384365022997E-2</v>
      </c>
      <c r="AB19" s="19">
        <v>7.2830244384451695E-2</v>
      </c>
      <c r="AC19" s="19">
        <v>8.9439784297703995E-2</v>
      </c>
      <c r="AD19" s="19">
        <v>5.9534157771796999E-2</v>
      </c>
      <c r="AE19" s="19"/>
      <c r="AF19" s="19">
        <v>6.3228742460185394E-2</v>
      </c>
      <c r="AG19" s="19">
        <v>3.0059275969875301E-2</v>
      </c>
      <c r="AH19" s="19">
        <v>0.11809733545341899</v>
      </c>
    </row>
    <row r="20" spans="2:34" x14ac:dyDescent="0.3">
      <c r="B20" s="16"/>
    </row>
    <row r="21" spans="2:34" x14ac:dyDescent="0.3">
      <c r="B21" t="s">
        <v>64</v>
      </c>
    </row>
    <row r="22" spans="2:34" x14ac:dyDescent="0.3">
      <c r="B22" t="s">
        <v>65</v>
      </c>
    </row>
    <row r="24" spans="2:34" x14ac:dyDescent="0.3">
      <c r="B24"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AH29"/>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224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210</v>
      </c>
      <c r="C9" s="17">
        <v>0.37780466783036298</v>
      </c>
      <c r="D9" s="17">
        <v>0.35716216234791898</v>
      </c>
      <c r="E9" s="17">
        <v>0.39861970678832398</v>
      </c>
      <c r="F9" s="17"/>
      <c r="G9" s="17">
        <v>0.28009135542529401</v>
      </c>
      <c r="H9" s="17">
        <v>0.35347538936064499</v>
      </c>
      <c r="I9" s="17">
        <v>0.33328115775934403</v>
      </c>
      <c r="J9" s="17">
        <v>0.366576786209168</v>
      </c>
      <c r="K9" s="17">
        <v>0.49967318823997398</v>
      </c>
      <c r="L9" s="17">
        <v>0.42576175629303997</v>
      </c>
      <c r="M9" s="17"/>
      <c r="N9" s="17">
        <v>0.35838021536491399</v>
      </c>
      <c r="O9" s="17">
        <v>0.38052175701769297</v>
      </c>
      <c r="P9" s="17">
        <v>0.37549173418370002</v>
      </c>
      <c r="Q9" s="17">
        <v>0.40060620487361798</v>
      </c>
      <c r="R9" s="17"/>
      <c r="S9" s="17">
        <v>0.340360701704635</v>
      </c>
      <c r="T9" s="17">
        <v>0.326924084679936</v>
      </c>
      <c r="U9" s="17">
        <v>0.42342298859613497</v>
      </c>
      <c r="V9" s="17">
        <v>0.342694021876572</v>
      </c>
      <c r="W9" s="17">
        <v>0.52716919172480803</v>
      </c>
      <c r="X9" s="17">
        <v>0.45819612195966802</v>
      </c>
      <c r="Y9" s="17">
        <v>0.33074098370946098</v>
      </c>
      <c r="Z9" s="17">
        <v>0.39598123355984499</v>
      </c>
      <c r="AA9" s="17">
        <v>0.40423901730156597</v>
      </c>
      <c r="AB9" s="17">
        <v>0.35557632838381797</v>
      </c>
      <c r="AC9" s="17">
        <v>0.34198907853928701</v>
      </c>
      <c r="AD9" s="17">
        <v>0.29748605344717099</v>
      </c>
      <c r="AE9" s="17"/>
      <c r="AF9" s="17">
        <v>0.38017282042603401</v>
      </c>
      <c r="AG9" s="17">
        <v>0.38707500480421297</v>
      </c>
      <c r="AH9" s="17">
        <v>0.38689408103615802</v>
      </c>
    </row>
    <row r="10" spans="2:34" ht="28.8" x14ac:dyDescent="0.3">
      <c r="B10" s="18" t="s">
        <v>211</v>
      </c>
      <c r="C10" s="17">
        <v>0.30804507819745403</v>
      </c>
      <c r="D10" s="17">
        <v>0.29524442550668001</v>
      </c>
      <c r="E10" s="17">
        <v>0.32109737192280802</v>
      </c>
      <c r="F10" s="17"/>
      <c r="G10" s="17">
        <v>0.26254739001947902</v>
      </c>
      <c r="H10" s="17">
        <v>0.267768801397264</v>
      </c>
      <c r="I10" s="17">
        <v>0.27143536370201299</v>
      </c>
      <c r="J10" s="17">
        <v>0.34601491214602997</v>
      </c>
      <c r="K10" s="17">
        <v>0.37396637002861699</v>
      </c>
      <c r="L10" s="17">
        <v>0.32557671476126199</v>
      </c>
      <c r="M10" s="17"/>
      <c r="N10" s="17">
        <v>0.28449895648511597</v>
      </c>
      <c r="O10" s="17">
        <v>0.30555246979376199</v>
      </c>
      <c r="P10" s="17">
        <v>0.364700128966987</v>
      </c>
      <c r="Q10" s="17">
        <v>0.28598295736652202</v>
      </c>
      <c r="R10" s="17"/>
      <c r="S10" s="17">
        <v>0.25380654815430598</v>
      </c>
      <c r="T10" s="17">
        <v>0.29307817746314402</v>
      </c>
      <c r="U10" s="17">
        <v>0.35095787655243799</v>
      </c>
      <c r="V10" s="17">
        <v>0.361677787214992</v>
      </c>
      <c r="W10" s="17">
        <v>0.253369826414716</v>
      </c>
      <c r="X10" s="17">
        <v>0.29847804400369998</v>
      </c>
      <c r="Y10" s="17">
        <v>0.30246769392023898</v>
      </c>
      <c r="Z10" s="17">
        <v>0.462021324581459</v>
      </c>
      <c r="AA10" s="17">
        <v>0.32273210266395103</v>
      </c>
      <c r="AB10" s="17">
        <v>0.28810679694434399</v>
      </c>
      <c r="AC10" s="17">
        <v>0.34084629868211203</v>
      </c>
      <c r="AD10" s="17">
        <v>0.26744233688458102</v>
      </c>
      <c r="AE10" s="17"/>
      <c r="AF10" s="17">
        <v>0.25169112452696402</v>
      </c>
      <c r="AG10" s="17">
        <v>0.286178224190343</v>
      </c>
      <c r="AH10" s="17">
        <v>0.33421654690899399</v>
      </c>
    </row>
    <row r="11" spans="2:34" ht="28.8" x14ac:dyDescent="0.3">
      <c r="B11" s="18" t="s">
        <v>212</v>
      </c>
      <c r="C11" s="17">
        <v>0.29795465763835299</v>
      </c>
      <c r="D11" s="17">
        <v>0.28999046087881702</v>
      </c>
      <c r="E11" s="17">
        <v>0.30628386787449902</v>
      </c>
      <c r="F11" s="17"/>
      <c r="G11" s="17">
        <v>0.35021930418407499</v>
      </c>
      <c r="H11" s="17">
        <v>0.37010123697532998</v>
      </c>
      <c r="I11" s="17">
        <v>0.25027008931825301</v>
      </c>
      <c r="J11" s="17">
        <v>0.27776146796414902</v>
      </c>
      <c r="K11" s="17">
        <v>0.27052205545656299</v>
      </c>
      <c r="L11" s="17">
        <v>0.27848403999983801</v>
      </c>
      <c r="M11" s="17"/>
      <c r="N11" s="17">
        <v>0.29472447044192301</v>
      </c>
      <c r="O11" s="17">
        <v>0.31296432826552201</v>
      </c>
      <c r="P11" s="17">
        <v>0.27810276466716</v>
      </c>
      <c r="Q11" s="17">
        <v>0.29572866732805098</v>
      </c>
      <c r="R11" s="17"/>
      <c r="S11" s="17">
        <v>0.33427580300104198</v>
      </c>
      <c r="T11" s="17">
        <v>0.277010767980026</v>
      </c>
      <c r="U11" s="17">
        <v>0.38131959656814202</v>
      </c>
      <c r="V11" s="17">
        <v>0.256098531943038</v>
      </c>
      <c r="W11" s="17">
        <v>0.28450119321116601</v>
      </c>
      <c r="X11" s="17">
        <v>0.27260652034431898</v>
      </c>
      <c r="Y11" s="17">
        <v>0.36873531651675501</v>
      </c>
      <c r="Z11" s="17">
        <v>0.33591196174059301</v>
      </c>
      <c r="AA11" s="17">
        <v>0.28534907632457002</v>
      </c>
      <c r="AB11" s="17">
        <v>0.27650310700689501</v>
      </c>
      <c r="AC11" s="17">
        <v>0.22747361395441301</v>
      </c>
      <c r="AD11" s="17">
        <v>0.21870252333974899</v>
      </c>
      <c r="AE11" s="17"/>
      <c r="AF11" s="17">
        <v>0.23979742260616599</v>
      </c>
      <c r="AG11" s="17">
        <v>0.316901709031644</v>
      </c>
      <c r="AH11" s="17">
        <v>0.28430415245899798</v>
      </c>
    </row>
    <row r="12" spans="2:34" ht="28.8" x14ac:dyDescent="0.3">
      <c r="B12" s="18" t="s">
        <v>213</v>
      </c>
      <c r="C12" s="17">
        <v>0.26134503294511002</v>
      </c>
      <c r="D12" s="17">
        <v>0.25972618027975503</v>
      </c>
      <c r="E12" s="17">
        <v>0.261470815587172</v>
      </c>
      <c r="F12" s="17"/>
      <c r="G12" s="17">
        <v>0.24694227561781701</v>
      </c>
      <c r="H12" s="17">
        <v>0.25026127746143301</v>
      </c>
      <c r="I12" s="17">
        <v>0.22978394348904499</v>
      </c>
      <c r="J12" s="17">
        <v>0.29300182489173499</v>
      </c>
      <c r="K12" s="17">
        <v>0.199273312866147</v>
      </c>
      <c r="L12" s="17">
        <v>0.32176111481192199</v>
      </c>
      <c r="M12" s="17"/>
      <c r="N12" s="17">
        <v>0.28002758090246999</v>
      </c>
      <c r="O12" s="17">
        <v>0.214600611796602</v>
      </c>
      <c r="P12" s="17">
        <v>0.261625881447761</v>
      </c>
      <c r="Q12" s="17">
        <v>0.29032014074249501</v>
      </c>
      <c r="R12" s="17"/>
      <c r="S12" s="17">
        <v>0.269297417531629</v>
      </c>
      <c r="T12" s="17">
        <v>0.32453322822318498</v>
      </c>
      <c r="U12" s="17">
        <v>0.25953647623274401</v>
      </c>
      <c r="V12" s="17">
        <v>0.29850226634238702</v>
      </c>
      <c r="W12" s="17">
        <v>0.268935147089162</v>
      </c>
      <c r="X12" s="17">
        <v>0.2234526082219</v>
      </c>
      <c r="Y12" s="17">
        <v>0.31906960210966401</v>
      </c>
      <c r="Z12" s="17">
        <v>0.11616899406998001</v>
      </c>
      <c r="AA12" s="17">
        <v>0.22656120170400201</v>
      </c>
      <c r="AB12" s="17">
        <v>0.25459588834846503</v>
      </c>
      <c r="AC12" s="17">
        <v>0.21885525967951999</v>
      </c>
      <c r="AD12" s="17">
        <v>0.197054225103655</v>
      </c>
      <c r="AE12" s="17"/>
      <c r="AF12" s="17">
        <v>0.25839513231144401</v>
      </c>
      <c r="AG12" s="17">
        <v>0.25192715432926799</v>
      </c>
      <c r="AH12" s="17">
        <v>0.281661517474672</v>
      </c>
    </row>
    <row r="13" spans="2:34" ht="28.8" x14ac:dyDescent="0.3">
      <c r="B13" s="18" t="s">
        <v>214</v>
      </c>
      <c r="C13" s="17">
        <v>0.25177419362671799</v>
      </c>
      <c r="D13" s="17">
        <v>0.267505533041555</v>
      </c>
      <c r="E13" s="17">
        <v>0.236969705298885</v>
      </c>
      <c r="F13" s="17"/>
      <c r="G13" s="17">
        <v>0.227941366350673</v>
      </c>
      <c r="H13" s="17">
        <v>0.17723471402636501</v>
      </c>
      <c r="I13" s="17">
        <v>0.22505263982361001</v>
      </c>
      <c r="J13" s="17">
        <v>0.27648254351705898</v>
      </c>
      <c r="K13" s="17">
        <v>0.26076065249659403</v>
      </c>
      <c r="L13" s="17">
        <v>0.32375572781721002</v>
      </c>
      <c r="M13" s="17"/>
      <c r="N13" s="17">
        <v>0.21214985743737499</v>
      </c>
      <c r="O13" s="17">
        <v>0.27214390360361101</v>
      </c>
      <c r="P13" s="17">
        <v>0.29368638208628001</v>
      </c>
      <c r="Q13" s="17">
        <v>0.24043900933986401</v>
      </c>
      <c r="R13" s="17"/>
      <c r="S13" s="17">
        <v>0.28887711916728798</v>
      </c>
      <c r="T13" s="17">
        <v>0.25646594677427598</v>
      </c>
      <c r="U13" s="17">
        <v>0.27954070644481399</v>
      </c>
      <c r="V13" s="17">
        <v>0.234630954852412</v>
      </c>
      <c r="W13" s="17">
        <v>0.15106133705820099</v>
      </c>
      <c r="X13" s="17">
        <v>0.22493192872308701</v>
      </c>
      <c r="Y13" s="17">
        <v>0.164456147007745</v>
      </c>
      <c r="Z13" s="17">
        <v>0.31191761564217202</v>
      </c>
      <c r="AA13" s="17">
        <v>0.25527993972187302</v>
      </c>
      <c r="AB13" s="17">
        <v>0.28497414999503401</v>
      </c>
      <c r="AC13" s="17">
        <v>0.290705280377268</v>
      </c>
      <c r="AD13" s="17">
        <v>0.32453166369126302</v>
      </c>
      <c r="AE13" s="17"/>
      <c r="AF13" s="17">
        <v>0.21586488183012401</v>
      </c>
      <c r="AG13" s="17">
        <v>0.239020374683479</v>
      </c>
      <c r="AH13" s="17">
        <v>0.27857259497019499</v>
      </c>
    </row>
    <row r="14" spans="2:34" ht="28.8" x14ac:dyDescent="0.3">
      <c r="B14" s="18" t="s">
        <v>215</v>
      </c>
      <c r="C14" s="17">
        <v>0.18517721253288699</v>
      </c>
      <c r="D14" s="17">
        <v>0.19435281356019701</v>
      </c>
      <c r="E14" s="17">
        <v>0.17661737037174199</v>
      </c>
      <c r="F14" s="17"/>
      <c r="G14" s="17">
        <v>0.15207096062824199</v>
      </c>
      <c r="H14" s="17">
        <v>0.18202161992079899</v>
      </c>
      <c r="I14" s="17">
        <v>0.23313048088211299</v>
      </c>
      <c r="J14" s="17">
        <v>0.19885619152210601</v>
      </c>
      <c r="K14" s="17">
        <v>0.15520795936765899</v>
      </c>
      <c r="L14" s="17">
        <v>0.17969237967041701</v>
      </c>
      <c r="M14" s="17"/>
      <c r="N14" s="17">
        <v>0.16928550090373301</v>
      </c>
      <c r="O14" s="17">
        <v>0.20422415157437701</v>
      </c>
      <c r="P14" s="17">
        <v>0.150031638362111</v>
      </c>
      <c r="Q14" s="17">
        <v>0.21655034654706701</v>
      </c>
      <c r="R14" s="17"/>
      <c r="S14" s="17">
        <v>0.128758889546362</v>
      </c>
      <c r="T14" s="17">
        <v>0.23168763204369799</v>
      </c>
      <c r="U14" s="17">
        <v>0.178376563690231</v>
      </c>
      <c r="V14" s="17">
        <v>0.14459051242092599</v>
      </c>
      <c r="W14" s="17">
        <v>0.24808937536869</v>
      </c>
      <c r="X14" s="17">
        <v>0.21910384383411899</v>
      </c>
      <c r="Y14" s="17">
        <v>0.176482494432534</v>
      </c>
      <c r="Z14" s="17">
        <v>0.23741964285580899</v>
      </c>
      <c r="AA14" s="17">
        <v>0.193267972353657</v>
      </c>
      <c r="AB14" s="17">
        <v>0.146266343830494</v>
      </c>
      <c r="AC14" s="17">
        <v>0.15370059158954799</v>
      </c>
      <c r="AD14" s="17">
        <v>0.23307826925969499</v>
      </c>
      <c r="AE14" s="17"/>
      <c r="AF14" s="17">
        <v>0.23100475899138601</v>
      </c>
      <c r="AG14" s="17">
        <v>0.158945096226146</v>
      </c>
      <c r="AH14" s="17">
        <v>0.18785945659724401</v>
      </c>
    </row>
    <row r="15" spans="2:34" ht="28.8" x14ac:dyDescent="0.3">
      <c r="B15" s="18" t="s">
        <v>216</v>
      </c>
      <c r="C15" s="17">
        <v>0.156090905205963</v>
      </c>
      <c r="D15" s="17">
        <v>0.152114856267964</v>
      </c>
      <c r="E15" s="17">
        <v>0.16026357712882799</v>
      </c>
      <c r="F15" s="17"/>
      <c r="G15" s="17">
        <v>0.222379355156229</v>
      </c>
      <c r="H15" s="17">
        <v>0.21000026773703701</v>
      </c>
      <c r="I15" s="17">
        <v>0.14387246893789801</v>
      </c>
      <c r="J15" s="17">
        <v>0.113214027124012</v>
      </c>
      <c r="K15" s="17">
        <v>0.1261487180602</v>
      </c>
      <c r="L15" s="17">
        <v>0.133270679239749</v>
      </c>
      <c r="M15" s="17"/>
      <c r="N15" s="17">
        <v>0.187467599401371</v>
      </c>
      <c r="O15" s="17">
        <v>0.118264791420108</v>
      </c>
      <c r="P15" s="17">
        <v>0.12535518645587099</v>
      </c>
      <c r="Q15" s="17">
        <v>0.18620280503749601</v>
      </c>
      <c r="R15" s="17"/>
      <c r="S15" s="17">
        <v>0.22874870323684299</v>
      </c>
      <c r="T15" s="17">
        <v>0.16005467874145199</v>
      </c>
      <c r="U15" s="17">
        <v>0.146252618558293</v>
      </c>
      <c r="V15" s="17">
        <v>0.17789341669835801</v>
      </c>
      <c r="W15" s="17">
        <v>0.14497017687115299</v>
      </c>
      <c r="X15" s="17">
        <v>0.101814280804603</v>
      </c>
      <c r="Y15" s="17">
        <v>0.15728050369667501</v>
      </c>
      <c r="Z15" s="17">
        <v>0.19968818844348099</v>
      </c>
      <c r="AA15" s="17">
        <v>0.13167755692404901</v>
      </c>
      <c r="AB15" s="17">
        <v>0.135730843526046</v>
      </c>
      <c r="AC15" s="17">
        <v>7.1887827977448401E-2</v>
      </c>
      <c r="AD15" s="17">
        <v>0.17950831260635899</v>
      </c>
      <c r="AE15" s="17"/>
      <c r="AF15" s="17">
        <v>0.14298728342098399</v>
      </c>
      <c r="AG15" s="17">
        <v>0.18063525645817299</v>
      </c>
      <c r="AH15" s="17">
        <v>0.14694415147544601</v>
      </c>
    </row>
    <row r="16" spans="2:34" x14ac:dyDescent="0.3">
      <c r="B16" s="18" t="s">
        <v>217</v>
      </c>
      <c r="C16" s="17">
        <v>0.14048305434623001</v>
      </c>
      <c r="D16" s="17">
        <v>0.15375318667664101</v>
      </c>
      <c r="E16" s="17">
        <v>0.12589277315223499</v>
      </c>
      <c r="F16" s="17"/>
      <c r="G16" s="17">
        <v>0.14877538276859101</v>
      </c>
      <c r="H16" s="17">
        <v>0.100264787135545</v>
      </c>
      <c r="I16" s="17">
        <v>0.179452136992861</v>
      </c>
      <c r="J16" s="17">
        <v>0.12925790199386</v>
      </c>
      <c r="K16" s="17">
        <v>0.167147770304478</v>
      </c>
      <c r="L16" s="17">
        <v>0.12696521950009601</v>
      </c>
      <c r="M16" s="17"/>
      <c r="N16" s="17">
        <v>0.16644908746002299</v>
      </c>
      <c r="O16" s="17">
        <v>0.12848623685774699</v>
      </c>
      <c r="P16" s="17">
        <v>0.14516232975256901</v>
      </c>
      <c r="Q16" s="17">
        <v>0.122971801319191</v>
      </c>
      <c r="R16" s="17"/>
      <c r="S16" s="17">
        <v>0.18346264270707099</v>
      </c>
      <c r="T16" s="17">
        <v>0.12070079680981299</v>
      </c>
      <c r="U16" s="17">
        <v>0.16872558109125199</v>
      </c>
      <c r="V16" s="17">
        <v>0.13953195000365601</v>
      </c>
      <c r="W16" s="17">
        <v>5.0382689932485202E-2</v>
      </c>
      <c r="X16" s="17">
        <v>0.129719248932614</v>
      </c>
      <c r="Y16" s="17">
        <v>0.10911730600012</v>
      </c>
      <c r="Z16" s="17">
        <v>0.20338665919982901</v>
      </c>
      <c r="AA16" s="17">
        <v>0.12641044179208</v>
      </c>
      <c r="AB16" s="17">
        <v>0.15641856348151401</v>
      </c>
      <c r="AC16" s="17">
        <v>0.15227450261678399</v>
      </c>
      <c r="AD16" s="17">
        <v>0.17829560274533501</v>
      </c>
      <c r="AE16" s="17"/>
      <c r="AF16" s="17">
        <v>0.11825445737986399</v>
      </c>
      <c r="AG16" s="17">
        <v>0.18515750865212299</v>
      </c>
      <c r="AH16" s="17">
        <v>0.136399480732252</v>
      </c>
    </row>
    <row r="17" spans="2:34" ht="28.8" x14ac:dyDescent="0.3">
      <c r="B17" s="18" t="s">
        <v>218</v>
      </c>
      <c r="C17" s="17">
        <v>0.13007320406704401</v>
      </c>
      <c r="D17" s="17">
        <v>0.14653721478158799</v>
      </c>
      <c r="E17" s="17">
        <v>0.114317561633677</v>
      </c>
      <c r="F17" s="17"/>
      <c r="G17" s="17">
        <v>0.121232364800562</v>
      </c>
      <c r="H17" s="17">
        <v>0.12783618287178899</v>
      </c>
      <c r="I17" s="17">
        <v>0.118492380768095</v>
      </c>
      <c r="J17" s="17">
        <v>0.13695905174602399</v>
      </c>
      <c r="K17" s="17">
        <v>0.130724261753384</v>
      </c>
      <c r="L17" s="17">
        <v>0.141177801283948</v>
      </c>
      <c r="M17" s="17"/>
      <c r="N17" s="17">
        <v>0.12276805018437</v>
      </c>
      <c r="O17" s="17">
        <v>0.137765173151076</v>
      </c>
      <c r="P17" s="17">
        <v>0.14254722317819599</v>
      </c>
      <c r="Q17" s="17">
        <v>0.12101571352295</v>
      </c>
      <c r="R17" s="17"/>
      <c r="S17" s="17">
        <v>0.111449897093263</v>
      </c>
      <c r="T17" s="17">
        <v>0.110898254827792</v>
      </c>
      <c r="U17" s="17">
        <v>0.13068623620546899</v>
      </c>
      <c r="V17" s="17">
        <v>0.176379080778683</v>
      </c>
      <c r="W17" s="17">
        <v>0.121254181711653</v>
      </c>
      <c r="X17" s="17">
        <v>0.102807160495059</v>
      </c>
      <c r="Y17" s="17">
        <v>0.125789261620288</v>
      </c>
      <c r="Z17" s="17">
        <v>9.2502255506744499E-2</v>
      </c>
      <c r="AA17" s="17">
        <v>0.17372128578235799</v>
      </c>
      <c r="AB17" s="17">
        <v>0.13668268455826699</v>
      </c>
      <c r="AC17" s="17">
        <v>0.124471272078351</v>
      </c>
      <c r="AD17" s="17">
        <v>0.151837211470425</v>
      </c>
      <c r="AE17" s="17"/>
      <c r="AF17" s="17">
        <v>0.156957976680212</v>
      </c>
      <c r="AG17" s="17">
        <v>0.13904101574816899</v>
      </c>
      <c r="AH17" s="17">
        <v>0.13772557845236899</v>
      </c>
    </row>
    <row r="18" spans="2:34" ht="43.2" x14ac:dyDescent="0.3">
      <c r="B18" s="18" t="s">
        <v>219</v>
      </c>
      <c r="C18" s="17">
        <v>0.12747897089917001</v>
      </c>
      <c r="D18" s="17">
        <v>0.15535666555154801</v>
      </c>
      <c r="E18" s="17">
        <v>0.100618804471205</v>
      </c>
      <c r="F18" s="17"/>
      <c r="G18" s="17">
        <v>0.15797301415435699</v>
      </c>
      <c r="H18" s="17">
        <v>0.10862471631897699</v>
      </c>
      <c r="I18" s="17">
        <v>0.145752412489561</v>
      </c>
      <c r="J18" s="17">
        <v>8.1655631221536795E-2</v>
      </c>
      <c r="K18" s="17">
        <v>0.119611678876362</v>
      </c>
      <c r="L18" s="17">
        <v>0.15010067848938899</v>
      </c>
      <c r="M18" s="17"/>
      <c r="N18" s="17">
        <v>0.17861287549654201</v>
      </c>
      <c r="O18" s="17">
        <v>0.12069597637873999</v>
      </c>
      <c r="P18" s="17">
        <v>8.0983653116649595E-2</v>
      </c>
      <c r="Q18" s="17">
        <v>0.12227278904908299</v>
      </c>
      <c r="R18" s="17"/>
      <c r="S18" s="17">
        <v>9.4787327280874106E-2</v>
      </c>
      <c r="T18" s="17">
        <v>0.14457429355479101</v>
      </c>
      <c r="U18" s="17">
        <v>0.13063292551017699</v>
      </c>
      <c r="V18" s="17">
        <v>7.4881245843335095E-2</v>
      </c>
      <c r="W18" s="17">
        <v>0.13788385654317201</v>
      </c>
      <c r="X18" s="17">
        <v>0.13867151007301801</v>
      </c>
      <c r="Y18" s="17">
        <v>0.11687612661218</v>
      </c>
      <c r="Z18" s="17">
        <v>4.1510679862266302E-2</v>
      </c>
      <c r="AA18" s="17">
        <v>0.146886738271194</v>
      </c>
      <c r="AB18" s="17">
        <v>0.15949265890251499</v>
      </c>
      <c r="AC18" s="17">
        <v>0.130664449457882</v>
      </c>
      <c r="AD18" s="17">
        <v>0.26794322129796799</v>
      </c>
      <c r="AE18" s="17"/>
      <c r="AF18" s="17">
        <v>0.153757920788853</v>
      </c>
      <c r="AG18" s="17">
        <v>0.156327156047046</v>
      </c>
      <c r="AH18" s="17">
        <v>0.117660077628176</v>
      </c>
    </row>
    <row r="19" spans="2:34" ht="28.8" x14ac:dyDescent="0.3">
      <c r="B19" s="18" t="s">
        <v>220</v>
      </c>
      <c r="C19" s="17">
        <v>0.107344483888237</v>
      </c>
      <c r="D19" s="17">
        <v>0.122259655498018</v>
      </c>
      <c r="E19" s="17">
        <v>9.3050466236208398E-2</v>
      </c>
      <c r="F19" s="17"/>
      <c r="G19" s="17">
        <v>0.10176704335181801</v>
      </c>
      <c r="H19" s="17">
        <v>0.14539240688087099</v>
      </c>
      <c r="I19" s="17">
        <v>0.12985623903162999</v>
      </c>
      <c r="J19" s="17">
        <v>8.8167045286236201E-2</v>
      </c>
      <c r="K19" s="17">
        <v>9.9933936033042806E-2</v>
      </c>
      <c r="L19" s="17">
        <v>8.2375223425792093E-2</v>
      </c>
      <c r="M19" s="17"/>
      <c r="N19" s="17">
        <v>0.14400949250867801</v>
      </c>
      <c r="O19" s="17">
        <v>0.110695838823791</v>
      </c>
      <c r="P19" s="17">
        <v>8.8318515974633097E-2</v>
      </c>
      <c r="Q19" s="17">
        <v>8.2637267368798895E-2</v>
      </c>
      <c r="R19" s="17"/>
      <c r="S19" s="17">
        <v>0.136922554115464</v>
      </c>
      <c r="T19" s="17">
        <v>8.1792369001397705E-2</v>
      </c>
      <c r="U19" s="17">
        <v>3.9393637219915102E-2</v>
      </c>
      <c r="V19" s="17">
        <v>0.118617266957339</v>
      </c>
      <c r="W19" s="17">
        <v>0.14685619262132499</v>
      </c>
      <c r="X19" s="17">
        <v>5.8348762204760603E-2</v>
      </c>
      <c r="Y19" s="17">
        <v>0.15664799894473</v>
      </c>
      <c r="Z19" s="17">
        <v>2.1328536843799199E-2</v>
      </c>
      <c r="AA19" s="17">
        <v>0.13061506779181201</v>
      </c>
      <c r="AB19" s="17">
        <v>0.124864295909239</v>
      </c>
      <c r="AC19" s="17">
        <v>0.108844990433125</v>
      </c>
      <c r="AD19" s="17">
        <v>0.12702651266787199</v>
      </c>
      <c r="AE19" s="17"/>
      <c r="AF19" s="17">
        <v>0.13815692231160701</v>
      </c>
      <c r="AG19" s="17">
        <v>0.131835028014407</v>
      </c>
      <c r="AH19" s="17">
        <v>9.3277895168967506E-2</v>
      </c>
    </row>
    <row r="20" spans="2:34" ht="43.2" x14ac:dyDescent="0.3">
      <c r="B20" s="18" t="s">
        <v>221</v>
      </c>
      <c r="C20" s="17">
        <v>7.1335929147696306E-2</v>
      </c>
      <c r="D20" s="17">
        <v>8.3299660114261501E-2</v>
      </c>
      <c r="E20" s="17">
        <v>5.7880483633487398E-2</v>
      </c>
      <c r="F20" s="17"/>
      <c r="G20" s="17">
        <v>0.117521246538922</v>
      </c>
      <c r="H20" s="17">
        <v>0.104365253361063</v>
      </c>
      <c r="I20" s="17">
        <v>7.6780157782250599E-2</v>
      </c>
      <c r="J20" s="17">
        <v>5.3810751673576802E-2</v>
      </c>
      <c r="K20" s="17">
        <v>3.9631053658410798E-2</v>
      </c>
      <c r="L20" s="17">
        <v>4.5011562143506899E-2</v>
      </c>
      <c r="M20" s="17"/>
      <c r="N20" s="17">
        <v>8.2602369283031593E-2</v>
      </c>
      <c r="O20" s="17">
        <v>6.4056098813438406E-2</v>
      </c>
      <c r="P20" s="17">
        <v>7.0731699875984697E-2</v>
      </c>
      <c r="Q20" s="17">
        <v>6.8398764452514305E-2</v>
      </c>
      <c r="R20" s="17"/>
      <c r="S20" s="17">
        <v>0.13313510335700199</v>
      </c>
      <c r="T20" s="17">
        <v>6.6294652865173095E-2</v>
      </c>
      <c r="U20" s="17">
        <v>5.8472204160134301E-2</v>
      </c>
      <c r="V20" s="17">
        <v>8.8839388209344297E-2</v>
      </c>
      <c r="W20" s="17">
        <v>0</v>
      </c>
      <c r="X20" s="17">
        <v>4.42245067120823E-2</v>
      </c>
      <c r="Y20" s="17">
        <v>4.0020861851839097E-2</v>
      </c>
      <c r="Z20" s="17">
        <v>6.6223372139317602E-2</v>
      </c>
      <c r="AA20" s="17">
        <v>8.9396022796195102E-2</v>
      </c>
      <c r="AB20" s="17">
        <v>7.9619091807808601E-2</v>
      </c>
      <c r="AC20" s="17">
        <v>5.6052030586606703E-2</v>
      </c>
      <c r="AD20" s="17">
        <v>5.7121243029234797E-2</v>
      </c>
      <c r="AE20" s="17"/>
      <c r="AF20" s="17">
        <v>6.7913894402441596E-2</v>
      </c>
      <c r="AG20" s="17">
        <v>0.117045173231137</v>
      </c>
      <c r="AH20" s="17">
        <v>5.1157344993129801E-2</v>
      </c>
    </row>
    <row r="21" spans="2:34" ht="28.8" x14ac:dyDescent="0.3">
      <c r="B21" s="18" t="s">
        <v>222</v>
      </c>
      <c r="C21" s="17">
        <v>6.2513474757022403E-2</v>
      </c>
      <c r="D21" s="17">
        <v>6.4432960618760707E-2</v>
      </c>
      <c r="E21" s="17">
        <v>6.0769425768871399E-2</v>
      </c>
      <c r="F21" s="17"/>
      <c r="G21" s="17">
        <v>4.82080823279444E-2</v>
      </c>
      <c r="H21" s="17">
        <v>0.10510390069289099</v>
      </c>
      <c r="I21" s="17">
        <v>4.8960593057024299E-2</v>
      </c>
      <c r="J21" s="17">
        <v>4.7858099484508802E-2</v>
      </c>
      <c r="K21" s="17">
        <v>7.8914480809973403E-2</v>
      </c>
      <c r="L21" s="17">
        <v>4.93631123991424E-2</v>
      </c>
      <c r="M21" s="17"/>
      <c r="N21" s="17">
        <v>7.5623825355132401E-2</v>
      </c>
      <c r="O21" s="17">
        <v>7.7883574217772603E-2</v>
      </c>
      <c r="P21" s="17">
        <v>5.0930240773776003E-2</v>
      </c>
      <c r="Q21" s="17">
        <v>4.34952653089501E-2</v>
      </c>
      <c r="R21" s="17"/>
      <c r="S21" s="17">
        <v>8.1189631965619499E-2</v>
      </c>
      <c r="T21" s="17">
        <v>2.9827634389313198E-2</v>
      </c>
      <c r="U21" s="17">
        <v>9.1313926813611501E-2</v>
      </c>
      <c r="V21" s="17">
        <v>3.3953475362835502E-2</v>
      </c>
      <c r="W21" s="17">
        <v>6.4573784838258694E-2</v>
      </c>
      <c r="X21" s="17">
        <v>4.3612379681936098E-2</v>
      </c>
      <c r="Y21" s="17">
        <v>8.0259889682445198E-2</v>
      </c>
      <c r="Z21" s="17">
        <v>5.1579045571989099E-2</v>
      </c>
      <c r="AA21" s="17">
        <v>7.6451994743222507E-2</v>
      </c>
      <c r="AB21" s="17">
        <v>6.1196774149185902E-2</v>
      </c>
      <c r="AC21" s="17">
        <v>8.7303426900688805E-2</v>
      </c>
      <c r="AD21" s="17">
        <v>5.7229489298808597E-2</v>
      </c>
      <c r="AE21" s="17"/>
      <c r="AF21" s="17">
        <v>6.4216823347492305E-2</v>
      </c>
      <c r="AG21" s="17">
        <v>8.0395398501781901E-2</v>
      </c>
      <c r="AH21" s="17">
        <v>4.7275927902433297E-2</v>
      </c>
    </row>
    <row r="22" spans="2:34" x14ac:dyDescent="0.3">
      <c r="B22" s="18" t="s">
        <v>60</v>
      </c>
      <c r="C22" s="17">
        <v>4.5563622239855599E-2</v>
      </c>
      <c r="D22" s="17">
        <v>2.15335634149783E-2</v>
      </c>
      <c r="E22" s="17">
        <v>6.9021423586504399E-2</v>
      </c>
      <c r="F22" s="17"/>
      <c r="G22" s="17">
        <v>3.42651461655442E-2</v>
      </c>
      <c r="H22" s="17">
        <v>4.4491770707069098E-2</v>
      </c>
      <c r="I22" s="17">
        <v>5.0866435619389298E-2</v>
      </c>
      <c r="J22" s="17">
        <v>4.5782477654220902E-2</v>
      </c>
      <c r="K22" s="17">
        <v>4.5246918379944601E-2</v>
      </c>
      <c r="L22" s="17">
        <v>4.9645491613074098E-2</v>
      </c>
      <c r="M22" s="17"/>
      <c r="N22" s="17">
        <v>3.6342524116277197E-2</v>
      </c>
      <c r="O22" s="17">
        <v>3.7376842451719197E-2</v>
      </c>
      <c r="P22" s="17">
        <v>6.2153947218651903E-2</v>
      </c>
      <c r="Q22" s="17">
        <v>4.65432263844286E-2</v>
      </c>
      <c r="R22" s="17"/>
      <c r="S22" s="17">
        <v>3.50009219965444E-2</v>
      </c>
      <c r="T22" s="17">
        <v>8.37859503247919E-2</v>
      </c>
      <c r="U22" s="17">
        <v>0</v>
      </c>
      <c r="V22" s="17">
        <v>6.2580061141690693E-2</v>
      </c>
      <c r="W22" s="17">
        <v>1.6045943867077202E-2</v>
      </c>
      <c r="X22" s="17">
        <v>4.8241008878414003E-2</v>
      </c>
      <c r="Y22" s="17">
        <v>1.1887915258551301E-2</v>
      </c>
      <c r="Z22" s="17">
        <v>4.2982030028811402E-2</v>
      </c>
      <c r="AA22" s="17">
        <v>2.5697723084658598E-2</v>
      </c>
      <c r="AB22" s="17">
        <v>6.0186073343244099E-2</v>
      </c>
      <c r="AC22" s="17">
        <v>0.132399260515599</v>
      </c>
      <c r="AD22" s="17">
        <v>3.8097406549154202E-2</v>
      </c>
      <c r="AE22" s="17"/>
      <c r="AF22" s="17">
        <v>4.5644635617521301E-2</v>
      </c>
      <c r="AG22" s="17">
        <v>8.4663083571055002E-3</v>
      </c>
      <c r="AH22" s="17">
        <v>2.7360904738853199E-2</v>
      </c>
    </row>
    <row r="23" spans="2:34" x14ac:dyDescent="0.3">
      <c r="B23" s="18" t="s">
        <v>223</v>
      </c>
      <c r="C23" s="17">
        <v>5.67959514275843E-3</v>
      </c>
      <c r="D23" s="17">
        <v>2.0062675327870302E-3</v>
      </c>
      <c r="E23" s="17">
        <v>9.2629245298941395E-3</v>
      </c>
      <c r="F23" s="17"/>
      <c r="G23" s="17">
        <v>1.37512192945622E-2</v>
      </c>
      <c r="H23" s="17">
        <v>0</v>
      </c>
      <c r="I23" s="17">
        <v>0</v>
      </c>
      <c r="J23" s="17">
        <v>1.6683704999909298E-2</v>
      </c>
      <c r="K23" s="17">
        <v>6.61673465596338E-3</v>
      </c>
      <c r="L23" s="17">
        <v>0</v>
      </c>
      <c r="M23" s="17"/>
      <c r="N23" s="17">
        <v>3.6718312288686501E-3</v>
      </c>
      <c r="O23" s="17">
        <v>7.1763797933087096E-3</v>
      </c>
      <c r="P23" s="17">
        <v>0</v>
      </c>
      <c r="Q23" s="17">
        <v>1.1405003678723101E-2</v>
      </c>
      <c r="R23" s="17"/>
      <c r="S23" s="17">
        <v>6.75205515685132E-3</v>
      </c>
      <c r="T23" s="17">
        <v>7.1730638860592498E-3</v>
      </c>
      <c r="U23" s="17">
        <v>1.22874721957099E-2</v>
      </c>
      <c r="V23" s="17">
        <v>0</v>
      </c>
      <c r="W23" s="17">
        <v>0</v>
      </c>
      <c r="X23" s="17">
        <v>1.0694747561092699E-2</v>
      </c>
      <c r="Y23" s="17">
        <v>0</v>
      </c>
      <c r="Z23" s="17">
        <v>0</v>
      </c>
      <c r="AA23" s="17">
        <v>1.67509127605267E-2</v>
      </c>
      <c r="AB23" s="17">
        <v>0</v>
      </c>
      <c r="AC23" s="17">
        <v>0</v>
      </c>
      <c r="AD23" s="17">
        <v>0</v>
      </c>
      <c r="AE23" s="17"/>
      <c r="AF23" s="17">
        <v>6.5936296695906201E-3</v>
      </c>
      <c r="AG23" s="17">
        <v>4.15753346398633E-3</v>
      </c>
      <c r="AH23" s="17">
        <v>4.1299175882470798E-3</v>
      </c>
    </row>
    <row r="24" spans="2:34" x14ac:dyDescent="0.3">
      <c r="B24" s="18" t="s">
        <v>75</v>
      </c>
      <c r="C24" s="19">
        <v>2.95235584996002E-2</v>
      </c>
      <c r="D24" s="19">
        <v>3.4533285939714699E-2</v>
      </c>
      <c r="E24" s="19">
        <v>2.4709656928186802E-2</v>
      </c>
      <c r="F24" s="19"/>
      <c r="G24" s="19">
        <v>3.4519408254597303E-2</v>
      </c>
      <c r="H24" s="19">
        <v>2.19287212568531E-2</v>
      </c>
      <c r="I24" s="19">
        <v>2.8709358696390901E-2</v>
      </c>
      <c r="J24" s="19">
        <v>5.4329641527296302E-2</v>
      </c>
      <c r="K24" s="19">
        <v>6.36329143696974E-3</v>
      </c>
      <c r="L24" s="19">
        <v>2.85027006705693E-2</v>
      </c>
      <c r="M24" s="19"/>
      <c r="N24" s="19">
        <v>2.8898508807969001E-2</v>
      </c>
      <c r="O24" s="19">
        <v>1.54781214413049E-2</v>
      </c>
      <c r="P24" s="19">
        <v>4.4171193335917298E-2</v>
      </c>
      <c r="Q24" s="19">
        <v>3.2388416394878002E-2</v>
      </c>
      <c r="R24" s="19"/>
      <c r="S24" s="19">
        <v>8.1280906344314303E-3</v>
      </c>
      <c r="T24" s="19">
        <v>2.2962052237129601E-2</v>
      </c>
      <c r="U24" s="19">
        <v>4.5749459060851101E-2</v>
      </c>
      <c r="V24" s="19">
        <v>3.2642739091633503E-2</v>
      </c>
      <c r="W24" s="19">
        <v>5.1259363861498097E-2</v>
      </c>
      <c r="X24" s="19">
        <v>3.6821838709671199E-2</v>
      </c>
      <c r="Y24" s="19">
        <v>3.7563355116842799E-2</v>
      </c>
      <c r="Z24" s="19">
        <v>2.9062017679512601E-2</v>
      </c>
      <c r="AA24" s="19">
        <v>4.3331187889846898E-2</v>
      </c>
      <c r="AB24" s="19">
        <v>1.39329992997545E-2</v>
      </c>
      <c r="AC24" s="19">
        <v>1.6924110656758799E-2</v>
      </c>
      <c r="AD24" s="19">
        <v>2.8990816753384E-2</v>
      </c>
      <c r="AE24" s="19"/>
      <c r="AF24" s="19">
        <v>5.6440340225400898E-2</v>
      </c>
      <c r="AG24" s="19">
        <v>1.7881081111560001E-2</v>
      </c>
      <c r="AH24" s="19">
        <v>2.7760623034220101E-2</v>
      </c>
    </row>
    <row r="25" spans="2:34" x14ac:dyDescent="0.3">
      <c r="B25" s="16"/>
    </row>
    <row r="26" spans="2:34" x14ac:dyDescent="0.3">
      <c r="B26" t="s">
        <v>64</v>
      </c>
    </row>
    <row r="27" spans="2:34" x14ac:dyDescent="0.3">
      <c r="B27" t="s">
        <v>65</v>
      </c>
    </row>
    <row r="29" spans="2:34" x14ac:dyDescent="0.3">
      <c r="B29"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H17"/>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79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57.6" x14ac:dyDescent="0.3">
      <c r="B9" s="18" t="s">
        <v>225</v>
      </c>
      <c r="C9" s="17">
        <v>0.38518341539023598</v>
      </c>
      <c r="D9" s="17">
        <v>0.41294676607469899</v>
      </c>
      <c r="E9" s="17">
        <v>0.35893980197634301</v>
      </c>
      <c r="F9" s="17"/>
      <c r="G9" s="17">
        <v>0.26979776475852102</v>
      </c>
      <c r="H9" s="17">
        <v>0.39400482727189201</v>
      </c>
      <c r="I9" s="17">
        <v>0.29121317781973899</v>
      </c>
      <c r="J9" s="17">
        <v>0.41619817419359101</v>
      </c>
      <c r="K9" s="17">
        <v>0.49362868650918501</v>
      </c>
      <c r="L9" s="17">
        <v>0.43307953282714601</v>
      </c>
      <c r="M9" s="17"/>
      <c r="N9" s="17">
        <v>0.38751750679987501</v>
      </c>
      <c r="O9" s="17">
        <v>0.45075167731304899</v>
      </c>
      <c r="P9" s="17">
        <v>0.32756852756333099</v>
      </c>
      <c r="Q9" s="17">
        <v>0.36395478164623302</v>
      </c>
      <c r="R9" s="17"/>
      <c r="S9" s="17">
        <v>0.33405707707337101</v>
      </c>
      <c r="T9" s="17">
        <v>0.43903685139347798</v>
      </c>
      <c r="U9" s="17">
        <v>0.35344371295969601</v>
      </c>
      <c r="V9" s="17">
        <v>0.39653751513470398</v>
      </c>
      <c r="W9" s="17">
        <v>0.29490407152530801</v>
      </c>
      <c r="X9" s="17">
        <v>0.42164558271457397</v>
      </c>
      <c r="Y9" s="17">
        <v>0.34262735836941</v>
      </c>
      <c r="Z9" s="17">
        <v>0.31706071429800697</v>
      </c>
      <c r="AA9" s="17">
        <v>0.40778253636626699</v>
      </c>
      <c r="AB9" s="17">
        <v>0.42561058839011101</v>
      </c>
      <c r="AC9" s="17">
        <v>0.429791872080589</v>
      </c>
      <c r="AD9" s="17">
        <v>0.46532423593491701</v>
      </c>
      <c r="AE9" s="17"/>
      <c r="AF9" s="17">
        <v>0.32353007864058198</v>
      </c>
      <c r="AG9" s="17">
        <v>0.324143540759463</v>
      </c>
      <c r="AH9" s="17">
        <v>0.48093379996783597</v>
      </c>
    </row>
    <row r="10" spans="2:34" ht="43.2" x14ac:dyDescent="0.3">
      <c r="B10" s="18" t="s">
        <v>226</v>
      </c>
      <c r="C10" s="17">
        <v>0.32445366422246602</v>
      </c>
      <c r="D10" s="17">
        <v>0.33736878310317098</v>
      </c>
      <c r="E10" s="17">
        <v>0.31253038294940799</v>
      </c>
      <c r="F10" s="17"/>
      <c r="G10" s="17">
        <v>0.38809424689612199</v>
      </c>
      <c r="H10" s="17">
        <v>0.35764674297090598</v>
      </c>
      <c r="I10" s="17">
        <v>0.47005893456905401</v>
      </c>
      <c r="J10" s="17">
        <v>0.264192163206592</v>
      </c>
      <c r="K10" s="17">
        <v>0.26442237307913002</v>
      </c>
      <c r="L10" s="17">
        <v>0.22584214831274099</v>
      </c>
      <c r="M10" s="17"/>
      <c r="N10" s="17">
        <v>0.33499514700523703</v>
      </c>
      <c r="O10" s="17">
        <v>0.32844420687010001</v>
      </c>
      <c r="P10" s="17">
        <v>0.32035839706404001</v>
      </c>
      <c r="Q10" s="17">
        <v>0.31767204515742098</v>
      </c>
      <c r="R10" s="17"/>
      <c r="S10" s="17">
        <v>0.33242281013273101</v>
      </c>
      <c r="T10" s="17">
        <v>0.31311282545403901</v>
      </c>
      <c r="U10" s="17">
        <v>0.32348193160245098</v>
      </c>
      <c r="V10" s="17">
        <v>0.29166402773940803</v>
      </c>
      <c r="W10" s="17">
        <v>0.23194541396467599</v>
      </c>
      <c r="X10" s="17">
        <v>0.292013200628291</v>
      </c>
      <c r="Y10" s="17">
        <v>0.39578161438435999</v>
      </c>
      <c r="Z10" s="17">
        <v>0.49870125078677902</v>
      </c>
      <c r="AA10" s="17">
        <v>0.38867576303253498</v>
      </c>
      <c r="AB10" s="17">
        <v>0.27938282794118602</v>
      </c>
      <c r="AC10" s="17">
        <v>0.307749527762747</v>
      </c>
      <c r="AD10" s="17">
        <v>0.25724585466195599</v>
      </c>
      <c r="AE10" s="17"/>
      <c r="AF10" s="17">
        <v>0.38910360660202198</v>
      </c>
      <c r="AG10" s="17">
        <v>0.458118743814939</v>
      </c>
      <c r="AH10" s="17">
        <v>0.26296184451319699</v>
      </c>
    </row>
    <row r="11" spans="2:34" ht="57.6" x14ac:dyDescent="0.3">
      <c r="B11" s="18" t="s">
        <v>227</v>
      </c>
      <c r="C11" s="17">
        <v>0.144911763233808</v>
      </c>
      <c r="D11" s="17">
        <v>0.14988019082224199</v>
      </c>
      <c r="E11" s="17">
        <v>0.138403304795813</v>
      </c>
      <c r="F11" s="17"/>
      <c r="G11" s="17">
        <v>0.210358876992358</v>
      </c>
      <c r="H11" s="17">
        <v>0.12536426186847399</v>
      </c>
      <c r="I11" s="17">
        <v>0.102806647479881</v>
      </c>
      <c r="J11" s="17">
        <v>0.130599905817987</v>
      </c>
      <c r="K11" s="17">
        <v>9.67108169934911E-2</v>
      </c>
      <c r="L11" s="17">
        <v>0.19573178115616999</v>
      </c>
      <c r="M11" s="17"/>
      <c r="N11" s="17">
        <v>0.17769809810437501</v>
      </c>
      <c r="O11" s="17">
        <v>9.5740547134163204E-2</v>
      </c>
      <c r="P11" s="17">
        <v>0.17215096594645299</v>
      </c>
      <c r="Q11" s="17">
        <v>0.13391120254445199</v>
      </c>
      <c r="R11" s="17"/>
      <c r="S11" s="17">
        <v>0.16646254589700299</v>
      </c>
      <c r="T11" s="17">
        <v>0.11698367743431801</v>
      </c>
      <c r="U11" s="17">
        <v>0.196382375637144</v>
      </c>
      <c r="V11" s="17">
        <v>0.19347538268786499</v>
      </c>
      <c r="W11" s="17">
        <v>0.224003415843086</v>
      </c>
      <c r="X11" s="17">
        <v>0.108895676533474</v>
      </c>
      <c r="Y11" s="17">
        <v>0.12610855068358201</v>
      </c>
      <c r="Z11" s="17">
        <v>9.4389619265876495E-2</v>
      </c>
      <c r="AA11" s="17">
        <v>9.1559826593912E-2</v>
      </c>
      <c r="AB11" s="17">
        <v>0.165378855387673</v>
      </c>
      <c r="AC11" s="17">
        <v>0.109029666599639</v>
      </c>
      <c r="AD11" s="17">
        <v>0.116671709068474</v>
      </c>
      <c r="AE11" s="17"/>
      <c r="AF11" s="17">
        <v>0.17035234331478</v>
      </c>
      <c r="AG11" s="17">
        <v>0.13398487134200801</v>
      </c>
      <c r="AH11" s="17">
        <v>0.14140422053880899</v>
      </c>
    </row>
    <row r="12" spans="2:34" x14ac:dyDescent="0.3">
      <c r="B12" s="18" t="s">
        <v>60</v>
      </c>
      <c r="C12" s="19">
        <v>0.14545115715349</v>
      </c>
      <c r="D12" s="19">
        <v>9.9804259999888498E-2</v>
      </c>
      <c r="E12" s="19">
        <v>0.190126510278436</v>
      </c>
      <c r="F12" s="19"/>
      <c r="G12" s="19">
        <v>0.13174911135299999</v>
      </c>
      <c r="H12" s="19">
        <v>0.122984167888728</v>
      </c>
      <c r="I12" s="19">
        <v>0.135921240131326</v>
      </c>
      <c r="J12" s="19">
        <v>0.18900975678182999</v>
      </c>
      <c r="K12" s="19">
        <v>0.145238123418194</v>
      </c>
      <c r="L12" s="19">
        <v>0.14534653770394301</v>
      </c>
      <c r="M12" s="19"/>
      <c r="N12" s="19">
        <v>9.97892480905124E-2</v>
      </c>
      <c r="O12" s="19">
        <v>0.125063568682688</v>
      </c>
      <c r="P12" s="19">
        <v>0.17992210942617501</v>
      </c>
      <c r="Q12" s="19">
        <v>0.18446197065189401</v>
      </c>
      <c r="R12" s="19"/>
      <c r="S12" s="19">
        <v>0.16705756689689399</v>
      </c>
      <c r="T12" s="19">
        <v>0.130866645718164</v>
      </c>
      <c r="U12" s="19">
        <v>0.12669197980070901</v>
      </c>
      <c r="V12" s="19">
        <v>0.11832307443802299</v>
      </c>
      <c r="W12" s="19">
        <v>0.24914709866692999</v>
      </c>
      <c r="X12" s="19">
        <v>0.17744554012366201</v>
      </c>
      <c r="Y12" s="19">
        <v>0.135482476562647</v>
      </c>
      <c r="Z12" s="19">
        <v>8.9848415649337293E-2</v>
      </c>
      <c r="AA12" s="19">
        <v>0.111981874007286</v>
      </c>
      <c r="AB12" s="19">
        <v>0.129627728281029</v>
      </c>
      <c r="AC12" s="19">
        <v>0.153428933557025</v>
      </c>
      <c r="AD12" s="19">
        <v>0.16075820033465399</v>
      </c>
      <c r="AE12" s="19"/>
      <c r="AF12" s="19">
        <v>0.11701397144261599</v>
      </c>
      <c r="AG12" s="19">
        <v>8.3752844083590294E-2</v>
      </c>
      <c r="AH12" s="19">
        <v>0.11470013498015701</v>
      </c>
    </row>
    <row r="13" spans="2:34" x14ac:dyDescent="0.3">
      <c r="B13" s="16"/>
    </row>
    <row r="14" spans="2:34" x14ac:dyDescent="0.3">
      <c r="B14" t="s">
        <v>64</v>
      </c>
    </row>
    <row r="15" spans="2:34" x14ac:dyDescent="0.3">
      <c r="B15" t="s">
        <v>65</v>
      </c>
    </row>
    <row r="17" spans="2:2" x14ac:dyDescent="0.3">
      <c r="B17"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AH25"/>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237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28.8" x14ac:dyDescent="0.3">
      <c r="B9" s="18" t="s">
        <v>228</v>
      </c>
      <c r="C9" s="17">
        <v>0.40102688832964101</v>
      </c>
      <c r="D9" s="17">
        <v>0.39552210257281301</v>
      </c>
      <c r="E9" s="17">
        <v>0.40520553009170601</v>
      </c>
      <c r="F9" s="17"/>
      <c r="G9" s="17">
        <v>0.430099919268431</v>
      </c>
      <c r="H9" s="17">
        <v>0.46006532417631701</v>
      </c>
      <c r="I9" s="17">
        <v>0.42047261417085902</v>
      </c>
      <c r="J9" s="17">
        <v>0.37802622651887202</v>
      </c>
      <c r="K9" s="17">
        <v>0.34476788660456598</v>
      </c>
      <c r="L9" s="17">
        <v>0.37452745516230401</v>
      </c>
      <c r="M9" s="17"/>
      <c r="N9" s="17">
        <v>0.46193308105532299</v>
      </c>
      <c r="O9" s="17">
        <v>0.46515342851623698</v>
      </c>
      <c r="P9" s="17">
        <v>0.33632460988693103</v>
      </c>
      <c r="Q9" s="17">
        <v>0.32663565550537099</v>
      </c>
      <c r="R9" s="17"/>
      <c r="S9" s="17">
        <v>0.38772353066606202</v>
      </c>
      <c r="T9" s="17">
        <v>0.4566426945339</v>
      </c>
      <c r="U9" s="17">
        <v>0.324223537392551</v>
      </c>
      <c r="V9" s="17">
        <v>0.36287877684328002</v>
      </c>
      <c r="W9" s="17">
        <v>0.444796331030065</v>
      </c>
      <c r="X9" s="17">
        <v>0.335127381208155</v>
      </c>
      <c r="Y9" s="17">
        <v>0.45542555715279898</v>
      </c>
      <c r="Z9" s="17">
        <v>0.41540725574513598</v>
      </c>
      <c r="AA9" s="17">
        <v>0.43138114868760602</v>
      </c>
      <c r="AB9" s="17">
        <v>0.42284565577326</v>
      </c>
      <c r="AC9" s="17">
        <v>0.36234611585874399</v>
      </c>
      <c r="AD9" s="17">
        <v>0.3631682870988</v>
      </c>
      <c r="AE9" s="17"/>
      <c r="AF9" s="17">
        <v>0.384459042616073</v>
      </c>
      <c r="AG9" s="17">
        <v>0.50908932658251504</v>
      </c>
      <c r="AH9" s="17">
        <v>0.379610209834433</v>
      </c>
    </row>
    <row r="10" spans="2:34" ht="28.8" x14ac:dyDescent="0.3">
      <c r="B10" s="18" t="s">
        <v>229</v>
      </c>
      <c r="C10" s="17">
        <v>0.381191929161666</v>
      </c>
      <c r="D10" s="17">
        <v>0.37284693210198</v>
      </c>
      <c r="E10" s="17">
        <v>0.39005468321835601</v>
      </c>
      <c r="F10" s="17"/>
      <c r="G10" s="17">
        <v>0.33318205681996899</v>
      </c>
      <c r="H10" s="17">
        <v>0.38092868578787598</v>
      </c>
      <c r="I10" s="17">
        <v>0.39570366120401201</v>
      </c>
      <c r="J10" s="17">
        <v>0.40001884562474299</v>
      </c>
      <c r="K10" s="17">
        <v>0.38983036117745801</v>
      </c>
      <c r="L10" s="17">
        <v>0.38035221241172701</v>
      </c>
      <c r="M10" s="17"/>
      <c r="N10" s="17">
        <v>0.45026256458667702</v>
      </c>
      <c r="O10" s="17">
        <v>0.40854805052675403</v>
      </c>
      <c r="P10" s="17">
        <v>0.35789948979480801</v>
      </c>
      <c r="Q10" s="17">
        <v>0.299415100611237</v>
      </c>
      <c r="R10" s="17"/>
      <c r="S10" s="17">
        <v>0.43355652938219502</v>
      </c>
      <c r="T10" s="17">
        <v>0.37429186295248301</v>
      </c>
      <c r="U10" s="17">
        <v>0.37196734730904901</v>
      </c>
      <c r="V10" s="17">
        <v>0.33791362690965798</v>
      </c>
      <c r="W10" s="17">
        <v>0.38809579656299997</v>
      </c>
      <c r="X10" s="17">
        <v>0.37856213001790501</v>
      </c>
      <c r="Y10" s="17">
        <v>0.33583776175024099</v>
      </c>
      <c r="Z10" s="17">
        <v>0.35039239051721799</v>
      </c>
      <c r="AA10" s="17">
        <v>0.329455407766304</v>
      </c>
      <c r="AB10" s="17">
        <v>0.50334790635554905</v>
      </c>
      <c r="AC10" s="17">
        <v>0.35588090430328301</v>
      </c>
      <c r="AD10" s="17">
        <v>0.33827376434615403</v>
      </c>
      <c r="AE10" s="17"/>
      <c r="AF10" s="17">
        <v>0.371867735983127</v>
      </c>
      <c r="AG10" s="17">
        <v>0.39951961705366401</v>
      </c>
      <c r="AH10" s="17">
        <v>0.39446731889040298</v>
      </c>
    </row>
    <row r="11" spans="2:34" ht="28.8" x14ac:dyDescent="0.3">
      <c r="B11" s="18" t="s">
        <v>230</v>
      </c>
      <c r="C11" s="17">
        <v>0.37272740603774202</v>
      </c>
      <c r="D11" s="17">
        <v>0.36994070468815898</v>
      </c>
      <c r="E11" s="17">
        <v>0.37420730389062201</v>
      </c>
      <c r="F11" s="17"/>
      <c r="G11" s="17">
        <v>0.360626774441418</v>
      </c>
      <c r="H11" s="17">
        <v>0.25311031321266297</v>
      </c>
      <c r="I11" s="17">
        <v>0.32652236853868999</v>
      </c>
      <c r="J11" s="17">
        <v>0.37679936626411997</v>
      </c>
      <c r="K11" s="17">
        <v>0.44035502183047198</v>
      </c>
      <c r="L11" s="17">
        <v>0.466623578494677</v>
      </c>
      <c r="M11" s="17"/>
      <c r="N11" s="17">
        <v>0.31644227286149101</v>
      </c>
      <c r="O11" s="17">
        <v>0.33860804099043401</v>
      </c>
      <c r="P11" s="17">
        <v>0.41486776316888901</v>
      </c>
      <c r="Q11" s="17">
        <v>0.434565233956201</v>
      </c>
      <c r="R11" s="17"/>
      <c r="S11" s="17">
        <v>0.32044443132718298</v>
      </c>
      <c r="T11" s="17">
        <v>0.40119885467174399</v>
      </c>
      <c r="U11" s="17">
        <v>0.46237158041369197</v>
      </c>
      <c r="V11" s="17">
        <v>0.33503286075430599</v>
      </c>
      <c r="W11" s="17">
        <v>0.31969352598176998</v>
      </c>
      <c r="X11" s="17">
        <v>0.25675623587628099</v>
      </c>
      <c r="Y11" s="17">
        <v>0.35187212997814499</v>
      </c>
      <c r="Z11" s="17">
        <v>0.37223624990403897</v>
      </c>
      <c r="AA11" s="17">
        <v>0.40505950927659501</v>
      </c>
      <c r="AB11" s="17">
        <v>0.47184795263941098</v>
      </c>
      <c r="AC11" s="17">
        <v>0.436636081214066</v>
      </c>
      <c r="AD11" s="17">
        <v>0.37139873708223498</v>
      </c>
      <c r="AE11" s="17"/>
      <c r="AF11" s="17">
        <v>0.41989198051363003</v>
      </c>
      <c r="AG11" s="17">
        <v>0.30566289636313398</v>
      </c>
      <c r="AH11" s="17">
        <v>0.38814448682545299</v>
      </c>
    </row>
    <row r="12" spans="2:34" ht="28.8" x14ac:dyDescent="0.3">
      <c r="B12" s="18" t="s">
        <v>231</v>
      </c>
      <c r="C12" s="17">
        <v>0.34896383403866599</v>
      </c>
      <c r="D12" s="17">
        <v>0.34629639047381999</v>
      </c>
      <c r="E12" s="17">
        <v>0.35224215268175502</v>
      </c>
      <c r="F12" s="17"/>
      <c r="G12" s="17">
        <v>0.253004572525938</v>
      </c>
      <c r="H12" s="17">
        <v>0.34602210397898903</v>
      </c>
      <c r="I12" s="17">
        <v>0.31616343985694501</v>
      </c>
      <c r="J12" s="17">
        <v>0.29202392290780899</v>
      </c>
      <c r="K12" s="17">
        <v>0.42159906712939699</v>
      </c>
      <c r="L12" s="17">
        <v>0.43909561451642898</v>
      </c>
      <c r="M12" s="17"/>
      <c r="N12" s="17">
        <v>0.364149025012167</v>
      </c>
      <c r="O12" s="17">
        <v>0.30673613700856001</v>
      </c>
      <c r="P12" s="17">
        <v>0.37150720027117201</v>
      </c>
      <c r="Q12" s="17">
        <v>0.35873645197124798</v>
      </c>
      <c r="R12" s="17"/>
      <c r="S12" s="17">
        <v>0.35790755920020301</v>
      </c>
      <c r="T12" s="17">
        <v>0.30642302482956602</v>
      </c>
      <c r="U12" s="17">
        <v>0.424081032248878</v>
      </c>
      <c r="V12" s="17">
        <v>0.29151832099930702</v>
      </c>
      <c r="W12" s="17">
        <v>0.41629228448924599</v>
      </c>
      <c r="X12" s="17">
        <v>0.37212463698790998</v>
      </c>
      <c r="Y12" s="17">
        <v>0.372842911082024</v>
      </c>
      <c r="Z12" s="17">
        <v>0.379879470131879</v>
      </c>
      <c r="AA12" s="17">
        <v>0.27985751903975398</v>
      </c>
      <c r="AB12" s="17">
        <v>0.349503874828196</v>
      </c>
      <c r="AC12" s="17">
        <v>0.34410684265606001</v>
      </c>
      <c r="AD12" s="17">
        <v>0.39403842634872499</v>
      </c>
      <c r="AE12" s="17"/>
      <c r="AF12" s="17">
        <v>0.36204291332323901</v>
      </c>
      <c r="AG12" s="17">
        <v>0.36388664990424502</v>
      </c>
      <c r="AH12" s="17">
        <v>0.37197950896356602</v>
      </c>
    </row>
    <row r="13" spans="2:34" ht="28.8" x14ac:dyDescent="0.3">
      <c r="B13" s="18" t="s">
        <v>232</v>
      </c>
      <c r="C13" s="17">
        <v>0.21548723067658301</v>
      </c>
      <c r="D13" s="17">
        <v>0.239886315265781</v>
      </c>
      <c r="E13" s="17">
        <v>0.192182483279041</v>
      </c>
      <c r="F13" s="17"/>
      <c r="G13" s="17">
        <v>0.19753694446520501</v>
      </c>
      <c r="H13" s="17">
        <v>0.158094570065104</v>
      </c>
      <c r="I13" s="17">
        <v>0.25607678112374099</v>
      </c>
      <c r="J13" s="17">
        <v>0.277379803101099</v>
      </c>
      <c r="K13" s="17">
        <v>0.20575092316348101</v>
      </c>
      <c r="L13" s="17">
        <v>0.197193024480249</v>
      </c>
      <c r="M13" s="17"/>
      <c r="N13" s="17">
        <v>0.19325021445989801</v>
      </c>
      <c r="O13" s="17">
        <v>0.24173385564243599</v>
      </c>
      <c r="P13" s="17">
        <v>0.199230708909509</v>
      </c>
      <c r="Q13" s="17">
        <v>0.22266953203027601</v>
      </c>
      <c r="R13" s="17"/>
      <c r="S13" s="17">
        <v>0.19626524935817999</v>
      </c>
      <c r="T13" s="17">
        <v>0.18488601085894399</v>
      </c>
      <c r="U13" s="17">
        <v>0.24291573447801201</v>
      </c>
      <c r="V13" s="17">
        <v>0.23426905609851401</v>
      </c>
      <c r="W13" s="17">
        <v>0.14212669745594</v>
      </c>
      <c r="X13" s="17">
        <v>0.31591408703043999</v>
      </c>
      <c r="Y13" s="17">
        <v>0.29865008955393002</v>
      </c>
      <c r="Z13" s="17">
        <v>0.17793044222625301</v>
      </c>
      <c r="AA13" s="17">
        <v>0.25142643919432001</v>
      </c>
      <c r="AB13" s="17">
        <v>0.19843056493146499</v>
      </c>
      <c r="AC13" s="17">
        <v>0.14986417962939899</v>
      </c>
      <c r="AD13" s="17">
        <v>3.1356515452311301E-2</v>
      </c>
      <c r="AE13" s="17"/>
      <c r="AF13" s="17">
        <v>0.24653740728086301</v>
      </c>
      <c r="AG13" s="17">
        <v>0.236251192698231</v>
      </c>
      <c r="AH13" s="17">
        <v>0.23767232500673</v>
      </c>
    </row>
    <row r="14" spans="2:34" ht="28.8" x14ac:dyDescent="0.3">
      <c r="B14" s="18" t="s">
        <v>233</v>
      </c>
      <c r="C14" s="17">
        <v>0.21050316852148501</v>
      </c>
      <c r="D14" s="17">
        <v>0.211175404665574</v>
      </c>
      <c r="E14" s="17">
        <v>0.21026223645499101</v>
      </c>
      <c r="F14" s="17"/>
      <c r="G14" s="17">
        <v>0.22542594676311001</v>
      </c>
      <c r="H14" s="17">
        <v>0.21028071803005999</v>
      </c>
      <c r="I14" s="17">
        <v>0.171511188943654</v>
      </c>
      <c r="J14" s="17">
        <v>0.20193976947198999</v>
      </c>
      <c r="K14" s="17">
        <v>0.214872454982071</v>
      </c>
      <c r="L14" s="17">
        <v>0.23658360891865801</v>
      </c>
      <c r="M14" s="17"/>
      <c r="N14" s="17">
        <v>0.18345783524654799</v>
      </c>
      <c r="O14" s="17">
        <v>0.222228657870153</v>
      </c>
      <c r="P14" s="17">
        <v>0.22879911984850501</v>
      </c>
      <c r="Q14" s="17">
        <v>0.214773328634768</v>
      </c>
      <c r="R14" s="17"/>
      <c r="S14" s="17">
        <v>0.20752824023431499</v>
      </c>
      <c r="T14" s="17">
        <v>0.240272386785642</v>
      </c>
      <c r="U14" s="17">
        <v>0.17459752509573601</v>
      </c>
      <c r="V14" s="17">
        <v>0.17798406760222901</v>
      </c>
      <c r="W14" s="17">
        <v>0.25828270073513299</v>
      </c>
      <c r="X14" s="17">
        <v>0.14113841797877599</v>
      </c>
      <c r="Y14" s="17">
        <v>0.152304911665151</v>
      </c>
      <c r="Z14" s="17">
        <v>0.25788938596081901</v>
      </c>
      <c r="AA14" s="17">
        <v>0.216341098392349</v>
      </c>
      <c r="AB14" s="17">
        <v>0.18069410994368701</v>
      </c>
      <c r="AC14" s="17">
        <v>0.26216404491529099</v>
      </c>
      <c r="AD14" s="17">
        <v>0.46381437025494399</v>
      </c>
      <c r="AE14" s="17"/>
      <c r="AF14" s="17">
        <v>0.216654663349481</v>
      </c>
      <c r="AG14" s="17">
        <v>0.20474788196190399</v>
      </c>
      <c r="AH14" s="17">
        <v>0.195506049895424</v>
      </c>
    </row>
    <row r="15" spans="2:34" ht="43.2" x14ac:dyDescent="0.3">
      <c r="B15" s="18" t="s">
        <v>234</v>
      </c>
      <c r="C15" s="17">
        <v>0.18695194038379401</v>
      </c>
      <c r="D15" s="17">
        <v>0.186209824913217</v>
      </c>
      <c r="E15" s="17">
        <v>0.188040235450707</v>
      </c>
      <c r="F15" s="17"/>
      <c r="G15" s="17">
        <v>0.20968523282072599</v>
      </c>
      <c r="H15" s="17">
        <v>0.23768582583665601</v>
      </c>
      <c r="I15" s="17">
        <v>0.24413302999521899</v>
      </c>
      <c r="J15" s="17">
        <v>0.147706464234444</v>
      </c>
      <c r="K15" s="17">
        <v>0.148821056089915</v>
      </c>
      <c r="L15" s="17">
        <v>0.141591528283284</v>
      </c>
      <c r="M15" s="17"/>
      <c r="N15" s="17">
        <v>0.25779182990233501</v>
      </c>
      <c r="O15" s="17">
        <v>0.18843410634243199</v>
      </c>
      <c r="P15" s="17">
        <v>0.14401157162829301</v>
      </c>
      <c r="Q15" s="17">
        <v>0.14956463591088101</v>
      </c>
      <c r="R15" s="17"/>
      <c r="S15" s="17">
        <v>0.25073152868036302</v>
      </c>
      <c r="T15" s="17">
        <v>0.10994023560930299</v>
      </c>
      <c r="U15" s="17">
        <v>0.16064934029473099</v>
      </c>
      <c r="V15" s="17">
        <v>0.17586501277283101</v>
      </c>
      <c r="W15" s="17">
        <v>0.17530377990753801</v>
      </c>
      <c r="X15" s="17">
        <v>0.156229030585501</v>
      </c>
      <c r="Y15" s="17">
        <v>0.12754029020763999</v>
      </c>
      <c r="Z15" s="17">
        <v>0.25982974380908502</v>
      </c>
      <c r="AA15" s="17">
        <v>0.25215077731961799</v>
      </c>
      <c r="AB15" s="17">
        <v>0.16191359719041201</v>
      </c>
      <c r="AC15" s="17">
        <v>0.24530194518125001</v>
      </c>
      <c r="AD15" s="17">
        <v>0.247295716218112</v>
      </c>
      <c r="AE15" s="17"/>
      <c r="AF15" s="17">
        <v>0.18145901308819801</v>
      </c>
      <c r="AG15" s="17">
        <v>0.24774231725269499</v>
      </c>
      <c r="AH15" s="17">
        <v>0.17701773240735</v>
      </c>
    </row>
    <row r="16" spans="2:34" ht="28.8" x14ac:dyDescent="0.3">
      <c r="B16" s="18" t="s">
        <v>235</v>
      </c>
      <c r="C16" s="17">
        <v>0.18474580812753</v>
      </c>
      <c r="D16" s="17">
        <v>0.22024317841777599</v>
      </c>
      <c r="E16" s="17">
        <v>0.15058805476315601</v>
      </c>
      <c r="F16" s="17"/>
      <c r="G16" s="17">
        <v>0.20791918358470399</v>
      </c>
      <c r="H16" s="17">
        <v>0.22690257427657201</v>
      </c>
      <c r="I16" s="17">
        <v>0.16517721152728199</v>
      </c>
      <c r="J16" s="17">
        <v>0.15959410155062601</v>
      </c>
      <c r="K16" s="17">
        <v>0.190941290022281</v>
      </c>
      <c r="L16" s="17">
        <v>0.16735934026545399</v>
      </c>
      <c r="M16" s="17"/>
      <c r="N16" s="17">
        <v>0.20185896203887199</v>
      </c>
      <c r="O16" s="17">
        <v>0.21315123270403399</v>
      </c>
      <c r="P16" s="17">
        <v>0.15643675460391401</v>
      </c>
      <c r="Q16" s="17">
        <v>0.16452102227468199</v>
      </c>
      <c r="R16" s="17"/>
      <c r="S16" s="17">
        <v>0.173186290057883</v>
      </c>
      <c r="T16" s="17">
        <v>0.18385628000961099</v>
      </c>
      <c r="U16" s="17">
        <v>0.15510581160178399</v>
      </c>
      <c r="V16" s="17">
        <v>0.24880375173679001</v>
      </c>
      <c r="W16" s="17">
        <v>0.146856684951957</v>
      </c>
      <c r="X16" s="17">
        <v>0.18124991675555999</v>
      </c>
      <c r="Y16" s="17">
        <v>0.17047344132799599</v>
      </c>
      <c r="Z16" s="17">
        <v>0.218075606428945</v>
      </c>
      <c r="AA16" s="17">
        <v>0.17995684932768199</v>
      </c>
      <c r="AB16" s="17">
        <v>0.156448394249254</v>
      </c>
      <c r="AC16" s="17">
        <v>0.22118649332064799</v>
      </c>
      <c r="AD16" s="17">
        <v>0.26418738055236601</v>
      </c>
      <c r="AE16" s="17"/>
      <c r="AF16" s="17">
        <v>0.169551892541879</v>
      </c>
      <c r="AG16" s="17">
        <v>0.19087282100922501</v>
      </c>
      <c r="AH16" s="17">
        <v>0.21449930902365699</v>
      </c>
    </row>
    <row r="17" spans="2:34" ht="28.8" x14ac:dyDescent="0.3">
      <c r="B17" s="18" t="s">
        <v>236</v>
      </c>
      <c r="C17" s="17">
        <v>0.18237363630599701</v>
      </c>
      <c r="D17" s="17">
        <v>0.22272051947775801</v>
      </c>
      <c r="E17" s="17">
        <v>0.14153424207773699</v>
      </c>
      <c r="F17" s="17"/>
      <c r="G17" s="17">
        <v>0.20941218015247201</v>
      </c>
      <c r="H17" s="17">
        <v>0.220599644228823</v>
      </c>
      <c r="I17" s="17">
        <v>0.200500256650053</v>
      </c>
      <c r="J17" s="17">
        <v>0.16682165155449299</v>
      </c>
      <c r="K17" s="17">
        <v>0.201360607926341</v>
      </c>
      <c r="L17" s="17">
        <v>0.11845980233672999</v>
      </c>
      <c r="M17" s="17"/>
      <c r="N17" s="17">
        <v>0.22432892158381801</v>
      </c>
      <c r="O17" s="17">
        <v>0.18807107834414399</v>
      </c>
      <c r="P17" s="17">
        <v>0.14010641123666001</v>
      </c>
      <c r="Q17" s="17">
        <v>0.166194126407751</v>
      </c>
      <c r="R17" s="17"/>
      <c r="S17" s="17">
        <v>0.21946058601961299</v>
      </c>
      <c r="T17" s="17">
        <v>0.17681604051753999</v>
      </c>
      <c r="U17" s="17">
        <v>0.195660189569281</v>
      </c>
      <c r="V17" s="17">
        <v>0.15373905356022999</v>
      </c>
      <c r="W17" s="17">
        <v>0.195479435510056</v>
      </c>
      <c r="X17" s="17">
        <v>0.19473977270245399</v>
      </c>
      <c r="Y17" s="17">
        <v>0.20104699672287199</v>
      </c>
      <c r="Z17" s="17">
        <v>0.20399931117327499</v>
      </c>
      <c r="AA17" s="17">
        <v>0.15474272021976199</v>
      </c>
      <c r="AB17" s="17">
        <v>0.138075702740104</v>
      </c>
      <c r="AC17" s="17">
        <v>0.14233726918850401</v>
      </c>
      <c r="AD17" s="17">
        <v>0.23997924185463501</v>
      </c>
      <c r="AE17" s="17"/>
      <c r="AF17" s="17">
        <v>0.169091996547172</v>
      </c>
      <c r="AG17" s="17">
        <v>0.27423777363424501</v>
      </c>
      <c r="AH17" s="17">
        <v>0.14251442172874801</v>
      </c>
    </row>
    <row r="18" spans="2:34" x14ac:dyDescent="0.3">
      <c r="B18" s="18" t="s">
        <v>60</v>
      </c>
      <c r="C18" s="17">
        <v>4.7529872986637203E-2</v>
      </c>
      <c r="D18" s="17">
        <v>2.99499937281342E-2</v>
      </c>
      <c r="E18" s="17">
        <v>6.4718940127150806E-2</v>
      </c>
      <c r="F18" s="17"/>
      <c r="G18" s="17">
        <v>5.5444881248796103E-2</v>
      </c>
      <c r="H18" s="17">
        <v>4.4544766480261601E-2</v>
      </c>
      <c r="I18" s="17">
        <v>2.9412110693836299E-2</v>
      </c>
      <c r="J18" s="17">
        <v>5.3133981514424097E-2</v>
      </c>
      <c r="K18" s="17">
        <v>6.17644786302372E-2</v>
      </c>
      <c r="L18" s="17">
        <v>4.5338882611157497E-2</v>
      </c>
      <c r="M18" s="17"/>
      <c r="N18" s="17">
        <v>3.6377714775416403E-2</v>
      </c>
      <c r="O18" s="17">
        <v>4.4310337359300199E-2</v>
      </c>
      <c r="P18" s="17">
        <v>6.1367550432728901E-2</v>
      </c>
      <c r="Q18" s="17">
        <v>4.7881743793199497E-2</v>
      </c>
      <c r="R18" s="17"/>
      <c r="S18" s="17">
        <v>4.8908271575684198E-2</v>
      </c>
      <c r="T18" s="17">
        <v>5.9850291009609098E-2</v>
      </c>
      <c r="U18" s="17">
        <v>1.32528311571747E-2</v>
      </c>
      <c r="V18" s="17">
        <v>9.4473254394841902E-2</v>
      </c>
      <c r="W18" s="17">
        <v>3.3450984615273099E-2</v>
      </c>
      <c r="X18" s="17">
        <v>8.0372012804583795E-2</v>
      </c>
      <c r="Y18" s="17">
        <v>2.4836733479122301E-2</v>
      </c>
      <c r="Z18" s="17">
        <v>4.2982030028811402E-2</v>
      </c>
      <c r="AA18" s="17">
        <v>3.3978952548097699E-2</v>
      </c>
      <c r="AB18" s="17">
        <v>4.9478576123432802E-2</v>
      </c>
      <c r="AC18" s="17">
        <v>3.63888685355011E-2</v>
      </c>
      <c r="AD18" s="17">
        <v>0</v>
      </c>
      <c r="AE18" s="17"/>
      <c r="AF18" s="17">
        <v>4.8450848769942899E-2</v>
      </c>
      <c r="AG18" s="17">
        <v>8.5001201575338504E-3</v>
      </c>
      <c r="AH18" s="17">
        <v>3.2661079418296303E-2</v>
      </c>
    </row>
    <row r="19" spans="2:34" x14ac:dyDescent="0.3">
      <c r="B19" s="18" t="s">
        <v>223</v>
      </c>
      <c r="C19" s="17">
        <v>2.78921387981859E-3</v>
      </c>
      <c r="D19" s="17">
        <v>3.7959736219555702E-3</v>
      </c>
      <c r="E19" s="17">
        <v>1.81564238307593E-3</v>
      </c>
      <c r="F19" s="17"/>
      <c r="G19" s="17">
        <v>0</v>
      </c>
      <c r="H19" s="17">
        <v>5.1890121488613796E-3</v>
      </c>
      <c r="I19" s="17">
        <v>0</v>
      </c>
      <c r="J19" s="17">
        <v>5.4124465522477896E-3</v>
      </c>
      <c r="K19" s="17">
        <v>0</v>
      </c>
      <c r="L19" s="17">
        <v>4.7196221246256498E-3</v>
      </c>
      <c r="M19" s="17"/>
      <c r="N19" s="17">
        <v>0</v>
      </c>
      <c r="O19" s="17">
        <v>0</v>
      </c>
      <c r="P19" s="17">
        <v>0</v>
      </c>
      <c r="Q19" s="17">
        <v>1.12349535079093E-2</v>
      </c>
      <c r="R19" s="17"/>
      <c r="S19" s="17">
        <v>0</v>
      </c>
      <c r="T19" s="17">
        <v>0</v>
      </c>
      <c r="U19" s="17">
        <v>1.09596554165186E-2</v>
      </c>
      <c r="V19" s="17">
        <v>0</v>
      </c>
      <c r="W19" s="17">
        <v>0</v>
      </c>
      <c r="X19" s="17">
        <v>1.0935433591212801E-2</v>
      </c>
      <c r="Y19" s="17">
        <v>0</v>
      </c>
      <c r="Z19" s="17">
        <v>0</v>
      </c>
      <c r="AA19" s="17">
        <v>8.3424917015704602E-3</v>
      </c>
      <c r="AB19" s="17">
        <v>0</v>
      </c>
      <c r="AC19" s="17">
        <v>0</v>
      </c>
      <c r="AD19" s="17">
        <v>0</v>
      </c>
      <c r="AE19" s="17"/>
      <c r="AF19" s="17">
        <v>6.9829503654406603E-3</v>
      </c>
      <c r="AG19" s="17">
        <v>0</v>
      </c>
      <c r="AH19" s="17">
        <v>4.1299175882470798E-3</v>
      </c>
    </row>
    <row r="20" spans="2:34" x14ac:dyDescent="0.3">
      <c r="B20" s="18" t="s">
        <v>75</v>
      </c>
      <c r="C20" s="19">
        <v>4.3205585681241901E-2</v>
      </c>
      <c r="D20" s="19">
        <v>3.4540001548291697E-2</v>
      </c>
      <c r="E20" s="19">
        <v>5.1717310595513398E-2</v>
      </c>
      <c r="F20" s="19"/>
      <c r="G20" s="19">
        <v>4.0070643177314701E-2</v>
      </c>
      <c r="H20" s="19">
        <v>2.3066232616870599E-2</v>
      </c>
      <c r="I20" s="19">
        <v>5.1337333919806501E-2</v>
      </c>
      <c r="J20" s="19">
        <v>5.21044650169704E-2</v>
      </c>
      <c r="K20" s="19">
        <v>2.83873995542402E-2</v>
      </c>
      <c r="L20" s="19">
        <v>5.7750685487720901E-2</v>
      </c>
      <c r="M20" s="19"/>
      <c r="N20" s="19">
        <v>1.8422735743180998E-2</v>
      </c>
      <c r="O20" s="19">
        <v>2.64286633311842E-2</v>
      </c>
      <c r="P20" s="19">
        <v>5.4443783633218397E-2</v>
      </c>
      <c r="Q20" s="19">
        <v>7.8342024328912602E-2</v>
      </c>
      <c r="R20" s="19"/>
      <c r="S20" s="19">
        <v>2.3267006006235699E-2</v>
      </c>
      <c r="T20" s="19">
        <v>3.5248948952396601E-2</v>
      </c>
      <c r="U20" s="19">
        <v>5.74301617540455E-2</v>
      </c>
      <c r="V20" s="19">
        <v>5.5755000183528199E-2</v>
      </c>
      <c r="W20" s="19">
        <v>4.9322024770258703E-2</v>
      </c>
      <c r="X20" s="19">
        <v>4.0726165895397001E-2</v>
      </c>
      <c r="Y20" s="19">
        <v>6.0010411916128603E-2</v>
      </c>
      <c r="Z20" s="19">
        <v>0</v>
      </c>
      <c r="AA20" s="19">
        <v>4.4407709431411597E-2</v>
      </c>
      <c r="AB20" s="19">
        <v>4.4218312379347903E-2</v>
      </c>
      <c r="AC20" s="19">
        <v>7.72169237659662E-2</v>
      </c>
      <c r="AD20" s="19">
        <v>3.7017713254189899E-2</v>
      </c>
      <c r="AE20" s="19"/>
      <c r="AF20" s="19">
        <v>4.3431980863996703E-2</v>
      </c>
      <c r="AG20" s="19">
        <v>0</v>
      </c>
      <c r="AH20" s="19">
        <v>4.3848630015894403E-2</v>
      </c>
    </row>
    <row r="21" spans="2:34" x14ac:dyDescent="0.3">
      <c r="B21" s="16"/>
    </row>
    <row r="22" spans="2:34" x14ac:dyDescent="0.3">
      <c r="B22" t="s">
        <v>64</v>
      </c>
    </row>
    <row r="23" spans="2:34" x14ac:dyDescent="0.3">
      <c r="B23" t="s">
        <v>65</v>
      </c>
    </row>
    <row r="25" spans="2:34" x14ac:dyDescent="0.3">
      <c r="B25"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AH16"/>
  <sheetViews>
    <sheetView showGridLines="0" topLeftCell="A7" workbookViewId="0">
      <pane xSplit="2" topLeftCell="C1" activePane="topRight" state="frozen"/>
      <selection pane="topRight" activeCell="B16" sqref="B1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241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86.4" x14ac:dyDescent="0.3">
      <c r="B9" s="18" t="s">
        <v>238</v>
      </c>
      <c r="C9" s="17">
        <v>0.19461020167620399</v>
      </c>
      <c r="D9" s="17">
        <v>0.253588605098574</v>
      </c>
      <c r="E9" s="17">
        <v>0.13763725069156399</v>
      </c>
      <c r="F9" s="17"/>
      <c r="G9" s="17">
        <v>0.21746462132517499</v>
      </c>
      <c r="H9" s="17">
        <v>0.313764991830213</v>
      </c>
      <c r="I9" s="17">
        <v>0.27526831253388601</v>
      </c>
      <c r="J9" s="17">
        <v>0.119001137826273</v>
      </c>
      <c r="K9" s="17">
        <v>0.129473219480016</v>
      </c>
      <c r="L9" s="17">
        <v>0.12221490020044599</v>
      </c>
      <c r="M9" s="17"/>
      <c r="N9" s="17">
        <v>0.27438781766666598</v>
      </c>
      <c r="O9" s="17">
        <v>0.18749603224880501</v>
      </c>
      <c r="P9" s="17">
        <v>0.15929570484889799</v>
      </c>
      <c r="Q9" s="17">
        <v>0.14638280090024999</v>
      </c>
      <c r="R9" s="17"/>
      <c r="S9" s="17">
        <v>0.26211448948994698</v>
      </c>
      <c r="T9" s="17">
        <v>0.198206954899046</v>
      </c>
      <c r="U9" s="17">
        <v>0.20203339461549499</v>
      </c>
      <c r="V9" s="17">
        <v>0.172431906792157</v>
      </c>
      <c r="W9" s="17">
        <v>0.128739201376007</v>
      </c>
      <c r="X9" s="17">
        <v>0.20695318732933499</v>
      </c>
      <c r="Y9" s="17">
        <v>0.208465755881523</v>
      </c>
      <c r="Z9" s="17">
        <v>0.18723319686707801</v>
      </c>
      <c r="AA9" s="17">
        <v>0.21703199572085999</v>
      </c>
      <c r="AB9" s="17">
        <v>0.15312575799498199</v>
      </c>
      <c r="AC9" s="17">
        <v>0.161725965165125</v>
      </c>
      <c r="AD9" s="17">
        <v>9.5722047117450804E-2</v>
      </c>
      <c r="AE9" s="17"/>
      <c r="AF9" s="17">
        <v>0.18835556865116099</v>
      </c>
      <c r="AG9" s="17">
        <v>0.31155660199389001</v>
      </c>
      <c r="AH9" s="17">
        <v>0.20749957955050199</v>
      </c>
    </row>
    <row r="10" spans="2:34" ht="86.4" x14ac:dyDescent="0.3">
      <c r="B10" s="18" t="s">
        <v>239</v>
      </c>
      <c r="C10" s="17">
        <v>0.71352561989337104</v>
      </c>
      <c r="D10" s="17">
        <v>0.68762881034097201</v>
      </c>
      <c r="E10" s="17">
        <v>0.73814765067458099</v>
      </c>
      <c r="F10" s="17"/>
      <c r="G10" s="17">
        <v>0.68617297785042097</v>
      </c>
      <c r="H10" s="17">
        <v>0.62425428095375302</v>
      </c>
      <c r="I10" s="17">
        <v>0.66101933616129105</v>
      </c>
      <c r="J10" s="17">
        <v>0.74900940405133998</v>
      </c>
      <c r="K10" s="17">
        <v>0.76631459035300398</v>
      </c>
      <c r="L10" s="17">
        <v>0.78257985234883298</v>
      </c>
      <c r="M10" s="17"/>
      <c r="N10" s="17">
        <v>0.67372499309834699</v>
      </c>
      <c r="O10" s="17">
        <v>0.731621449328692</v>
      </c>
      <c r="P10" s="17">
        <v>0.71014223077897098</v>
      </c>
      <c r="Q10" s="17">
        <v>0.74331845064556501</v>
      </c>
      <c r="R10" s="17"/>
      <c r="S10" s="17">
        <v>0.64314204054010404</v>
      </c>
      <c r="T10" s="17">
        <v>0.71248092475364799</v>
      </c>
      <c r="U10" s="17">
        <v>0.79796660538450503</v>
      </c>
      <c r="V10" s="17">
        <v>0.73306635521272001</v>
      </c>
      <c r="W10" s="17">
        <v>0.67005179333812803</v>
      </c>
      <c r="X10" s="17">
        <v>0.67881549329047397</v>
      </c>
      <c r="Y10" s="17">
        <v>0.70601815917836197</v>
      </c>
      <c r="Z10" s="17">
        <v>0.72291838748358495</v>
      </c>
      <c r="AA10" s="17">
        <v>0.71246218331536204</v>
      </c>
      <c r="AB10" s="17">
        <v>0.75354977142037405</v>
      </c>
      <c r="AC10" s="17">
        <v>0.72561934673009598</v>
      </c>
      <c r="AD10" s="17">
        <v>0.83827889521171695</v>
      </c>
      <c r="AE10" s="17"/>
      <c r="AF10" s="17">
        <v>0.73994790312040903</v>
      </c>
      <c r="AG10" s="17">
        <v>0.66166529918661698</v>
      </c>
      <c r="AH10" s="17">
        <v>0.73931391393902901</v>
      </c>
    </row>
    <row r="11" spans="2:34" x14ac:dyDescent="0.3">
      <c r="B11" s="18" t="s">
        <v>240</v>
      </c>
      <c r="C11" s="19">
        <v>9.1864178430424298E-2</v>
      </c>
      <c r="D11" s="19">
        <v>5.8782584560454203E-2</v>
      </c>
      <c r="E11" s="19">
        <v>0.12421509863385501</v>
      </c>
      <c r="F11" s="19"/>
      <c r="G11" s="19">
        <v>9.6362400824403699E-2</v>
      </c>
      <c r="H11" s="19">
        <v>6.1980727216033801E-2</v>
      </c>
      <c r="I11" s="19">
        <v>6.3712351304822598E-2</v>
      </c>
      <c r="J11" s="19">
        <v>0.13198945812238699</v>
      </c>
      <c r="K11" s="19">
        <v>0.10421219016698</v>
      </c>
      <c r="L11" s="19">
        <v>9.5205247450720898E-2</v>
      </c>
      <c r="M11" s="19"/>
      <c r="N11" s="19">
        <v>5.1887189234987502E-2</v>
      </c>
      <c r="O11" s="19">
        <v>8.0882518422502603E-2</v>
      </c>
      <c r="P11" s="19">
        <v>0.13056206437213</v>
      </c>
      <c r="Q11" s="19">
        <v>0.110298748454185</v>
      </c>
      <c r="R11" s="19"/>
      <c r="S11" s="19">
        <v>9.4743469969948604E-2</v>
      </c>
      <c r="T11" s="19">
        <v>8.9312120347306095E-2</v>
      </c>
      <c r="U11" s="19">
        <v>0</v>
      </c>
      <c r="V11" s="19">
        <v>9.4501737995122806E-2</v>
      </c>
      <c r="W11" s="19">
        <v>0.20120900528586499</v>
      </c>
      <c r="X11" s="19">
        <v>0.114231319380191</v>
      </c>
      <c r="Y11" s="19">
        <v>8.5516084940115505E-2</v>
      </c>
      <c r="Z11" s="19">
        <v>8.9848415649337293E-2</v>
      </c>
      <c r="AA11" s="19">
        <v>7.0505820963778207E-2</v>
      </c>
      <c r="AB11" s="19">
        <v>9.3324470584643507E-2</v>
      </c>
      <c r="AC11" s="19">
        <v>0.11265468810477999</v>
      </c>
      <c r="AD11" s="19">
        <v>6.5999057670831904E-2</v>
      </c>
      <c r="AE11" s="19"/>
      <c r="AF11" s="19">
        <v>7.1696528228429895E-2</v>
      </c>
      <c r="AG11" s="19">
        <v>2.6778098819492599E-2</v>
      </c>
      <c r="AH11" s="19">
        <v>5.3186506510469099E-2</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H22"/>
  <sheetViews>
    <sheetView showGridLines="0" topLeftCell="A7" workbookViewId="0">
      <pane xSplit="2" topLeftCell="C1" activePane="topRight" state="frozen"/>
      <selection pane="topRight" activeCell="B22" sqref="B22"/>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249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242</v>
      </c>
      <c r="C9" s="17">
        <v>0.31370344680179901</v>
      </c>
      <c r="D9" s="17">
        <v>0.36603930249646699</v>
      </c>
      <c r="E9" s="17">
        <v>0.26342369891901202</v>
      </c>
      <c r="F9" s="17"/>
      <c r="G9" s="17">
        <v>0.305260235683119</v>
      </c>
      <c r="H9" s="17">
        <v>0.32782512423191701</v>
      </c>
      <c r="I9" s="17">
        <v>0.26991205717130401</v>
      </c>
      <c r="J9" s="17">
        <v>0.254693406737447</v>
      </c>
      <c r="K9" s="17">
        <v>0.376963780533068</v>
      </c>
      <c r="L9" s="17">
        <v>0.348844832201616</v>
      </c>
      <c r="M9" s="17"/>
      <c r="N9" s="17">
        <v>0.39837527616913299</v>
      </c>
      <c r="O9" s="17">
        <v>0.340854780172473</v>
      </c>
      <c r="P9" s="17">
        <v>0.254107363026703</v>
      </c>
      <c r="Q9" s="17">
        <v>0.24273389227653</v>
      </c>
      <c r="R9" s="17"/>
      <c r="S9" s="17">
        <v>0.31595374465607101</v>
      </c>
      <c r="T9" s="17">
        <v>0.26610795929938802</v>
      </c>
      <c r="U9" s="17">
        <v>0.340995691397533</v>
      </c>
      <c r="V9" s="17">
        <v>0.239660450183697</v>
      </c>
      <c r="W9" s="17">
        <v>0.214988124891409</v>
      </c>
      <c r="X9" s="17">
        <v>0.29910712730484601</v>
      </c>
      <c r="Y9" s="17">
        <v>0.412131614585029</v>
      </c>
      <c r="Z9" s="17">
        <v>0.40951194591999202</v>
      </c>
      <c r="AA9" s="17">
        <v>0.340283285718534</v>
      </c>
      <c r="AB9" s="17">
        <v>0.31853470816219898</v>
      </c>
      <c r="AC9" s="17">
        <v>0.338356298886208</v>
      </c>
      <c r="AD9" s="17">
        <v>0.39215771570271901</v>
      </c>
      <c r="AE9" s="17"/>
      <c r="AF9" s="17">
        <v>0.31615269705358501</v>
      </c>
      <c r="AG9" s="17">
        <v>0.40253686151038598</v>
      </c>
      <c r="AH9" s="17">
        <v>0.34702097271238502</v>
      </c>
    </row>
    <row r="10" spans="2:34" x14ac:dyDescent="0.3">
      <c r="B10" s="18" t="s">
        <v>243</v>
      </c>
      <c r="C10" s="17">
        <v>0.47345879489916398</v>
      </c>
      <c r="D10" s="17">
        <v>0.45039300230370399</v>
      </c>
      <c r="E10" s="17">
        <v>0.49485698375915099</v>
      </c>
      <c r="F10" s="17"/>
      <c r="G10" s="17">
        <v>0.42154764502464498</v>
      </c>
      <c r="H10" s="17">
        <v>0.46338217281118999</v>
      </c>
      <c r="I10" s="17">
        <v>0.53275997961582899</v>
      </c>
      <c r="J10" s="17">
        <v>0.48459120241923798</v>
      </c>
      <c r="K10" s="17">
        <v>0.43618786636088502</v>
      </c>
      <c r="L10" s="17">
        <v>0.48380224160238899</v>
      </c>
      <c r="M10" s="17"/>
      <c r="N10" s="17">
        <v>0.48311424869021402</v>
      </c>
      <c r="O10" s="17">
        <v>0.43547544745311201</v>
      </c>
      <c r="P10" s="17">
        <v>0.466559130802643</v>
      </c>
      <c r="Q10" s="17">
        <v>0.51632154150305298</v>
      </c>
      <c r="R10" s="17"/>
      <c r="S10" s="17">
        <v>0.52080733522476996</v>
      </c>
      <c r="T10" s="17">
        <v>0.49397270765998003</v>
      </c>
      <c r="U10" s="17">
        <v>0.49402742473477701</v>
      </c>
      <c r="V10" s="17">
        <v>0.43843782626170102</v>
      </c>
      <c r="W10" s="17">
        <v>0.42609764174951298</v>
      </c>
      <c r="X10" s="17">
        <v>0.51126006669791202</v>
      </c>
      <c r="Y10" s="17">
        <v>0.34518660279698399</v>
      </c>
      <c r="Z10" s="17">
        <v>0.47662858313378997</v>
      </c>
      <c r="AA10" s="17">
        <v>0.468498911691061</v>
      </c>
      <c r="AB10" s="17">
        <v>0.50326774147229203</v>
      </c>
      <c r="AC10" s="17">
        <v>0.52690328499705996</v>
      </c>
      <c r="AD10" s="17">
        <v>0.38459581281310801</v>
      </c>
      <c r="AE10" s="17"/>
      <c r="AF10" s="17">
        <v>0.47954338794041501</v>
      </c>
      <c r="AG10" s="17">
        <v>0.47623424556339999</v>
      </c>
      <c r="AH10" s="17">
        <v>0.46448388657845802</v>
      </c>
    </row>
    <row r="11" spans="2:34" ht="28.8" x14ac:dyDescent="0.3">
      <c r="B11" s="18" t="s">
        <v>244</v>
      </c>
      <c r="C11" s="17">
        <v>0.116458151812737</v>
      </c>
      <c r="D11" s="17">
        <v>0.117847458403957</v>
      </c>
      <c r="E11" s="17">
        <v>0.115335470197422</v>
      </c>
      <c r="F11" s="17"/>
      <c r="G11" s="17">
        <v>0.114801075176723</v>
      </c>
      <c r="H11" s="17">
        <v>0.128942773966887</v>
      </c>
      <c r="I11" s="17">
        <v>0.104410069574883</v>
      </c>
      <c r="J11" s="17">
        <v>0.13834789791834701</v>
      </c>
      <c r="K11" s="17">
        <v>0.112133395085506</v>
      </c>
      <c r="L11" s="17">
        <v>0.102409865956945</v>
      </c>
      <c r="M11" s="17"/>
      <c r="N11" s="17">
        <v>7.1186142342816505E-2</v>
      </c>
      <c r="O11" s="17">
        <v>0.12056902412767</v>
      </c>
      <c r="P11" s="17">
        <v>0.15951714672499601</v>
      </c>
      <c r="Q11" s="17">
        <v>0.12504043830790601</v>
      </c>
      <c r="R11" s="17"/>
      <c r="S11" s="17">
        <v>0.100012540477421</v>
      </c>
      <c r="T11" s="17">
        <v>0.13035472604008899</v>
      </c>
      <c r="U11" s="17">
        <v>6.81573425119152E-2</v>
      </c>
      <c r="V11" s="17">
        <v>0.16081622090060699</v>
      </c>
      <c r="W11" s="17">
        <v>0.208048387255647</v>
      </c>
      <c r="X11" s="17">
        <v>9.7299516440512407E-2</v>
      </c>
      <c r="Y11" s="17">
        <v>0.13956156398622299</v>
      </c>
      <c r="Z11" s="17">
        <v>4.4881530007749297E-2</v>
      </c>
      <c r="AA11" s="17">
        <v>0.14080248482042401</v>
      </c>
      <c r="AB11" s="17">
        <v>0.101934784496045</v>
      </c>
      <c r="AC11" s="17">
        <v>3.4682377286707797E-2</v>
      </c>
      <c r="AD11" s="17">
        <v>9.7405139603064295E-2</v>
      </c>
      <c r="AE11" s="17"/>
      <c r="AF11" s="17">
        <v>0.123596615157698</v>
      </c>
      <c r="AG11" s="17">
        <v>7.6229958463473399E-2</v>
      </c>
      <c r="AH11" s="17">
        <v>9.4675602719856894E-2</v>
      </c>
    </row>
    <row r="12" spans="2:34" x14ac:dyDescent="0.3">
      <c r="B12" s="18" t="s">
        <v>245</v>
      </c>
      <c r="C12" s="17">
        <v>2.7162517757725799E-2</v>
      </c>
      <c r="D12" s="17">
        <v>2.5582625350922601E-2</v>
      </c>
      <c r="E12" s="17">
        <v>2.8752177352489999E-2</v>
      </c>
      <c r="F12" s="17"/>
      <c r="G12" s="17">
        <v>6.1437062426186802E-2</v>
      </c>
      <c r="H12" s="17">
        <v>1.61686698547252E-2</v>
      </c>
      <c r="I12" s="17">
        <v>2.9785571676599499E-2</v>
      </c>
      <c r="J12" s="17">
        <v>3.5346027574243197E-2</v>
      </c>
      <c r="K12" s="17">
        <v>2.6510279393807401E-2</v>
      </c>
      <c r="L12" s="17">
        <v>4.9830098301145197E-3</v>
      </c>
      <c r="M12" s="17"/>
      <c r="N12" s="17">
        <v>1.8038369436524499E-2</v>
      </c>
      <c r="O12" s="17">
        <v>2.968948347062E-2</v>
      </c>
      <c r="P12" s="17">
        <v>3.9171890521830101E-2</v>
      </c>
      <c r="Q12" s="17">
        <v>2.0400984747193301E-2</v>
      </c>
      <c r="R12" s="17"/>
      <c r="S12" s="17">
        <v>2.8052697352861901E-2</v>
      </c>
      <c r="T12" s="17">
        <v>4.27359548506153E-2</v>
      </c>
      <c r="U12" s="17">
        <v>5.0823659731972497E-2</v>
      </c>
      <c r="V12" s="17">
        <v>4.46205967631252E-2</v>
      </c>
      <c r="W12" s="17">
        <v>1.71851883392403E-2</v>
      </c>
      <c r="X12" s="17">
        <v>3.8046136051318798E-2</v>
      </c>
      <c r="Y12" s="17">
        <v>2.7697206717269399E-2</v>
      </c>
      <c r="Z12" s="17">
        <v>2.3862183200508098E-2</v>
      </c>
      <c r="AA12" s="17">
        <v>0</v>
      </c>
      <c r="AB12" s="17">
        <v>0</v>
      </c>
      <c r="AC12" s="17">
        <v>0</v>
      </c>
      <c r="AD12" s="17">
        <v>5.9590068888204901E-2</v>
      </c>
      <c r="AE12" s="17"/>
      <c r="AF12" s="17">
        <v>3.7340770028742101E-2</v>
      </c>
      <c r="AG12" s="17">
        <v>2.1781552419027701E-2</v>
      </c>
      <c r="AH12" s="17">
        <v>3.6956281297678098E-2</v>
      </c>
    </row>
    <row r="13" spans="2:34" x14ac:dyDescent="0.3">
      <c r="B13" s="18" t="s">
        <v>246</v>
      </c>
      <c r="C13" s="17">
        <v>1.14935766845737E-2</v>
      </c>
      <c r="D13" s="17">
        <v>1.2566666065142699E-2</v>
      </c>
      <c r="E13" s="17">
        <v>1.0472570985105499E-2</v>
      </c>
      <c r="F13" s="17"/>
      <c r="G13" s="17">
        <v>8.0966100161603393E-3</v>
      </c>
      <c r="H13" s="17">
        <v>1.78142503914595E-2</v>
      </c>
      <c r="I13" s="17">
        <v>6.9503441619511597E-3</v>
      </c>
      <c r="J13" s="17">
        <v>1.3130756425863E-2</v>
      </c>
      <c r="K13" s="17">
        <v>7.302660854612E-3</v>
      </c>
      <c r="L13" s="17">
        <v>1.3821828189952E-2</v>
      </c>
      <c r="M13" s="17"/>
      <c r="N13" s="17">
        <v>7.8602522910077993E-3</v>
      </c>
      <c r="O13" s="17">
        <v>1.7087073128067301E-2</v>
      </c>
      <c r="P13" s="17">
        <v>1.8376614880797899E-2</v>
      </c>
      <c r="Q13" s="17">
        <v>3.6917815016826302E-3</v>
      </c>
      <c r="R13" s="17"/>
      <c r="S13" s="17">
        <v>6.9097610558632797E-3</v>
      </c>
      <c r="T13" s="17">
        <v>1.53394272625271E-2</v>
      </c>
      <c r="U13" s="17">
        <v>0</v>
      </c>
      <c r="V13" s="17">
        <v>1.13984499887308E-2</v>
      </c>
      <c r="W13" s="17">
        <v>4.9274031197353602E-2</v>
      </c>
      <c r="X13" s="17">
        <v>0</v>
      </c>
      <c r="Y13" s="17">
        <v>1.21336481241178E-2</v>
      </c>
      <c r="Z13" s="17">
        <v>2.30042024200178E-2</v>
      </c>
      <c r="AA13" s="17">
        <v>9.1653802138001207E-3</v>
      </c>
      <c r="AB13" s="17">
        <v>1.31329002824912E-2</v>
      </c>
      <c r="AC13" s="17">
        <v>0</v>
      </c>
      <c r="AD13" s="17">
        <v>0</v>
      </c>
      <c r="AE13" s="17"/>
      <c r="AF13" s="17">
        <v>1.4586982530294799E-2</v>
      </c>
      <c r="AG13" s="17">
        <v>9.4801633737468093E-3</v>
      </c>
      <c r="AH13" s="17">
        <v>1.45565882856214E-2</v>
      </c>
    </row>
    <row r="14" spans="2:34" x14ac:dyDescent="0.3">
      <c r="B14" s="18" t="s">
        <v>60</v>
      </c>
      <c r="C14" s="17">
        <v>5.7723512044001203E-2</v>
      </c>
      <c r="D14" s="17">
        <v>2.7570945379807199E-2</v>
      </c>
      <c r="E14" s="17">
        <v>8.7159098786818795E-2</v>
      </c>
      <c r="F14" s="17"/>
      <c r="G14" s="17">
        <v>8.8857371673166499E-2</v>
      </c>
      <c r="H14" s="17">
        <v>4.5867008743821901E-2</v>
      </c>
      <c r="I14" s="17">
        <v>5.6181977799433402E-2</v>
      </c>
      <c r="J14" s="17">
        <v>7.3890708924862006E-2</v>
      </c>
      <c r="K14" s="17">
        <v>4.0902017772121498E-2</v>
      </c>
      <c r="L14" s="17">
        <v>4.61382222189827E-2</v>
      </c>
      <c r="M14" s="17"/>
      <c r="N14" s="17">
        <v>2.1425711070304301E-2</v>
      </c>
      <c r="O14" s="17">
        <v>5.63241916480577E-2</v>
      </c>
      <c r="P14" s="17">
        <v>6.2267854043029598E-2</v>
      </c>
      <c r="Q14" s="17">
        <v>9.1811361663634294E-2</v>
      </c>
      <c r="R14" s="17"/>
      <c r="S14" s="17">
        <v>2.82639212330126E-2</v>
      </c>
      <c r="T14" s="17">
        <v>5.14892248874005E-2</v>
      </c>
      <c r="U14" s="17">
        <v>4.5995881623802998E-2</v>
      </c>
      <c r="V14" s="17">
        <v>0.10506645590214</v>
      </c>
      <c r="W14" s="17">
        <v>8.44066265668377E-2</v>
      </c>
      <c r="X14" s="17">
        <v>5.4287153505410399E-2</v>
      </c>
      <c r="Y14" s="17">
        <v>6.3289363790375794E-2</v>
      </c>
      <c r="Z14" s="17">
        <v>2.2111555317942799E-2</v>
      </c>
      <c r="AA14" s="17">
        <v>4.1249937556180602E-2</v>
      </c>
      <c r="AB14" s="17">
        <v>6.3129865586972506E-2</v>
      </c>
      <c r="AC14" s="17">
        <v>0.100058038830024</v>
      </c>
      <c r="AD14" s="17">
        <v>6.6251262992903098E-2</v>
      </c>
      <c r="AE14" s="17"/>
      <c r="AF14" s="17">
        <v>2.8779547289265701E-2</v>
      </c>
      <c r="AG14" s="17">
        <v>1.3737218669966E-2</v>
      </c>
      <c r="AH14" s="17">
        <v>4.2306668406001099E-2</v>
      </c>
    </row>
    <row r="15" spans="2:34" x14ac:dyDescent="0.3">
      <c r="B15" s="18" t="s">
        <v>247</v>
      </c>
      <c r="C15" s="20">
        <v>0.78716224170096205</v>
      </c>
      <c r="D15" s="20">
        <v>0.81643230480017004</v>
      </c>
      <c r="E15" s="20">
        <v>0.75828068267816295</v>
      </c>
      <c r="F15" s="20"/>
      <c r="G15" s="20">
        <v>0.72680788070776303</v>
      </c>
      <c r="H15" s="20">
        <v>0.79120729704310699</v>
      </c>
      <c r="I15" s="20">
        <v>0.80267203678713295</v>
      </c>
      <c r="J15" s="20">
        <v>0.73928460915668404</v>
      </c>
      <c r="K15" s="20">
        <v>0.81315164689395303</v>
      </c>
      <c r="L15" s="20">
        <v>0.83264707380400604</v>
      </c>
      <c r="M15" s="20"/>
      <c r="N15" s="20">
        <v>0.88148952485934695</v>
      </c>
      <c r="O15" s="20">
        <v>0.77633022762558501</v>
      </c>
      <c r="P15" s="20">
        <v>0.720666493829346</v>
      </c>
      <c r="Q15" s="20">
        <v>0.75905543377958395</v>
      </c>
      <c r="R15" s="20"/>
      <c r="S15" s="20">
        <v>0.83676107988084103</v>
      </c>
      <c r="T15" s="20">
        <v>0.76008066695936805</v>
      </c>
      <c r="U15" s="20">
        <v>0.83502311613230895</v>
      </c>
      <c r="V15" s="20">
        <v>0.678098276445397</v>
      </c>
      <c r="W15" s="20">
        <v>0.64108576664092198</v>
      </c>
      <c r="X15" s="20">
        <v>0.81036719400275803</v>
      </c>
      <c r="Y15" s="20">
        <v>0.75731821738201399</v>
      </c>
      <c r="Z15" s="20">
        <v>0.88614052905378204</v>
      </c>
      <c r="AA15" s="20">
        <v>0.80878219740959501</v>
      </c>
      <c r="AB15" s="20">
        <v>0.821802449634492</v>
      </c>
      <c r="AC15" s="20">
        <v>0.86525958388326796</v>
      </c>
      <c r="AD15" s="20">
        <v>0.77675352851582802</v>
      </c>
      <c r="AE15" s="20"/>
      <c r="AF15" s="20">
        <v>0.79569608499400002</v>
      </c>
      <c r="AG15" s="20">
        <v>0.87877110707378603</v>
      </c>
      <c r="AH15" s="20">
        <v>0.81150485929084204</v>
      </c>
    </row>
    <row r="16" spans="2:34" x14ac:dyDescent="0.3">
      <c r="B16" s="18" t="s">
        <v>248</v>
      </c>
      <c r="C16" s="20">
        <v>3.8656094442299498E-2</v>
      </c>
      <c r="D16" s="20">
        <v>3.8149291416065399E-2</v>
      </c>
      <c r="E16" s="20">
        <v>3.9224748337595497E-2</v>
      </c>
      <c r="F16" s="20"/>
      <c r="G16" s="20">
        <v>6.9533672442347094E-2</v>
      </c>
      <c r="H16" s="20">
        <v>3.39829202461846E-2</v>
      </c>
      <c r="I16" s="20">
        <v>3.6735915838550702E-2</v>
      </c>
      <c r="J16" s="20">
        <v>4.8476784000106202E-2</v>
      </c>
      <c r="K16" s="20">
        <v>3.3812940248419403E-2</v>
      </c>
      <c r="L16" s="20">
        <v>1.8804838020066501E-2</v>
      </c>
      <c r="M16" s="20"/>
      <c r="N16" s="20">
        <v>2.5898621727532298E-2</v>
      </c>
      <c r="O16" s="20">
        <v>4.6776556598687298E-2</v>
      </c>
      <c r="P16" s="20">
        <v>5.7548505402628E-2</v>
      </c>
      <c r="Q16" s="20">
        <v>2.4092766248875901E-2</v>
      </c>
      <c r="R16" s="20"/>
      <c r="S16" s="20">
        <v>3.4962458408725201E-2</v>
      </c>
      <c r="T16" s="20">
        <v>5.80753821131424E-2</v>
      </c>
      <c r="U16" s="20">
        <v>5.0823659731972497E-2</v>
      </c>
      <c r="V16" s="20">
        <v>5.6019046751855997E-2</v>
      </c>
      <c r="W16" s="20">
        <v>6.6459219536593894E-2</v>
      </c>
      <c r="X16" s="20">
        <v>3.8046136051318798E-2</v>
      </c>
      <c r="Y16" s="20">
        <v>3.9830854841387202E-2</v>
      </c>
      <c r="Z16" s="20">
        <v>4.6866385620525801E-2</v>
      </c>
      <c r="AA16" s="20">
        <v>9.1653802138001207E-3</v>
      </c>
      <c r="AB16" s="20">
        <v>1.31329002824912E-2</v>
      </c>
      <c r="AC16" s="20">
        <v>0</v>
      </c>
      <c r="AD16" s="20">
        <v>5.9590068888204901E-2</v>
      </c>
      <c r="AE16" s="20"/>
      <c r="AF16" s="20">
        <v>5.1927752559036901E-2</v>
      </c>
      <c r="AG16" s="20">
        <v>3.1261715792774598E-2</v>
      </c>
      <c r="AH16" s="20">
        <v>5.1512869583299502E-2</v>
      </c>
    </row>
    <row r="17" spans="2:34" x14ac:dyDescent="0.3">
      <c r="B17" s="18" t="s">
        <v>87</v>
      </c>
      <c r="C17" s="21">
        <v>0.74850614725866305</v>
      </c>
      <c r="D17" s="21">
        <v>0.77828301338410499</v>
      </c>
      <c r="E17" s="21">
        <v>0.71905593434056803</v>
      </c>
      <c r="F17" s="21"/>
      <c r="G17" s="21">
        <v>0.65727420826541605</v>
      </c>
      <c r="H17" s="21">
        <v>0.75722437679692201</v>
      </c>
      <c r="I17" s="21">
        <v>0.76593612094858199</v>
      </c>
      <c r="J17" s="21">
        <v>0.69080782515657801</v>
      </c>
      <c r="K17" s="21">
        <v>0.77933870664553395</v>
      </c>
      <c r="L17" s="21">
        <v>0.81384223578393899</v>
      </c>
      <c r="M17" s="21"/>
      <c r="N17" s="21">
        <v>0.85559090313181496</v>
      </c>
      <c r="O17" s="21">
        <v>0.72955367102689805</v>
      </c>
      <c r="P17" s="21">
        <v>0.66311798842671799</v>
      </c>
      <c r="Q17" s="21">
        <v>0.73496266753070805</v>
      </c>
      <c r="R17" s="21"/>
      <c r="S17" s="21">
        <v>0.801798621472116</v>
      </c>
      <c r="T17" s="21">
        <v>0.70200528484622604</v>
      </c>
      <c r="U17" s="21">
        <v>0.78419945640033695</v>
      </c>
      <c r="V17" s="21">
        <v>0.62207922969354101</v>
      </c>
      <c r="W17" s="21">
        <v>0.57462654710432803</v>
      </c>
      <c r="X17" s="21">
        <v>0.77232105795144002</v>
      </c>
      <c r="Y17" s="21">
        <v>0.71748736254062695</v>
      </c>
      <c r="Z17" s="21">
        <v>0.83927414343325601</v>
      </c>
      <c r="AA17" s="21">
        <v>0.79961681719579503</v>
      </c>
      <c r="AB17" s="21">
        <v>0.80866954935200097</v>
      </c>
      <c r="AC17" s="21">
        <v>0.86525958388326796</v>
      </c>
      <c r="AD17" s="21">
        <v>0.71716345962762296</v>
      </c>
      <c r="AE17" s="21"/>
      <c r="AF17" s="21">
        <v>0.74376833243496299</v>
      </c>
      <c r="AG17" s="21">
        <v>0.84750939128101099</v>
      </c>
      <c r="AH17" s="21">
        <v>0.759991989707543</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AH24"/>
  <sheetViews>
    <sheetView showGridLines="0" topLeftCell="A5" workbookViewId="0">
      <pane xSplit="2" topLeftCell="C1" activePane="topRight" state="frozen"/>
      <selection pane="topRight" activeCell="B24" sqref="B24"/>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259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250</v>
      </c>
      <c r="C9" s="17">
        <v>0.43128506330612398</v>
      </c>
      <c r="D9" s="17">
        <v>0.45842557212173701</v>
      </c>
      <c r="E9" s="17">
        <v>0.40573754848687199</v>
      </c>
      <c r="F9" s="17"/>
      <c r="G9" s="17">
        <v>0.438488156541674</v>
      </c>
      <c r="H9" s="17">
        <v>0.51002149850235101</v>
      </c>
      <c r="I9" s="17">
        <v>0.40951530412373299</v>
      </c>
      <c r="J9" s="17">
        <v>0.38860035462718401</v>
      </c>
      <c r="K9" s="17">
        <v>0.40657095860334702</v>
      </c>
      <c r="L9" s="17">
        <v>0.43166999433874997</v>
      </c>
      <c r="M9" s="17"/>
      <c r="N9" s="17">
        <v>0.49835613060633599</v>
      </c>
      <c r="O9" s="17">
        <v>0.48072318632545402</v>
      </c>
      <c r="P9" s="17">
        <v>0.37059036648877403</v>
      </c>
      <c r="Q9" s="17">
        <v>0.36248724260849702</v>
      </c>
      <c r="R9" s="17"/>
      <c r="S9" s="17">
        <v>0.45072627933541198</v>
      </c>
      <c r="T9" s="17">
        <v>0.38551535394651198</v>
      </c>
      <c r="U9" s="17">
        <v>0.401551192187801</v>
      </c>
      <c r="V9" s="17">
        <v>0.42181910982027898</v>
      </c>
      <c r="W9" s="17">
        <v>0.45379862420172801</v>
      </c>
      <c r="X9" s="17">
        <v>0.39533543945284899</v>
      </c>
      <c r="Y9" s="17">
        <v>0.40206948476141202</v>
      </c>
      <c r="Z9" s="17">
        <v>0.48529164040638501</v>
      </c>
      <c r="AA9" s="17">
        <v>0.44015160747856402</v>
      </c>
      <c r="AB9" s="17">
        <v>0.48977610023436802</v>
      </c>
      <c r="AC9" s="17">
        <v>0.48149665949631398</v>
      </c>
      <c r="AD9" s="17">
        <v>0.41722744402899897</v>
      </c>
      <c r="AE9" s="17"/>
      <c r="AF9" s="17">
        <v>0.44988221243337101</v>
      </c>
      <c r="AG9" s="17">
        <v>0.51248156607567097</v>
      </c>
      <c r="AH9" s="17">
        <v>0.37333189080395601</v>
      </c>
    </row>
    <row r="10" spans="2:34" x14ac:dyDescent="0.3">
      <c r="B10" s="18" t="s">
        <v>251</v>
      </c>
      <c r="C10" s="17">
        <v>0.33282304958353698</v>
      </c>
      <c r="D10" s="17">
        <v>0.349499275368155</v>
      </c>
      <c r="E10" s="17">
        <v>0.317258626398225</v>
      </c>
      <c r="F10" s="17"/>
      <c r="G10" s="17">
        <v>0.41707830906125698</v>
      </c>
      <c r="H10" s="17">
        <v>0.45868158464097902</v>
      </c>
      <c r="I10" s="17">
        <v>0.29989505429936503</v>
      </c>
      <c r="J10" s="17">
        <v>0.38082305381662102</v>
      </c>
      <c r="K10" s="17">
        <v>0.27173882588904702</v>
      </c>
      <c r="L10" s="17">
        <v>0.20384107930872999</v>
      </c>
      <c r="M10" s="17"/>
      <c r="N10" s="17">
        <v>0.42295271357514802</v>
      </c>
      <c r="O10" s="17">
        <v>0.33615733844291201</v>
      </c>
      <c r="P10" s="17">
        <v>0.304869347414359</v>
      </c>
      <c r="Q10" s="17">
        <v>0.25433802906456798</v>
      </c>
      <c r="R10" s="17"/>
      <c r="S10" s="17">
        <v>0.43730188954681798</v>
      </c>
      <c r="T10" s="17">
        <v>0.33373404565267001</v>
      </c>
      <c r="U10" s="17">
        <v>0.16315719693786701</v>
      </c>
      <c r="V10" s="17">
        <v>0.31449218089147202</v>
      </c>
      <c r="W10" s="17">
        <v>0.39381505700344699</v>
      </c>
      <c r="X10" s="17">
        <v>0.33519767124236399</v>
      </c>
      <c r="Y10" s="17">
        <v>0.309631647151619</v>
      </c>
      <c r="Z10" s="17">
        <v>0.452129085758736</v>
      </c>
      <c r="AA10" s="17">
        <v>0.280012812875505</v>
      </c>
      <c r="AB10" s="17">
        <v>0.302095949556834</v>
      </c>
      <c r="AC10" s="17">
        <v>0.40024744594226802</v>
      </c>
      <c r="AD10" s="17">
        <v>0.28090432132158699</v>
      </c>
      <c r="AE10" s="17"/>
      <c r="AF10" s="17">
        <v>0.33565132278087201</v>
      </c>
      <c r="AG10" s="17">
        <v>0.35708897523716698</v>
      </c>
      <c r="AH10" s="17">
        <v>0.34111623048067002</v>
      </c>
    </row>
    <row r="11" spans="2:34" x14ac:dyDescent="0.3">
      <c r="B11" s="18" t="s">
        <v>252</v>
      </c>
      <c r="C11" s="17">
        <v>0.29552028750245601</v>
      </c>
      <c r="D11" s="17">
        <v>0.32900884771445499</v>
      </c>
      <c r="E11" s="17">
        <v>0.263533264898827</v>
      </c>
      <c r="F11" s="17"/>
      <c r="G11" s="17">
        <v>0.1830120296852</v>
      </c>
      <c r="H11" s="17">
        <v>0.28441146159869801</v>
      </c>
      <c r="I11" s="17">
        <v>0.23424742748698099</v>
      </c>
      <c r="J11" s="17">
        <v>0.264257993593914</v>
      </c>
      <c r="K11" s="17">
        <v>0.43265723342635998</v>
      </c>
      <c r="L11" s="17">
        <v>0.36221011318222401</v>
      </c>
      <c r="M11" s="17"/>
      <c r="N11" s="17">
        <v>0.26115213225377698</v>
      </c>
      <c r="O11" s="17">
        <v>0.335563009483548</v>
      </c>
      <c r="P11" s="17">
        <v>0.31866045628775502</v>
      </c>
      <c r="Q11" s="17">
        <v>0.27524318143760002</v>
      </c>
      <c r="R11" s="17"/>
      <c r="S11" s="17">
        <v>0.263841650334253</v>
      </c>
      <c r="T11" s="17">
        <v>0.28259539154826102</v>
      </c>
      <c r="U11" s="17">
        <v>0.36569707864426099</v>
      </c>
      <c r="V11" s="17">
        <v>0.35896686037518599</v>
      </c>
      <c r="W11" s="17">
        <v>0.28908684785737299</v>
      </c>
      <c r="X11" s="17">
        <v>0.22865566105536</v>
      </c>
      <c r="Y11" s="17">
        <v>0.33864869368746697</v>
      </c>
      <c r="Z11" s="17">
        <v>0.29847876351351499</v>
      </c>
      <c r="AA11" s="17">
        <v>0.24564026371349301</v>
      </c>
      <c r="AB11" s="17">
        <v>0.322515150076919</v>
      </c>
      <c r="AC11" s="17">
        <v>0.26711163865737497</v>
      </c>
      <c r="AD11" s="17">
        <v>0.36787570092509497</v>
      </c>
      <c r="AE11" s="17"/>
      <c r="AF11" s="17">
        <v>0.22624838799267499</v>
      </c>
      <c r="AG11" s="17">
        <v>0.26088202785971198</v>
      </c>
      <c r="AH11" s="17">
        <v>0.36322646475630799</v>
      </c>
    </row>
    <row r="12" spans="2:34" x14ac:dyDescent="0.3">
      <c r="B12" s="18" t="s">
        <v>253</v>
      </c>
      <c r="C12" s="17">
        <v>0.210568762492647</v>
      </c>
      <c r="D12" s="17">
        <v>0.21143564065836101</v>
      </c>
      <c r="E12" s="17">
        <v>0.21013867601493999</v>
      </c>
      <c r="F12" s="17"/>
      <c r="G12" s="17">
        <v>0.21870198887880299</v>
      </c>
      <c r="H12" s="17">
        <v>0.25033814015231098</v>
      </c>
      <c r="I12" s="17">
        <v>0.27222218650955898</v>
      </c>
      <c r="J12" s="17">
        <v>0.135432118161809</v>
      </c>
      <c r="K12" s="17">
        <v>0.203948100070135</v>
      </c>
      <c r="L12" s="17">
        <v>0.188047397092582</v>
      </c>
      <c r="M12" s="17"/>
      <c r="N12" s="17">
        <v>0.26799426878874699</v>
      </c>
      <c r="O12" s="17">
        <v>0.24545750920491199</v>
      </c>
      <c r="P12" s="17">
        <v>0.13916721918004499</v>
      </c>
      <c r="Q12" s="17">
        <v>0.174876290241639</v>
      </c>
      <c r="R12" s="17"/>
      <c r="S12" s="17">
        <v>0.26042833845761498</v>
      </c>
      <c r="T12" s="17">
        <v>0.26182852955734098</v>
      </c>
      <c r="U12" s="17">
        <v>0.17956416815248999</v>
      </c>
      <c r="V12" s="17">
        <v>0.19101306176156099</v>
      </c>
      <c r="W12" s="17">
        <v>0.239245363754786</v>
      </c>
      <c r="X12" s="17">
        <v>0.156902991967352</v>
      </c>
      <c r="Y12" s="17">
        <v>0.16806714445255899</v>
      </c>
      <c r="Z12" s="17">
        <v>0.20915827304046</v>
      </c>
      <c r="AA12" s="17">
        <v>0.13649924983330999</v>
      </c>
      <c r="AB12" s="17">
        <v>0.220578462106925</v>
      </c>
      <c r="AC12" s="17">
        <v>0.253869461412218</v>
      </c>
      <c r="AD12" s="17">
        <v>0.27806548706133</v>
      </c>
      <c r="AE12" s="17"/>
      <c r="AF12" s="17">
        <v>0.27936723379040002</v>
      </c>
      <c r="AG12" s="17">
        <v>0.26529871853078002</v>
      </c>
      <c r="AH12" s="17">
        <v>0.147157145543549</v>
      </c>
    </row>
    <row r="13" spans="2:34" x14ac:dyDescent="0.3">
      <c r="B13" s="18" t="s">
        <v>254</v>
      </c>
      <c r="C13" s="17">
        <v>0.18339006631278701</v>
      </c>
      <c r="D13" s="17">
        <v>0.24172153490646101</v>
      </c>
      <c r="E13" s="17">
        <v>0.12702423579196301</v>
      </c>
      <c r="F13" s="17"/>
      <c r="G13" s="17">
        <v>0.27685910964029598</v>
      </c>
      <c r="H13" s="17">
        <v>0.332772402332282</v>
      </c>
      <c r="I13" s="17">
        <v>0.23985652250606701</v>
      </c>
      <c r="J13" s="17">
        <v>0.10721277594428801</v>
      </c>
      <c r="K13" s="17">
        <v>6.61393277961069E-2</v>
      </c>
      <c r="L13" s="17">
        <v>9.4881686746512303E-2</v>
      </c>
      <c r="M13" s="17"/>
      <c r="N13" s="17">
        <v>0.249112541329368</v>
      </c>
      <c r="O13" s="17">
        <v>0.178668429358076</v>
      </c>
      <c r="P13" s="17">
        <v>0.15828722464109701</v>
      </c>
      <c r="Q13" s="17">
        <v>0.13716738916285701</v>
      </c>
      <c r="R13" s="17"/>
      <c r="S13" s="17">
        <v>0.27829155236695402</v>
      </c>
      <c r="T13" s="17">
        <v>0.17141389127831599</v>
      </c>
      <c r="U13" s="17">
        <v>0.130351053341729</v>
      </c>
      <c r="V13" s="17">
        <v>0.15291086516284999</v>
      </c>
      <c r="W13" s="17">
        <v>0.18785705778271999</v>
      </c>
      <c r="X13" s="17">
        <v>6.9954155662373202E-2</v>
      </c>
      <c r="Y13" s="17">
        <v>0.183088847601725</v>
      </c>
      <c r="Z13" s="17">
        <v>0.31571527427328899</v>
      </c>
      <c r="AA13" s="17">
        <v>0.194516591502326</v>
      </c>
      <c r="AB13" s="17">
        <v>0.178100308648376</v>
      </c>
      <c r="AC13" s="17">
        <v>0.20357995233277201</v>
      </c>
      <c r="AD13" s="17">
        <v>0.124570482663725</v>
      </c>
      <c r="AE13" s="17"/>
      <c r="AF13" s="17">
        <v>0.13716577960599199</v>
      </c>
      <c r="AG13" s="17">
        <v>0.322104483267379</v>
      </c>
      <c r="AH13" s="17">
        <v>0.12687401482573801</v>
      </c>
    </row>
    <row r="14" spans="2:34" x14ac:dyDescent="0.3">
      <c r="B14" s="18" t="s">
        <v>255</v>
      </c>
      <c r="C14" s="17">
        <v>0.16077652870532799</v>
      </c>
      <c r="D14" s="17">
        <v>0.156346194322911</v>
      </c>
      <c r="E14" s="17">
        <v>0.16540016694579299</v>
      </c>
      <c r="F14" s="17"/>
      <c r="G14" s="17">
        <v>0.13442301897363501</v>
      </c>
      <c r="H14" s="17">
        <v>0.17816982706061699</v>
      </c>
      <c r="I14" s="17">
        <v>0.14678898228599099</v>
      </c>
      <c r="J14" s="17">
        <v>0.164271890031332</v>
      </c>
      <c r="K14" s="17">
        <v>0.19034127758036401</v>
      </c>
      <c r="L14" s="17">
        <v>0.152825762564163</v>
      </c>
      <c r="M14" s="17"/>
      <c r="N14" s="17">
        <v>0.19855308484093601</v>
      </c>
      <c r="O14" s="17">
        <v>0.21633096028512</v>
      </c>
      <c r="P14" s="17">
        <v>8.2528855981720703E-2</v>
      </c>
      <c r="Q14" s="17">
        <v>0.13357128243197999</v>
      </c>
      <c r="R14" s="17"/>
      <c r="S14" s="17">
        <v>0.160718285303388</v>
      </c>
      <c r="T14" s="17">
        <v>0.184824531932192</v>
      </c>
      <c r="U14" s="17">
        <v>0.107628253429961</v>
      </c>
      <c r="V14" s="17">
        <v>0.120043423555348</v>
      </c>
      <c r="W14" s="17">
        <v>0.242759966946513</v>
      </c>
      <c r="X14" s="17">
        <v>0.180252541285539</v>
      </c>
      <c r="Y14" s="17">
        <v>0.14493279053372099</v>
      </c>
      <c r="Z14" s="17">
        <v>0.111185586262413</v>
      </c>
      <c r="AA14" s="17">
        <v>0.13375629777461501</v>
      </c>
      <c r="AB14" s="17">
        <v>0.18957104066782299</v>
      </c>
      <c r="AC14" s="17">
        <v>0.120348952996241</v>
      </c>
      <c r="AD14" s="17">
        <v>0.26106316241080302</v>
      </c>
      <c r="AE14" s="17"/>
      <c r="AF14" s="17">
        <v>0.22501916484915499</v>
      </c>
      <c r="AG14" s="17">
        <v>0.19503270686053001</v>
      </c>
      <c r="AH14" s="17">
        <v>0.11264217404193699</v>
      </c>
    </row>
    <row r="15" spans="2:34" x14ac:dyDescent="0.3">
      <c r="B15" s="18" t="s">
        <v>256</v>
      </c>
      <c r="C15" s="17">
        <v>0.15809392453263499</v>
      </c>
      <c r="D15" s="17">
        <v>0.15003471375850699</v>
      </c>
      <c r="E15" s="17">
        <v>0.166241266560926</v>
      </c>
      <c r="F15" s="17"/>
      <c r="G15" s="17">
        <v>0.19719737421988101</v>
      </c>
      <c r="H15" s="17">
        <v>0.19930479290143199</v>
      </c>
      <c r="I15" s="17">
        <v>0.141489655325758</v>
      </c>
      <c r="J15" s="17">
        <v>0.15339574591079799</v>
      </c>
      <c r="K15" s="17">
        <v>0.13263770573845299</v>
      </c>
      <c r="L15" s="17">
        <v>0.13320219920773299</v>
      </c>
      <c r="M15" s="17"/>
      <c r="N15" s="17">
        <v>0.140472305806251</v>
      </c>
      <c r="O15" s="17">
        <v>0.214965351099693</v>
      </c>
      <c r="P15" s="17">
        <v>0.14800534243008701</v>
      </c>
      <c r="Q15" s="17">
        <v>0.129269799267203</v>
      </c>
      <c r="R15" s="17"/>
      <c r="S15" s="17">
        <v>0.16703275560668199</v>
      </c>
      <c r="T15" s="17">
        <v>0.14001351238006901</v>
      </c>
      <c r="U15" s="17">
        <v>0.15504853827803899</v>
      </c>
      <c r="V15" s="17">
        <v>0.29140652103612502</v>
      </c>
      <c r="W15" s="17">
        <v>0.121087393692191</v>
      </c>
      <c r="X15" s="17">
        <v>0.190545318656859</v>
      </c>
      <c r="Y15" s="17">
        <v>0.14238127444834001</v>
      </c>
      <c r="Z15" s="17">
        <v>0.17875538117898199</v>
      </c>
      <c r="AA15" s="17">
        <v>9.9218463414558603E-2</v>
      </c>
      <c r="AB15" s="17">
        <v>0.112993951641758</v>
      </c>
      <c r="AC15" s="17">
        <v>0.19834053868568299</v>
      </c>
      <c r="AD15" s="17">
        <v>8.8772639690266594E-2</v>
      </c>
      <c r="AE15" s="17"/>
      <c r="AF15" s="17">
        <v>8.1561221430683895E-2</v>
      </c>
      <c r="AG15" s="17">
        <v>0.19981488400408201</v>
      </c>
      <c r="AH15" s="17">
        <v>0.115197535528031</v>
      </c>
    </row>
    <row r="16" spans="2:34" x14ac:dyDescent="0.3">
      <c r="B16" s="18" t="s">
        <v>257</v>
      </c>
      <c r="C16" s="17">
        <v>0.119776220273307</v>
      </c>
      <c r="D16" s="17">
        <v>0.131739227382799</v>
      </c>
      <c r="E16" s="17">
        <v>0.108377465237796</v>
      </c>
      <c r="F16" s="17"/>
      <c r="G16" s="17">
        <v>0.20418774953562199</v>
      </c>
      <c r="H16" s="17">
        <v>0.14606285986121001</v>
      </c>
      <c r="I16" s="17">
        <v>0.12517826633692899</v>
      </c>
      <c r="J16" s="17">
        <v>0.111080420399344</v>
      </c>
      <c r="K16" s="17">
        <v>7.8950662567284099E-2</v>
      </c>
      <c r="L16" s="17">
        <v>7.25536442392095E-2</v>
      </c>
      <c r="M16" s="17"/>
      <c r="N16" s="17">
        <v>0.14594736451615101</v>
      </c>
      <c r="O16" s="17">
        <v>0.15462545878651701</v>
      </c>
      <c r="P16" s="17">
        <v>7.5701060373309106E-2</v>
      </c>
      <c r="Q16" s="17">
        <v>9.5902955782242796E-2</v>
      </c>
      <c r="R16" s="17"/>
      <c r="S16" s="17">
        <v>0.129351747113893</v>
      </c>
      <c r="T16" s="17">
        <v>0.12910048533452001</v>
      </c>
      <c r="U16" s="17">
        <v>0.103686666858119</v>
      </c>
      <c r="V16" s="17">
        <v>0.14219490382400601</v>
      </c>
      <c r="W16" s="17">
        <v>0.13498247542439901</v>
      </c>
      <c r="X16" s="17">
        <v>0.13637968383297799</v>
      </c>
      <c r="Y16" s="17">
        <v>6.0685884121740002E-2</v>
      </c>
      <c r="Z16" s="17">
        <v>4.3978689170639698E-2</v>
      </c>
      <c r="AA16" s="17">
        <v>9.5738408516406096E-2</v>
      </c>
      <c r="AB16" s="17">
        <v>0.139352161739977</v>
      </c>
      <c r="AC16" s="17">
        <v>0.176478068810587</v>
      </c>
      <c r="AD16" s="17">
        <v>0.11734685571280901</v>
      </c>
      <c r="AE16" s="17"/>
      <c r="AF16" s="17">
        <v>8.9939911868475303E-2</v>
      </c>
      <c r="AG16" s="17">
        <v>0.15027010341788399</v>
      </c>
      <c r="AH16" s="17">
        <v>4.7839174332242398E-2</v>
      </c>
    </row>
    <row r="17" spans="2:34" x14ac:dyDescent="0.3">
      <c r="B17" s="18" t="s">
        <v>258</v>
      </c>
      <c r="C17" s="17">
        <v>6.8280493737853803E-2</v>
      </c>
      <c r="D17" s="17">
        <v>8.0622706214269604E-2</v>
      </c>
      <c r="E17" s="17">
        <v>5.6411990925123702E-2</v>
      </c>
      <c r="F17" s="17"/>
      <c r="G17" s="17">
        <v>0.118155522120376</v>
      </c>
      <c r="H17" s="17">
        <v>0.123114742378894</v>
      </c>
      <c r="I17" s="17">
        <v>9.5763999065177199E-2</v>
      </c>
      <c r="J17" s="17">
        <v>4.2434253226843903E-2</v>
      </c>
      <c r="K17" s="17">
        <v>1.3148064380725801E-2</v>
      </c>
      <c r="L17" s="17">
        <v>2.63737984438462E-2</v>
      </c>
      <c r="M17" s="17"/>
      <c r="N17" s="17">
        <v>6.7388666593682894E-2</v>
      </c>
      <c r="O17" s="17">
        <v>0.107839375571469</v>
      </c>
      <c r="P17" s="17">
        <v>4.77971814591545E-2</v>
      </c>
      <c r="Q17" s="17">
        <v>4.2113441370563401E-2</v>
      </c>
      <c r="R17" s="17"/>
      <c r="S17" s="17">
        <v>0.10642525395642199</v>
      </c>
      <c r="T17" s="17">
        <v>4.4391830174554003E-2</v>
      </c>
      <c r="U17" s="17">
        <v>3.87156032270266E-2</v>
      </c>
      <c r="V17" s="17">
        <v>3.1974169745899901E-2</v>
      </c>
      <c r="W17" s="17">
        <v>3.1494738835885203E-2</v>
      </c>
      <c r="X17" s="17">
        <v>0.122034868992449</v>
      </c>
      <c r="Y17" s="17">
        <v>8.6395587598078902E-2</v>
      </c>
      <c r="Z17" s="17">
        <v>9.6653637082536895E-2</v>
      </c>
      <c r="AA17" s="17">
        <v>6.8953697211191295E-2</v>
      </c>
      <c r="AB17" s="17">
        <v>6.3778744163880394E-2</v>
      </c>
      <c r="AC17" s="17">
        <v>5.2702922361387197E-2</v>
      </c>
      <c r="AD17" s="17">
        <v>5.7012579308902203E-2</v>
      </c>
      <c r="AE17" s="17"/>
      <c r="AF17" s="17">
        <v>3.8976058046537101E-2</v>
      </c>
      <c r="AG17" s="17">
        <v>0.15317606303467299</v>
      </c>
      <c r="AH17" s="17">
        <v>2.23290675619277E-2</v>
      </c>
    </row>
    <row r="18" spans="2:34" x14ac:dyDescent="0.3">
      <c r="B18" s="18" t="s">
        <v>75</v>
      </c>
      <c r="C18" s="17">
        <v>0.103231419154349</v>
      </c>
      <c r="D18" s="17">
        <v>7.6466950112780693E-2</v>
      </c>
      <c r="E18" s="17">
        <v>0.12750043649332199</v>
      </c>
      <c r="F18" s="17"/>
      <c r="G18" s="17">
        <v>5.05567895617531E-2</v>
      </c>
      <c r="H18" s="17">
        <v>6.6953614816141094E-2</v>
      </c>
      <c r="I18" s="17">
        <v>0.115365032492714</v>
      </c>
      <c r="J18" s="17">
        <v>0.13589748619568701</v>
      </c>
      <c r="K18" s="17">
        <v>0.15486532567723299</v>
      </c>
      <c r="L18" s="17">
        <v>9.6454919433191302E-2</v>
      </c>
      <c r="M18" s="17"/>
      <c r="N18" s="17">
        <v>7.0021276575386301E-2</v>
      </c>
      <c r="O18" s="17">
        <v>8.9711868124728394E-2</v>
      </c>
      <c r="P18" s="17">
        <v>9.9389028772869301E-2</v>
      </c>
      <c r="Q18" s="17">
        <v>0.158394000788567</v>
      </c>
      <c r="R18" s="17"/>
      <c r="S18" s="17">
        <v>7.2159774234044696E-2</v>
      </c>
      <c r="T18" s="17">
        <v>7.9388306577445805E-2</v>
      </c>
      <c r="U18" s="17">
        <v>9.4578441968810406E-2</v>
      </c>
      <c r="V18" s="17">
        <v>0.12158226497442801</v>
      </c>
      <c r="W18" s="17">
        <v>6.6951284759928606E-2</v>
      </c>
      <c r="X18" s="17">
        <v>0.13470246790197299</v>
      </c>
      <c r="Y18" s="17">
        <v>0.150431292516536</v>
      </c>
      <c r="Z18" s="17">
        <v>4.3856625216622501E-2</v>
      </c>
      <c r="AA18" s="17">
        <v>0.15944101387665299</v>
      </c>
      <c r="AB18" s="17">
        <v>0.102143523854046</v>
      </c>
      <c r="AC18" s="17">
        <v>5.7245694865407301E-2</v>
      </c>
      <c r="AD18" s="17">
        <v>0.135530193433782</v>
      </c>
      <c r="AE18" s="17"/>
      <c r="AF18" s="17">
        <v>0.113082945528364</v>
      </c>
      <c r="AG18" s="17">
        <v>5.81252303082632E-2</v>
      </c>
      <c r="AH18" s="17">
        <v>0.125075134516338</v>
      </c>
    </row>
    <row r="19" spans="2:34" x14ac:dyDescent="0.3">
      <c r="B19" s="18" t="s">
        <v>240</v>
      </c>
      <c r="C19" s="19">
        <v>0.131220713091039</v>
      </c>
      <c r="D19" s="19">
        <v>9.7268134444198295E-2</v>
      </c>
      <c r="E19" s="19">
        <v>0.164495815667349</v>
      </c>
      <c r="F19" s="19"/>
      <c r="G19" s="19">
        <v>0.16980817075242099</v>
      </c>
      <c r="H19" s="19">
        <v>8.8639411833031201E-2</v>
      </c>
      <c r="I19" s="19">
        <v>0.11493623123735699</v>
      </c>
      <c r="J19" s="19">
        <v>0.17525724142143601</v>
      </c>
      <c r="K19" s="19">
        <v>0.115355339073242</v>
      </c>
      <c r="L19" s="19">
        <v>0.12837704382802601</v>
      </c>
      <c r="M19" s="19"/>
      <c r="N19" s="19">
        <v>8.1092705002569002E-2</v>
      </c>
      <c r="O19" s="19">
        <v>0.12856196686301999</v>
      </c>
      <c r="P19" s="19">
        <v>0.15406471441842301</v>
      </c>
      <c r="Q19" s="19">
        <v>0.16661440416225701</v>
      </c>
      <c r="R19" s="19"/>
      <c r="S19" s="19">
        <v>8.9869863075226306E-2</v>
      </c>
      <c r="T19" s="19">
        <v>0.171524397506162</v>
      </c>
      <c r="U19" s="19">
        <v>0.114451813245717</v>
      </c>
      <c r="V19" s="19">
        <v>0.183552676193943</v>
      </c>
      <c r="W19" s="19">
        <v>0.16789752759318</v>
      </c>
      <c r="X19" s="19">
        <v>0.12030495363839</v>
      </c>
      <c r="Y19" s="19">
        <v>0.13872651022563301</v>
      </c>
      <c r="Z19" s="19">
        <v>4.5924079126211603E-2</v>
      </c>
      <c r="AA19" s="19">
        <v>0.121071319522114</v>
      </c>
      <c r="AB19" s="19">
        <v>0.120956959120247</v>
      </c>
      <c r="AC19" s="19">
        <v>0.13624228656794499</v>
      </c>
      <c r="AD19" s="19">
        <v>0.13766400831405601</v>
      </c>
      <c r="AE19" s="19"/>
      <c r="AF19" s="19">
        <v>0.12851294683372</v>
      </c>
      <c r="AG19" s="19">
        <v>6.5327217711521599E-2</v>
      </c>
      <c r="AH19" s="19">
        <v>0.10181884375898401</v>
      </c>
    </row>
    <row r="20" spans="2:34" x14ac:dyDescent="0.3">
      <c r="B20" s="16"/>
    </row>
    <row r="21" spans="2:34" x14ac:dyDescent="0.3">
      <c r="B21" t="s">
        <v>64</v>
      </c>
    </row>
    <row r="22" spans="2:34" x14ac:dyDescent="0.3">
      <c r="B22" t="s">
        <v>65</v>
      </c>
    </row>
    <row r="24" spans="2:34" x14ac:dyDescent="0.3">
      <c r="B24"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H24"/>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76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66</v>
      </c>
      <c r="C9" s="17">
        <v>0.53594607985791098</v>
      </c>
      <c r="D9" s="17">
        <v>0.59524533687692505</v>
      </c>
      <c r="E9" s="17">
        <v>0.47736947188753798</v>
      </c>
      <c r="F9" s="17"/>
      <c r="G9" s="17">
        <v>0.48967079934013902</v>
      </c>
      <c r="H9" s="17">
        <v>0.57014885688473005</v>
      </c>
      <c r="I9" s="17">
        <v>0.53819870062988995</v>
      </c>
      <c r="J9" s="17">
        <v>0.54078936254003296</v>
      </c>
      <c r="K9" s="17">
        <v>0.59088177774197004</v>
      </c>
      <c r="L9" s="17">
        <v>0.49616023122890501</v>
      </c>
      <c r="M9" s="17"/>
      <c r="N9" s="17">
        <v>0.61401946681783204</v>
      </c>
      <c r="O9" s="17">
        <v>0.56060167786800097</v>
      </c>
      <c r="P9" s="17">
        <v>0.47313748164526298</v>
      </c>
      <c r="Q9" s="17">
        <v>0.48583974982142097</v>
      </c>
      <c r="R9" s="17"/>
      <c r="S9" s="17">
        <v>0.55631480888317297</v>
      </c>
      <c r="T9" s="17">
        <v>0.55472621992582305</v>
      </c>
      <c r="U9" s="17">
        <v>0.48396593291943002</v>
      </c>
      <c r="V9" s="17">
        <v>0.50075303420725803</v>
      </c>
      <c r="W9" s="17">
        <v>0.51477063242745702</v>
      </c>
      <c r="X9" s="17">
        <v>0.483975702097383</v>
      </c>
      <c r="Y9" s="17">
        <v>0.51155673163332405</v>
      </c>
      <c r="Z9" s="17">
        <v>0.63000802175896298</v>
      </c>
      <c r="AA9" s="17">
        <v>0.55612531656273501</v>
      </c>
      <c r="AB9" s="17">
        <v>0.556799704819675</v>
      </c>
      <c r="AC9" s="17">
        <v>0.57774472971254498</v>
      </c>
      <c r="AD9" s="17">
        <v>0.54436500149869504</v>
      </c>
      <c r="AE9" s="17"/>
      <c r="AF9" s="17">
        <v>0.55193702657777399</v>
      </c>
      <c r="AG9" s="17">
        <v>0.637743559756343</v>
      </c>
      <c r="AH9" s="17">
        <v>0.55550778124038203</v>
      </c>
    </row>
    <row r="10" spans="2:34" x14ac:dyDescent="0.3">
      <c r="B10" s="18" t="s">
        <v>67</v>
      </c>
      <c r="C10" s="17">
        <v>0.36195417079782799</v>
      </c>
      <c r="D10" s="17">
        <v>0.419045054452233</v>
      </c>
      <c r="E10" s="17">
        <v>0.30714493219597799</v>
      </c>
      <c r="F10" s="17"/>
      <c r="G10" s="17">
        <v>0.238850800427168</v>
      </c>
      <c r="H10" s="17">
        <v>0.31992515298721602</v>
      </c>
      <c r="I10" s="17">
        <v>0.365395543419409</v>
      </c>
      <c r="J10" s="17">
        <v>0.30601302664292301</v>
      </c>
      <c r="K10" s="17">
        <v>0.44251343828608303</v>
      </c>
      <c r="L10" s="17">
        <v>0.46610761521070598</v>
      </c>
      <c r="M10" s="17"/>
      <c r="N10" s="17">
        <v>0.39254143955116599</v>
      </c>
      <c r="O10" s="17">
        <v>0.33070705492796498</v>
      </c>
      <c r="P10" s="17">
        <v>0.41432466733396101</v>
      </c>
      <c r="Q10" s="17">
        <v>0.32091530823216902</v>
      </c>
      <c r="R10" s="17"/>
      <c r="S10" s="17">
        <v>0.39909577267806001</v>
      </c>
      <c r="T10" s="17">
        <v>0.35288531665345302</v>
      </c>
      <c r="U10" s="17">
        <v>0.42777999993079802</v>
      </c>
      <c r="V10" s="17">
        <v>0.22886935125967001</v>
      </c>
      <c r="W10" s="17">
        <v>0.35983719455466201</v>
      </c>
      <c r="X10" s="17">
        <v>0.34190238137191897</v>
      </c>
      <c r="Y10" s="17">
        <v>0.31776855526811099</v>
      </c>
      <c r="Z10" s="17">
        <v>0.37003000157464899</v>
      </c>
      <c r="AA10" s="17">
        <v>0.31341960959321402</v>
      </c>
      <c r="AB10" s="17">
        <v>0.36386708222882103</v>
      </c>
      <c r="AC10" s="17">
        <v>0.50478010981280397</v>
      </c>
      <c r="AD10" s="17">
        <v>0.56157345081299603</v>
      </c>
      <c r="AE10" s="17"/>
      <c r="AF10" s="17">
        <v>0.43254586935013301</v>
      </c>
      <c r="AG10" s="17">
        <v>0.34747075852659998</v>
      </c>
      <c r="AH10" s="17">
        <v>0.428936078556789</v>
      </c>
    </row>
    <row r="11" spans="2:34" x14ac:dyDescent="0.3">
      <c r="B11" s="18" t="s">
        <v>68</v>
      </c>
      <c r="C11" s="17">
        <v>0.24298425471712701</v>
      </c>
      <c r="D11" s="17">
        <v>0.31066613798801701</v>
      </c>
      <c r="E11" s="17">
        <v>0.17764231371338199</v>
      </c>
      <c r="F11" s="17"/>
      <c r="G11" s="17">
        <v>0.20151434192736201</v>
      </c>
      <c r="H11" s="17">
        <v>0.26594663489208598</v>
      </c>
      <c r="I11" s="17">
        <v>0.25511859555516397</v>
      </c>
      <c r="J11" s="17">
        <v>0.24030258664191001</v>
      </c>
      <c r="K11" s="17">
        <v>0.25016642788705001</v>
      </c>
      <c r="L11" s="17">
        <v>0.23933425990236401</v>
      </c>
      <c r="M11" s="17"/>
      <c r="N11" s="17">
        <v>0.24101678391244999</v>
      </c>
      <c r="O11" s="17">
        <v>0.25655306229180902</v>
      </c>
      <c r="P11" s="17">
        <v>0.202614808133115</v>
      </c>
      <c r="Q11" s="17">
        <v>0.26165916815860801</v>
      </c>
      <c r="R11" s="17"/>
      <c r="S11" s="17">
        <v>0.206280102920537</v>
      </c>
      <c r="T11" s="17">
        <v>0.22903894023733401</v>
      </c>
      <c r="U11" s="17">
        <v>0.28443481376579399</v>
      </c>
      <c r="V11" s="17">
        <v>0.30486983030332898</v>
      </c>
      <c r="W11" s="17">
        <v>0.27867003593543899</v>
      </c>
      <c r="X11" s="17">
        <v>0.19035364571167801</v>
      </c>
      <c r="Y11" s="17">
        <v>0.18642022698816399</v>
      </c>
      <c r="Z11" s="17">
        <v>0.19889658352482001</v>
      </c>
      <c r="AA11" s="17">
        <v>0.32170042086219702</v>
      </c>
      <c r="AB11" s="17">
        <v>0.182293078689896</v>
      </c>
      <c r="AC11" s="17">
        <v>0.30991555584552799</v>
      </c>
      <c r="AD11" s="17">
        <v>0.244144075452117</v>
      </c>
      <c r="AE11" s="17"/>
      <c r="AF11" s="17">
        <v>0.220528077560709</v>
      </c>
      <c r="AG11" s="17">
        <v>0.32704394617779697</v>
      </c>
      <c r="AH11" s="17">
        <v>0.222525057171505</v>
      </c>
    </row>
    <row r="12" spans="2:34" ht="28.8" x14ac:dyDescent="0.3">
      <c r="B12" s="18" t="s">
        <v>69</v>
      </c>
      <c r="C12" s="17">
        <v>0.24046657048702799</v>
      </c>
      <c r="D12" s="17">
        <v>0.25742912556400599</v>
      </c>
      <c r="E12" s="17">
        <v>0.22248159537756099</v>
      </c>
      <c r="F12" s="17"/>
      <c r="G12" s="17">
        <v>0.29531970311335998</v>
      </c>
      <c r="H12" s="17">
        <v>0.33805979890186899</v>
      </c>
      <c r="I12" s="17">
        <v>0.18906951653863799</v>
      </c>
      <c r="J12" s="17">
        <v>0.21835194181756001</v>
      </c>
      <c r="K12" s="17">
        <v>0.216341941154925</v>
      </c>
      <c r="L12" s="17">
        <v>0.200995111711567</v>
      </c>
      <c r="M12" s="17"/>
      <c r="N12" s="17">
        <v>0.286933891298986</v>
      </c>
      <c r="O12" s="17">
        <v>0.248777134683802</v>
      </c>
      <c r="P12" s="17">
        <v>0.243110176142845</v>
      </c>
      <c r="Q12" s="17">
        <v>0.182930283433485</v>
      </c>
      <c r="R12" s="17"/>
      <c r="S12" s="17">
        <v>0.29666446114287598</v>
      </c>
      <c r="T12" s="17">
        <v>0.21706939519691401</v>
      </c>
      <c r="U12" s="17">
        <v>0.19700502545006399</v>
      </c>
      <c r="V12" s="17">
        <v>0.249612485259469</v>
      </c>
      <c r="W12" s="17">
        <v>0.19964501701850201</v>
      </c>
      <c r="X12" s="17">
        <v>0.30820730250285799</v>
      </c>
      <c r="Y12" s="17">
        <v>0.16457089458923899</v>
      </c>
      <c r="Z12" s="17">
        <v>0.31795744168382301</v>
      </c>
      <c r="AA12" s="17">
        <v>0.22096738762693099</v>
      </c>
      <c r="AB12" s="17">
        <v>0.220891958506372</v>
      </c>
      <c r="AC12" s="17">
        <v>0.20927215259173099</v>
      </c>
      <c r="AD12" s="17">
        <v>0.34054132985061297</v>
      </c>
      <c r="AE12" s="17"/>
      <c r="AF12" s="17">
        <v>0.15517038963069801</v>
      </c>
      <c r="AG12" s="17">
        <v>0.27611106737018498</v>
      </c>
      <c r="AH12" s="17">
        <v>0.26331886728377901</v>
      </c>
    </row>
    <row r="13" spans="2:34" x14ac:dyDescent="0.3">
      <c r="B13" s="18" t="s">
        <v>70</v>
      </c>
      <c r="C13" s="17">
        <v>0.230466617649771</v>
      </c>
      <c r="D13" s="17">
        <v>0.20191335991978199</v>
      </c>
      <c r="E13" s="17">
        <v>0.25868567685673399</v>
      </c>
      <c r="F13" s="17"/>
      <c r="G13" s="17">
        <v>0.25200788997101597</v>
      </c>
      <c r="H13" s="17">
        <v>0.25539229782728901</v>
      </c>
      <c r="I13" s="17">
        <v>0.320181076905103</v>
      </c>
      <c r="J13" s="17">
        <v>0.20379360271087499</v>
      </c>
      <c r="K13" s="17">
        <v>0.206711738303616</v>
      </c>
      <c r="L13" s="17">
        <v>0.160413558304139</v>
      </c>
      <c r="M13" s="17"/>
      <c r="N13" s="17">
        <v>0.20624225705160201</v>
      </c>
      <c r="O13" s="17">
        <v>0.235125663818366</v>
      </c>
      <c r="P13" s="17">
        <v>0.183233537138936</v>
      </c>
      <c r="Q13" s="17">
        <v>0.29226923308069402</v>
      </c>
      <c r="R13" s="17"/>
      <c r="S13" s="17">
        <v>0.212597708121084</v>
      </c>
      <c r="T13" s="17">
        <v>0.22943831471534301</v>
      </c>
      <c r="U13" s="17">
        <v>0.18411852500841699</v>
      </c>
      <c r="V13" s="17">
        <v>0.14326199076593901</v>
      </c>
      <c r="W13" s="17">
        <v>0.23707137469834699</v>
      </c>
      <c r="X13" s="17">
        <v>0.34653809636028698</v>
      </c>
      <c r="Y13" s="17">
        <v>0.31540036328850701</v>
      </c>
      <c r="Z13" s="17">
        <v>0.18545225935287801</v>
      </c>
      <c r="AA13" s="17">
        <v>0.24097757875050699</v>
      </c>
      <c r="AB13" s="17">
        <v>0.188515949269352</v>
      </c>
      <c r="AC13" s="17">
        <v>0.23922238432881099</v>
      </c>
      <c r="AD13" s="17">
        <v>0.248300598262848</v>
      </c>
      <c r="AE13" s="17"/>
      <c r="AF13" s="17">
        <v>0.187615434527898</v>
      </c>
      <c r="AG13" s="17">
        <v>0.26805673970753202</v>
      </c>
      <c r="AH13" s="17">
        <v>0.222661801103087</v>
      </c>
    </row>
    <row r="14" spans="2:34" ht="43.2" x14ac:dyDescent="0.3">
      <c r="B14" s="18" t="s">
        <v>71</v>
      </c>
      <c r="C14" s="17">
        <v>0.216040980699964</v>
      </c>
      <c r="D14" s="17">
        <v>0.21057213393747801</v>
      </c>
      <c r="E14" s="17">
        <v>0.22178291181537699</v>
      </c>
      <c r="F14" s="17"/>
      <c r="G14" s="17">
        <v>0.32149848023736199</v>
      </c>
      <c r="H14" s="17">
        <v>0.27193795639290402</v>
      </c>
      <c r="I14" s="17">
        <v>0.24078443711383701</v>
      </c>
      <c r="J14" s="17">
        <v>0.124060728022374</v>
      </c>
      <c r="K14" s="17">
        <v>0.17649544987824101</v>
      </c>
      <c r="L14" s="17">
        <v>0.18176443519845201</v>
      </c>
      <c r="M14" s="17"/>
      <c r="N14" s="17">
        <v>0.27310740401643202</v>
      </c>
      <c r="O14" s="17">
        <v>0.21328683451389499</v>
      </c>
      <c r="P14" s="17">
        <v>0.20033491890980901</v>
      </c>
      <c r="Q14" s="17">
        <v>0.16585562809875601</v>
      </c>
      <c r="R14" s="17"/>
      <c r="S14" s="17">
        <v>0.22357940572047499</v>
      </c>
      <c r="T14" s="17">
        <v>0.184679638146413</v>
      </c>
      <c r="U14" s="17">
        <v>0.17975858152986801</v>
      </c>
      <c r="V14" s="17">
        <v>0.17995033552247</v>
      </c>
      <c r="W14" s="17">
        <v>0.16503300197818799</v>
      </c>
      <c r="X14" s="17">
        <v>0.246688643446071</v>
      </c>
      <c r="Y14" s="17">
        <v>0.21187420866071899</v>
      </c>
      <c r="Z14" s="17">
        <v>0.27347017645312299</v>
      </c>
      <c r="AA14" s="17">
        <v>0.26363161047814399</v>
      </c>
      <c r="AB14" s="17">
        <v>0.25422984212765698</v>
      </c>
      <c r="AC14" s="17">
        <v>0.21357377587380699</v>
      </c>
      <c r="AD14" s="17">
        <v>0.19771920425511899</v>
      </c>
      <c r="AE14" s="17"/>
      <c r="AF14" s="17">
        <v>0.22750536897682899</v>
      </c>
      <c r="AG14" s="17">
        <v>0.242285878847528</v>
      </c>
      <c r="AH14" s="17">
        <v>0.20268848388972799</v>
      </c>
    </row>
    <row r="15" spans="2:34" x14ac:dyDescent="0.3">
      <c r="B15" s="18" t="s">
        <v>72</v>
      </c>
      <c r="C15" s="17">
        <v>0.14519707933370099</v>
      </c>
      <c r="D15" s="17">
        <v>0.152192457331254</v>
      </c>
      <c r="E15" s="17">
        <v>0.13671803699684601</v>
      </c>
      <c r="F15" s="17"/>
      <c r="G15" s="17">
        <v>0.200359037581123</v>
      </c>
      <c r="H15" s="17">
        <v>8.7866640754373698E-2</v>
      </c>
      <c r="I15" s="17">
        <v>0.13977950917100301</v>
      </c>
      <c r="J15" s="17">
        <v>0.17266532094283299</v>
      </c>
      <c r="K15" s="17">
        <v>0.12464887196697801</v>
      </c>
      <c r="L15" s="17">
        <v>0.151046318056338</v>
      </c>
      <c r="M15" s="17"/>
      <c r="N15" s="17">
        <v>0.12789334250009199</v>
      </c>
      <c r="O15" s="17">
        <v>0.19266253897136401</v>
      </c>
      <c r="P15" s="17">
        <v>0.111891340957575</v>
      </c>
      <c r="Q15" s="17">
        <v>0.14233354384633801</v>
      </c>
      <c r="R15" s="17"/>
      <c r="S15" s="17">
        <v>0.15159757944670499</v>
      </c>
      <c r="T15" s="17">
        <v>0.15663994709856799</v>
      </c>
      <c r="U15" s="17">
        <v>7.2668921465330397E-2</v>
      </c>
      <c r="V15" s="17">
        <v>0.18046369054845399</v>
      </c>
      <c r="W15" s="17">
        <v>0.10876746964856</v>
      </c>
      <c r="X15" s="17">
        <v>7.4566938621715304E-2</v>
      </c>
      <c r="Y15" s="17">
        <v>0.24969710779360399</v>
      </c>
      <c r="Z15" s="17">
        <v>0.184494699107592</v>
      </c>
      <c r="AA15" s="17">
        <v>0.186958411933354</v>
      </c>
      <c r="AB15" s="17">
        <v>0.12029959264545401</v>
      </c>
      <c r="AC15" s="17">
        <v>9.7818774025605598E-2</v>
      </c>
      <c r="AD15" s="17">
        <v>0.122110250800611</v>
      </c>
      <c r="AE15" s="17"/>
      <c r="AF15" s="17">
        <v>0.18809308395694199</v>
      </c>
      <c r="AG15" s="17">
        <v>0.142542678291706</v>
      </c>
      <c r="AH15" s="17">
        <v>0.159182376435587</v>
      </c>
    </row>
    <row r="16" spans="2:34" x14ac:dyDescent="0.3">
      <c r="B16" s="18" t="s">
        <v>60</v>
      </c>
      <c r="C16" s="17">
        <v>0.115906656981431</v>
      </c>
      <c r="D16" s="17">
        <v>8.5342395789312797E-2</v>
      </c>
      <c r="E16" s="17">
        <v>0.14585670015122101</v>
      </c>
      <c r="F16" s="17"/>
      <c r="G16" s="17">
        <v>7.4574538006386804E-2</v>
      </c>
      <c r="H16" s="17">
        <v>6.0974298086263402E-2</v>
      </c>
      <c r="I16" s="17">
        <v>6.4543306329893899E-2</v>
      </c>
      <c r="J16" s="17">
        <v>0.17080650110941401</v>
      </c>
      <c r="K16" s="17">
        <v>0.137352112274372</v>
      </c>
      <c r="L16" s="17">
        <v>0.17081277671360401</v>
      </c>
      <c r="M16" s="17"/>
      <c r="N16" s="17">
        <v>8.3155332459543693E-2</v>
      </c>
      <c r="O16" s="17">
        <v>0.105505363737702</v>
      </c>
      <c r="P16" s="17">
        <v>0.14399495032454601</v>
      </c>
      <c r="Q16" s="17">
        <v>0.13566626311121899</v>
      </c>
      <c r="R16" s="17"/>
      <c r="S16" s="17">
        <v>0.101229427344332</v>
      </c>
      <c r="T16" s="17">
        <v>0.14868571163410299</v>
      </c>
      <c r="U16" s="17">
        <v>0.16389309274924299</v>
      </c>
      <c r="V16" s="17">
        <v>0.15724107009093799</v>
      </c>
      <c r="W16" s="17">
        <v>0.149781467669902</v>
      </c>
      <c r="X16" s="17">
        <v>7.7252306445564106E-2</v>
      </c>
      <c r="Y16" s="17">
        <v>8.9498796758462798E-2</v>
      </c>
      <c r="Z16" s="17">
        <v>6.5499057921288004E-2</v>
      </c>
      <c r="AA16" s="17">
        <v>9.9881988970934796E-2</v>
      </c>
      <c r="AB16" s="17">
        <v>0.113149355194868</v>
      </c>
      <c r="AC16" s="17">
        <v>0.117363138567622</v>
      </c>
      <c r="AD16" s="17">
        <v>2.7901651121677699E-2</v>
      </c>
      <c r="AE16" s="17"/>
      <c r="AF16" s="17">
        <v>0.12648391215301699</v>
      </c>
      <c r="AG16" s="17">
        <v>5.2962926225018601E-2</v>
      </c>
      <c r="AH16" s="17">
        <v>5.8305366081450802E-2</v>
      </c>
    </row>
    <row r="17" spans="2:34" ht="28.8" x14ac:dyDescent="0.3">
      <c r="B17" s="18" t="s">
        <v>73</v>
      </c>
      <c r="C17" s="17">
        <v>0.108383026351212</v>
      </c>
      <c r="D17" s="17">
        <v>0.114622017290365</v>
      </c>
      <c r="E17" s="17">
        <v>0.102528349025687</v>
      </c>
      <c r="F17" s="17"/>
      <c r="G17" s="17">
        <v>0.20694856321461599</v>
      </c>
      <c r="H17" s="17">
        <v>0.108470685056596</v>
      </c>
      <c r="I17" s="17">
        <v>8.6409971281282402E-2</v>
      </c>
      <c r="J17" s="17">
        <v>0.113640229419624</v>
      </c>
      <c r="K17" s="17">
        <v>0.101865031112524</v>
      </c>
      <c r="L17" s="17">
        <v>6.09138942849409E-2</v>
      </c>
      <c r="M17" s="17"/>
      <c r="N17" s="17">
        <v>0.102491016020336</v>
      </c>
      <c r="O17" s="17">
        <v>0.115962344783269</v>
      </c>
      <c r="P17" s="17">
        <v>0.108860650499133</v>
      </c>
      <c r="Q17" s="17">
        <v>0.108169065781671</v>
      </c>
      <c r="R17" s="17"/>
      <c r="S17" s="17">
        <v>0.121115052716565</v>
      </c>
      <c r="T17" s="17">
        <v>8.7954395270468E-2</v>
      </c>
      <c r="U17" s="17">
        <v>3.6058485459284299E-2</v>
      </c>
      <c r="V17" s="17">
        <v>0.15320722724625199</v>
      </c>
      <c r="W17" s="17">
        <v>0.16340670303441501</v>
      </c>
      <c r="X17" s="17">
        <v>0.14671527644394</v>
      </c>
      <c r="Y17" s="17">
        <v>7.5070035860163004E-2</v>
      </c>
      <c r="Z17" s="17">
        <v>0.116099563375738</v>
      </c>
      <c r="AA17" s="17">
        <v>9.2327805168347099E-2</v>
      </c>
      <c r="AB17" s="17">
        <v>0.121599535434483</v>
      </c>
      <c r="AC17" s="17">
        <v>7.6516933554602304E-2</v>
      </c>
      <c r="AD17" s="17">
        <v>0.10334023819103701</v>
      </c>
      <c r="AE17" s="17"/>
      <c r="AF17" s="17">
        <v>0.110904957175037</v>
      </c>
      <c r="AG17" s="17">
        <v>0.110469889971856</v>
      </c>
      <c r="AH17" s="17">
        <v>0.12376268770540801</v>
      </c>
    </row>
    <row r="18" spans="2:34" x14ac:dyDescent="0.3">
      <c r="B18" s="18" t="s">
        <v>74</v>
      </c>
      <c r="C18" s="17">
        <v>8.8656258340752303E-2</v>
      </c>
      <c r="D18" s="17">
        <v>7.74931436175329E-2</v>
      </c>
      <c r="E18" s="17">
        <v>9.9685879149419093E-2</v>
      </c>
      <c r="F18" s="17"/>
      <c r="G18" s="17">
        <v>9.2987196925493398E-2</v>
      </c>
      <c r="H18" s="17">
        <v>0.13873657517555901</v>
      </c>
      <c r="I18" s="17">
        <v>8.7942041854983596E-2</v>
      </c>
      <c r="J18" s="17">
        <v>6.5484270926725305E-2</v>
      </c>
      <c r="K18" s="17">
        <v>4.3096022409177002E-2</v>
      </c>
      <c r="L18" s="17">
        <v>9.5227286811940301E-2</v>
      </c>
      <c r="M18" s="17"/>
      <c r="N18" s="17">
        <v>0.12144070520620499</v>
      </c>
      <c r="O18" s="17">
        <v>9.1259568472322306E-2</v>
      </c>
      <c r="P18" s="17">
        <v>9.0139460176257999E-2</v>
      </c>
      <c r="Q18" s="17">
        <v>5.0507411872107902E-2</v>
      </c>
      <c r="R18" s="17"/>
      <c r="S18" s="17">
        <v>0.12819304220778699</v>
      </c>
      <c r="T18" s="17">
        <v>3.7241760930199999E-2</v>
      </c>
      <c r="U18" s="17">
        <v>9.0347198251615801E-2</v>
      </c>
      <c r="V18" s="17">
        <v>9.9190956159484506E-2</v>
      </c>
      <c r="W18" s="17">
        <v>6.4767185506536304E-2</v>
      </c>
      <c r="X18" s="17">
        <v>0.111613761639292</v>
      </c>
      <c r="Y18" s="17">
        <v>6.8865081379866605E-2</v>
      </c>
      <c r="Z18" s="17">
        <v>2.17733155479783E-2</v>
      </c>
      <c r="AA18" s="17">
        <v>0.12979458532874799</v>
      </c>
      <c r="AB18" s="17">
        <v>9.1314256263512597E-2</v>
      </c>
      <c r="AC18" s="17">
        <v>5.2861214191085699E-2</v>
      </c>
      <c r="AD18" s="17">
        <v>0.118315774527565</v>
      </c>
      <c r="AE18" s="17"/>
      <c r="AF18" s="17">
        <v>0.12764893804910099</v>
      </c>
      <c r="AG18" s="17">
        <v>0.130571694820382</v>
      </c>
      <c r="AH18" s="17">
        <v>5.7718459085181702E-2</v>
      </c>
    </row>
    <row r="19" spans="2:34" x14ac:dyDescent="0.3">
      <c r="B19" s="18" t="s">
        <v>75</v>
      </c>
      <c r="C19" s="19">
        <v>4.32327622632755E-2</v>
      </c>
      <c r="D19" s="19">
        <v>3.22663780284888E-2</v>
      </c>
      <c r="E19" s="19">
        <v>5.3981993799892297E-2</v>
      </c>
      <c r="F19" s="19"/>
      <c r="G19" s="19">
        <v>1.9849321328292601E-2</v>
      </c>
      <c r="H19" s="19">
        <v>1.23465581835341E-2</v>
      </c>
      <c r="I19" s="19">
        <v>7.2724222980187006E-2</v>
      </c>
      <c r="J19" s="19">
        <v>6.00608001929906E-2</v>
      </c>
      <c r="K19" s="19">
        <v>3.9473334613116098E-2</v>
      </c>
      <c r="L19" s="19">
        <v>4.86361806895333E-2</v>
      </c>
      <c r="M19" s="19"/>
      <c r="N19" s="19">
        <v>1.1717929945077501E-2</v>
      </c>
      <c r="O19" s="19">
        <v>3.8672754605085499E-2</v>
      </c>
      <c r="P19" s="19">
        <v>4.8753381603801098E-2</v>
      </c>
      <c r="Q19" s="19">
        <v>7.7966985190540294E-2</v>
      </c>
      <c r="R19" s="19"/>
      <c r="S19" s="19">
        <v>4.6874937352839798E-2</v>
      </c>
      <c r="T19" s="19">
        <v>4.8123559065436403E-2</v>
      </c>
      <c r="U19" s="19">
        <v>1.1266347870416299E-2</v>
      </c>
      <c r="V19" s="19">
        <v>8.18006112394776E-2</v>
      </c>
      <c r="W19" s="19">
        <v>3.3198226758607598E-2</v>
      </c>
      <c r="X19" s="19">
        <v>1.0801381889793399E-2</v>
      </c>
      <c r="Y19" s="19">
        <v>4.0523011282435503E-2</v>
      </c>
      <c r="Z19" s="19">
        <v>2.3862183200508098E-2</v>
      </c>
      <c r="AA19" s="19">
        <v>5.8674565483730901E-2</v>
      </c>
      <c r="AB19" s="19">
        <v>8.0308056625759697E-2</v>
      </c>
      <c r="AC19" s="19">
        <v>0</v>
      </c>
      <c r="AD19" s="19">
        <v>3.13649505005121E-2</v>
      </c>
      <c r="AE19" s="19"/>
      <c r="AF19" s="19">
        <v>5.0120983919232198E-2</v>
      </c>
      <c r="AG19" s="19">
        <v>1.7971694926759402E-2</v>
      </c>
      <c r="AH19" s="19">
        <v>7.0746675463781994E-2</v>
      </c>
    </row>
    <row r="20" spans="2:34" x14ac:dyDescent="0.3">
      <c r="B20" s="16"/>
    </row>
    <row r="21" spans="2:34" x14ac:dyDescent="0.3">
      <c r="B21" t="s">
        <v>64</v>
      </c>
    </row>
    <row r="22" spans="2:34" x14ac:dyDescent="0.3">
      <c r="B22" t="s">
        <v>65</v>
      </c>
    </row>
    <row r="24" spans="2:34" x14ac:dyDescent="0.3">
      <c r="B24"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H16"/>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79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ht="57.6" x14ac:dyDescent="0.3">
      <c r="B9" s="18" t="s">
        <v>77</v>
      </c>
      <c r="C9" s="17">
        <v>0.33047558101167501</v>
      </c>
      <c r="D9" s="17">
        <v>0.38388470593551999</v>
      </c>
      <c r="E9" s="17">
        <v>0.27918500375933297</v>
      </c>
      <c r="F9" s="17"/>
      <c r="G9" s="17">
        <v>0.415687577053375</v>
      </c>
      <c r="H9" s="17">
        <v>0.40744927539360298</v>
      </c>
      <c r="I9" s="17">
        <v>0.33994543067066002</v>
      </c>
      <c r="J9" s="17">
        <v>0.28878542071818403</v>
      </c>
      <c r="K9" s="17">
        <v>0.25652716006618698</v>
      </c>
      <c r="L9" s="17">
        <v>0.28736860632633698</v>
      </c>
      <c r="M9" s="17"/>
      <c r="N9" s="17">
        <v>0.41586536115497402</v>
      </c>
      <c r="O9" s="17">
        <v>0.35539046980289102</v>
      </c>
      <c r="P9" s="17">
        <v>0.27415121506476903</v>
      </c>
      <c r="Q9" s="17">
        <v>0.25843877157345202</v>
      </c>
      <c r="R9" s="17"/>
      <c r="S9" s="17">
        <v>0.43927030758934799</v>
      </c>
      <c r="T9" s="17">
        <v>0.31965575985597999</v>
      </c>
      <c r="U9" s="17">
        <v>0.26015768837627301</v>
      </c>
      <c r="V9" s="17">
        <v>0.25417391139710299</v>
      </c>
      <c r="W9" s="17">
        <v>0.40562203651633499</v>
      </c>
      <c r="X9" s="17">
        <v>0.31150060895640702</v>
      </c>
      <c r="Y9" s="17">
        <v>0.25898442879710598</v>
      </c>
      <c r="Z9" s="17">
        <v>0.36799776852303301</v>
      </c>
      <c r="AA9" s="17">
        <v>0.37158531825024699</v>
      </c>
      <c r="AB9" s="17">
        <v>0.28765889312763898</v>
      </c>
      <c r="AC9" s="17">
        <v>0.36802081038339501</v>
      </c>
      <c r="AD9" s="17">
        <v>0.225704575739548</v>
      </c>
      <c r="AE9" s="17"/>
      <c r="AF9" s="17">
        <v>0.41197861419410697</v>
      </c>
      <c r="AG9" s="17">
        <v>0.50848548898230606</v>
      </c>
      <c r="AH9" s="17">
        <v>0.27080053222275002</v>
      </c>
    </row>
    <row r="10" spans="2:34" ht="57.6" x14ac:dyDescent="0.3">
      <c r="B10" s="18" t="s">
        <v>78</v>
      </c>
      <c r="C10" s="17">
        <v>0.51789339690371095</v>
      </c>
      <c r="D10" s="17">
        <v>0.49599911774074901</v>
      </c>
      <c r="E10" s="17">
        <v>0.53823946307021298</v>
      </c>
      <c r="F10" s="17"/>
      <c r="G10" s="17">
        <v>0.48657503812653902</v>
      </c>
      <c r="H10" s="17">
        <v>0.50670225071752695</v>
      </c>
      <c r="I10" s="17">
        <v>0.55636113777191798</v>
      </c>
      <c r="J10" s="17">
        <v>0.52909770503807396</v>
      </c>
      <c r="K10" s="17">
        <v>0.565121568948183</v>
      </c>
      <c r="L10" s="17">
        <v>0.47549024728885297</v>
      </c>
      <c r="M10" s="17"/>
      <c r="N10" s="17">
        <v>0.480358064970826</v>
      </c>
      <c r="O10" s="17">
        <v>0.51058896273862797</v>
      </c>
      <c r="P10" s="17">
        <v>0.54407633234170605</v>
      </c>
      <c r="Q10" s="17">
        <v>0.54751583306346796</v>
      </c>
      <c r="R10" s="17"/>
      <c r="S10" s="17">
        <v>0.41339377493556201</v>
      </c>
      <c r="T10" s="17">
        <v>0.50775389857316999</v>
      </c>
      <c r="U10" s="17">
        <v>0.57576810967826897</v>
      </c>
      <c r="V10" s="17">
        <v>0.56730394975606002</v>
      </c>
      <c r="W10" s="17">
        <v>0.34427327925803197</v>
      </c>
      <c r="X10" s="17">
        <v>0.55093764117094102</v>
      </c>
      <c r="Y10" s="17">
        <v>0.61282208717409403</v>
      </c>
      <c r="Z10" s="17">
        <v>0.54349897113566203</v>
      </c>
      <c r="AA10" s="17">
        <v>0.54952327857495398</v>
      </c>
      <c r="AB10" s="17">
        <v>0.56411912809221598</v>
      </c>
      <c r="AC10" s="17">
        <v>0.428751385290016</v>
      </c>
      <c r="AD10" s="17">
        <v>0.65611382756458103</v>
      </c>
      <c r="AE10" s="17"/>
      <c r="AF10" s="17">
        <v>0.466717457822865</v>
      </c>
      <c r="AG10" s="17">
        <v>0.41204114899050398</v>
      </c>
      <c r="AH10" s="17">
        <v>0.59946888851957503</v>
      </c>
    </row>
    <row r="11" spans="2:34" x14ac:dyDescent="0.3">
      <c r="B11" s="18" t="s">
        <v>60</v>
      </c>
      <c r="C11" s="19">
        <v>0.15163102208461399</v>
      </c>
      <c r="D11" s="19">
        <v>0.12011617632373101</v>
      </c>
      <c r="E11" s="19">
        <v>0.182575533170453</v>
      </c>
      <c r="F11" s="19"/>
      <c r="G11" s="19">
        <v>9.7737384820085704E-2</v>
      </c>
      <c r="H11" s="19">
        <v>8.5848473888870597E-2</v>
      </c>
      <c r="I11" s="19">
        <v>0.103693431557421</v>
      </c>
      <c r="J11" s="19">
        <v>0.18211687424374201</v>
      </c>
      <c r="K11" s="19">
        <v>0.17835127098563</v>
      </c>
      <c r="L11" s="19">
        <v>0.23714114638480999</v>
      </c>
      <c r="M11" s="19"/>
      <c r="N11" s="19">
        <v>0.1037765738742</v>
      </c>
      <c r="O11" s="19">
        <v>0.13402056745848201</v>
      </c>
      <c r="P11" s="19">
        <v>0.18177245259352501</v>
      </c>
      <c r="Q11" s="19">
        <v>0.19404539536307999</v>
      </c>
      <c r="R11" s="19"/>
      <c r="S11" s="19">
        <v>0.14733591747509001</v>
      </c>
      <c r="T11" s="19">
        <v>0.17259034157084999</v>
      </c>
      <c r="U11" s="19">
        <v>0.16407420194545799</v>
      </c>
      <c r="V11" s="19">
        <v>0.17852213884683599</v>
      </c>
      <c r="W11" s="19">
        <v>0.25010468422563298</v>
      </c>
      <c r="X11" s="19">
        <v>0.13756174987265199</v>
      </c>
      <c r="Y11" s="19">
        <v>0.12819348402879999</v>
      </c>
      <c r="Z11" s="19">
        <v>8.8503260341305803E-2</v>
      </c>
      <c r="AA11" s="19">
        <v>7.8891403174799798E-2</v>
      </c>
      <c r="AB11" s="19">
        <v>0.14822197878014501</v>
      </c>
      <c r="AC11" s="19">
        <v>0.20322780432658799</v>
      </c>
      <c r="AD11" s="19">
        <v>0.11818159669587</v>
      </c>
      <c r="AE11" s="19"/>
      <c r="AF11" s="19">
        <v>0.121303927983028</v>
      </c>
      <c r="AG11" s="19">
        <v>7.9473362027189798E-2</v>
      </c>
      <c r="AH11" s="19">
        <v>0.12973057925767401</v>
      </c>
    </row>
    <row r="12" spans="2:34" x14ac:dyDescent="0.3">
      <c r="B12" s="16"/>
    </row>
    <row r="13" spans="2:34" x14ac:dyDescent="0.3">
      <c r="B13" t="s">
        <v>64</v>
      </c>
    </row>
    <row r="14" spans="2:34" x14ac:dyDescent="0.3">
      <c r="B14" t="s">
        <v>65</v>
      </c>
    </row>
    <row r="16" spans="2:34" x14ac:dyDescent="0.3">
      <c r="B16"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H22"/>
  <sheetViews>
    <sheetView showGridLines="0" topLeftCell="A7" workbookViewId="0">
      <pane xSplit="2" topLeftCell="AG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88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80</v>
      </c>
      <c r="C9" s="17">
        <v>0.13642004684091599</v>
      </c>
      <c r="D9" s="17">
        <v>0.173487383821334</v>
      </c>
      <c r="E9" s="17">
        <v>0.10064078529617899</v>
      </c>
      <c r="F9" s="17"/>
      <c r="G9" s="17">
        <v>0.24451743967724099</v>
      </c>
      <c r="H9" s="17">
        <v>0.25527465356534301</v>
      </c>
      <c r="I9" s="17">
        <v>0.19906317051660699</v>
      </c>
      <c r="J9" s="17">
        <v>7.7120433940957397E-2</v>
      </c>
      <c r="K9" s="17">
        <v>2.5898679360074402E-2</v>
      </c>
      <c r="L9" s="17">
        <v>3.9697207667370497E-2</v>
      </c>
      <c r="M9" s="17"/>
      <c r="N9" s="17">
        <v>0.234752932643084</v>
      </c>
      <c r="O9" s="17">
        <v>0.121260057585813</v>
      </c>
      <c r="P9" s="17">
        <v>6.7559193418300106E-2</v>
      </c>
      <c r="Q9" s="17">
        <v>0.10367588627728901</v>
      </c>
      <c r="R9" s="17"/>
      <c r="S9" s="17">
        <v>0.26175858731762902</v>
      </c>
      <c r="T9" s="17">
        <v>0.1242587727413</v>
      </c>
      <c r="U9" s="17">
        <v>9.7665317482602806E-2</v>
      </c>
      <c r="V9" s="17">
        <v>6.9021859847042594E-2</v>
      </c>
      <c r="W9" s="17">
        <v>0.115029866539646</v>
      </c>
      <c r="X9" s="17">
        <v>0.142020038368984</v>
      </c>
      <c r="Y9" s="17">
        <v>0.13073052140743599</v>
      </c>
      <c r="Z9" s="17">
        <v>0.26974945851376703</v>
      </c>
      <c r="AA9" s="17">
        <v>0.115770765221264</v>
      </c>
      <c r="AB9" s="17">
        <v>7.4816641967942896E-2</v>
      </c>
      <c r="AC9" s="17">
        <v>0.110588399025506</v>
      </c>
      <c r="AD9" s="17">
        <v>8.6188996993827399E-2</v>
      </c>
      <c r="AE9" s="17"/>
      <c r="AF9" s="17">
        <v>0.131080193563784</v>
      </c>
      <c r="AG9" s="17">
        <v>0.28383089156514502</v>
      </c>
      <c r="AH9" s="17">
        <v>0.107680165979907</v>
      </c>
    </row>
    <row r="10" spans="2:34" x14ac:dyDescent="0.3">
      <c r="B10" s="18" t="s">
        <v>81</v>
      </c>
      <c r="C10" s="17">
        <v>0.35253183150189499</v>
      </c>
      <c r="D10" s="17">
        <v>0.38993121628156402</v>
      </c>
      <c r="E10" s="17">
        <v>0.314892463106209</v>
      </c>
      <c r="F10" s="17"/>
      <c r="G10" s="17">
        <v>0.40758557968576897</v>
      </c>
      <c r="H10" s="17">
        <v>0.38566603410105399</v>
      </c>
      <c r="I10" s="17">
        <v>0.35208101496115901</v>
      </c>
      <c r="J10" s="17">
        <v>0.32423615255984001</v>
      </c>
      <c r="K10" s="17">
        <v>0.361606604344618</v>
      </c>
      <c r="L10" s="17">
        <v>0.30631541469163298</v>
      </c>
      <c r="M10" s="17"/>
      <c r="N10" s="17">
        <v>0.38143765804247498</v>
      </c>
      <c r="O10" s="17">
        <v>0.40034923671926298</v>
      </c>
      <c r="P10" s="17">
        <v>0.324766689179801</v>
      </c>
      <c r="Q10" s="17">
        <v>0.29795400325507898</v>
      </c>
      <c r="R10" s="17"/>
      <c r="S10" s="17">
        <v>0.325153160219181</v>
      </c>
      <c r="T10" s="17">
        <v>0.30681312708242697</v>
      </c>
      <c r="U10" s="17">
        <v>0.25244464333364602</v>
      </c>
      <c r="V10" s="17">
        <v>0.33906353899657099</v>
      </c>
      <c r="W10" s="17">
        <v>0.42514422504338401</v>
      </c>
      <c r="X10" s="17">
        <v>0.35456155810196599</v>
      </c>
      <c r="Y10" s="17">
        <v>0.40954738621364001</v>
      </c>
      <c r="Z10" s="17">
        <v>0.26667628982239699</v>
      </c>
      <c r="AA10" s="17">
        <v>0.374699140660053</v>
      </c>
      <c r="AB10" s="17">
        <v>0.42941593912751203</v>
      </c>
      <c r="AC10" s="17">
        <v>0.386738213068891</v>
      </c>
      <c r="AD10" s="17">
        <v>0.40639478617005798</v>
      </c>
      <c r="AE10" s="17"/>
      <c r="AF10" s="17">
        <v>0.36626396836192499</v>
      </c>
      <c r="AG10" s="17">
        <v>0.428986228949226</v>
      </c>
      <c r="AH10" s="17">
        <v>0.30988238947244401</v>
      </c>
    </row>
    <row r="11" spans="2:34" ht="28.8" x14ac:dyDescent="0.3">
      <c r="B11" s="18" t="s">
        <v>82</v>
      </c>
      <c r="C11" s="17">
        <v>0.26661384883130801</v>
      </c>
      <c r="D11" s="17">
        <v>0.2163233352402</v>
      </c>
      <c r="E11" s="17">
        <v>0.31604256751340198</v>
      </c>
      <c r="F11" s="17"/>
      <c r="G11" s="17">
        <v>0.121662507311949</v>
      </c>
      <c r="H11" s="17">
        <v>0.156022248035739</v>
      </c>
      <c r="I11" s="17">
        <v>0.25887297939436898</v>
      </c>
      <c r="J11" s="17">
        <v>0.31934882625550298</v>
      </c>
      <c r="K11" s="17">
        <v>0.33715954160879402</v>
      </c>
      <c r="L11" s="17">
        <v>0.36857506833979298</v>
      </c>
      <c r="M11" s="17"/>
      <c r="N11" s="17">
        <v>0.20867792029571</v>
      </c>
      <c r="O11" s="17">
        <v>0.25182901279587599</v>
      </c>
      <c r="P11" s="17">
        <v>0.27891467622009802</v>
      </c>
      <c r="Q11" s="17">
        <v>0.33824365435449699</v>
      </c>
      <c r="R11" s="17"/>
      <c r="S11" s="17">
        <v>0.202024822303913</v>
      </c>
      <c r="T11" s="17">
        <v>0.320246126227964</v>
      </c>
      <c r="U11" s="17">
        <v>0.38119983420153403</v>
      </c>
      <c r="V11" s="17">
        <v>0.31761278374249302</v>
      </c>
      <c r="W11" s="17">
        <v>0.239697176360226</v>
      </c>
      <c r="X11" s="17">
        <v>0.27068887999500102</v>
      </c>
      <c r="Y11" s="17">
        <v>0.24623221459469899</v>
      </c>
      <c r="Z11" s="17">
        <v>0.20805631030258401</v>
      </c>
      <c r="AA11" s="17">
        <v>0.243231532755319</v>
      </c>
      <c r="AB11" s="17">
        <v>0.243618789787272</v>
      </c>
      <c r="AC11" s="17">
        <v>0.26065574165664801</v>
      </c>
      <c r="AD11" s="17">
        <v>0.22104778351828</v>
      </c>
      <c r="AE11" s="17"/>
      <c r="AF11" s="17">
        <v>0.28163284678082401</v>
      </c>
      <c r="AG11" s="17">
        <v>0.19406754126584</v>
      </c>
      <c r="AH11" s="17">
        <v>0.29595250701644998</v>
      </c>
    </row>
    <row r="12" spans="2:34" x14ac:dyDescent="0.3">
      <c r="B12" s="18" t="s">
        <v>83</v>
      </c>
      <c r="C12" s="17">
        <v>0.15635841673089401</v>
      </c>
      <c r="D12" s="17">
        <v>0.128914392168962</v>
      </c>
      <c r="E12" s="17">
        <v>0.18335345689053001</v>
      </c>
      <c r="F12" s="17"/>
      <c r="G12" s="17">
        <v>0.14236619001284001</v>
      </c>
      <c r="H12" s="17">
        <v>0.109536080831328</v>
      </c>
      <c r="I12" s="17">
        <v>0.11712902752021399</v>
      </c>
      <c r="J12" s="17">
        <v>0.15680152137001499</v>
      </c>
      <c r="K12" s="17">
        <v>0.19293457716000201</v>
      </c>
      <c r="L12" s="17">
        <v>0.21063120791155299</v>
      </c>
      <c r="M12" s="17"/>
      <c r="N12" s="17">
        <v>0.142861201467094</v>
      </c>
      <c r="O12" s="17">
        <v>0.16868988353448</v>
      </c>
      <c r="P12" s="17">
        <v>0.166910500261475</v>
      </c>
      <c r="Q12" s="17">
        <v>0.14745676721346099</v>
      </c>
      <c r="R12" s="17"/>
      <c r="S12" s="17">
        <v>0.13800274402569199</v>
      </c>
      <c r="T12" s="17">
        <v>0.145137491897631</v>
      </c>
      <c r="U12" s="17">
        <v>0.18286458176028</v>
      </c>
      <c r="V12" s="17">
        <v>0.138666928820148</v>
      </c>
      <c r="W12" s="17">
        <v>0.13784918175734701</v>
      </c>
      <c r="X12" s="17">
        <v>0.113374036300909</v>
      </c>
      <c r="Y12" s="17">
        <v>0.16339424888583401</v>
      </c>
      <c r="Z12" s="17">
        <v>0.208651555740726</v>
      </c>
      <c r="AA12" s="17">
        <v>0.20761246524615201</v>
      </c>
      <c r="AB12" s="17">
        <v>0.167031132861233</v>
      </c>
      <c r="AC12" s="17">
        <v>0.12441734827201301</v>
      </c>
      <c r="AD12" s="17">
        <v>0.19005245934647699</v>
      </c>
      <c r="AE12" s="17"/>
      <c r="AF12" s="17">
        <v>0.164134123479412</v>
      </c>
      <c r="AG12" s="17">
        <v>4.9898109020874999E-2</v>
      </c>
      <c r="AH12" s="17">
        <v>0.172600957607564</v>
      </c>
    </row>
    <row r="13" spans="2:34" x14ac:dyDescent="0.3">
      <c r="B13" s="18" t="s">
        <v>84</v>
      </c>
      <c r="C13" s="17">
        <v>6.2906903731320005E-2</v>
      </c>
      <c r="D13" s="17">
        <v>7.2053771269600705E-2</v>
      </c>
      <c r="E13" s="17">
        <v>5.4135232445677001E-2</v>
      </c>
      <c r="F13" s="17"/>
      <c r="G13" s="17">
        <v>5.6050651102017998E-2</v>
      </c>
      <c r="H13" s="17">
        <v>6.0958256450997297E-2</v>
      </c>
      <c r="I13" s="17">
        <v>5.8437966707069702E-2</v>
      </c>
      <c r="J13" s="17">
        <v>7.6458707067654605E-2</v>
      </c>
      <c r="K13" s="17">
        <v>6.3814956658645797E-2</v>
      </c>
      <c r="L13" s="17">
        <v>6.1077508003521699E-2</v>
      </c>
      <c r="M13" s="17"/>
      <c r="N13" s="17">
        <v>2.53289889263799E-2</v>
      </c>
      <c r="O13" s="17">
        <v>3.9871651943858201E-2</v>
      </c>
      <c r="P13" s="17">
        <v>0.12521615909008199</v>
      </c>
      <c r="Q13" s="17">
        <v>7.3615294968540496E-2</v>
      </c>
      <c r="R13" s="17"/>
      <c r="S13" s="17">
        <v>5.1679687318599697E-2</v>
      </c>
      <c r="T13" s="17">
        <v>8.1890212015529901E-2</v>
      </c>
      <c r="U13" s="17">
        <v>7.3553842391501506E-2</v>
      </c>
      <c r="V13" s="17">
        <v>9.0572691233665195E-2</v>
      </c>
      <c r="W13" s="17">
        <v>6.6359420632201196E-2</v>
      </c>
      <c r="X13" s="17">
        <v>9.7457603345812299E-2</v>
      </c>
      <c r="Y13" s="17">
        <v>5.0095628898391399E-2</v>
      </c>
      <c r="Z13" s="17">
        <v>2.3862183200508098E-2</v>
      </c>
      <c r="AA13" s="17">
        <v>4.1303629196407697E-2</v>
      </c>
      <c r="AB13" s="17">
        <v>3.4851671019986902E-2</v>
      </c>
      <c r="AC13" s="17">
        <v>5.6982976876580001E-2</v>
      </c>
      <c r="AD13" s="17">
        <v>6.8414322849680298E-2</v>
      </c>
      <c r="AE13" s="17"/>
      <c r="AF13" s="17">
        <v>4.1516075848076997E-2</v>
      </c>
      <c r="AG13" s="17">
        <v>3.3676756828357399E-2</v>
      </c>
      <c r="AH13" s="17">
        <v>0.10108873193345499</v>
      </c>
    </row>
    <row r="14" spans="2:34" x14ac:dyDescent="0.3">
      <c r="B14" s="18" t="s">
        <v>60</v>
      </c>
      <c r="C14" s="17">
        <v>2.51689523636669E-2</v>
      </c>
      <c r="D14" s="17">
        <v>1.92899012183393E-2</v>
      </c>
      <c r="E14" s="17">
        <v>3.09354947480023E-2</v>
      </c>
      <c r="F14" s="17"/>
      <c r="G14" s="17">
        <v>2.7817632210182099E-2</v>
      </c>
      <c r="H14" s="17">
        <v>3.2542727015539001E-2</v>
      </c>
      <c r="I14" s="17">
        <v>1.4415840900581E-2</v>
      </c>
      <c r="J14" s="17">
        <v>4.60343588060294E-2</v>
      </c>
      <c r="K14" s="17">
        <v>1.8585640867866599E-2</v>
      </c>
      <c r="L14" s="17">
        <v>1.3703593386129399E-2</v>
      </c>
      <c r="M14" s="17"/>
      <c r="N14" s="17">
        <v>6.94129862525738E-3</v>
      </c>
      <c r="O14" s="17">
        <v>1.8000157420709501E-2</v>
      </c>
      <c r="P14" s="17">
        <v>3.6632781830243703E-2</v>
      </c>
      <c r="Q14" s="17">
        <v>3.90543939311329E-2</v>
      </c>
      <c r="R14" s="17"/>
      <c r="S14" s="17">
        <v>2.1380998814985099E-2</v>
      </c>
      <c r="T14" s="17">
        <v>2.16542700351487E-2</v>
      </c>
      <c r="U14" s="17">
        <v>1.2271780830436001E-2</v>
      </c>
      <c r="V14" s="17">
        <v>4.50621973600802E-2</v>
      </c>
      <c r="W14" s="17">
        <v>1.5920129667194999E-2</v>
      </c>
      <c r="X14" s="17">
        <v>2.18978838873281E-2</v>
      </c>
      <c r="Y14" s="17">
        <v>0</v>
      </c>
      <c r="Z14" s="17">
        <v>2.30042024200178E-2</v>
      </c>
      <c r="AA14" s="17">
        <v>1.7382466920804002E-2</v>
      </c>
      <c r="AB14" s="17">
        <v>5.0265825236053302E-2</v>
      </c>
      <c r="AC14" s="17">
        <v>6.0617321100361103E-2</v>
      </c>
      <c r="AD14" s="17">
        <v>2.7901651121677699E-2</v>
      </c>
      <c r="AE14" s="17"/>
      <c r="AF14" s="17">
        <v>1.5372791965978299E-2</v>
      </c>
      <c r="AG14" s="17">
        <v>9.54047237055714E-3</v>
      </c>
      <c r="AH14" s="17">
        <v>1.2795247990181099E-2</v>
      </c>
    </row>
    <row r="15" spans="2:34" x14ac:dyDescent="0.3">
      <c r="B15" s="18" t="s">
        <v>85</v>
      </c>
      <c r="C15" s="20">
        <v>0.48895187834281101</v>
      </c>
      <c r="D15" s="20">
        <v>0.56341860010289702</v>
      </c>
      <c r="E15" s="20">
        <v>0.41553324840238798</v>
      </c>
      <c r="F15" s="20"/>
      <c r="G15" s="20">
        <v>0.65210301936301096</v>
      </c>
      <c r="H15" s="20">
        <v>0.640940687666397</v>
      </c>
      <c r="I15" s="20">
        <v>0.551144185477767</v>
      </c>
      <c r="J15" s="20">
        <v>0.40135658650079797</v>
      </c>
      <c r="K15" s="20">
        <v>0.38750528370469201</v>
      </c>
      <c r="L15" s="20">
        <v>0.34601262235900299</v>
      </c>
      <c r="M15" s="20"/>
      <c r="N15" s="20">
        <v>0.61619059068555904</v>
      </c>
      <c r="O15" s="20">
        <v>0.52160929430507597</v>
      </c>
      <c r="P15" s="20">
        <v>0.39232588259810097</v>
      </c>
      <c r="Q15" s="20">
        <v>0.401629889532368</v>
      </c>
      <c r="R15" s="20"/>
      <c r="S15" s="20">
        <v>0.58691174753680997</v>
      </c>
      <c r="T15" s="20">
        <v>0.43107189982372701</v>
      </c>
      <c r="U15" s="20">
        <v>0.35010996081624901</v>
      </c>
      <c r="V15" s="20">
        <v>0.408085398843613</v>
      </c>
      <c r="W15" s="20">
        <v>0.54017409158302998</v>
      </c>
      <c r="X15" s="20">
        <v>0.49658159647094902</v>
      </c>
      <c r="Y15" s="20">
        <v>0.54027790762107597</v>
      </c>
      <c r="Z15" s="20">
        <v>0.53642574833616397</v>
      </c>
      <c r="AA15" s="20">
        <v>0.490469905881317</v>
      </c>
      <c r="AB15" s="20">
        <v>0.50423258109545499</v>
      </c>
      <c r="AC15" s="20">
        <v>0.49732661209439799</v>
      </c>
      <c r="AD15" s="20">
        <v>0.49258378316388501</v>
      </c>
      <c r="AE15" s="20"/>
      <c r="AF15" s="20">
        <v>0.49734416192570902</v>
      </c>
      <c r="AG15" s="20">
        <v>0.71281712051436996</v>
      </c>
      <c r="AH15" s="20">
        <v>0.41756255545234999</v>
      </c>
    </row>
    <row r="16" spans="2:34" x14ac:dyDescent="0.3">
      <c r="B16" s="18" t="s">
        <v>86</v>
      </c>
      <c r="C16" s="20">
        <v>0.219265320462214</v>
      </c>
      <c r="D16" s="20">
        <v>0.200968163438563</v>
      </c>
      <c r="E16" s="20">
        <v>0.23748868933620701</v>
      </c>
      <c r="F16" s="20"/>
      <c r="G16" s="20">
        <v>0.19841684111485799</v>
      </c>
      <c r="H16" s="20">
        <v>0.17049433728232499</v>
      </c>
      <c r="I16" s="20">
        <v>0.175566994227283</v>
      </c>
      <c r="J16" s="20">
        <v>0.23326022843767</v>
      </c>
      <c r="K16" s="20">
        <v>0.25674953381864701</v>
      </c>
      <c r="L16" s="20">
        <v>0.27170871591507401</v>
      </c>
      <c r="M16" s="20"/>
      <c r="N16" s="20">
        <v>0.16819019039347399</v>
      </c>
      <c r="O16" s="20">
        <v>0.208561535478339</v>
      </c>
      <c r="P16" s="20">
        <v>0.29212665935155702</v>
      </c>
      <c r="Q16" s="20">
        <v>0.22107206218200201</v>
      </c>
      <c r="R16" s="20"/>
      <c r="S16" s="20">
        <v>0.189682431344291</v>
      </c>
      <c r="T16" s="20">
        <v>0.22702770391315999</v>
      </c>
      <c r="U16" s="20">
        <v>0.25641842415178201</v>
      </c>
      <c r="V16" s="20">
        <v>0.22923962005381401</v>
      </c>
      <c r="W16" s="20">
        <v>0.20420860238954799</v>
      </c>
      <c r="X16" s="20">
        <v>0.210831639646722</v>
      </c>
      <c r="Y16" s="20">
        <v>0.21348987778422501</v>
      </c>
      <c r="Z16" s="20">
        <v>0.232513738941234</v>
      </c>
      <c r="AA16" s="20">
        <v>0.24891609444255999</v>
      </c>
      <c r="AB16" s="20">
        <v>0.20188280388122001</v>
      </c>
      <c r="AC16" s="20">
        <v>0.181400325148593</v>
      </c>
      <c r="AD16" s="20">
        <v>0.25846678219615699</v>
      </c>
      <c r="AE16" s="20"/>
      <c r="AF16" s="20">
        <v>0.20565019932748899</v>
      </c>
      <c r="AG16" s="20">
        <v>8.3574865849232405E-2</v>
      </c>
      <c r="AH16" s="20">
        <v>0.27368968954101902</v>
      </c>
    </row>
    <row r="17" spans="2:34" x14ac:dyDescent="0.3">
      <c r="B17" s="18" t="s">
        <v>87</v>
      </c>
      <c r="C17" s="21">
        <v>0.26968655788059698</v>
      </c>
      <c r="D17" s="21">
        <v>0.36245043666433402</v>
      </c>
      <c r="E17" s="21">
        <v>0.178044559066181</v>
      </c>
      <c r="F17" s="21"/>
      <c r="G17" s="21">
        <v>0.45368617824815199</v>
      </c>
      <c r="H17" s="21">
        <v>0.47044635038407201</v>
      </c>
      <c r="I17" s="21">
        <v>0.375577191250483</v>
      </c>
      <c r="J17" s="21">
        <v>0.168096358063128</v>
      </c>
      <c r="K17" s="21">
        <v>0.13075574988604499</v>
      </c>
      <c r="L17" s="21">
        <v>7.4303906443928994E-2</v>
      </c>
      <c r="M17" s="21"/>
      <c r="N17" s="21">
        <v>0.44800040029208599</v>
      </c>
      <c r="O17" s="21">
        <v>0.31304775882673702</v>
      </c>
      <c r="P17" s="21">
        <v>0.100199223246544</v>
      </c>
      <c r="Q17" s="21">
        <v>0.18055782735036599</v>
      </c>
      <c r="R17" s="21"/>
      <c r="S17" s="21">
        <v>0.397229316192519</v>
      </c>
      <c r="T17" s="21">
        <v>0.20404419591056699</v>
      </c>
      <c r="U17" s="21">
        <v>9.3691536664467306E-2</v>
      </c>
      <c r="V17" s="21">
        <v>0.17884577878979999</v>
      </c>
      <c r="W17" s="21">
        <v>0.33596548919348201</v>
      </c>
      <c r="X17" s="21">
        <v>0.28574995682422799</v>
      </c>
      <c r="Y17" s="21">
        <v>0.32678802983685101</v>
      </c>
      <c r="Z17" s="21">
        <v>0.30391200939493002</v>
      </c>
      <c r="AA17" s="21">
        <v>0.24155381143875701</v>
      </c>
      <c r="AB17" s="21">
        <v>0.302349777214235</v>
      </c>
      <c r="AC17" s="21">
        <v>0.31592628694580399</v>
      </c>
      <c r="AD17" s="21">
        <v>0.234117000967728</v>
      </c>
      <c r="AE17" s="21"/>
      <c r="AF17" s="21">
        <v>0.29169396259822</v>
      </c>
      <c r="AG17" s="21">
        <v>0.62924225466513795</v>
      </c>
      <c r="AH17" s="21">
        <v>0.143872865911332</v>
      </c>
    </row>
    <row r="18" spans="2:34" x14ac:dyDescent="0.3">
      <c r="B18" s="16"/>
    </row>
    <row r="19" spans="2:34" x14ac:dyDescent="0.3">
      <c r="B19" t="s">
        <v>64</v>
      </c>
    </row>
    <row r="20" spans="2:34" x14ac:dyDescent="0.3">
      <c r="B20" t="s">
        <v>65</v>
      </c>
    </row>
    <row r="22" spans="2:34" x14ac:dyDescent="0.3">
      <c r="B22"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7" width="20.77734375" customWidth="1"/>
  </cols>
  <sheetData>
    <row r="2" spans="2:7" ht="40.049999999999997" customHeight="1" x14ac:dyDescent="0.3">
      <c r="D2" s="29" t="s">
        <v>97</v>
      </c>
      <c r="E2" s="26"/>
      <c r="F2" s="26"/>
      <c r="G2" s="26"/>
    </row>
    <row r="6" spans="2:7" ht="49.95" customHeight="1" x14ac:dyDescent="0.3">
      <c r="B6" s="23" t="s">
        <v>15</v>
      </c>
      <c r="C6" s="23" t="s">
        <v>89</v>
      </c>
      <c r="D6" s="23" t="s">
        <v>90</v>
      </c>
      <c r="E6" s="23" t="s">
        <v>91</v>
      </c>
      <c r="F6" s="23" t="s">
        <v>92</v>
      </c>
    </row>
    <row r="7" spans="2:7" x14ac:dyDescent="0.3">
      <c r="B7" s="18" t="s">
        <v>93</v>
      </c>
      <c r="C7" s="17">
        <v>0.205128183051521</v>
      </c>
      <c r="D7" s="17">
        <v>0.180220968469922</v>
      </c>
      <c r="E7" s="17">
        <v>0.18531993759255699</v>
      </c>
      <c r="F7" s="17">
        <v>0.167145462446671</v>
      </c>
    </row>
    <row r="8" spans="2:7" x14ac:dyDescent="0.3">
      <c r="B8" s="18" t="s">
        <v>94</v>
      </c>
      <c r="C8" s="17">
        <v>0.52451436129715101</v>
      </c>
      <c r="D8" s="17">
        <v>0.51873556701768098</v>
      </c>
      <c r="E8" s="17">
        <v>0.48418872333309498</v>
      </c>
      <c r="F8" s="17">
        <v>0.48592842841203998</v>
      </c>
    </row>
    <row r="9" spans="2:7" x14ac:dyDescent="0.3">
      <c r="B9" s="18" t="s">
        <v>95</v>
      </c>
      <c r="C9" s="17">
        <v>0.12753274802515399</v>
      </c>
      <c r="D9" s="17">
        <v>0.152130867285029</v>
      </c>
      <c r="E9" s="17">
        <v>0.182583017195009</v>
      </c>
      <c r="F9" s="17">
        <v>0.17550060548166499</v>
      </c>
    </row>
    <row r="10" spans="2:7" ht="28.8" x14ac:dyDescent="0.3">
      <c r="B10" s="18" t="s">
        <v>96</v>
      </c>
      <c r="C10" s="17">
        <v>2.91623823126177E-2</v>
      </c>
      <c r="D10" s="17">
        <v>3.77420786622868E-2</v>
      </c>
      <c r="E10" s="17">
        <v>5.7090036377467297E-2</v>
      </c>
      <c r="F10" s="17">
        <v>4.6915882045758903E-2</v>
      </c>
    </row>
    <row r="11" spans="2:7" x14ac:dyDescent="0.3">
      <c r="B11" s="18" t="s">
        <v>60</v>
      </c>
      <c r="C11" s="17">
        <v>0.11366232531355699</v>
      </c>
      <c r="D11" s="17">
        <v>0.11117051856508001</v>
      </c>
      <c r="E11" s="17">
        <v>9.0818285501871293E-2</v>
      </c>
      <c r="F11" s="17">
        <v>0.124509621613866</v>
      </c>
    </row>
    <row r="12" spans="2:7" x14ac:dyDescent="0.3">
      <c r="B12" s="16"/>
      <c r="C12" s="16"/>
      <c r="D12" s="16"/>
      <c r="E12" s="16"/>
      <c r="F12" s="16"/>
    </row>
    <row r="13" spans="2:7" x14ac:dyDescent="0.3">
      <c r="B13" t="s">
        <v>64</v>
      </c>
    </row>
    <row r="14" spans="2:7" x14ac:dyDescent="0.3">
      <c r="B14" t="s">
        <v>65</v>
      </c>
    </row>
    <row r="18" spans="2:2" x14ac:dyDescent="0.3">
      <c r="B18"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H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4" width="10.77734375" customWidth="1"/>
    <col min="35" max="35" width="2.21875" customWidth="1"/>
  </cols>
  <sheetData>
    <row r="2" spans="2:34" ht="40.049999999999997" customHeight="1" x14ac:dyDescent="0.3">
      <c r="D2" s="29" t="s">
        <v>98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5" spans="2:34" ht="30" customHeight="1" x14ac:dyDescent="0.3">
      <c r="B5" s="15"/>
      <c r="C5" s="15"/>
      <c r="D5" s="30" t="s">
        <v>46</v>
      </c>
      <c r="E5" s="30"/>
      <c r="F5" s="15"/>
      <c r="G5" s="30" t="s">
        <v>47</v>
      </c>
      <c r="H5" s="30"/>
      <c r="I5" s="30"/>
      <c r="J5" s="30"/>
      <c r="K5" s="30"/>
      <c r="L5" s="30"/>
      <c r="M5" s="15"/>
      <c r="N5" s="30" t="s">
        <v>48</v>
      </c>
      <c r="O5" s="30"/>
      <c r="P5" s="30"/>
      <c r="Q5" s="30"/>
      <c r="R5" s="15"/>
      <c r="S5" s="30" t="s">
        <v>49</v>
      </c>
      <c r="T5" s="30"/>
      <c r="U5" s="30"/>
      <c r="V5" s="30"/>
      <c r="W5" s="30"/>
      <c r="X5" s="30"/>
      <c r="Y5" s="30"/>
      <c r="Z5" s="30"/>
      <c r="AA5" s="30"/>
      <c r="AB5" s="30"/>
      <c r="AC5" s="30"/>
      <c r="AD5" s="30"/>
      <c r="AE5" s="15"/>
      <c r="AF5" s="30" t="s">
        <v>50</v>
      </c>
      <c r="AG5" s="30"/>
      <c r="AH5" s="30"/>
    </row>
    <row r="6" spans="2:34" ht="43.2" x14ac:dyDescent="0.3">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row>
    <row r="7" spans="2:34" ht="30" customHeight="1" x14ac:dyDescent="0.3">
      <c r="B7" s="10" t="s">
        <v>19</v>
      </c>
      <c r="C7" s="10">
        <v>1007</v>
      </c>
      <c r="D7" s="10">
        <v>498</v>
      </c>
      <c r="E7" s="10">
        <v>508</v>
      </c>
      <c r="F7" s="10"/>
      <c r="G7" s="10">
        <v>150</v>
      </c>
      <c r="H7" s="10">
        <v>180</v>
      </c>
      <c r="I7" s="10">
        <v>137</v>
      </c>
      <c r="J7" s="10">
        <v>170</v>
      </c>
      <c r="K7" s="10">
        <v>150</v>
      </c>
      <c r="L7" s="10">
        <v>220</v>
      </c>
      <c r="M7" s="10"/>
      <c r="N7" s="10">
        <v>280</v>
      </c>
      <c r="O7" s="10">
        <v>260</v>
      </c>
      <c r="P7" s="10">
        <v>206</v>
      </c>
      <c r="Q7" s="10">
        <v>257</v>
      </c>
      <c r="R7" s="10"/>
      <c r="S7" s="10">
        <v>135</v>
      </c>
      <c r="T7" s="10">
        <v>133</v>
      </c>
      <c r="U7" s="10">
        <v>85</v>
      </c>
      <c r="V7" s="10">
        <v>91</v>
      </c>
      <c r="W7" s="10">
        <v>59</v>
      </c>
      <c r="X7" s="10">
        <v>84</v>
      </c>
      <c r="Y7" s="10">
        <v>78</v>
      </c>
      <c r="Z7" s="10">
        <v>44</v>
      </c>
      <c r="AA7" s="10">
        <v>115</v>
      </c>
      <c r="AB7" s="10">
        <v>95</v>
      </c>
      <c r="AC7" s="10">
        <v>55</v>
      </c>
      <c r="AD7" s="10">
        <v>33</v>
      </c>
      <c r="AE7" s="10"/>
      <c r="AF7" s="10">
        <v>143</v>
      </c>
      <c r="AG7" s="10">
        <v>225</v>
      </c>
      <c r="AH7" s="10">
        <v>221</v>
      </c>
    </row>
    <row r="8" spans="2:34" ht="30" customHeight="1" x14ac:dyDescent="0.3">
      <c r="B8" s="11" t="s">
        <v>20</v>
      </c>
      <c r="C8" s="11">
        <v>1007</v>
      </c>
      <c r="D8" s="11">
        <v>496</v>
      </c>
      <c r="E8" s="11">
        <v>510</v>
      </c>
      <c r="F8" s="11"/>
      <c r="G8" s="11">
        <v>140</v>
      </c>
      <c r="H8" s="11">
        <v>171</v>
      </c>
      <c r="I8" s="11">
        <v>172</v>
      </c>
      <c r="J8" s="11">
        <v>171</v>
      </c>
      <c r="K8" s="11">
        <v>142</v>
      </c>
      <c r="L8" s="11">
        <v>211</v>
      </c>
      <c r="M8" s="11"/>
      <c r="N8" s="11">
        <v>271</v>
      </c>
      <c r="O8" s="11">
        <v>261</v>
      </c>
      <c r="P8" s="11">
        <v>221</v>
      </c>
      <c r="Q8" s="11">
        <v>250</v>
      </c>
      <c r="R8" s="11"/>
      <c r="S8" s="11">
        <v>141</v>
      </c>
      <c r="T8" s="11">
        <v>131</v>
      </c>
      <c r="U8" s="11">
        <v>81</v>
      </c>
      <c r="V8" s="11">
        <v>91</v>
      </c>
      <c r="W8" s="11">
        <v>70</v>
      </c>
      <c r="X8" s="11">
        <v>91</v>
      </c>
      <c r="Y8" s="11">
        <v>80</v>
      </c>
      <c r="Z8" s="11">
        <v>40</v>
      </c>
      <c r="AA8" s="11">
        <v>111</v>
      </c>
      <c r="AB8" s="11">
        <v>91</v>
      </c>
      <c r="AC8" s="11">
        <v>50</v>
      </c>
      <c r="AD8" s="11">
        <v>30</v>
      </c>
      <c r="AE8" s="11"/>
      <c r="AF8" s="11">
        <v>143</v>
      </c>
      <c r="AG8" s="11">
        <v>229</v>
      </c>
      <c r="AH8" s="11">
        <v>224</v>
      </c>
    </row>
    <row r="9" spans="2:34" x14ac:dyDescent="0.3">
      <c r="B9" s="18" t="s">
        <v>93</v>
      </c>
      <c r="C9" s="17">
        <v>0.205128183051521</v>
      </c>
      <c r="D9" s="17">
        <v>0.25420581411107901</v>
      </c>
      <c r="E9" s="17">
        <v>0.15584304178900299</v>
      </c>
      <c r="F9" s="17"/>
      <c r="G9" s="17">
        <v>0.334410612546997</v>
      </c>
      <c r="H9" s="17">
        <v>0.31388696126499399</v>
      </c>
      <c r="I9" s="17">
        <v>0.225074336099889</v>
      </c>
      <c r="J9" s="17">
        <v>0.12862818861922701</v>
      </c>
      <c r="K9" s="17">
        <v>0.118138279145625</v>
      </c>
      <c r="L9" s="17">
        <v>0.13546045613760699</v>
      </c>
      <c r="M9" s="17"/>
      <c r="N9" s="17">
        <v>0.33586043384237102</v>
      </c>
      <c r="O9" s="17">
        <v>0.20077263935957501</v>
      </c>
      <c r="P9" s="17">
        <v>0.10868422209522</v>
      </c>
      <c r="Q9" s="17">
        <v>0.14763379456426401</v>
      </c>
      <c r="R9" s="17"/>
      <c r="S9" s="17">
        <v>0.315527262785114</v>
      </c>
      <c r="T9" s="17">
        <v>0.15481082059944801</v>
      </c>
      <c r="U9" s="17">
        <v>0.15292617533403299</v>
      </c>
      <c r="V9" s="17">
        <v>0.15133617451949999</v>
      </c>
      <c r="W9" s="17">
        <v>0.16458706146084401</v>
      </c>
      <c r="X9" s="17">
        <v>0.195070926584962</v>
      </c>
      <c r="Y9" s="17">
        <v>0.228752400447439</v>
      </c>
      <c r="Z9" s="17">
        <v>0.31293705194928201</v>
      </c>
      <c r="AA9" s="17">
        <v>0.19987480538729699</v>
      </c>
      <c r="AB9" s="17">
        <v>0.160833669215693</v>
      </c>
      <c r="AC9" s="17">
        <v>0.162098593137705</v>
      </c>
      <c r="AD9" s="17">
        <v>0.35403790159409199</v>
      </c>
      <c r="AE9" s="17"/>
      <c r="AF9" s="17">
        <v>0.203007121401409</v>
      </c>
      <c r="AG9" s="17">
        <v>0.36936731467144202</v>
      </c>
      <c r="AH9" s="17">
        <v>0.153064381648501</v>
      </c>
    </row>
    <row r="10" spans="2:34" x14ac:dyDescent="0.3">
      <c r="B10" s="18" t="s">
        <v>94</v>
      </c>
      <c r="C10" s="17">
        <v>0.52451436129715101</v>
      </c>
      <c r="D10" s="17">
        <v>0.51519302023084801</v>
      </c>
      <c r="E10" s="17">
        <v>0.53460763279680801</v>
      </c>
      <c r="F10" s="17"/>
      <c r="G10" s="17">
        <v>0.39932565574282403</v>
      </c>
      <c r="H10" s="17">
        <v>0.51415775675003905</v>
      </c>
      <c r="I10" s="17">
        <v>0.54207171567670098</v>
      </c>
      <c r="J10" s="17">
        <v>0.53231394029207701</v>
      </c>
      <c r="K10" s="17">
        <v>0.57847593071580194</v>
      </c>
      <c r="L10" s="17">
        <v>0.55904344466844003</v>
      </c>
      <c r="M10" s="17"/>
      <c r="N10" s="17">
        <v>0.48730676964224301</v>
      </c>
      <c r="O10" s="17">
        <v>0.57231357100001801</v>
      </c>
      <c r="P10" s="17">
        <v>0.53934968293566299</v>
      </c>
      <c r="Q10" s="17">
        <v>0.50671538482693201</v>
      </c>
      <c r="R10" s="17"/>
      <c r="S10" s="17">
        <v>0.47105717164454303</v>
      </c>
      <c r="T10" s="17">
        <v>0.57541964012616698</v>
      </c>
      <c r="U10" s="17">
        <v>0.525607636598177</v>
      </c>
      <c r="V10" s="17">
        <v>0.52513784129841701</v>
      </c>
      <c r="W10" s="17">
        <v>0.509957283780751</v>
      </c>
      <c r="X10" s="17">
        <v>0.56806960197995204</v>
      </c>
      <c r="Y10" s="17">
        <v>0.56913390473020198</v>
      </c>
      <c r="Z10" s="17">
        <v>0.36661681656991801</v>
      </c>
      <c r="AA10" s="17">
        <v>0.54123540028303796</v>
      </c>
      <c r="AB10" s="17">
        <v>0.551683318893186</v>
      </c>
      <c r="AC10" s="17">
        <v>0.54281373229678598</v>
      </c>
      <c r="AD10" s="17">
        <v>0.36712604736237903</v>
      </c>
      <c r="AE10" s="17"/>
      <c r="AF10" s="17">
        <v>0.52319024772321698</v>
      </c>
      <c r="AG10" s="17">
        <v>0.52203040187735295</v>
      </c>
      <c r="AH10" s="17">
        <v>0.54565098542471901</v>
      </c>
    </row>
    <row r="11" spans="2:34" x14ac:dyDescent="0.3">
      <c r="B11" s="18" t="s">
        <v>95</v>
      </c>
      <c r="C11" s="17">
        <v>0.12753274802515399</v>
      </c>
      <c r="D11" s="17">
        <v>0.120921781422289</v>
      </c>
      <c r="E11" s="17">
        <v>0.13421178933547201</v>
      </c>
      <c r="F11" s="17"/>
      <c r="G11" s="17">
        <v>0.113660058443023</v>
      </c>
      <c r="H11" s="17">
        <v>7.7726332069509005E-2</v>
      </c>
      <c r="I11" s="17">
        <v>0.12402289177042</v>
      </c>
      <c r="J11" s="17">
        <v>0.16069712201752401</v>
      </c>
      <c r="K11" s="17">
        <v>0.16123040588103901</v>
      </c>
      <c r="L11" s="17">
        <v>0.13040216142637501</v>
      </c>
      <c r="M11" s="17"/>
      <c r="N11" s="17">
        <v>9.4782542448517901E-2</v>
      </c>
      <c r="O11" s="17">
        <v>0.118269877322342</v>
      </c>
      <c r="P11" s="17">
        <v>0.15209194174837201</v>
      </c>
      <c r="Q11" s="17">
        <v>0.15303460460103899</v>
      </c>
      <c r="R11" s="17"/>
      <c r="S11" s="17">
        <v>0.118037563809433</v>
      </c>
      <c r="T11" s="17">
        <v>0.15948455916655399</v>
      </c>
      <c r="U11" s="17">
        <v>0.16977338053815899</v>
      </c>
      <c r="V11" s="17">
        <v>0.13909146007857301</v>
      </c>
      <c r="W11" s="17">
        <v>8.8455628981192594E-2</v>
      </c>
      <c r="X11" s="17">
        <v>6.9048921708887795E-2</v>
      </c>
      <c r="Y11" s="17">
        <v>8.9314982515899102E-2</v>
      </c>
      <c r="Z11" s="17">
        <v>0.145673116002246</v>
      </c>
      <c r="AA11" s="17">
        <v>0.146979264624228</v>
      </c>
      <c r="AB11" s="17">
        <v>0.140097180182223</v>
      </c>
      <c r="AC11" s="17">
        <v>0.10680125638009599</v>
      </c>
      <c r="AD11" s="17">
        <v>0.15438252889586401</v>
      </c>
      <c r="AE11" s="17"/>
      <c r="AF11" s="17">
        <v>0.134427147649781</v>
      </c>
      <c r="AG11" s="17">
        <v>6.2400388503611397E-2</v>
      </c>
      <c r="AH11" s="17">
        <v>0.15043973300081201</v>
      </c>
    </row>
    <row r="12" spans="2:34" ht="28.8" x14ac:dyDescent="0.3">
      <c r="B12" s="18" t="s">
        <v>96</v>
      </c>
      <c r="C12" s="17">
        <v>2.91623823126177E-2</v>
      </c>
      <c r="D12" s="17">
        <v>3.54849438599888E-2</v>
      </c>
      <c r="E12" s="17">
        <v>2.3071083970661599E-2</v>
      </c>
      <c r="F12" s="17"/>
      <c r="G12" s="17">
        <v>4.7478611715648898E-2</v>
      </c>
      <c r="H12" s="17">
        <v>1.68910600755981E-2</v>
      </c>
      <c r="I12" s="17">
        <v>2.96090908968752E-2</v>
      </c>
      <c r="J12" s="17">
        <v>3.0003536644330999E-2</v>
      </c>
      <c r="K12" s="17">
        <v>2.5811131993746201E-2</v>
      </c>
      <c r="L12" s="17">
        <v>2.8165278584875299E-2</v>
      </c>
      <c r="M12" s="17"/>
      <c r="N12" s="17">
        <v>1.5123088106566301E-2</v>
      </c>
      <c r="O12" s="17">
        <v>1.4749269030456201E-2</v>
      </c>
      <c r="P12" s="17">
        <v>5.3394623768120597E-2</v>
      </c>
      <c r="Q12" s="17">
        <v>3.8473564168891201E-2</v>
      </c>
      <c r="R12" s="17"/>
      <c r="S12" s="17">
        <v>7.4526228951915501E-3</v>
      </c>
      <c r="T12" s="17">
        <v>3.01343803503227E-2</v>
      </c>
      <c r="U12" s="17">
        <v>2.2658570524141601E-2</v>
      </c>
      <c r="V12" s="17">
        <v>2.38968201618176E-2</v>
      </c>
      <c r="W12" s="17">
        <v>3.3911579298059498E-2</v>
      </c>
      <c r="X12" s="17">
        <v>4.21426276183232E-2</v>
      </c>
      <c r="Y12" s="17">
        <v>1.28218832338346E-2</v>
      </c>
      <c r="Z12" s="17">
        <v>2.1726292008307901E-2</v>
      </c>
      <c r="AA12" s="17">
        <v>4.97146579431718E-2</v>
      </c>
      <c r="AB12" s="17">
        <v>3.1892532816949898E-2</v>
      </c>
      <c r="AC12" s="17">
        <v>3.5649551431738799E-2</v>
      </c>
      <c r="AD12" s="17">
        <v>6.8382663754702006E-2</v>
      </c>
      <c r="AE12" s="17"/>
      <c r="AF12" s="17">
        <v>3.5595241890031999E-2</v>
      </c>
      <c r="AG12" s="17">
        <v>1.03234932196394E-2</v>
      </c>
      <c r="AH12" s="17">
        <v>5.7558538364724798E-2</v>
      </c>
    </row>
    <row r="13" spans="2:34" x14ac:dyDescent="0.3">
      <c r="B13" s="18" t="s">
        <v>60</v>
      </c>
      <c r="C13" s="19">
        <v>0.11366232531355699</v>
      </c>
      <c r="D13" s="19">
        <v>7.4194440375795798E-2</v>
      </c>
      <c r="E13" s="19">
        <v>0.15226645210805601</v>
      </c>
      <c r="F13" s="19"/>
      <c r="G13" s="19">
        <v>0.105125061551507</v>
      </c>
      <c r="H13" s="19">
        <v>7.7337889839858995E-2</v>
      </c>
      <c r="I13" s="19">
        <v>7.9221965556115007E-2</v>
      </c>
      <c r="J13" s="19">
        <v>0.148357212426841</v>
      </c>
      <c r="K13" s="19">
        <v>0.116344252263787</v>
      </c>
      <c r="L13" s="19">
        <v>0.14692865918270301</v>
      </c>
      <c r="M13" s="19"/>
      <c r="N13" s="19">
        <v>6.6927165960301904E-2</v>
      </c>
      <c r="O13" s="19">
        <v>9.3894643287609006E-2</v>
      </c>
      <c r="P13" s="19">
        <v>0.14647952945262399</v>
      </c>
      <c r="Q13" s="19">
        <v>0.15414265183887399</v>
      </c>
      <c r="R13" s="19"/>
      <c r="S13" s="19">
        <v>8.7925378865718704E-2</v>
      </c>
      <c r="T13" s="19">
        <v>8.0150599757508698E-2</v>
      </c>
      <c r="U13" s="19">
        <v>0.12903423700548899</v>
      </c>
      <c r="V13" s="19">
        <v>0.16053770394169201</v>
      </c>
      <c r="W13" s="19">
        <v>0.203088446479152</v>
      </c>
      <c r="X13" s="19">
        <v>0.125667922107875</v>
      </c>
      <c r="Y13" s="19">
        <v>9.9976829072625395E-2</v>
      </c>
      <c r="Z13" s="19">
        <v>0.153046723470247</v>
      </c>
      <c r="AA13" s="19">
        <v>6.2195871762265098E-2</v>
      </c>
      <c r="AB13" s="19">
        <v>0.115493298891949</v>
      </c>
      <c r="AC13" s="19">
        <v>0.15263686675367399</v>
      </c>
      <c r="AD13" s="19">
        <v>5.6070858392962698E-2</v>
      </c>
      <c r="AE13" s="19"/>
      <c r="AF13" s="19">
        <v>0.10378024133556001</v>
      </c>
      <c r="AG13" s="19">
        <v>3.5878401727954298E-2</v>
      </c>
      <c r="AH13" s="19">
        <v>9.3286361561243994E-2</v>
      </c>
    </row>
    <row r="14" spans="2:34" x14ac:dyDescent="0.3">
      <c r="B14" s="16"/>
    </row>
    <row r="15" spans="2:34" x14ac:dyDescent="0.3">
      <c r="B15" t="s">
        <v>64</v>
      </c>
    </row>
    <row r="16" spans="2:34" x14ac:dyDescent="0.3">
      <c r="B16" t="s">
        <v>65</v>
      </c>
    </row>
    <row r="18" spans="2:2" x14ac:dyDescent="0.3">
      <c r="B18" s="8" t="str">
        <f>HYPERLINK("#'Contents'!A1", "Return to Contents")</f>
        <v>Return to Contents</v>
      </c>
    </row>
  </sheetData>
  <mergeCells count="6">
    <mergeCell ref="AF5:AH5"/>
    <mergeCell ref="D2:AE2"/>
    <mergeCell ref="D5:E5"/>
    <mergeCell ref="G5:L5"/>
    <mergeCell ref="N5:Q5"/>
    <mergeCell ref="S5:AD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MichelaArena</dc:creator>
  <cp:lastModifiedBy>Seb Wride</cp:lastModifiedBy>
  <dcterms:created xsi:type="dcterms:W3CDTF">2025-07-03T11:16:27Z</dcterms:created>
  <dcterms:modified xsi:type="dcterms:W3CDTF">2025-07-07T14:39:04Z</dcterms:modified>
</cp:coreProperties>
</file>