
<file path=[Content_Types].xml><?xml version="1.0" encoding="utf-8"?>
<Types xmlns="http://schemas.openxmlformats.org/package/2006/content-types">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wopi.dropbox.com/wopi/files/oid_13148259232876894464/WOPIServiceId_TP_DROPBOX_PLUS/WOPIUserId_-/"/>
    </mc:Choice>
  </mc:AlternateContent>
  <xr:revisionPtr revIDLastSave="12" documentId="11_39572CAAFBB182F5C1EE48EC0EB00DE56CB34CA5" xr6:coauthVersionLast="47" xr6:coauthVersionMax="47" xr10:uidLastSave="{BF56F1FC-E81B-40FF-91B6-2E14341F9382}"/>
  <bookViews>
    <workbookView xWindow="-28920" yWindow="-120" windowWidth="29040" windowHeight="15720"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8" sheetId="10" r:id="rId10"/>
    <sheet name="Table 9" sheetId="11" r:id="rId11"/>
    <sheet name="Table 11" sheetId="12" r:id="rId12"/>
    <sheet name="Table 12" sheetId="13" r:id="rId13"/>
    <sheet name="Table 13" sheetId="14" r:id="rId14"/>
    <sheet name="Table 14" sheetId="15" r:id="rId15"/>
    <sheet name="Table 15" sheetId="16" r:id="rId16"/>
    <sheet name="Table 16" sheetId="17" r:id="rId17"/>
    <sheet name="Table 17" sheetId="18" r:id="rId18"/>
    <sheet name="Table 18" sheetId="19" r:id="rId19"/>
    <sheet name="Table 19" sheetId="20" r:id="rId20"/>
    <sheet name="Table 20" sheetId="21" r:id="rId21"/>
    <sheet name="Table 21" sheetId="22" r:id="rId22"/>
    <sheet name="Table 22" sheetId="23" r:id="rId23"/>
    <sheet name="Table 23" sheetId="24" r:id="rId24"/>
    <sheet name="Table 24" sheetId="25" r:id="rId25"/>
    <sheet name="Table 25" sheetId="26" r:id="rId26"/>
    <sheet name="Table 26" sheetId="27" r:id="rId27"/>
    <sheet name="Table 27" sheetId="28" r:id="rId28"/>
    <sheet name="Table 28" sheetId="29" r:id="rId29"/>
    <sheet name="Table 29" sheetId="30" r:id="rId30"/>
    <sheet name="Table 30" sheetId="31" r:id="rId31"/>
    <sheet name="Table 31" sheetId="32" r:id="rId32"/>
    <sheet name="Table 32" sheetId="33" r:id="rId33"/>
    <sheet name="Table 33" sheetId="34" r:id="rId34"/>
    <sheet name="Table 34" sheetId="35" r:id="rId35"/>
    <sheet name="Table 35" sheetId="36" r:id="rId36"/>
    <sheet name="Table 36" sheetId="37" r:id="rId37"/>
    <sheet name="Table 37" sheetId="38" r:id="rId38"/>
    <sheet name="Table 38" sheetId="39" r:id="rId39"/>
    <sheet name="Table 39" sheetId="40" r:id="rId40"/>
    <sheet name="Table 40" sheetId="41" r:id="rId41"/>
    <sheet name="Table 41" sheetId="42" r:id="rId42"/>
    <sheet name="Table 42" sheetId="43" r:id="rId43"/>
    <sheet name="Table 43" sheetId="44" r:id="rId44"/>
    <sheet name="Table 44" sheetId="45" r:id="rId45"/>
    <sheet name="Table 45" sheetId="46" r:id="rId46"/>
    <sheet name="Table 46" sheetId="47" r:id="rId47"/>
    <sheet name="Table 47" sheetId="48" r:id="rId48"/>
    <sheet name="Table 48" sheetId="49" r:id="rId49"/>
    <sheet name="Table 49" sheetId="50" r:id="rId50"/>
    <sheet name="Table 50" sheetId="51" r:id="rId51"/>
    <sheet name="Table 51" sheetId="52" r:id="rId52"/>
    <sheet name="Table 52" sheetId="53" r:id="rId53"/>
    <sheet name="Table 53" sheetId="54" r:id="rId54"/>
    <sheet name="Table 54" sheetId="55" r:id="rId55"/>
    <sheet name="Table 55" sheetId="56" r:id="rId56"/>
    <sheet name="Table 56" sheetId="57" r:id="rId57"/>
    <sheet name="Table 57" sheetId="58" r:id="rId58"/>
    <sheet name="Table 58" sheetId="59" r:id="rId59"/>
    <sheet name="Table 59" sheetId="60" r:id="rId60"/>
    <sheet name="Table 60" sheetId="61" r:id="rId61"/>
    <sheet name="Table 61" sheetId="62" r:id="rId62"/>
    <sheet name="Table 62" sheetId="63" r:id="rId63"/>
    <sheet name="Table 63" sheetId="64" r:id="rId64"/>
    <sheet name="Table 64" sheetId="65" r:id="rId65"/>
    <sheet name="Table 65" sheetId="66" r:id="rId66"/>
    <sheet name="Table 66" sheetId="67" r:id="rId67"/>
    <sheet name="Table 68" sheetId="68" r:id="rId68"/>
    <sheet name="Table 69" sheetId="69" r:id="rId69"/>
    <sheet name="Table 70" sheetId="70" r:id="rId70"/>
    <sheet name="Table 71" sheetId="71" r:id="rId71"/>
    <sheet name="Table 72" sheetId="72" r:id="rId72"/>
    <sheet name="Table 73" sheetId="73" r:id="rId73"/>
    <sheet name="Table 74" sheetId="74" r:id="rId74"/>
    <sheet name="Table 75" sheetId="75" r:id="rId75"/>
    <sheet name="Table 76" sheetId="76" r:id="rId76"/>
    <sheet name="Table 77" sheetId="77" r:id="rId77"/>
    <sheet name="Table 78" sheetId="78" r:id="rId78"/>
    <sheet name="Table 79" sheetId="79" r:id="rId79"/>
    <sheet name="Table 80" sheetId="80" r:id="rId80"/>
    <sheet name="Table 81" sheetId="81" r:id="rId81"/>
    <sheet name="Table 82" sheetId="82" r:id="rId82"/>
    <sheet name="Table 83" sheetId="83" r:id="rId83"/>
    <sheet name="Table 84" sheetId="84" r:id="rId84"/>
    <sheet name="Table 85" sheetId="85" r:id="rId85"/>
    <sheet name="Table 86" sheetId="86" r:id="rId86"/>
    <sheet name="Table 87" sheetId="87" r:id="rId87"/>
    <sheet name="Table 88" sheetId="88" r:id="rId88"/>
    <sheet name="Table 89" sheetId="89" r:id="rId89"/>
    <sheet name="Table 90" sheetId="90" r:id="rId90"/>
    <sheet name="Table 92" sheetId="91" r:id="rId91"/>
    <sheet name="Table 93" sheetId="92" r:id="rId92"/>
    <sheet name="Table 94" sheetId="93" r:id="rId93"/>
    <sheet name="Table 95" sheetId="94" r:id="rId94"/>
    <sheet name="Table 96" sheetId="95" r:id="rId95"/>
    <sheet name="Table 97" sheetId="96" r:id="rId96"/>
    <sheet name="Table 98" sheetId="97" r:id="rId97"/>
    <sheet name="Table 99" sheetId="98" r:id="rId98"/>
    <sheet name="Table 100" sheetId="99" r:id="rId99"/>
    <sheet name="Table 101" sheetId="100" r:id="rId100"/>
    <sheet name="Table 102" sheetId="101" r:id="rId101"/>
    <sheet name="Table 103" sheetId="102" r:id="rId102"/>
    <sheet name="Table 104" sheetId="103" r:id="rId103"/>
    <sheet name="Table 105" sheetId="104" r:id="rId104"/>
    <sheet name="Table 106" sheetId="105" r:id="rId105"/>
    <sheet name="Table 107" sheetId="106" r:id="rId106"/>
    <sheet name="Table 108" sheetId="107" r:id="rId107"/>
    <sheet name="Table 109" sheetId="108" r:id="rId108"/>
    <sheet name="Table 110" sheetId="109" r:id="rId109"/>
    <sheet name="Table 111" sheetId="110" r:id="rId110"/>
    <sheet name="Table 112" sheetId="111" r:id="rId111"/>
    <sheet name="Table 113" sheetId="112" r:id="rId112"/>
    <sheet name="Table 114" sheetId="113" r:id="rId113"/>
    <sheet name="Table 115" sheetId="114" r:id="rId114"/>
    <sheet name="Table 116" sheetId="115" r:id="rId115"/>
    <sheet name="Table 117" sheetId="116" r:id="rId116"/>
    <sheet name="Table 118" sheetId="117" r:id="rId117"/>
    <sheet name="Table 119" sheetId="118" r:id="rId118"/>
    <sheet name="Table 120" sheetId="119" r:id="rId119"/>
    <sheet name="Table 121" sheetId="120" r:id="rId120"/>
    <sheet name="Table 122" sheetId="121" r:id="rId121"/>
    <sheet name="Table 123" sheetId="122" r:id="rId122"/>
    <sheet name="Table 124" sheetId="123" r:id="rId123"/>
    <sheet name="Table 125" sheetId="124" r:id="rId124"/>
    <sheet name="Table 126" sheetId="125" r:id="rId125"/>
    <sheet name="Table 127" sheetId="126" r:id="rId12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 i="126" l="1"/>
  <c r="B33" i="125"/>
  <c r="B33" i="124"/>
  <c r="B20" i="123"/>
  <c r="B20" i="122"/>
  <c r="B19" i="121"/>
  <c r="B19" i="120"/>
  <c r="B19" i="119"/>
  <c r="B19" i="118"/>
  <c r="B19" i="117"/>
  <c r="B19" i="116"/>
  <c r="B19" i="115"/>
  <c r="B19" i="114"/>
  <c r="B19" i="113"/>
  <c r="B19" i="112"/>
  <c r="B20" i="111"/>
  <c r="B21" i="110"/>
  <c r="B21" i="109"/>
  <c r="B21" i="108"/>
  <c r="B21" i="107"/>
  <c r="B21" i="106"/>
  <c r="B21" i="105"/>
  <c r="B21" i="104"/>
  <c r="B21" i="103"/>
  <c r="B21" i="102"/>
  <c r="B21" i="101"/>
  <c r="B21" i="100"/>
  <c r="B21" i="99"/>
  <c r="B22" i="98"/>
  <c r="B20" i="97"/>
  <c r="B17" i="96"/>
  <c r="B18" i="95"/>
  <c r="B18" i="94"/>
  <c r="B26" i="93"/>
  <c r="B21" i="92"/>
  <c r="B17" i="91"/>
  <c r="B38" i="90"/>
  <c r="B20" i="89"/>
  <c r="B19" i="88"/>
  <c r="B27" i="87"/>
  <c r="B24" i="86"/>
  <c r="B25" i="85"/>
  <c r="B21" i="84"/>
  <c r="B18" i="83"/>
  <c r="B18" i="82"/>
  <c r="B18" i="81"/>
  <c r="B18" i="80"/>
  <c r="B18" i="79"/>
  <c r="B18" i="78"/>
  <c r="B18" i="77"/>
  <c r="B18" i="76"/>
  <c r="B18" i="75"/>
  <c r="B18" i="74"/>
  <c r="B18" i="73"/>
  <c r="B18" i="72"/>
  <c r="B18" i="71"/>
  <c r="B18" i="70"/>
  <c r="B17" i="69"/>
  <c r="B26" i="68"/>
  <c r="B19" i="67"/>
  <c r="B19" i="66"/>
  <c r="B19" i="65"/>
  <c r="B19" i="64"/>
  <c r="B19" i="63"/>
  <c r="B19" i="62"/>
  <c r="B20" i="61"/>
  <c r="B18" i="60"/>
  <c r="B18" i="59"/>
  <c r="B18" i="58"/>
  <c r="B18" i="57"/>
  <c r="B18" i="56"/>
  <c r="B18" i="55"/>
  <c r="B18" i="54"/>
  <c r="B18" i="53"/>
  <c r="B18" i="52"/>
  <c r="B18" i="51"/>
  <c r="B18" i="50"/>
  <c r="B17" i="49"/>
  <c r="B16" i="48"/>
  <c r="B139" i="47"/>
  <c r="B21" i="46"/>
  <c r="B21" i="45"/>
  <c r="B21" i="44"/>
  <c r="B18" i="43"/>
  <c r="B18" i="42"/>
  <c r="B18" i="41"/>
  <c r="B18" i="40"/>
  <c r="B19" i="39"/>
  <c r="B18" i="38"/>
  <c r="B23" i="37"/>
  <c r="B18" i="36"/>
  <c r="B21" i="35"/>
  <c r="B19" i="34"/>
  <c r="B19" i="33"/>
  <c r="B19" i="32"/>
  <c r="B19" i="31"/>
  <c r="B19" i="30"/>
  <c r="B20" i="29"/>
  <c r="B19" i="28"/>
  <c r="B19" i="27"/>
  <c r="B19" i="26"/>
  <c r="B19" i="25"/>
  <c r="B19" i="24"/>
  <c r="B20" i="23"/>
  <c r="B19" i="22"/>
  <c r="B19" i="21"/>
  <c r="B19" i="20"/>
  <c r="B19" i="19"/>
  <c r="B19" i="18"/>
  <c r="B19" i="17"/>
  <c r="B19" i="16"/>
  <c r="B19" i="15"/>
  <c r="B20" i="14"/>
  <c r="B30" i="13"/>
  <c r="B24" i="12"/>
  <c r="B18" i="11"/>
  <c r="B32" i="10"/>
  <c r="B23" i="9"/>
  <c r="B19" i="8"/>
  <c r="B22" i="7"/>
  <c r="B323" i="6"/>
  <c r="B24" i="5"/>
  <c r="B24" i="4"/>
  <c r="D131" i="2"/>
  <c r="D130"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D74" i="2"/>
  <c r="E73" i="2"/>
  <c r="D73" i="2"/>
  <c r="E72" i="2"/>
  <c r="D72" i="2"/>
  <c r="E71" i="2"/>
  <c r="D71" i="2"/>
  <c r="E70" i="2"/>
  <c r="D70" i="2"/>
  <c r="E69" i="2"/>
  <c r="D69" i="2"/>
  <c r="E68" i="2"/>
  <c r="D68" i="2"/>
  <c r="E67" i="2"/>
  <c r="D67" i="2"/>
  <c r="D66" i="2"/>
  <c r="E65" i="2"/>
  <c r="D65" i="2"/>
  <c r="E64" i="2"/>
  <c r="D64" i="2"/>
  <c r="E63" i="2"/>
  <c r="D63" i="2"/>
  <c r="E62" i="2"/>
  <c r="D62" i="2"/>
  <c r="E61" i="2"/>
  <c r="D61" i="2"/>
  <c r="E60" i="2"/>
  <c r="D60" i="2"/>
  <c r="E59" i="2"/>
  <c r="D59" i="2"/>
  <c r="E58" i="2"/>
  <c r="D58" i="2"/>
  <c r="E57" i="2"/>
  <c r="D57" i="2"/>
  <c r="E56" i="2"/>
  <c r="D56" i="2"/>
  <c r="E55" i="2"/>
  <c r="D55" i="2"/>
  <c r="D54" i="2"/>
  <c r="E53" i="2"/>
  <c r="D53" i="2"/>
  <c r="E52" i="2"/>
  <c r="D52" i="2"/>
  <c r="E51" i="2"/>
  <c r="D51" i="2"/>
  <c r="E50" i="2"/>
  <c r="D50" i="2"/>
  <c r="E49" i="2"/>
  <c r="D49" i="2"/>
  <c r="E48" i="2"/>
  <c r="D48" i="2"/>
  <c r="E47" i="2"/>
  <c r="D47" i="2"/>
  <c r="E46" i="2"/>
  <c r="D46" i="2"/>
  <c r="E45" i="2"/>
  <c r="D45" i="2"/>
  <c r="D44" i="2"/>
  <c r="E43" i="2"/>
  <c r="D43" i="2"/>
  <c r="E42" i="2"/>
  <c r="D42" i="2"/>
  <c r="E41" i="2"/>
  <c r="D41" i="2"/>
  <c r="E40" i="2"/>
  <c r="D40" i="2"/>
  <c r="E39" i="2"/>
  <c r="D39" i="2"/>
  <c r="E38" i="2"/>
  <c r="D38" i="2"/>
  <c r="E37" i="2"/>
  <c r="D37" i="2"/>
  <c r="E36" i="2"/>
  <c r="D36" i="2"/>
  <c r="E35" i="2"/>
  <c r="D35" i="2"/>
  <c r="D34" i="2"/>
  <c r="E33" i="2"/>
  <c r="D33" i="2"/>
  <c r="E32" i="2"/>
  <c r="D32" i="2"/>
  <c r="E31" i="2"/>
  <c r="D31" i="2"/>
  <c r="E30" i="2"/>
  <c r="D30" i="2"/>
  <c r="E29" i="2"/>
  <c r="D29" i="2"/>
  <c r="D28" i="2"/>
  <c r="E27" i="2"/>
  <c r="D27" i="2"/>
  <c r="E26" i="2"/>
  <c r="D26" i="2"/>
  <c r="E25" i="2"/>
  <c r="D25" i="2"/>
  <c r="E24" i="2"/>
  <c r="D24" i="2"/>
  <c r="E23" i="2"/>
  <c r="D23" i="2"/>
  <c r="E22" i="2"/>
  <c r="D22" i="2"/>
  <c r="E21" i="2"/>
  <c r="D21" i="2"/>
  <c r="E20" i="2"/>
  <c r="D20" i="2"/>
  <c r="D19" i="2"/>
  <c r="E18" i="2"/>
  <c r="D18" i="2"/>
  <c r="E17" i="2"/>
  <c r="D17" i="2"/>
  <c r="E16" i="2"/>
  <c r="D16" i="2"/>
  <c r="E15" i="2"/>
  <c r="D15" i="2"/>
  <c r="E14" i="2"/>
  <c r="D14" i="2"/>
  <c r="E13" i="2"/>
  <c r="D13" i="2"/>
  <c r="E12" i="2"/>
  <c r="D12" i="2"/>
  <c r="E11" i="2"/>
  <c r="D11" i="2"/>
  <c r="E10" i="2"/>
  <c r="D10" i="2"/>
  <c r="E9" i="2"/>
  <c r="D9" i="2"/>
  <c r="D6" i="2"/>
  <c r="F20" i="1"/>
</calcChain>
</file>

<file path=xl/sharedStrings.xml><?xml version="1.0" encoding="utf-8"?>
<sst xmlns="http://schemas.openxmlformats.org/spreadsheetml/2006/main" count="9855" uniqueCount="1285">
  <si>
    <t>Fieldwork:</t>
  </si>
  <si>
    <t>5th Sep - 9th Sep 2025</t>
  </si>
  <si>
    <t xml:space="preserve">Interview Method: </t>
  </si>
  <si>
    <t>Online Survey</t>
  </si>
  <si>
    <t>Population represented:</t>
  </si>
  <si>
    <t>Square merchants</t>
  </si>
  <si>
    <t>Sample size:</t>
  </si>
  <si>
    <t>Methodology:</t>
  </si>
  <si>
    <t>Data is unweighted</t>
  </si>
  <si>
    <t>Public First is a member of the BPC and abides by its rules. For more information please contact the Public First polling team:</t>
  </si>
  <si>
    <t>Table of Contents</t>
  </si>
  <si>
    <t>Individual Tables</t>
  </si>
  <si>
    <t>Full Result Row</t>
  </si>
  <si>
    <t>Question Base</t>
  </si>
  <si>
    <t/>
  </si>
  <si>
    <t>Total</t>
  </si>
  <si>
    <t>London</t>
  </si>
  <si>
    <t>South East</t>
  </si>
  <si>
    <t>South West</t>
  </si>
  <si>
    <t>East of England</t>
  </si>
  <si>
    <t>East Midlands</t>
  </si>
  <si>
    <t>West Midlands</t>
  </si>
  <si>
    <t>Yorkshire and the Humber</t>
  </si>
  <si>
    <t>North East</t>
  </si>
  <si>
    <t>North West</t>
  </si>
  <si>
    <t>Scotland</t>
  </si>
  <si>
    <t>Wales</t>
  </si>
  <si>
    <t>Northern Ireland</t>
  </si>
  <si>
    <t>Unweighted</t>
  </si>
  <si>
    <t>Cash</t>
  </si>
  <si>
    <t>Credit or debit cards</t>
  </si>
  <si>
    <t>Mobile payments/digital wallets (e.g. Apple Pay, Google Pay)</t>
  </si>
  <si>
    <t>Cheques</t>
  </si>
  <si>
    <t>Sole trader</t>
  </si>
  <si>
    <t>1-9</t>
  </si>
  <si>
    <t>10 or more employees</t>
  </si>
  <si>
    <t>Don’t know</t>
  </si>
  <si>
    <t>Less than 5,000</t>
  </si>
  <si>
    <t>5,000 - 9,999</t>
  </si>
  <si>
    <t>10,000 - 19,999</t>
  </si>
  <si>
    <t>20,000 - 49,999</t>
  </si>
  <si>
    <t>50,000 - 99,999</t>
  </si>
  <si>
    <t>100,000 - 199,999</t>
  </si>
  <si>
    <t>200,000 or more</t>
  </si>
  <si>
    <t>Accommodation and food service activities</t>
  </si>
  <si>
    <t>Multiple</t>
  </si>
  <si>
    <t>Other</t>
  </si>
  <si>
    <t>Arts, entertainment and recreation</t>
  </si>
  <si>
    <t>Education</t>
  </si>
  <si>
    <t>Human health and social work activities</t>
  </si>
  <si>
    <t>Information and communication</t>
  </si>
  <si>
    <t>Manufacturing</t>
  </si>
  <si>
    <t>Other service activities</t>
  </si>
  <si>
    <t>Professional, scientific and technical activities</t>
  </si>
  <si>
    <t>Transportation and storage</t>
  </si>
  <si>
    <t>Wholesale and retail trade; repair of motor vehicles and motorcycles</t>
  </si>
  <si>
    <t>Region</t>
  </si>
  <si>
    <t>Accepts cash</t>
  </si>
  <si>
    <t>Accepts credit or debit cards</t>
  </si>
  <si>
    <t>Accepts mobile payments</t>
  </si>
  <si>
    <t>Accepts cheques</t>
  </si>
  <si>
    <t>Number of employees</t>
  </si>
  <si>
    <t>Revenue</t>
  </si>
  <si>
    <t>Primary sector</t>
  </si>
  <si>
    <t xml:space="preserve"> In what region of the UK do you live?</t>
  </si>
  <si>
    <t>BASE: All Respondents</t>
  </si>
  <si>
    <t>Fieldwork: 3rd Sep - 5th Oct 2025</t>
  </si>
  <si>
    <t>Data unweighted</t>
  </si>
  <si>
    <t>In what region(s) of the UK does your business operate?</t>
  </si>
  <si>
    <t>Other - Write In (Required)</t>
  </si>
  <si>
    <t>Sales / Business Development</t>
  </si>
  <si>
    <t>Operations</t>
  </si>
  <si>
    <t>Administration</t>
  </si>
  <si>
    <t>Marketing / Advertising / PR</t>
  </si>
  <si>
    <t>Accounting / Finance</t>
  </si>
  <si>
    <t>IT / IT Management / IT Operations</t>
  </si>
  <si>
    <t>Human Resources</t>
  </si>
  <si>
    <t>Hospitality</t>
  </si>
  <si>
    <t>Owner</t>
  </si>
  <si>
    <t>Retail</t>
  </si>
  <si>
    <t>Taxi driver</t>
  </si>
  <si>
    <t>Beauty</t>
  </si>
  <si>
    <t>Artist</t>
  </si>
  <si>
    <t>Director</t>
  </si>
  <si>
    <t>Hairdressing</t>
  </si>
  <si>
    <t>Hairdresser</t>
  </si>
  <si>
    <t>Catering</t>
  </si>
  <si>
    <t>Retired</t>
  </si>
  <si>
    <t>Healthcare</t>
  </si>
  <si>
    <t>Taxi service</t>
  </si>
  <si>
    <t>Manager</t>
  </si>
  <si>
    <t>owner</t>
  </si>
  <si>
    <t>Art</t>
  </si>
  <si>
    <t>sole trader</t>
  </si>
  <si>
    <t>Sole Trader</t>
  </si>
  <si>
    <t>Coaching</t>
  </si>
  <si>
    <t>Taxi</t>
  </si>
  <si>
    <t>all</t>
  </si>
  <si>
    <t>Cafe</t>
  </si>
  <si>
    <t>Baker</t>
  </si>
  <si>
    <t>All of the above!</t>
  </si>
  <si>
    <t>Food</t>
  </si>
  <si>
    <t>Author</t>
  </si>
  <si>
    <t>Craft</t>
  </si>
  <si>
    <t>Teacher</t>
  </si>
  <si>
    <t>Design</t>
  </si>
  <si>
    <t>training</t>
  </si>
  <si>
    <t>Training</t>
  </si>
  <si>
    <t>Psychotherapy</t>
  </si>
  <si>
    <t>Health</t>
  </si>
  <si>
    <t>Health care</t>
  </si>
  <si>
    <t>Physiotherapist</t>
  </si>
  <si>
    <t>Therapist</t>
  </si>
  <si>
    <t>Charity</t>
  </si>
  <si>
    <t>Market trader</t>
  </si>
  <si>
    <t>Hair and beauty</t>
  </si>
  <si>
    <t>Everything</t>
  </si>
  <si>
    <t>Taxi Driver</t>
  </si>
  <si>
    <t>taxi</t>
  </si>
  <si>
    <t>Photographer</t>
  </si>
  <si>
    <t>Services</t>
  </si>
  <si>
    <t>Beautician</t>
  </si>
  <si>
    <t>Legal</t>
  </si>
  <si>
    <t>Service</t>
  </si>
  <si>
    <t>Transport</t>
  </si>
  <si>
    <t>Dog training</t>
  </si>
  <si>
    <t>Coffee and tea hut</t>
  </si>
  <si>
    <t>Taxi operator</t>
  </si>
  <si>
    <t>Sales - artist</t>
  </si>
  <si>
    <t>Driving instructor</t>
  </si>
  <si>
    <t>Tattoos</t>
  </si>
  <si>
    <t>CHARITY</t>
  </si>
  <si>
    <t>Owner, chef</t>
  </si>
  <si>
    <t>Cafe owner</t>
  </si>
  <si>
    <t>Running a BB</t>
  </si>
  <si>
    <t>Everything!</t>
  </si>
  <si>
    <t>Small business I do everything</t>
  </si>
  <si>
    <t>Leisure</t>
  </si>
  <si>
    <t>All arounder</t>
  </si>
  <si>
    <t>General Manager</t>
  </si>
  <si>
    <t>Events</t>
  </si>
  <si>
    <t>Horticulture</t>
  </si>
  <si>
    <t>Farming</t>
  </si>
  <si>
    <t>all of the above it's a small company</t>
  </si>
  <si>
    <t>Proprietor</t>
  </si>
  <si>
    <t>Making tea</t>
  </si>
  <si>
    <t>Professional Services</t>
  </si>
  <si>
    <t>Managing Director</t>
  </si>
  <si>
    <t>Team coach</t>
  </si>
  <si>
    <t>Tattoo Studio owner and Full time operating theatre assistant</t>
  </si>
  <si>
    <t>I make and sell cards for charity on my own.</t>
  </si>
  <si>
    <t>Everything as sole trader at Craft Fayres</t>
  </si>
  <si>
    <t>Craft stall</t>
  </si>
  <si>
    <t>Artist/illustrator, small business owner.</t>
  </si>
  <si>
    <t>Compliance</t>
  </si>
  <si>
    <t>I'm not sure if you mean me personally here or the club</t>
  </si>
  <si>
    <t>Sports club</t>
  </si>
  <si>
    <t>Dance teacher</t>
  </si>
  <si>
    <t>Creating, designing</t>
  </si>
  <si>
    <t>Music performance</t>
  </si>
  <si>
    <t>Artist/maker</t>
  </si>
  <si>
    <t>Astrologer</t>
  </si>
  <si>
    <t>Hobby Artist</t>
  </si>
  <si>
    <t>Retired nurse acting as treasurer for registered charity Choral society</t>
  </si>
  <si>
    <t>Artist and teacher</t>
  </si>
  <si>
    <t>Pilates instructor</t>
  </si>
  <si>
    <t>Everything - I'm the sole employee</t>
  </si>
  <si>
    <t>Small charity</t>
  </si>
  <si>
    <t>local market/on line</t>
  </si>
  <si>
    <t>Trustee</t>
  </si>
  <si>
    <t>Entertainment</t>
  </si>
  <si>
    <t>trustee</t>
  </si>
  <si>
    <t>Art and craft</t>
  </si>
  <si>
    <t>tourism</t>
  </si>
  <si>
    <t>art</t>
  </si>
  <si>
    <t>Sports coaching</t>
  </si>
  <si>
    <t>Self-employed</t>
  </si>
  <si>
    <t>Leisure assistant</t>
  </si>
  <si>
    <t>Bouncy Castles</t>
  </si>
  <si>
    <t>Music</t>
  </si>
  <si>
    <t>leisure</t>
  </si>
  <si>
    <t>Owner / self employed</t>
  </si>
  <si>
    <t>Photography</t>
  </si>
  <si>
    <t>Production</t>
  </si>
  <si>
    <t>Personal training</t>
  </si>
  <si>
    <t>Self employed musician.</t>
  </si>
  <si>
    <t>ART AND DESIGN</t>
  </si>
  <si>
    <t>Director - All of the above</t>
  </si>
  <si>
    <t>Gym</t>
  </si>
  <si>
    <t>Child play centre</t>
  </si>
  <si>
    <t>Photography and film</t>
  </si>
  <si>
    <t>Directot</t>
  </si>
  <si>
    <t>Event Management</t>
  </si>
  <si>
    <t>Craft and re</t>
  </si>
  <si>
    <t>Publican</t>
  </si>
  <si>
    <t>Design services</t>
  </si>
  <si>
    <t>Sales</t>
  </si>
  <si>
    <t>Retail owner</t>
  </si>
  <si>
    <t>Video and Photo Productions</t>
  </si>
  <si>
    <t>Retired surgeon, church minister and writer</t>
  </si>
  <si>
    <t>Massage therapist</t>
  </si>
  <si>
    <t>PTA</t>
  </si>
  <si>
    <t>Charity Fundraising</t>
  </si>
  <si>
    <t>Running a fashion studio</t>
  </si>
  <si>
    <t>Beauty treatments</t>
  </si>
  <si>
    <t>Everything as sole trader</t>
  </si>
  <si>
    <t>Driving Instruction</t>
  </si>
  <si>
    <t>Musician</t>
  </si>
  <si>
    <t>Visual Art</t>
  </si>
  <si>
    <t>craftsperson</t>
  </si>
  <si>
    <t>Arts</t>
  </si>
  <si>
    <t>Counselling / Psychotherapy</t>
  </si>
  <si>
    <t>Tuition and retail</t>
  </si>
  <si>
    <t>Reflexology</t>
  </si>
  <si>
    <t>Practitioner</t>
  </si>
  <si>
    <t>Podiatry</t>
  </si>
  <si>
    <t>Holistic Therapy</t>
  </si>
  <si>
    <t>Yoga theacher and therapist</t>
  </si>
  <si>
    <t>Aesthetic practitioner</t>
  </si>
  <si>
    <t>Counsellor</t>
  </si>
  <si>
    <t>Medical Herbalist</t>
  </si>
  <si>
    <t>practitioner</t>
  </si>
  <si>
    <t>Foot Health Practitioner</t>
  </si>
  <si>
    <t>Youth</t>
  </si>
  <si>
    <t>Health - private</t>
  </si>
  <si>
    <t>therapist</t>
  </si>
  <si>
    <t>Health - Ear Wax Removal by a Registered Nurse</t>
  </si>
  <si>
    <t>Therapy services</t>
  </si>
  <si>
    <t>Diet consultant</t>
  </si>
  <si>
    <t>Weightloss</t>
  </si>
  <si>
    <t>Founder and Owner; practitioner</t>
  </si>
  <si>
    <t>Medical services</t>
  </si>
  <si>
    <t>Working with clients</t>
  </si>
  <si>
    <t>Mobile massage and beauty</t>
  </si>
  <si>
    <t>Holistic health. Yoga. Workshops.</t>
  </si>
  <si>
    <t>Beauty therapy</t>
  </si>
  <si>
    <t>Online consultation/sales</t>
  </si>
  <si>
    <t>Tourism</t>
  </si>
  <si>
    <t>Manufacturer / Chef / R&amp;D</t>
  </si>
  <si>
    <t>Maker of product and sales</t>
  </si>
  <si>
    <t>production</t>
  </si>
  <si>
    <t>Manufacturer of cermics</t>
  </si>
  <si>
    <t>Majer</t>
  </si>
  <si>
    <t>owner of business</t>
  </si>
  <si>
    <t>Construction</t>
  </si>
  <si>
    <t>Owner, maker</t>
  </si>
  <si>
    <t>I am a sole trader so i do everything</t>
  </si>
  <si>
    <t>Clothing Decorators</t>
  </si>
  <si>
    <t>Design, manufacturing</t>
  </si>
  <si>
    <t>creator</t>
  </si>
  <si>
    <t>Hire</t>
  </si>
  <si>
    <t>Skin Clinic</t>
  </si>
  <si>
    <t>Holistic and beauty therapy</t>
  </si>
  <si>
    <t>Ad hoc sales of crafts</t>
  </si>
  <si>
    <t>Hobbyist</t>
  </si>
  <si>
    <t>Owner, manager, maker and all of the above</t>
  </si>
  <si>
    <t>Holistic</t>
  </si>
  <si>
    <t>Counselling</t>
  </si>
  <si>
    <t>Designer/Maker</t>
  </si>
  <si>
    <t>Craft show</t>
  </si>
  <si>
    <t>Potter</t>
  </si>
  <si>
    <t>Small business owner</t>
  </si>
  <si>
    <t>Jewelry maker, designer.</t>
  </si>
  <si>
    <t>Hygiene Services</t>
  </si>
  <si>
    <t>Retired teacher</t>
  </si>
  <si>
    <t>Crafting</t>
  </si>
  <si>
    <t>Designer / Maker</t>
  </si>
  <si>
    <t>Grassroots sports</t>
  </si>
  <si>
    <t>Design and manufacture</t>
  </si>
  <si>
    <t>Massage Therapist &amp; Reflexologist</t>
  </si>
  <si>
    <t>Mobile catering</t>
  </si>
  <si>
    <t>Pet Sitting</t>
  </si>
  <si>
    <t>SELF EMPLOYED</t>
  </si>
  <si>
    <t>Equine charity</t>
  </si>
  <si>
    <t>Window cleaning</t>
  </si>
  <si>
    <t>Hair &amp; beauty</t>
  </si>
  <si>
    <t>Skin clinic</t>
  </si>
  <si>
    <t>Health Care</t>
  </si>
  <si>
    <t>Beauty Industry</t>
  </si>
  <si>
    <t>Florist</t>
  </si>
  <si>
    <t>Chef</t>
  </si>
  <si>
    <t>Meditation and Wellbeing teacher</t>
  </si>
  <si>
    <t>Pet services</t>
  </si>
  <si>
    <t>Health &amp;Wellbeing</t>
  </si>
  <si>
    <t>Garden design</t>
  </si>
  <si>
    <t>Research and writing</t>
  </si>
  <si>
    <t>psychotherapist</t>
  </si>
  <si>
    <t>Maker</t>
  </si>
  <si>
    <t>Church volunteer</t>
  </si>
  <si>
    <t>Nail tech</t>
  </si>
  <si>
    <t>Private mental healthcare</t>
  </si>
  <si>
    <t>Massage Therapist</t>
  </si>
  <si>
    <t>Food &amp; Beverage</t>
  </si>
  <si>
    <t>Bakery/shop</t>
  </si>
  <si>
    <t>I own a head spa so holistic wellbeing</t>
  </si>
  <si>
    <t>Shop Keeper</t>
  </si>
  <si>
    <t>Valeting</t>
  </si>
  <si>
    <t>all the above</t>
  </si>
  <si>
    <t>Locksmith</t>
  </si>
  <si>
    <t>Body piercing &amp; body jewellery sales</t>
  </si>
  <si>
    <t>Business owner sole trader</t>
  </si>
  <si>
    <t>Aesthetic and wellness Clinic</t>
  </si>
  <si>
    <t>Director/Tour Guiding</t>
  </si>
  <si>
    <t>Body Piercings</t>
  </si>
  <si>
    <t>Post Office</t>
  </si>
  <si>
    <t>Aesthetics practice</t>
  </si>
  <si>
    <t>retail</t>
  </si>
  <si>
    <t>Business Owner</t>
  </si>
  <si>
    <t>Garage services</t>
  </si>
  <si>
    <t>Proprietor.</t>
  </si>
  <si>
    <t>Leisure industry</t>
  </si>
  <si>
    <t>Jewellery Designer/maker</t>
  </si>
  <si>
    <t>CATERING</t>
  </si>
  <si>
    <t>Foot care</t>
  </si>
  <si>
    <t>Beauty Therapist</t>
  </si>
  <si>
    <t>Receptionist</t>
  </si>
  <si>
    <t>I'm a comedian /event promoter so sales, operations, performer etc.</t>
  </si>
  <si>
    <t>Beauty - lash technician</t>
  </si>
  <si>
    <t>Massage Services</t>
  </si>
  <si>
    <t>Creative Co-ordinator</t>
  </si>
  <si>
    <t>Animal care</t>
  </si>
  <si>
    <t>Business owner (wedding industry) sole trader</t>
  </si>
  <si>
    <t>Owner/operator</t>
  </si>
  <si>
    <t>Beauty Salon</t>
  </si>
  <si>
    <t>Charity fund raising</t>
  </si>
  <si>
    <t>Chairman of a registered charity (unpaid)</t>
  </si>
  <si>
    <t>personal trainer</t>
  </si>
  <si>
    <t>I make my own products and sell them myself.</t>
  </si>
  <si>
    <t>Chimney sweep</t>
  </si>
  <si>
    <t>services</t>
  </si>
  <si>
    <t>Taxiing</t>
  </si>
  <si>
    <t>Dog groomer</t>
  </si>
  <si>
    <t>Self employed writer and speaker</t>
  </si>
  <si>
    <t>Service sector</t>
  </si>
  <si>
    <t>Business owner</t>
  </si>
  <si>
    <t>All of the above</t>
  </si>
  <si>
    <t>Licensed PCO driver</t>
  </si>
  <si>
    <t>Barber</t>
  </si>
  <si>
    <t>Dog boarding and Grooming</t>
  </si>
  <si>
    <t>Taxis</t>
  </si>
  <si>
    <t>Detailing services</t>
  </si>
  <si>
    <t>Driving Instructor</t>
  </si>
  <si>
    <t>Services - body piercing</t>
  </si>
  <si>
    <t>Workshop</t>
  </si>
  <si>
    <t>Flooring retail</t>
  </si>
  <si>
    <t>Airport transfer / Chauffeur</t>
  </si>
  <si>
    <t>Owner of salon</t>
  </si>
  <si>
    <t>Photographic retailer</t>
  </si>
  <si>
    <t>Sports &amp; Complimentary Therapy</t>
  </si>
  <si>
    <t>Aesthetics</t>
  </si>
  <si>
    <t>Fitness Instructor</t>
  </si>
  <si>
    <t>Massage therapy and small business owned gift shop</t>
  </si>
  <si>
    <t>Health, research, science</t>
  </si>
  <si>
    <t>Medical</t>
  </si>
  <si>
    <t>beauty</t>
  </si>
  <si>
    <t>Portrait photography</t>
  </si>
  <si>
    <t>TANDEM PILOT</t>
  </si>
  <si>
    <t>Armed Forces</t>
  </si>
  <si>
    <t>Transport.  Taxi/private hire</t>
  </si>
  <si>
    <t>Transfers</t>
  </si>
  <si>
    <t>Car Valeting</t>
  </si>
  <si>
    <t>Passenger Transport</t>
  </si>
  <si>
    <t>Removal services</t>
  </si>
  <si>
    <t>Private hire</t>
  </si>
  <si>
    <t>Private Hire Driver</t>
  </si>
  <si>
    <t>Public transport</t>
  </si>
  <si>
    <t>Taxi firm</t>
  </si>
  <si>
    <t>Transportation</t>
  </si>
  <si>
    <t>Courier services</t>
  </si>
  <si>
    <t>Self-Employed Chauffeur</t>
  </si>
  <si>
    <t>Taxi company</t>
  </si>
  <si>
    <t>Professional driving</t>
  </si>
  <si>
    <t>Founder</t>
  </si>
  <si>
    <t>Partner in business, so everything involved in running a business</t>
  </si>
  <si>
    <t>Market stalls</t>
  </si>
  <si>
    <t>Sole trader - proprietor - all.of the above!</t>
  </si>
  <si>
    <t>Manufacturing and festival trading</t>
  </si>
  <si>
    <t>What best describes your primary job functions? Please select all that apply</t>
  </si>
  <si>
    <t>Apprentice / Trainee</t>
  </si>
  <si>
    <t>Entry-level / Junior (e.g., Junior Assistant, Administrator, Graduate Trainee)</t>
  </si>
  <si>
    <t>Individual Contributor / Specialist (e.g. Analyst, Coordinator, Senior Administrator)</t>
  </si>
  <si>
    <t>Team Leader / Senior Specialist</t>
  </si>
  <si>
    <t>Manager (e.g., Department Manager, Project Manager, Operations Manager)</t>
  </si>
  <si>
    <t>Senior Manager / Head of Department</t>
  </si>
  <si>
    <t>Director (e.g., Departmental Director, Regional Director)</t>
  </si>
  <si>
    <t>Executive / C-Suite (e.g., Chief Executive Officer, Managing Director)</t>
  </si>
  <si>
    <t>Owner / Proprietor / Partner</t>
  </si>
  <si>
    <t xml:space="preserve"> Which of the following best describe your level of seniority within the business?</t>
  </si>
  <si>
    <t>Under 1 year</t>
  </si>
  <si>
    <t>1-2 years</t>
  </si>
  <si>
    <t>3-5 years</t>
  </si>
  <si>
    <t>6-10 years</t>
  </si>
  <si>
    <t>Over 10 years</t>
  </si>
  <si>
    <t>Don't Know</t>
  </si>
  <si>
    <t xml:space="preserve">Total Under 1 year + 1-2 years </t>
  </si>
  <si>
    <t xml:space="preserve"> How long has your company been operating for?</t>
  </si>
  <si>
    <t>None – Sole Trader</t>
  </si>
  <si>
    <t>1</t>
  </si>
  <si>
    <t>2-4</t>
  </si>
  <si>
    <t>5-9</t>
  </si>
  <si>
    <t>10-24</t>
  </si>
  <si>
    <t>25-49</t>
  </si>
  <si>
    <t>50-99</t>
  </si>
  <si>
    <t>100-249</t>
  </si>
  <si>
    <t>250-499</t>
  </si>
  <si>
    <t>500+</t>
  </si>
  <si>
    <t xml:space="preserve"> Approximately how many employees does your company currently employ across all locations?</t>
  </si>
  <si>
    <t>Agriculture, forestry and fishing</t>
  </si>
  <si>
    <t>Don’t Know</t>
  </si>
  <si>
    <t>Administrative and support service activities</t>
  </si>
  <si>
    <t>Electricity, gas, steam and air conditioning supply</t>
  </si>
  <si>
    <t>Real estate activities</t>
  </si>
  <si>
    <t>Public administration and defence; compulsory social security</t>
  </si>
  <si>
    <t>Water supply; sewerage, waste management and remediation activities</t>
  </si>
  <si>
    <t>Financial and insurance activities</t>
  </si>
  <si>
    <t>None of the above</t>
  </si>
  <si>
    <t>Does your business operate in any of the following sectors? Select all that apply.</t>
  </si>
  <si>
    <t>Exclusively online - no physical store presence</t>
  </si>
  <si>
    <t>Predominantly online with a smaller physical store presence</t>
  </si>
  <si>
    <t>Hybrid online and physical store</t>
  </si>
  <si>
    <t>Predominantly physical store with a smaller online presence</t>
  </si>
  <si>
    <t>Exclusively physical store with no online presence</t>
  </si>
  <si>
    <t>Total Predominantly online with a smaller physical store presence + Hybrid online and physical store ...</t>
  </si>
  <si>
    <t xml:space="preserve"> Which of the following best describes your business?</t>
  </si>
  <si>
    <t>Square</t>
  </si>
  <si>
    <t>PayPal</t>
  </si>
  <si>
    <t>Stripe</t>
  </si>
  <si>
    <t>SumUp</t>
  </si>
  <si>
    <t>Clearpay</t>
  </si>
  <si>
    <t>Shopify</t>
  </si>
  <si>
    <t>Klarna</t>
  </si>
  <si>
    <t>Zettle</t>
  </si>
  <si>
    <t>Worldpay</t>
  </si>
  <si>
    <t>Dojo</t>
  </si>
  <si>
    <t>Prefer not to say</t>
  </si>
  <si>
    <t>Which, if any, of the following services does your business use?</t>
  </si>
  <si>
    <t>Bank transfer</t>
  </si>
  <si>
    <t>Cryptocurrency (e.g. Bitcoin, Ethereum)</t>
  </si>
  <si>
    <t>Etsy</t>
  </si>
  <si>
    <t>Child Care Vouchers</t>
  </si>
  <si>
    <t>Payment links</t>
  </si>
  <si>
    <t>paypal and square</t>
  </si>
  <si>
    <t>Links</t>
  </si>
  <si>
    <t>Paypal</t>
  </si>
  <si>
    <t>Direct Debit</t>
  </si>
  <si>
    <t>Account</t>
  </si>
  <si>
    <t>Epayments via app</t>
  </si>
  <si>
    <t>Company Account</t>
  </si>
  <si>
    <t>Which of the following does your business accept as forms of payment?Please select all that apply</t>
  </si>
  <si>
    <t xml:space="preserve"> I make plans and stick to them</t>
  </si>
  <si>
    <t xml:space="preserve"> I finish tasks even when they become difficult or boring</t>
  </si>
  <si>
    <t xml:space="preserve"> I can be careless at times</t>
  </si>
  <si>
    <t xml:space="preserve"> I do things efficiently and stay organised</t>
  </si>
  <si>
    <t xml:space="preserve"> I have an active imagination</t>
  </si>
  <si>
    <t xml:space="preserve"> I am curious about many different things</t>
  </si>
  <si>
    <t xml:space="preserve"> I am full of ideas and enjoy thinking about new ways of doing things</t>
  </si>
  <si>
    <t xml:space="preserve"> I enjoy reflecting on abstract concepts or big-picture ideas</t>
  </si>
  <si>
    <t>Strongly disagree</t>
  </si>
  <si>
    <t>Somewhat disagree</t>
  </si>
  <si>
    <t>Neither agree nor disagree</t>
  </si>
  <si>
    <t>Somewhat agree</t>
  </si>
  <si>
    <t>Strongly agree</t>
  </si>
  <si>
    <t>Don't know</t>
  </si>
  <si>
    <t>Net:</t>
  </si>
  <si>
    <t>Grid Summary: To what extent do you agree or disagree with each of the following statements?</t>
  </si>
  <si>
    <t>To what extent do you agree or disagree with each of the following statements?: I am full of ideas and enjoy thinking about new ways of doing things</t>
  </si>
  <si>
    <t>To what extent do you agree or disagree with each of the following statements?: I have an active imagination</t>
  </si>
  <si>
    <t>To what extent do you agree or disagree with each of the following statements?: I am curious about many different things</t>
  </si>
  <si>
    <t>To what extent do you agree or disagree with each of the following statements?: I enjoy reflecting on abstract concepts or big-picture ideas</t>
  </si>
  <si>
    <t>To what extent do you agree or disagree with each of the following statements?: I finish tasks even when they become difficult or boring</t>
  </si>
  <si>
    <t>To what extent do you agree or disagree with each of the following statements?: I make plans and stick to them</t>
  </si>
  <si>
    <t>To what extent do you agree or disagree with each of the following statements?: I do things efficiently and stay organised</t>
  </si>
  <si>
    <t>To what extent do you agree or disagree with each of the following statements?: I can be careless at times</t>
  </si>
  <si>
    <t xml:space="preserve"> I am talkative and sociable</t>
  </si>
  <si>
    <t xml:space="preserve"> I tend to be quiet and reserved</t>
  </si>
  <si>
    <t xml:space="preserve"> I feel comfortable leading discussions or taking charge in group settings</t>
  </si>
  <si>
    <t xml:space="preserve"> I handle stress well and stay calm under pressure</t>
  </si>
  <si>
    <t xml:space="preserve"> I often worry more than I should</t>
  </si>
  <si>
    <t>To what extent do you agree or disagree with each of the following statements?: I feel comfortable leading discussions or taking charge in group settings</t>
  </si>
  <si>
    <t>To what extent do you agree or disagree with each of the following statements?: I am talkative and sociable</t>
  </si>
  <si>
    <t>To what extent do you agree or disagree with each of the following statements?: I tend to be quiet and reserved</t>
  </si>
  <si>
    <t>To what extent do you agree or disagree with each of the following statements?: I handle stress well and stay calm under pressure</t>
  </si>
  <si>
    <t>To what extent do you agree or disagree with each of the following statements?: I often worry more than I should</t>
  </si>
  <si>
    <t xml:space="preserve"> I believe I can shape my own future through hard work</t>
  </si>
  <si>
    <t xml:space="preserve"> I am seek out new opportunities rather than waiting for things to come to me</t>
  </si>
  <si>
    <t xml:space="preserve"> When things go wrong, I focus on what I can do differently next time</t>
  </si>
  <si>
    <t xml:space="preserve"> I am always on the lookout for new opportunities</t>
  </si>
  <si>
    <t xml:space="preserve"> I am usually willing to pay more for something if I know it has been produced ethically</t>
  </si>
  <si>
    <t>To what extent do you agree or disagree with each of the following statements?: I believe I can shape my own future through hard work</t>
  </si>
  <si>
    <t>To what extent do you agree or disagree with each of the following statements?: When things go wrong, I focus on what I can do differently next time</t>
  </si>
  <si>
    <t>To what extent do you agree or disagree with each of the following statements?: I am always on the lookout for new opportunities</t>
  </si>
  <si>
    <t>To what extent do you agree or disagree with each of the following statements?: I am seek out new opportunities rather than waiting for things to come to me</t>
  </si>
  <si>
    <t>To what extent do you agree or disagree with each of the following statements?: I am usually willing to pay more for something if I know it has been produced ethically</t>
  </si>
  <si>
    <t>1 – Not at all willing to take risks</t>
  </si>
  <si>
    <t>2</t>
  </si>
  <si>
    <t>3</t>
  </si>
  <si>
    <t>4 – Neutral</t>
  </si>
  <si>
    <t>5</t>
  </si>
  <si>
    <t>6</t>
  </si>
  <si>
    <t>7 – Very willing to take risks</t>
  </si>
  <si>
    <t xml:space="preserve"> Using the scale below, please tell us which of the following best describes your attitude to taking risks in general?</t>
  </si>
  <si>
    <t>I have started my own business which is my full-time job</t>
  </si>
  <si>
    <t>I run a side hustle business alongside other work (e.g. selling products online, freelancing, trading or building a larger business idea)</t>
  </si>
  <si>
    <t>None of these</t>
  </si>
  <si>
    <t>I do other odd jobs (e.g. tutoring babysitting, delivery work, cash-in-hand tasks) to supplement my income</t>
  </si>
  <si>
    <t>I currently run a business, but I was not involved in starting it</t>
  </si>
  <si>
    <t>I used to run a business, but no longer do</t>
  </si>
  <si>
    <t>Which, if any, of the following statements are true for you? Please tick all that apply</t>
  </si>
  <si>
    <t>I wanted to be my own boss</t>
  </si>
  <si>
    <t>I wanted to turn a passion or hobby into a business</t>
  </si>
  <si>
    <t>I needed more flexible working conditions</t>
  </si>
  <si>
    <t>I saw a clear business opportunity</t>
  </si>
  <si>
    <t>I was frustrated with my previous job or career</t>
  </si>
  <si>
    <t>I was inspired or encouraged by others (e.g. friends, mentors, family)</t>
  </si>
  <si>
    <t>I had access to the resources and support I needed (e.g. funding, advice, workspace)</t>
  </si>
  <si>
    <t>I needed to make more money to meet my monthly expenses</t>
  </si>
  <si>
    <t>I wanted to make more money to increase my discretionary expenditure</t>
  </si>
  <si>
    <t>Other reason (please specify)</t>
  </si>
  <si>
    <t>Starting a business is the only way to get rich</t>
  </si>
  <si>
    <t>What motivated you to take the leap and start your own business?Please tick all that apply</t>
  </si>
  <si>
    <t>BASE: All who have started or run a business or side hustle</t>
  </si>
  <si>
    <t>Yes - definitely</t>
  </si>
  <si>
    <t>Yes - to some extent</t>
  </si>
  <si>
    <t>No - not really</t>
  </si>
  <si>
    <t>No - not at all</t>
  </si>
  <si>
    <t>Not sure</t>
  </si>
  <si>
    <t xml:space="preserve"> Do you consider yourself to be an entrepreneur?</t>
  </si>
  <si>
    <t xml:space="preserve"> The profitability of my business</t>
  </si>
  <si>
    <t xml:space="preserve"> My personal financial situation</t>
  </si>
  <si>
    <t xml:space="preserve"> My local high street (e.g. how it feels, businesses opening and closing)</t>
  </si>
  <si>
    <t xml:space="preserve"> The state of the UK economy</t>
  </si>
  <si>
    <t>Very optimistic</t>
  </si>
  <si>
    <t>Somewhat optimistic</t>
  </si>
  <si>
    <t>Neither optimistic or pessimistic</t>
  </si>
  <si>
    <t>Somewhat pessimistic</t>
  </si>
  <si>
    <t>Very pessimistic</t>
  </si>
  <si>
    <t>Grid Summary: Looking ahead to the next 12 months, how optimistic or pessimistic are you about…</t>
  </si>
  <si>
    <t>Looking ahead to the next 12 months, how optimistic or pessimistic are you about…: My personal financial situation</t>
  </si>
  <si>
    <t>Looking ahead to the next 12 months, how optimistic or pessimistic are you about…: The state of the UK economy</t>
  </si>
  <si>
    <t>Looking ahead to the next 12 months, how optimistic or pessimistic are you about…: My local high street (e.g. how it feels, businesses opening and closing)</t>
  </si>
  <si>
    <t>Looking ahead to the next 12 months, how optimistic or pessimistic are you about…: The profitability of my business</t>
  </si>
  <si>
    <t>The types of businesses opening or closing (e.g. local vs chains)</t>
  </si>
  <si>
    <t>The number of people from elsewhere visiting the area</t>
  </si>
  <si>
    <t>The number of shops and businesses opening or closing down</t>
  </si>
  <si>
    <t>How busy it feels</t>
  </si>
  <si>
    <t>How safe the area feels</t>
  </si>
  <si>
    <t>The level of investment or development in the area</t>
  </si>
  <si>
    <t>The amount of traffic on or around my local high street</t>
  </si>
  <si>
    <t>The level of crime or antisocial behaviour</t>
  </si>
  <si>
    <t>Other (please specify)</t>
  </si>
  <si>
    <t>You said that you were optimistic about your local high street. What are the main reasons for your answer? (Select all that apply)</t>
  </si>
  <si>
    <t>BASE: All optimistic about local high street</t>
  </si>
  <si>
    <t>You said that you were pessimistic about your local high street. What are the main reasons for your answer? (Select all that apply)</t>
  </si>
  <si>
    <t>BASE: All pessimistic about local high street</t>
  </si>
  <si>
    <t>You said that you were neither optimistic or pessimistic about your local high street. What are the main reasons for your answer? (Select all that apply)</t>
  </si>
  <si>
    <t>BASE: All neutral about local high street</t>
  </si>
  <si>
    <t>Economic uncertainty</t>
  </si>
  <si>
    <t>Financial costs</t>
  </si>
  <si>
    <t>Cost of materials</t>
  </si>
  <si>
    <t>Competition</t>
  </si>
  <si>
    <t>Cost of labour</t>
  </si>
  <si>
    <t>Weather conditions</t>
  </si>
  <si>
    <t>Insufficient domestic demand for my business’s products / services</t>
  </si>
  <si>
    <t>Regulation</t>
  </si>
  <si>
    <t>Not currently experiencing any challenges</t>
  </si>
  <si>
    <t>Shortage of labour</t>
  </si>
  <si>
    <t>Lack of equipment</t>
  </si>
  <si>
    <t>Insufficient international demand for my business’s products / services</t>
  </si>
  <si>
    <t>Shortage of materials</t>
  </si>
  <si>
    <t>Time</t>
  </si>
  <si>
    <t>Footfall</t>
  </si>
  <si>
    <t>Lack of time</t>
  </si>
  <si>
    <t>Exposure</t>
  </si>
  <si>
    <t>Social media marketing ways</t>
  </si>
  <si>
    <t>No driving tests in the country</t>
  </si>
  <si>
    <t>Changing markets eg. threat of Air BnB</t>
  </si>
  <si>
    <t>Lack of support from the government to the hospitality industry</t>
  </si>
  <si>
    <t>Economic and political uncertainty</t>
  </si>
  <si>
    <t>VAT costs</t>
  </si>
  <si>
    <t>Marketing is a killer. Its tougher than ever.</t>
  </si>
  <si>
    <t>General busy-ness of local town and high street bringing in other people; size of our business - we are small with only 18 covers so the opportunity for growth is limited up to a ceiling sometimes</t>
  </si>
  <si>
    <t>niche products</t>
  </si>
  <si>
    <t>Age</t>
  </si>
  <si>
    <t>low aspirations I quite like the size of the company and it provides for my needs</t>
  </si>
  <si>
    <t>Lack of regulation</t>
  </si>
  <si>
    <t>Promotions</t>
  </si>
  <si>
    <t>time/energy for promotion</t>
  </si>
  <si>
    <t>My products are luxury. No one spending as afraid of escalating costs of the basics.</t>
  </si>
  <si>
    <t>People being used to fast fashion, cheap products and being unwilling to pay more for well made quality items.</t>
  </si>
  <si>
    <t>Time - waiting for the moment to do certain things</t>
  </si>
  <si>
    <t>Lack of available larger venues</t>
  </si>
  <si>
    <t>My lack of confidence with social media promotion of my business</t>
  </si>
  <si>
    <t>Being seen and found online. I believe if I could get the views my online sales would.increase dramatically</t>
  </si>
  <si>
    <t>Time to create my work</t>
  </si>
  <si>
    <t>Not enough hours in the day</t>
  </si>
  <si>
    <t>Aging choir members lack of new members</t>
  </si>
  <si>
    <t>devaluation of handmade products (undercut by cheaper mass produced items)</t>
  </si>
  <si>
    <t>tarriff costs</t>
  </si>
  <si>
    <t>I need more experience</t>
  </si>
  <si>
    <t>Marketing, particularly with social media</t>
  </si>
  <si>
    <t>Affordable studio space to rent locally</t>
  </si>
  <si>
    <t>We rely on users honesty, we've seen more people walk on and play without paying. Very saddening!</t>
  </si>
  <si>
    <t>availabilty and cost of suitable premises</t>
  </si>
  <si>
    <t>affording a bigger premises not on the high street</t>
  </si>
  <si>
    <t>issues with finding venue with achievable rental costs</t>
  </si>
  <si>
    <t>someone sabotaging my business out of jealousy</t>
  </si>
  <si>
    <t>getting enough people through the door</t>
  </si>
  <si>
    <t>Lack of education about sustainability</t>
  </si>
  <si>
    <t>Customers lack of disposable income</t>
  </si>
  <si>
    <t>Trying to get customers interested</t>
  </si>
  <si>
    <t>Lack of volunteers</t>
  </si>
  <si>
    <t>I don't have enough time, and not enough money to hire help</t>
  </si>
  <si>
    <t>Suitable opportunities to sell</t>
  </si>
  <si>
    <t>A one-person business competing with big business. My location.</t>
  </si>
  <si>
    <t>Personal circumstances</t>
  </si>
  <si>
    <t>cost of marketing</t>
  </si>
  <si>
    <t>My age, I'm looking to retire in the next couple of years</t>
  </si>
  <si>
    <t>people not willing to pay for private healthcare in my area - expect to be "fixed" in 1-2 treatments</t>
  </si>
  <si>
    <t>Lack of marketing</t>
  </si>
  <si>
    <t>changes to google searches to AI with reduced click rate</t>
  </si>
  <si>
    <t>my time due to family life</t>
  </si>
  <si>
    <t>Need to drop another working day in my paid employment to grow further, also looking for a bigger premises</t>
  </si>
  <si>
    <t>Ozempic</t>
  </si>
  <si>
    <t>Lack of social medial/marketing skills</t>
  </si>
  <si>
    <t>Cost of overheads</t>
  </si>
  <si>
    <t>lack of tech proficiency</t>
  </si>
  <si>
    <t>My energy and health</t>
  </si>
  <si>
    <t>The set up / too many apps, connections, softwares - just confusing.</t>
  </si>
  <si>
    <t>Marketing</t>
  </si>
  <si>
    <t>Promotion</t>
  </si>
  <si>
    <t>Shipping customs charges</t>
  </si>
  <si>
    <t>Unable to cope with more orders</t>
  </si>
  <si>
    <t>In a deprived area getting worse there's a ceiling to what you can charge for all items as an independent we cannot compete with chains</t>
  </si>
  <si>
    <t>Lack of suitable premises</t>
  </si>
  <si>
    <t>Brexit</t>
  </si>
  <si>
    <t>Promoting my business</t>
  </si>
  <si>
    <t>High taxes post Brexit</t>
  </si>
  <si>
    <t>I'm 74 I have a limited future</t>
  </si>
  <si>
    <t>No wish to grow it at my age!</t>
  </si>
  <si>
    <t>Government with with presure rules</t>
  </si>
  <si>
    <t>I have a hobby not a thriving business</t>
  </si>
  <si>
    <t>restrictions on overseas postage, specifically to the EU</t>
  </si>
  <si>
    <t>Marketing opportunities</t>
  </si>
  <si>
    <t>Not brave enought to make the jump to running my business fulltime</t>
  </si>
  <si>
    <t>Need to invest money (which I don't have!) to make my physical workspace fit for purpose</t>
  </si>
  <si>
    <t>mindset</t>
  </si>
  <si>
    <t>illness</t>
  </si>
  <si>
    <t>TIME</t>
  </si>
  <si>
    <t>building maintenance and fuel costs</t>
  </si>
  <si>
    <t>People who are unwilling to take care of their own wellness</t>
  </si>
  <si>
    <t>Brexit not helping either. Import tax</t>
  </si>
  <si>
    <t>No shows and cancellations</t>
  </si>
  <si>
    <t>Space / tents</t>
  </si>
  <si>
    <t>UK economy, the government!</t>
  </si>
  <si>
    <t>Vat</t>
  </si>
  <si>
    <t>VAT</t>
  </si>
  <si>
    <t>Financing</t>
  </si>
  <si>
    <t>VAT and business rates</t>
  </si>
  <si>
    <t>Lack of ambition</t>
  </si>
  <si>
    <t>Gaining new clients</t>
  </si>
  <si>
    <t>lack of cost effective ways to market my business</t>
  </si>
  <si>
    <t>Social media growth and website traffic</t>
  </si>
  <si>
    <t>lack of time for all my projects</t>
  </si>
  <si>
    <t>Limit to what I can do</t>
  </si>
  <si>
    <t>Limit on the time I have for the business</t>
  </si>
  <si>
    <t>Improving processes</t>
  </si>
  <si>
    <t>lack of volunteers</t>
  </si>
  <si>
    <t>Increases in cost across the board overall, extra taxes, Lack of work ethic</t>
  </si>
  <si>
    <t>Time available</t>
  </si>
  <si>
    <t>My own health. Rising costs of living for clients</t>
  </si>
  <si>
    <t>my own time</t>
  </si>
  <si>
    <t>my time and skillset</t>
  </si>
  <si>
    <t>Finding more garages (stock)</t>
  </si>
  <si>
    <t>Drop in passenger numbers at airport</t>
  </si>
  <si>
    <t>Local government restrictions</t>
  </si>
  <si>
    <t>inequality in society</t>
  </si>
  <si>
    <t>Decline in Oil Industry</t>
  </si>
  <si>
    <t>Square dropping paypal payments</t>
  </si>
  <si>
    <t>cost of affordable premises to expand</t>
  </si>
  <si>
    <t>Brexit and USA Tariffs</t>
  </si>
  <si>
    <t>Finding suitable market outlets to sell my products</t>
  </si>
  <si>
    <t>Which of the following challenges, if any, are your biggest barriers to growth? Select as many as you like</t>
  </si>
  <si>
    <t>Yes</t>
  </si>
  <si>
    <t>No</t>
  </si>
  <si>
    <t xml:space="preserve"> In the last three years, has your business introduced any innovations (new or significantly improved products/services or processes)?</t>
  </si>
  <si>
    <t>1. Stay the same</t>
  </si>
  <si>
    <t>2. Improve online presence</t>
  </si>
  <si>
    <t>3. Launch new products, features or services</t>
  </si>
  <si>
    <t>4. Sell the business</t>
  </si>
  <si>
    <t>5. Open new stores</t>
  </si>
  <si>
    <t>6. Expand internationally</t>
  </si>
  <si>
    <t>7. Contribute to local causes</t>
  </si>
  <si>
    <t>8. Don’t know</t>
  </si>
  <si>
    <t>9. Increase the use of digital tools in the business (e.g. automating payment systems, use of AI)</t>
  </si>
  <si>
    <t>10. Other</t>
  </si>
  <si>
    <t>11. Hire more employees</t>
  </si>
  <si>
    <t>1-Highest Rank</t>
  </si>
  <si>
    <t>3-Lowest Rank</t>
  </si>
  <si>
    <t>Not Selected</t>
  </si>
  <si>
    <t>Mean Rank</t>
  </si>
  <si>
    <t>Standard Deviation</t>
  </si>
  <si>
    <t>Rank Summary:  Hire more employees (Ordered Left to Right by Rank)</t>
  </si>
  <si>
    <t>Looking ahead, what are your top 3 priorities for your business in the next three years? Please select the three most important priorities and rank them, with 1 being the most important: Hire more employees</t>
  </si>
  <si>
    <t>0</t>
  </si>
  <si>
    <t>*</t>
  </si>
  <si>
    <t>Looking ahead, what are your top 3 priorities for your business in the next three years? Please select the three most important priorities and rank them, with 1 being the most important: Launch new products, features or services</t>
  </si>
  <si>
    <t>19</t>
  </si>
  <si>
    <t>Looking ahead, what are your top 3 priorities for your business in the next three years? Please select the three most important priorities and rank them, with 1 being the most important: Open new stores</t>
  </si>
  <si>
    <t>Looking ahead, what are your top 3 priorities for your business in the next three years? Please select the three most important priorities and rank them, with 1 being the most important: Improve online presence</t>
  </si>
  <si>
    <t>61</t>
  </si>
  <si>
    <t>16</t>
  </si>
  <si>
    <t>9</t>
  </si>
  <si>
    <t>50</t>
  </si>
  <si>
    <t>33</t>
  </si>
  <si>
    <t>Looking ahead, what are your top 3 priorities for your business in the next three years? Please select the three most important priorities and rank them, with 1 being the most important: Expand internationally</t>
  </si>
  <si>
    <t>Looking ahead, what are your top 3 priorities for your business in the next three years? Please select the three most important priorities and rank them, with 1 being the most important: Stay the same</t>
  </si>
  <si>
    <t>Looking ahead, what are your top 3 priorities for your business in the next three years? Please select the three most important priorities and rank them, with 1 being the most important: Increase the use of digital tools in the business (e.g. automating payment systems, use of AI)</t>
  </si>
  <si>
    <t>39</t>
  </si>
  <si>
    <t>13</t>
  </si>
  <si>
    <t>Looking ahead, what are your top 3 priorities for your business in the next three years? Please select the three most important priorities and rank them, with 1 being the most important: Sell the business</t>
  </si>
  <si>
    <t>Looking ahead, what are your top 3 priorities for your business in the next three years? Please select the three most important priorities and rank them, with 1 being the most important: Contribute to local causes</t>
  </si>
  <si>
    <t>Looking ahead, what are your top 3 priorities for your business in the next three years? Please select the three most important priorities and rank them, with 1 being the most important: Don’t know</t>
  </si>
  <si>
    <t>Looking ahead, what are your top 3 priorities for your business in the next three years? Please select the three most important priorities and rank them, with 1 being the most important: Other</t>
  </si>
  <si>
    <t xml:space="preserve"> Society becoming more cashless / less use of physical cash</t>
  </si>
  <si>
    <t xml:space="preserve"> Increased availability of digital payment tools</t>
  </si>
  <si>
    <t xml:space="preserve"> Increased use and adoption of AI</t>
  </si>
  <si>
    <t xml:space="preserve"> Increasing use of co-working spaces and marketplaces compared to individual offices and shops</t>
  </si>
  <si>
    <t xml:space="preserve"> Increased use of innovative / less traditional loan financing</t>
  </si>
  <si>
    <t xml:space="preserve"> Increased use of cryptocurrencies</t>
  </si>
  <si>
    <t>Very negative</t>
  </si>
  <si>
    <t>Somewhat negative</t>
  </si>
  <si>
    <t>Neutral</t>
  </si>
  <si>
    <t>Somewhat positive</t>
  </si>
  <si>
    <t>Very positive</t>
  </si>
  <si>
    <t>Grid Summary: For each of the following technological and economic trends, please tell us whether you expect them to have a broadly positive or negative effect on your business</t>
  </si>
  <si>
    <t>For each of the following technological and economic trends, please tell us whether you expect them to have a broadly positive or negative effect on your business: Increased use and adoption of AI</t>
  </si>
  <si>
    <t>For each of the following technological and economic trends, please tell us whether you expect them to have a broadly positive or negative effect on your business: Increased use of cryptocurrencies</t>
  </si>
  <si>
    <t>For each of the following technological and economic trends, please tell us whether you expect them to have a broadly positive or negative effect on your business: Increased use of innovative / less traditional loan financing</t>
  </si>
  <si>
    <t>For each of the following technological and economic trends, please tell us whether you expect them to have a broadly positive or negative effect on your business: Increased availability of digital payment tools</t>
  </si>
  <si>
    <t>For each of the following technological and economic trends, please tell us whether you expect them to have a broadly positive or negative effect on your business: Society becoming more cashless / less use of physical cash</t>
  </si>
  <si>
    <t>For each of the following technological and economic trends, please tell us whether you expect them to have a broadly positive or negative effect on your business: Increasing use of co-working spaces and marketplaces compared to individual offices and shops</t>
  </si>
  <si>
    <t>Interacting with customers / clients in person</t>
  </si>
  <si>
    <t>Admin</t>
  </si>
  <si>
    <t>Product / service delivery</t>
  </si>
  <si>
    <t>Managing stock, suppliers and logistics</t>
  </si>
  <si>
    <t>Interacting with customers / clients by email</t>
  </si>
  <si>
    <t>Marketing and communications</t>
  </si>
  <si>
    <t>Product / service development</t>
  </si>
  <si>
    <t>Business planning</t>
  </si>
  <si>
    <t>Managing finances/accounting</t>
  </si>
  <si>
    <t>Sales and new business development</t>
  </si>
  <si>
    <t>Managing facilities or premises</t>
  </si>
  <si>
    <t>Meetings with colleagues</t>
  </si>
  <si>
    <t>HR / personnel / recruitment</t>
  </si>
  <si>
    <t>Which of the following would you say you tend to spend the most time on in a typical working day? Please select up to three answers</t>
  </si>
  <si>
    <t>1. Marketing and communications</t>
  </si>
  <si>
    <t>2. Other</t>
  </si>
  <si>
    <t>3. Providing your core service or product (i.e. what clients/customers actually pay for)</t>
  </si>
  <si>
    <t>4. Managing finances/accounting</t>
  </si>
  <si>
    <t>5. Interacting with customers / clients in person</t>
  </si>
  <si>
    <t>6. Sales and new business development</t>
  </si>
  <si>
    <t>7. Interacting with customers / clients by email</t>
  </si>
  <si>
    <t>8. HR / personnel / recruitment</t>
  </si>
  <si>
    <t>9. Managing facilities or premises</t>
  </si>
  <si>
    <t>10. Managing stock, suppliers and logistics</t>
  </si>
  <si>
    <t>11. Meetings with colleagues</t>
  </si>
  <si>
    <t>12. Business planning</t>
  </si>
  <si>
    <t>13. Product / service development</t>
  </si>
  <si>
    <t>14. Admin</t>
  </si>
  <si>
    <t>Rank Summary:  Admin (Ordered Left to Right by Rank)</t>
  </si>
  <si>
    <t>If you could delegate any of the following responsibilities, what would you most want to hand over? Please rank the three that you would most want to hand over where 1 is the one you would most want to hand over: Admin</t>
  </si>
  <si>
    <t>If you could delegate any of the following responsibilities, what would you most want to hand over? Please rank the three that you would most want to hand over where 1 is the one you would most want to hand over: Business planning</t>
  </si>
  <si>
    <t>If you could delegate any of the following responsibilities, what would you most want to hand over? Please rank the three that you would most want to hand over where 1 is the one you would most want to hand over: Meetings with colleagues</t>
  </si>
  <si>
    <t>60</t>
  </si>
  <si>
    <t>If you could delegate any of the following responsibilities, what would you most want to hand over? Please rank the three that you would most want to hand over where 1 is the one you would most want to hand over: Interacting with customers / clients in person</t>
  </si>
  <si>
    <t>If you could delegate any of the following responsibilities, what would you most want to hand over? Please rank the three that you would most want to hand over where 1 is the one you would most want to hand over: Interacting with customers / clients by email</t>
  </si>
  <si>
    <t>If you could delegate any of the following responsibilities, what would you most want to hand over? Please rank the three that you would most want to hand over where 1 is the one you would most want to hand over: Sales and new business development</t>
  </si>
  <si>
    <t>If you could delegate any of the following responsibilities, what would you most want to hand over? Please rank the three that you would most want to hand over where 1 is the one you would most want to hand over: Marketing and communications</t>
  </si>
  <si>
    <t>If you could delegate any of the following responsibilities, what would you most want to hand over? Please rank the three that you would most want to hand over where 1 is the one you would most want to hand over: HR / personnel / recruitment</t>
  </si>
  <si>
    <t>If you could delegate any of the following responsibilities, what would you most want to hand over? Please rank the three that you would most want to hand over where 1 is the one you would most want to hand over: Managing facilities or premises</t>
  </si>
  <si>
    <t>If you could delegate any of the following responsibilities, what would you most want to hand over? Please rank the three that you would most want to hand over where 1 is the one you would most want to hand over: Managing finances/accounting</t>
  </si>
  <si>
    <t>If you could delegate any of the following responsibilities, what would you most want to hand over? Please rank the three that you would most want to hand over where 1 is the one you would most want to hand over: Product / service development</t>
  </si>
  <si>
    <t>52</t>
  </si>
  <si>
    <t>66</t>
  </si>
  <si>
    <t>If you could delegate any of the following responsibilities, what would you most want to hand over? Please rank the three that you would most want to hand over where 1 is the one you would most want to hand over: Providing your core service or product (i.e. what clients/customers actually pay for)</t>
  </si>
  <si>
    <t>If you could delegate any of the following responsibilities, what would you most want to hand over? Please rank the three that you would most want to hand over where 1 is the one you would most want to hand over: Managing stock, suppliers and logistics</t>
  </si>
  <si>
    <t>If you could delegate any of the following responsibilities, what would you most want to hand over? Please rank the three that you would most want to hand over where 1 is the one you would most want to hand over: Other</t>
  </si>
  <si>
    <t>Point of sale hardware (e.g. Square Reader, Terminal, Register)</t>
  </si>
  <si>
    <t>Point of sale software (retail, restaurant, appointments, invoices)</t>
  </si>
  <si>
    <t>Square card</t>
  </si>
  <si>
    <t>Loans or cash advance</t>
  </si>
  <si>
    <t>App Marketplace</t>
  </si>
  <si>
    <t>Loyalty programmes</t>
  </si>
  <si>
    <t>Staff management - shifts, communications</t>
  </si>
  <si>
    <t>Marketing and CRM</t>
  </si>
  <si>
    <t>Which specific Square services do you use? Please tick all that apply</t>
  </si>
  <si>
    <t xml:space="preserve">BASE: All using Square
</t>
  </si>
  <si>
    <t>Helps me run my business more efficiently</t>
  </si>
  <si>
    <t>Helped me make more sales</t>
  </si>
  <si>
    <t>Helped me reduce transaction costs</t>
  </si>
  <si>
    <t>Allowed me to reach more customers</t>
  </si>
  <si>
    <t>Allowed me to reach types of customers I wouldn’t have reached otherwise</t>
  </si>
  <si>
    <t>Provided the data to grow my business</t>
  </si>
  <si>
    <t>Provided the financial support I needed</t>
  </si>
  <si>
    <t>Allowed me to grow more quickly</t>
  </si>
  <si>
    <t>Helped me increase my average order value</t>
  </si>
  <si>
    <t>Has supported my business in challenging times</t>
  </si>
  <si>
    <t>Provided the business advice that I needed</t>
  </si>
  <si>
    <t>What would you say have been the main benefits to your business of using Square? Please tick all that apply</t>
  </si>
  <si>
    <t>Using this service helped me boost my revenue</t>
  </si>
  <si>
    <t>Provided financial support when needed</t>
  </si>
  <si>
    <t>What would you say have been the main benefits to your business of using Clearpay? Please tick all that apply</t>
  </si>
  <si>
    <t>BASE: All using Clearpay</t>
  </si>
  <si>
    <t>I don’t understand how it works</t>
  </si>
  <si>
    <t>It’s too volatile and unpredictable</t>
  </si>
  <si>
    <t>I don’t trust the companies or platforms offering it</t>
  </si>
  <si>
    <t>It’s too complicated or high-risk for someone like me</t>
  </si>
  <si>
    <t>It’s not properly regulated</t>
  </si>
  <si>
    <t>It’s too risky and I'm worried I will lose money</t>
  </si>
  <si>
    <t>I’m worried about losing access to my wallet or funds</t>
  </si>
  <si>
    <t>I’ve had a bad experience or know someone who has</t>
  </si>
  <si>
    <t>I like the idea of decentralised finance</t>
  </si>
  <si>
    <t>I’ve had a positive experience using or investing in it</t>
  </si>
  <si>
    <t>I trust the technology behind it (e.g., blockchain)</t>
  </si>
  <si>
    <t>It’s the future of money</t>
  </si>
  <si>
    <t>It’s a valuable long-term investment</t>
  </si>
  <si>
    <t>Here are some statements about cryptocurrency. Which, if any, would you say that you agree with? Please tick all that apply</t>
  </si>
  <si>
    <t>Yes - we have not considered this but may do in the future</t>
  </si>
  <si>
    <t>Yes - we have not considered this but are highly likely to do so in the future</t>
  </si>
  <si>
    <t>Yes - we are now seriously considering this</t>
  </si>
  <si>
    <t>Yes - we will definitely accept cryptocurrency as payment in the future</t>
  </si>
  <si>
    <t>Total Yes - we have not considered this but may do in the future + Yes - we have not considered this but are highly likely to do so in the future ...</t>
  </si>
  <si>
    <t xml:space="preserve"> You said that your business does not accept cryptocurrency (e.g. Bitcoin, Ethereum) as a form of payment. Are you, or would you consider accepting this in the future?</t>
  </si>
  <si>
    <t xml:space="preserve">BASE: All not accepting Cryptocurrency (e.g. Bitcoin, Ethereum)
</t>
  </si>
  <si>
    <t>Not applicable – AI has no relevance to our business</t>
  </si>
  <si>
    <t>Potential use only – AI may be applicable, but we are not currently using it</t>
  </si>
  <si>
    <t>Ad hoc use – AI is used occasionally for simple tasks (e.g. summarising documents, drafting emails), but not integrated with company systems</t>
  </si>
  <si>
    <t>Basic integration – AI is integrated with internal systems or document storage to support some company-wide automations and limited client-facing tasks (e.g. sales or queries)</t>
  </si>
  <si>
    <t>Advanced integration – AI is embedded in core functions such as quality assurance, coding, design, or compliance processes</t>
  </si>
  <si>
    <t>In-house development – We are actively developing and maintaining proprietary, fine-tuned AI models (stored locally or in the cloud)</t>
  </si>
  <si>
    <t>Total Ad hoc use – AI is used occasionally for simple tasks (e.g. summarising documents, drafting emails), but not integrated with company systems + Basic integration – AI is integrated with internal systems or document storage to support some company-wide automations and limited client-facing tasks (e.g. sales or queries) ...</t>
  </si>
  <si>
    <t xml:space="preserve"> How would you best describe your company’s current use of AI?</t>
  </si>
  <si>
    <t>More personalised content (e.g. marketing materials)</t>
  </si>
  <si>
    <t>Greater administrative efficiency</t>
  </si>
  <si>
    <t>Improved accuracy / fewer mistakes (e.g. typos in emails or copy, errors in orders or invoices)</t>
  </si>
  <si>
    <t>Quicker development of new products and services</t>
  </si>
  <si>
    <t>Significant improvements in productivity (e.g. through automation of routine tasks)</t>
  </si>
  <si>
    <t>Improved customer / client satisfaction</t>
  </si>
  <si>
    <t>Improved customer / client retention</t>
  </si>
  <si>
    <t>Reduced barriers to expansion</t>
  </si>
  <si>
    <t>Improved profitability</t>
  </si>
  <si>
    <t>Being able to employ fewer people without losing capacity</t>
  </si>
  <si>
    <t>Reduced barriers to entry to new markets (e.g. through real-time translation)</t>
  </si>
  <si>
    <t>Help with press reslesses</t>
  </si>
  <si>
    <t>Made is quick to put a post out on Instagram</t>
  </si>
  <si>
    <t>Made it more fun!</t>
  </si>
  <si>
    <t>Helps with areas where my knowledge is weak</t>
  </si>
  <si>
    <t>Website Coding efficiency</t>
  </si>
  <si>
    <t>Reduced expenditure on specialist consultation or external support</t>
  </si>
  <si>
    <t>We are going online rather than closing down we have chosen to expand, move to an online presence and ship our baked goods through online presence as this is just in the final stages I can't say much about it but it helped me develop this idea quickly from my home, no fuss, no meetings, no time out of the business and that's what's needed for small independent businesses</t>
  </si>
  <si>
    <t>search engine improvements</t>
  </si>
  <si>
    <t>Time saver</t>
  </si>
  <si>
    <t>Business growth ideas</t>
  </si>
  <si>
    <t>Grammar and punctuation and research</t>
  </si>
  <si>
    <t>Not certain</t>
  </si>
  <si>
    <t>Saved time</t>
  </si>
  <si>
    <t>Overall, what effect has using AI had on your business so far?</t>
  </si>
  <si>
    <t>BASE: All using AI</t>
  </si>
  <si>
    <t>No - never</t>
  </si>
  <si>
    <t>Yes - successfully</t>
  </si>
  <si>
    <t>Yes - and been unsuccessful</t>
  </si>
  <si>
    <t>Have you ever applied for a loan or other finance to start or grow your business? Select all that apply</t>
  </si>
  <si>
    <t>More often than once every few months</t>
  </si>
  <si>
    <t>Once every few months</t>
  </si>
  <si>
    <t>About twice a year</t>
  </si>
  <si>
    <t>About once a year</t>
  </si>
  <si>
    <t>About once every two years</t>
  </si>
  <si>
    <t>About once every five years</t>
  </si>
  <si>
    <t>Less often</t>
  </si>
  <si>
    <t>Never</t>
  </si>
  <si>
    <t xml:space="preserve"> How often, if at all, does your business tend to need short term finance or lending? (As a reminder, your answers to this survey are completely confidential and anonymous)</t>
  </si>
  <si>
    <t>Loans from family and friends</t>
  </si>
  <si>
    <t>Credit cards</t>
  </si>
  <si>
    <t>Square Loans or cash advance</t>
  </si>
  <si>
    <t>Government grant or support scheme</t>
  </si>
  <si>
    <t>Bank loan from a high street bank</t>
  </si>
  <si>
    <t>Bank overdraft</t>
  </si>
  <si>
    <t>Leasing or hire purchase</t>
  </si>
  <si>
    <t>Business loan from other sources (e.g. iwoca, Funding Circle)</t>
  </si>
  <si>
    <t>Crowdfunding (e.g. Kickstarter, GoFundMe)</t>
  </si>
  <si>
    <t>Venture capital or equity investment</t>
  </si>
  <si>
    <t>Commercial mortgage</t>
  </si>
  <si>
    <t>What types of finance have you used to fund investment in your business?</t>
  </si>
  <si>
    <t>Very accessible</t>
  </si>
  <si>
    <t>Relatively accessible</t>
  </si>
  <si>
    <t>Relatively inaccessible</t>
  </si>
  <si>
    <t>Extremely inaccessible</t>
  </si>
  <si>
    <t xml:space="preserve"> How accessible do you think loans and grants (from major high street banks or government institutions) are to your business?</t>
  </si>
  <si>
    <t>Interest rates are too high</t>
  </si>
  <si>
    <t>I don't have any/sufficient collateral</t>
  </si>
  <si>
    <t>My credit record is not strong enough</t>
  </si>
  <si>
    <t>I don't have a long trading history</t>
  </si>
  <si>
    <t>The repayment terms are not favourable</t>
  </si>
  <si>
    <t>The application process is too complicated</t>
  </si>
  <si>
    <t>Why do you feel such loans are inaccessible to your business? (Choose the three options most relevant to your case)</t>
  </si>
  <si>
    <t>BASE: All saying loans and grants are inaccessible to their business</t>
  </si>
  <si>
    <t>Much worse</t>
  </si>
  <si>
    <t>A little worse</t>
  </si>
  <si>
    <t>About the same</t>
  </si>
  <si>
    <t>A little better</t>
  </si>
  <si>
    <t>Much better</t>
  </si>
  <si>
    <t xml:space="preserve"> How was your experience with Square compared to other sources of finance</t>
  </si>
  <si>
    <t>Grown by over 50%</t>
  </si>
  <si>
    <t>Grown by 26-50%</t>
  </si>
  <si>
    <t>Grown by up to 25%</t>
  </si>
  <si>
    <t>Stayed about the same size</t>
  </si>
  <si>
    <t>Declined by up to 25%</t>
  </si>
  <si>
    <t>Declined by 26-50%</t>
  </si>
  <si>
    <t>Declined by over 50%</t>
  </si>
  <si>
    <t xml:space="preserve"> In the last 12 months, what has been the approximate growth of revenue for your company, compared with the 12 months before that?</t>
  </si>
  <si>
    <t xml:space="preserve"> Your local council</t>
  </si>
  <si>
    <t xml:space="preserve"> HMRC</t>
  </si>
  <si>
    <t xml:space="preserve"> Retail banks (e.g. Barclays, Lloyds)</t>
  </si>
  <si>
    <t xml:space="preserve"> The Bank of England</t>
  </si>
  <si>
    <t xml:space="preserve"> Insurance companies &amp; mutuals (e.g. Aviva, Royal London)</t>
  </si>
  <si>
    <t xml:space="preserve"> Commercial &amp; corporate banks (e.g. RBS, HSBC Commercial)</t>
  </si>
  <si>
    <t xml:space="preserve"> Credit unions and building societies (e.g. London Mutual, Scotwest, Nationwide, Skipton)</t>
  </si>
  <si>
    <t xml:space="preserve"> Challenger banks (e.g. Monzo, Starling)</t>
  </si>
  <si>
    <t xml:space="preserve"> Investment banks &amp; asset managers (e.g. Goldman Sachs, Schroders)</t>
  </si>
  <si>
    <t xml:space="preserve"> Private banks &amp; wealth managers (e.g. Coutts, Rathbones)</t>
  </si>
  <si>
    <t xml:space="preserve"> Fintech lenders / Alt finance platforms (e.g. Funding Circle, iwoca)</t>
  </si>
  <si>
    <t xml:space="preserve"> The British Business Bank</t>
  </si>
  <si>
    <t>Completely trust</t>
  </si>
  <si>
    <t>Mostly trust</t>
  </si>
  <si>
    <t>Somewhat trust</t>
  </si>
  <si>
    <t>Slightly trust</t>
  </si>
  <si>
    <t>Slightly distrust</t>
  </si>
  <si>
    <t>Mostly distrust</t>
  </si>
  <si>
    <t>Completely distrust</t>
  </si>
  <si>
    <t>Grid Summary: How much, or little, would you say you trust each of the following?</t>
  </si>
  <si>
    <t>How much, or little, would you say you trust each of the following?: Retail banks (e.g. Barclays, Lloyds)</t>
  </si>
  <si>
    <t>How much, or little, would you say you trust each of the following?: Commercial &amp; corporate banks (e.g. RBS, HSBC Commercial)</t>
  </si>
  <si>
    <t>How much, or little, would you say you trust each of the following?: Credit unions and building societies (e.g. London Mutual, Scotwest, Nationwide, Skipton)</t>
  </si>
  <si>
    <t>How much, or little, would you say you trust each of the following?: Challenger banks (e.g. Monzo, Starling)</t>
  </si>
  <si>
    <t>How much, or little, would you say you trust each of the following?: Investment banks &amp; asset managers (e.g. Goldman Sachs, Schroders)</t>
  </si>
  <si>
    <t>How much, or little, would you say you trust each of the following?: Fintech lenders / Alt finance platforms (e.g. Funding Circle, iwoca)</t>
  </si>
  <si>
    <t>How much, or little, would you say you trust each of the following?: Insurance companies &amp; mutuals (e.g. Aviva, Royal London)</t>
  </si>
  <si>
    <t>How much, or little, would you say you trust each of the following?: Private banks &amp; wealth managers (e.g. Coutts, Rathbones)</t>
  </si>
  <si>
    <t>How much, or little, would you say you trust each of the following?: HMRC</t>
  </si>
  <si>
    <t>How much, or little, would you say you trust each of the following?: The Bank of England</t>
  </si>
  <si>
    <t>How much, or little, would you say you trust each of the following?: The British Business Bank</t>
  </si>
  <si>
    <t>How much, or little, would you say you trust each of the following?: Your local council</t>
  </si>
  <si>
    <t xml:space="preserve"> Personal funds (your own savings or money from friends and family)</t>
  </si>
  <si>
    <t xml:space="preserve"> Bank overdraft</t>
  </si>
  <si>
    <t xml:space="preserve"> Credit cards</t>
  </si>
  <si>
    <t xml:space="preserve"> Bank loan from a high street bank</t>
  </si>
  <si>
    <t xml:space="preserve"> Commercial mortgage (a mortgage taken against the value of any commercial property in the business' name)</t>
  </si>
  <si>
    <t xml:space="preserve"> Merchant cash advance (e.g. an upfront sum of money lent to a business which is then repaid as a  share of future sales. For example, if £5000 was borrowed, it would be paid back in small sums as a share of every sale made by the business)</t>
  </si>
  <si>
    <t xml:space="preserve"> Business loan from an alternative lender</t>
  </si>
  <si>
    <t xml:space="preserve"> Equity (raising money by selling shares of your company)</t>
  </si>
  <si>
    <t xml:space="preserve"> Invoice finance (a form of finance in which businesses receive a share of the invoice value owed by a customer upfront, improving cash flow while waiting for customer payments.)</t>
  </si>
  <si>
    <t xml:space="preserve"> Grants or loans from the British Business Bank</t>
  </si>
  <si>
    <t>Very unlikely to consider this</t>
  </si>
  <si>
    <t>Fairly unlikely</t>
  </si>
  <si>
    <t>Neither likely nor unlikely</t>
  </si>
  <si>
    <t>Fairly likely</t>
  </si>
  <si>
    <t>Very likely to consider this</t>
  </si>
  <si>
    <t>Grid Summary: For each of the following sources of finance for your business, please tell us how likely or unlikely you are to consider them for your business in the future</t>
  </si>
  <si>
    <t>For each of the following sources of finance for your business, please tell us how likely or unlikely you are to consider them for your business in the future: Personal funds (your own savings or money from friends and family)</t>
  </si>
  <si>
    <t>For each of the following sources of finance for your business, please tell us how likely or unlikely you are to consider them for your business in the future: Bank loan from a high street bank</t>
  </si>
  <si>
    <t>For each of the following sources of finance for your business, please tell us how likely or unlikely you are to consider them for your business in the future: Business loan from an alternative lender</t>
  </si>
  <si>
    <t>For each of the following sources of finance for your business, please tell us how likely or unlikely you are to consider them for your business in the future: Grants or loans from the British Business Bank</t>
  </si>
  <si>
    <t>For each of the following sources of finance for your business, please tell us how likely or unlikely you are to consider them for your business in the future: Equity (raising money by selling shares of your company)</t>
  </si>
  <si>
    <t>For each of the following sources of finance for your business, please tell us how likely or unlikely you are to consider them for your business in the future: Credit cards</t>
  </si>
  <si>
    <t>For each of the following sources of finance for your business, please tell us how likely or unlikely you are to consider them for your business in the future: Bank overdraft</t>
  </si>
  <si>
    <t>For each of the following sources of finance for your business, please tell us how likely or unlikely you are to consider them for your business in the future: Invoice finance (a form of finance in which businesses receive a share of the invoice value owed by a customer upfront, improving cash flow while waiting for customer payments.)</t>
  </si>
  <si>
    <t>For each of the following sources of finance for your business, please tell us how likely or unlikely you are to consider them for your business in the future: Commercial mortgage (a mortgage taken against the value of any commercial property in the business' name)</t>
  </si>
  <si>
    <t>For each of the following sources of finance for your business, please tell us how likely or unlikely you are to consider them for your business in the future: Merchant cash advance (e.g. an upfront sum of money lent to a business which is then repaid as a  share of future sales. For example, if £5000 was borrowed, it would be paid back in small sums as a share of every sale made by the business)</t>
  </si>
  <si>
    <t xml:space="preserve"> In the last 12 months, what was your approximate growth of headcount compared with the 12 months before that?</t>
  </si>
  <si>
    <t>Grow by over 50%</t>
  </si>
  <si>
    <t>Grow by 26-50%</t>
  </si>
  <si>
    <t>Grow by up to 25%</t>
  </si>
  <si>
    <t>Stay about the same size</t>
  </si>
  <si>
    <t>Decline by up to 25%</t>
  </si>
  <si>
    <t>Decline by 26-50%</t>
  </si>
  <si>
    <t>Decline by over 50%</t>
  </si>
  <si>
    <t xml:space="preserve"> And thinking about the next 12 months, how do you expect your business’s headcount to grow or shrink compared to the last 12 months?</t>
  </si>
  <si>
    <t>Full Results</t>
  </si>
  <si>
    <t>Within</t>
  </si>
  <si>
    <t>Sale</t>
  </si>
  <si>
    <t>Work</t>
  </si>
  <si>
    <t>Also</t>
  </si>
  <si>
    <t>Run</t>
  </si>
  <si>
    <t>Pottery</t>
  </si>
  <si>
    <t>Children</t>
  </si>
  <si>
    <t>Wellness</t>
  </si>
  <si>
    <t>Creates</t>
  </si>
  <si>
    <t>Bakery</t>
  </si>
  <si>
    <t>House</t>
  </si>
  <si>
    <t>Garden</t>
  </si>
  <si>
    <t>Consultancy</t>
  </si>
  <si>
    <t>Jewellery</t>
  </si>
  <si>
    <t>Ceramics</t>
  </si>
  <si>
    <t>Bespoke</t>
  </si>
  <si>
    <t>Courses</t>
  </si>
  <si>
    <t>Gift</t>
  </si>
  <si>
    <t>Gifts</t>
  </si>
  <si>
    <t>Bar</t>
  </si>
  <si>
    <t>Make</t>
  </si>
  <si>
    <t>Kits</t>
  </si>
  <si>
    <t>Support</t>
  </si>
  <si>
    <t>Treatments</t>
  </si>
  <si>
    <t>Using</t>
  </si>
  <si>
    <t>Personalised</t>
  </si>
  <si>
    <t>Self</t>
  </si>
  <si>
    <t>Supplies</t>
  </si>
  <si>
    <t>Provide</t>
  </si>
  <si>
    <t>School</t>
  </si>
  <si>
    <t>Made</t>
  </si>
  <si>
    <t>Antique</t>
  </si>
  <si>
    <t>Wellbeing</t>
  </si>
  <si>
    <t>Skin</t>
  </si>
  <si>
    <t>Products</t>
  </si>
  <si>
    <t>Goods</t>
  </si>
  <si>
    <t>Community</t>
  </si>
  <si>
    <t>Company</t>
  </si>
  <si>
    <t>Items</t>
  </si>
  <si>
    <t>Original</t>
  </si>
  <si>
    <t>Sewing</t>
  </si>
  <si>
    <t>Sports</t>
  </si>
  <si>
    <t>Sell</t>
  </si>
  <si>
    <t>Home</t>
  </si>
  <si>
    <t>Serving</t>
  </si>
  <si>
    <t>Event</t>
  </si>
  <si>
    <t>Premises</t>
  </si>
  <si>
    <t>Paintings</t>
  </si>
  <si>
    <t>Workshops</t>
  </si>
  <si>
    <t>Clients</t>
  </si>
  <si>
    <t>Adults</t>
  </si>
  <si>
    <t>Local</t>
  </si>
  <si>
    <t>Village</t>
  </si>
  <si>
    <t>Mobile</t>
  </si>
  <si>
    <t>Quality</t>
  </si>
  <si>
    <t>Accessories</t>
  </si>
  <si>
    <t>Candles</t>
  </si>
  <si>
    <t>Offer</t>
  </si>
  <si>
    <t>Help</t>
  </si>
  <si>
    <t>Fragrance</t>
  </si>
  <si>
    <t>Industry</t>
  </si>
  <si>
    <t>Providing</t>
  </si>
  <si>
    <t>Coffee</t>
  </si>
  <si>
    <t>Based</t>
  </si>
  <si>
    <t>Create</t>
  </si>
  <si>
    <t>Customers</t>
  </si>
  <si>
    <t>Personal</t>
  </si>
  <si>
    <t>Therapy</t>
  </si>
  <si>
    <t>Hair</t>
  </si>
  <si>
    <t>Produce</t>
  </si>
  <si>
    <t>Management</t>
  </si>
  <si>
    <t>Drinks</t>
  </si>
  <si>
    <t>Makes</t>
  </si>
  <si>
    <t>Handmade</t>
  </si>
  <si>
    <t>Store</t>
  </si>
  <si>
    <t>Clothing</t>
  </si>
  <si>
    <t>Retailer</t>
  </si>
  <si>
    <t>Driver</t>
  </si>
  <si>
    <t>Cakes</t>
  </si>
  <si>
    <t>Fairs</t>
  </si>
  <si>
    <t>Independent</t>
  </si>
  <si>
    <t>Public</t>
  </si>
  <si>
    <t>Repair</t>
  </si>
  <si>
    <t>Dog</t>
  </si>
  <si>
    <t>Book</t>
  </si>
  <si>
    <t>Car</t>
  </si>
  <si>
    <t>Salon</t>
  </si>
  <si>
    <t>Outdoor</t>
  </si>
  <si>
    <t>People</t>
  </si>
  <si>
    <t>Pub</t>
  </si>
  <si>
    <t>Crafts</t>
  </si>
  <si>
    <t>Artwork</t>
  </si>
  <si>
    <t>Teaching</t>
  </si>
  <si>
    <t>Mental</t>
  </si>
  <si>
    <t>Mortar</t>
  </si>
  <si>
    <t>Provides</t>
  </si>
  <si>
    <t>Etc</t>
  </si>
  <si>
    <t>Accommodation</t>
  </si>
  <si>
    <t>Dance</t>
  </si>
  <si>
    <t>Club</t>
  </si>
  <si>
    <t>Cards</t>
  </si>
  <si>
    <t>Trader</t>
  </si>
  <si>
    <t>Specialist</t>
  </si>
  <si>
    <t>Massage</t>
  </si>
  <si>
    <t>Piercing</t>
  </si>
  <si>
    <t>Online</t>
  </si>
  <si>
    <t>Business</t>
  </si>
  <si>
    <t>Hobby</t>
  </si>
  <si>
    <t>Range</t>
  </si>
  <si>
    <t>Pet</t>
  </si>
  <si>
    <t>Bed</t>
  </si>
  <si>
    <t>Small</t>
  </si>
  <si>
    <t>Classes</t>
  </si>
  <si>
    <t>Sells</t>
  </si>
  <si>
    <t>Making</t>
  </si>
  <si>
    <t>Wholesale</t>
  </si>
  <si>
    <t>Printing</t>
  </si>
  <si>
    <t>Manufacture</t>
  </si>
  <si>
    <t>Prints</t>
  </si>
  <si>
    <t>Breakfast</t>
  </si>
  <si>
    <t>Private</t>
  </si>
  <si>
    <t>Supply</t>
  </si>
  <si>
    <t>Unique</t>
  </si>
  <si>
    <t>Market</t>
  </si>
  <si>
    <t>Clinic</t>
  </si>
  <si>
    <t>Selling</t>
  </si>
  <si>
    <t>Care</t>
  </si>
  <si>
    <t>Venue</t>
  </si>
  <si>
    <t>Well</t>
  </si>
  <si>
    <t>Markets</t>
  </si>
  <si>
    <t>Painting</t>
  </si>
  <si>
    <t>Healing</t>
  </si>
  <si>
    <t>Studio</t>
  </si>
  <si>
    <t>Restaurant</t>
  </si>
  <si>
    <t>Crochet</t>
  </si>
  <si>
    <t>Hand</t>
  </si>
  <si>
    <t>Teach</t>
  </si>
  <si>
    <t>Advice</t>
  </si>
  <si>
    <t>Driving</t>
  </si>
  <si>
    <t>Shop</t>
  </si>
  <si>
    <t>Including</t>
  </si>
  <si>
    <t>Books</t>
  </si>
  <si>
    <t>Creative</t>
  </si>
  <si>
    <t>Offering</t>
  </si>
  <si>
    <t>Body</t>
  </si>
  <si>
    <t xml:space="preserve"> In a sentence or two, how would you describe what your organisation does?</t>
  </si>
  <si>
    <t>Posts</t>
  </si>
  <si>
    <t>Emails</t>
  </si>
  <si>
    <t>Generation</t>
  </si>
  <si>
    <t>Find</t>
  </si>
  <si>
    <t>Planning</t>
  </si>
  <si>
    <t>Building</t>
  </si>
  <si>
    <t>Rewriting</t>
  </si>
  <si>
    <t>Automation</t>
  </si>
  <si>
    <t>Helped</t>
  </si>
  <si>
    <t>Text</t>
  </si>
  <si>
    <t>Social</t>
  </si>
  <si>
    <t>Advertising</t>
  </si>
  <si>
    <t>Idea</t>
  </si>
  <si>
    <t>Generating</t>
  </si>
  <si>
    <t>Research</t>
  </si>
  <si>
    <t>Chat</t>
  </si>
  <si>
    <t>Adverts</t>
  </si>
  <si>
    <t>Website</t>
  </si>
  <si>
    <t>Checking</t>
  </si>
  <si>
    <t>Ideas</t>
  </si>
  <si>
    <t>Seo</t>
  </si>
  <si>
    <t>Gpt</t>
  </si>
  <si>
    <t>Plans</t>
  </si>
  <si>
    <t>Tasks</t>
  </si>
  <si>
    <t>Helping</t>
  </si>
  <si>
    <t>Writing</t>
  </si>
  <si>
    <t>Creation</t>
  </si>
  <si>
    <t>Brainstorming</t>
  </si>
  <si>
    <t>Day</t>
  </si>
  <si>
    <t>Analysis</t>
  </si>
  <si>
    <t>Write</t>
  </si>
  <si>
    <t>Check</t>
  </si>
  <si>
    <t>Communications</t>
  </si>
  <si>
    <t>Draft</t>
  </si>
  <si>
    <t>Replying</t>
  </si>
  <si>
    <t>Images</t>
  </si>
  <si>
    <t>Occasional</t>
  </si>
  <si>
    <t>Copy</t>
  </si>
  <si>
    <t>Improving</t>
  </si>
  <si>
    <t>Document</t>
  </si>
  <si>
    <t>Like</t>
  </si>
  <si>
    <t>Generate</t>
  </si>
  <si>
    <t>Documents</t>
  </si>
  <si>
    <t>Development</t>
  </si>
  <si>
    <t>Email</t>
  </si>
  <si>
    <t>Ive</t>
  </si>
  <si>
    <t>Tools</t>
  </si>
  <si>
    <t>Descriptions</t>
  </si>
  <si>
    <t>Editing</t>
  </si>
  <si>
    <t>Image</t>
  </si>
  <si>
    <t>Material</t>
  </si>
  <si>
    <t>New</t>
  </si>
  <si>
    <t>General</t>
  </si>
  <si>
    <t>Wording</t>
  </si>
  <si>
    <t>Product</t>
  </si>
  <si>
    <t>Solutions</t>
  </si>
  <si>
    <t>Information</t>
  </si>
  <si>
    <t>Content</t>
  </si>
  <si>
    <t>Summaries</t>
  </si>
  <si>
    <t>Use</t>
  </si>
  <si>
    <t>Used</t>
  </si>
  <si>
    <t>Communication</t>
  </si>
  <si>
    <t>Description</t>
  </si>
  <si>
    <t>Materials</t>
  </si>
  <si>
    <t>Process</t>
  </si>
  <si>
    <t>Media</t>
  </si>
  <si>
    <t>Drafting</t>
  </si>
  <si>
    <t>Letters</t>
  </si>
  <si>
    <t>Captions</t>
  </si>
  <si>
    <t>Articles</t>
  </si>
  <si>
    <t>Creating</t>
  </si>
  <si>
    <t>Researching</t>
  </si>
  <si>
    <t>Comms</t>
  </si>
  <si>
    <t xml:space="preserve"> What specifically has your business used AI tools for? Please give us a brief summary using the text box below</t>
  </si>
  <si>
    <t>Now</t>
  </si>
  <si>
    <t>Will</t>
  </si>
  <si>
    <t>Paid</t>
  </si>
  <si>
    <t>Survey</t>
  </si>
  <si>
    <t>Think</t>
  </si>
  <si>
    <t>Card</t>
  </si>
  <si>
    <t>One</t>
  </si>
  <si>
    <t>Better</t>
  </si>
  <si>
    <t>Staff</t>
  </si>
  <si>
    <t>Payment</t>
  </si>
  <si>
    <t>Traders</t>
  </si>
  <si>
    <t>Experience</t>
  </si>
  <si>
    <t>Able</t>
  </si>
  <si>
    <t>Stock</t>
  </si>
  <si>
    <t>Businesses</t>
  </si>
  <si>
    <t>Due</t>
  </si>
  <si>
    <t>Back</t>
  </si>
  <si>
    <t>Payments</t>
  </si>
  <si>
    <t>Can</t>
  </si>
  <si>
    <t>Extremely</t>
  </si>
  <si>
    <t>Enough</t>
  </si>
  <si>
    <t>Free</t>
  </si>
  <si>
    <t>Cant</t>
  </si>
  <si>
    <t>Gets</t>
  </si>
  <si>
    <t>Good</t>
  </si>
  <si>
    <t>Hard</t>
  </si>
  <si>
    <t>Want</t>
  </si>
  <si>
    <t>Digital</t>
  </si>
  <si>
    <t>Doesnt</t>
  </si>
  <si>
    <t>Grown</t>
  </si>
  <si>
    <t>Loan</t>
  </si>
  <si>
    <t>Helpful</t>
  </si>
  <si>
    <t>Feel</t>
  </si>
  <si>
    <t>Said</t>
  </si>
  <si>
    <t>Difficult</t>
  </si>
  <si>
    <t>Dont</t>
  </si>
  <si>
    <t>Relevant</t>
  </si>
  <si>
    <t>Way</t>
  </si>
  <si>
    <t>Leaving</t>
  </si>
  <si>
    <t>Advance</t>
  </si>
  <si>
    <t>Fees</t>
  </si>
  <si>
    <t>Really</t>
  </si>
  <si>
    <t>Questions</t>
  </si>
  <si>
    <t>Wanted</t>
  </si>
  <si>
    <t>Need</t>
  </si>
  <si>
    <t>Just</t>
  </si>
  <si>
    <t>System</t>
  </si>
  <si>
    <t>Growth</t>
  </si>
  <si>
    <t>£k</t>
  </si>
  <si>
    <t>See</t>
  </si>
  <si>
    <t>Easy</t>
  </si>
  <si>
    <t>Nothing</t>
  </si>
  <si>
    <t>Issues</t>
  </si>
  <si>
    <t>Bank</t>
  </si>
  <si>
    <t>Sole</t>
  </si>
  <si>
    <t>Lot</t>
  </si>
  <si>
    <t>Get</t>
  </si>
  <si>
    <t>Pay</t>
  </si>
  <si>
    <t>Trust</t>
  </si>
  <si>
    <t>Less</t>
  </si>
  <si>
    <t>Easier</t>
  </si>
  <si>
    <t>Last</t>
  </si>
  <si>
    <t>Thank</t>
  </si>
  <si>
    <t>Great</t>
  </si>
  <si>
    <t>Property</t>
  </si>
  <si>
    <t>Problems</t>
  </si>
  <si>
    <t>Money</t>
  </si>
  <si>
    <t>Trying</t>
  </si>
  <si>
    <t>Needs</t>
  </si>
  <si>
    <t>Much</t>
  </si>
  <si>
    <t>Irrelevant</t>
  </si>
  <si>
    <t>Trading</t>
  </si>
  <si>
    <t>Many</t>
  </si>
  <si>
    <t>Loans</t>
  </si>
  <si>
    <t>Repay</t>
  </si>
  <si>
    <t xml:space="preserve"> Thank you for your answers so far. If you have any other comments you'd like to make on any of the subjects covered then please add them below. Otherwise, click 'next' to go to the end.</t>
  </si>
  <si>
    <t>Public First Poll for Block - Square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</si>
</sst>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s>
  <fills count="2">
    <fill>
      <patternFill patternType="none"/>
    </fill>
    <fill>
      <patternFill patternType="gray125"/>
    </fill>
  </fills>
  <borders count="4">
    <border>
      <left/>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s>
  <cellStyleXfs count="1">
    <xf numFmtId="0" fontId="0" fillId="0" borderId="0"/>
  </cellStyleXfs>
  <cellXfs count="32">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7" fillId="0" borderId="1" xfId="0" applyNumberFormat="1" applyFont="1" applyBorder="1" applyAlignment="1">
      <alignment horizontal="center" vertical="center"/>
    </xf>
    <xf numFmtId="0" fontId="8" fillId="0" borderId="2" xfId="0" applyFont="1" applyBorder="1" applyAlignment="1">
      <alignment horizontal="center" vertical="center" wrapText="1"/>
    </xf>
    <xf numFmtId="0" fontId="7" fillId="0" borderId="2" xfId="0" applyFont="1" applyBorder="1" applyAlignment="1">
      <alignment horizontal="center" vertical="center"/>
    </xf>
    <xf numFmtId="0" fontId="9" fillId="0" borderId="0" xfId="0" applyFont="1" applyAlignment="1">
      <alignment horizontal="center"/>
    </xf>
    <xf numFmtId="0" fontId="8" fillId="0" borderId="2" xfId="0" applyFont="1" applyBorder="1" applyAlignment="1">
      <alignment horizontal="center" vertical="center"/>
    </xf>
    <xf numFmtId="0" fontId="8" fillId="0" borderId="2"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3" xfId="0" applyNumberFormat="1" applyFont="1" applyBorder="1" applyAlignment="1">
      <alignment horizontal="center" vertical="center"/>
    </xf>
    <xf numFmtId="9" fontId="7" fillId="0" borderId="0" xfId="0" applyNumberFormat="1" applyFont="1" applyAlignment="1">
      <alignment horizontal="center" vertical="center"/>
    </xf>
    <xf numFmtId="9" fontId="7" fillId="0" borderId="3" xfId="0" applyNumberFormat="1" applyFont="1" applyBorder="1" applyAlignment="1">
      <alignment horizontal="center" vertical="center"/>
    </xf>
    <xf numFmtId="0" fontId="7" fillId="0" borderId="0" xfId="0" applyFont="1" applyAlignment="1">
      <alignment horizontal="center" wrapText="1"/>
    </xf>
    <xf numFmtId="0" fontId="8" fillId="0" borderId="1" xfId="0" applyFont="1" applyBorder="1" applyAlignment="1">
      <alignment horizontal="center" vertical="center" wrapText="1"/>
    </xf>
    <xf numFmtId="164" fontId="8" fillId="0" borderId="0" xfId="0" applyNumberFormat="1" applyFont="1" applyAlignment="1">
      <alignment horizontal="center" vertical="center"/>
    </xf>
    <xf numFmtId="164" fontId="8" fillId="0" borderId="3" xfId="0" applyNumberFormat="1" applyFont="1" applyBorder="1" applyAlignment="1">
      <alignment horizontal="center" vertical="center"/>
    </xf>
    <xf numFmtId="0" fontId="11" fillId="0" borderId="0" xfId="0" applyFon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2" xfId="0" applyFont="1" applyBorder="1" applyAlignment="1">
      <alignment horizontal="center" vertical="center"/>
    </xf>
    <xf numFmtId="0" fontId="8" fillId="0" borderId="2" xfId="0" applyFont="1" applyBorder="1" applyAlignment="1">
      <alignment horizontal="center" vertical="center"/>
    </xf>
    <xf numFmtId="0" fontId="10"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1</xdr:col>
      <xdr:colOff>0</xdr:colOff>
      <xdr:row>2</xdr:row>
      <xdr:rowOff>0</xdr:rowOff>
    </xdr:from>
    <xdr:ext cx="5486400" cy="548640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0</xdr:col>
      <xdr:colOff>0</xdr:colOff>
      <xdr:row>1</xdr:row>
      <xdr:rowOff>0</xdr:rowOff>
    </xdr:from>
    <xdr:ext cx="1463040" cy="274320"/>
    <xdr:pic>
      <xdr:nvPicPr>
        <xdr:cNvPr id="3" name="Picture 2">
          <a:extLst>
            <a:ext uri="{FF2B5EF4-FFF2-40B4-BE49-F238E27FC236}">
              <a16:creationId xmlns:a16="http://schemas.microsoft.com/office/drawing/2014/main" id="{00000000-0008-0000-7B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1</xdr:col>
      <xdr:colOff>0</xdr:colOff>
      <xdr:row>2</xdr:row>
      <xdr:rowOff>0</xdr:rowOff>
    </xdr:from>
    <xdr:ext cx="5486400" cy="548640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0</xdr:col>
      <xdr:colOff>0</xdr:colOff>
      <xdr:row>1</xdr:row>
      <xdr:rowOff>0</xdr:rowOff>
    </xdr:from>
    <xdr:ext cx="1463040" cy="274320"/>
    <xdr:pic>
      <xdr:nvPicPr>
        <xdr:cNvPr id="3" name="Picture 2">
          <a:extLst>
            <a:ext uri="{FF2B5EF4-FFF2-40B4-BE49-F238E27FC236}">
              <a16:creationId xmlns:a16="http://schemas.microsoft.com/office/drawing/2014/main" id="{00000000-0008-0000-7C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1</xdr:col>
      <xdr:colOff>0</xdr:colOff>
      <xdr:row>2</xdr:row>
      <xdr:rowOff>0</xdr:rowOff>
    </xdr:from>
    <xdr:ext cx="5486400" cy="548640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0</xdr:col>
      <xdr:colOff>0</xdr:colOff>
      <xdr:row>1</xdr:row>
      <xdr:rowOff>0</xdr:rowOff>
    </xdr:from>
    <xdr:ext cx="1463040" cy="274320"/>
    <xdr:pic>
      <xdr:nvPicPr>
        <xdr:cNvPr id="3" name="Picture 2">
          <a:extLst>
            <a:ext uri="{FF2B5EF4-FFF2-40B4-BE49-F238E27FC236}">
              <a16:creationId xmlns:a16="http://schemas.microsoft.com/office/drawing/2014/main" id="{00000000-0008-0000-7D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abSelected="1" workbookViewId="0">
      <selection activeCell="F7" sqref="F7:L7"/>
    </sheetView>
  </sheetViews>
  <sheetFormatPr defaultColWidth="10.90625" defaultRowHeight="14.5" x14ac:dyDescent="0.35"/>
  <sheetData>
    <row r="7" spans="6:12" ht="40" customHeight="1" x14ac:dyDescent="0.35">
      <c r="F7" s="26" t="s">
        <v>1284</v>
      </c>
      <c r="G7" s="27"/>
      <c r="H7" s="27"/>
      <c r="I7" s="27"/>
      <c r="J7" s="27"/>
      <c r="K7" s="27"/>
      <c r="L7" s="27"/>
    </row>
    <row r="10" spans="6:12" ht="20" customHeight="1" x14ac:dyDescent="0.45">
      <c r="F10" s="2" t="s">
        <v>0</v>
      </c>
      <c r="K10" s="3" t="s">
        <v>1</v>
      </c>
    </row>
    <row r="11" spans="6:12" ht="20" customHeight="1" x14ac:dyDescent="0.45">
      <c r="F11" s="2" t="s">
        <v>2</v>
      </c>
      <c r="K11" s="3" t="s">
        <v>3</v>
      </c>
    </row>
    <row r="12" spans="6:12" ht="20" customHeight="1" x14ac:dyDescent="0.45">
      <c r="F12" s="2" t="s">
        <v>4</v>
      </c>
      <c r="K12" s="3" t="s">
        <v>5</v>
      </c>
    </row>
    <row r="13" spans="6:12" ht="20" customHeight="1" x14ac:dyDescent="0.45">
      <c r="F13" s="2" t="s">
        <v>6</v>
      </c>
      <c r="K13" s="3">
        <v>813</v>
      </c>
    </row>
    <row r="14" spans="6:12" ht="18.5" x14ac:dyDescent="0.45">
      <c r="F14" s="2"/>
    </row>
    <row r="15" spans="6:12" ht="18.5" x14ac:dyDescent="0.45">
      <c r="F15" s="2"/>
    </row>
    <row r="16" spans="6:12" ht="18.5" x14ac:dyDescent="0.45">
      <c r="F16" s="2" t="s">
        <v>7</v>
      </c>
    </row>
    <row r="17" spans="6:13" ht="50" customHeight="1" x14ac:dyDescent="0.35">
      <c r="F17" s="28" t="s">
        <v>8</v>
      </c>
      <c r="G17" s="27"/>
      <c r="H17" s="27"/>
      <c r="I17" s="27"/>
      <c r="J17" s="27"/>
      <c r="K17" s="27"/>
      <c r="L17" s="27"/>
      <c r="M17" s="27"/>
    </row>
    <row r="19" spans="6:13" ht="30" customHeight="1" x14ac:dyDescent="0.35">
      <c r="F19" s="4" t="s">
        <v>9</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W32"/>
  <sheetViews>
    <sheetView showGridLines="0" workbookViewId="0">
      <pane xSplit="2" topLeftCell="C1" activePane="topRight" state="frozen"/>
      <selection pane="topRight" activeCell="C1" sqref="C1"/>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416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ht="29" x14ac:dyDescent="0.35">
      <c r="B8" s="17" t="s">
        <v>47</v>
      </c>
      <c r="C8" s="16">
        <v>0.25338253382533799</v>
      </c>
      <c r="D8" s="16">
        <v>0.32926829268292701</v>
      </c>
      <c r="E8" s="16">
        <v>0.28358208955223901</v>
      </c>
      <c r="F8" s="16">
        <v>0.252100840336134</v>
      </c>
      <c r="G8" s="16">
        <v>0.33333333333333298</v>
      </c>
      <c r="H8" s="16">
        <v>0.28846153846153799</v>
      </c>
      <c r="I8" s="16">
        <v>0.18181818181818199</v>
      </c>
      <c r="J8" s="16">
        <v>0.27868852459016402</v>
      </c>
      <c r="K8" s="16">
        <v>0.102564102564103</v>
      </c>
      <c r="L8" s="16">
        <v>0.25</v>
      </c>
      <c r="M8" s="16">
        <v>0.23943661971831001</v>
      </c>
      <c r="N8" s="16">
        <v>9.0909090909090898E-2</v>
      </c>
      <c r="O8" s="16">
        <v>0.1875</v>
      </c>
      <c r="P8" s="16"/>
      <c r="Q8" s="16">
        <v>0.28197674418604701</v>
      </c>
      <c r="R8" s="16"/>
      <c r="S8" s="16">
        <v>0.25285895806861503</v>
      </c>
      <c r="T8" s="16"/>
      <c r="U8" s="16">
        <v>0.32172470978441098</v>
      </c>
      <c r="V8" s="16"/>
      <c r="W8" s="16">
        <v>0.284552845528455</v>
      </c>
      <c r="X8" s="16"/>
      <c r="Y8" s="16">
        <v>0.28968253968253999</v>
      </c>
      <c r="Z8" s="16">
        <v>0.19696969696969699</v>
      </c>
      <c r="AA8" s="16">
        <v>0.16666666666666699</v>
      </c>
      <c r="AB8" s="16">
        <v>0.22222222222222199</v>
      </c>
      <c r="AC8" s="16"/>
      <c r="AD8" s="16">
        <v>0.397260273972603</v>
      </c>
      <c r="AE8" s="16">
        <v>0.35555555555555601</v>
      </c>
      <c r="AF8" s="16">
        <v>0.35714285714285698</v>
      </c>
      <c r="AG8" s="16">
        <v>0.17777777777777801</v>
      </c>
      <c r="AH8" s="16">
        <v>0.138211382113821</v>
      </c>
      <c r="AI8" s="16">
        <v>0.226190476190476</v>
      </c>
      <c r="AJ8" s="16">
        <v>0.141304347826087</v>
      </c>
      <c r="AK8" s="16"/>
      <c r="AL8" s="16">
        <v>0</v>
      </c>
      <c r="AM8" s="16">
        <v>0.52755905511810997</v>
      </c>
      <c r="AN8" s="16">
        <v>0</v>
      </c>
      <c r="AO8" s="16">
        <v>1</v>
      </c>
      <c r="AP8" s="16">
        <v>0</v>
      </c>
      <c r="AQ8" s="16">
        <v>0</v>
      </c>
      <c r="AR8" s="16">
        <v>0</v>
      </c>
      <c r="AS8" s="16">
        <v>0</v>
      </c>
      <c r="AT8" s="16">
        <v>0</v>
      </c>
      <c r="AU8" s="16">
        <v>0</v>
      </c>
      <c r="AV8" s="16">
        <v>0</v>
      </c>
      <c r="AW8" s="16">
        <v>0</v>
      </c>
    </row>
    <row r="9" spans="2:49" x14ac:dyDescent="0.35">
      <c r="B9" s="17" t="s">
        <v>52</v>
      </c>
      <c r="C9" s="16">
        <v>0.14883148831488299</v>
      </c>
      <c r="D9" s="16">
        <v>0.18292682926829301</v>
      </c>
      <c r="E9" s="16">
        <v>0.14925373134328401</v>
      </c>
      <c r="F9" s="16">
        <v>0.10084033613445401</v>
      </c>
      <c r="G9" s="16">
        <v>0.133333333333333</v>
      </c>
      <c r="H9" s="16">
        <v>7.69230769230769E-2</v>
      </c>
      <c r="I9" s="16">
        <v>0.13636363636363599</v>
      </c>
      <c r="J9" s="16">
        <v>0.14754098360655701</v>
      </c>
      <c r="K9" s="16">
        <v>0.17948717948717899</v>
      </c>
      <c r="L9" s="16">
        <v>0.17499999999999999</v>
      </c>
      <c r="M9" s="16">
        <v>0.183098591549296</v>
      </c>
      <c r="N9" s="16">
        <v>0.12121212121212099</v>
      </c>
      <c r="O9" s="16">
        <v>0.375</v>
      </c>
      <c r="P9" s="16"/>
      <c r="Q9" s="16">
        <v>0.15261627906976699</v>
      </c>
      <c r="R9" s="16"/>
      <c r="S9" s="16">
        <v>0.15374841168996201</v>
      </c>
      <c r="T9" s="16"/>
      <c r="U9" s="16">
        <v>5.1409618573797701E-2</v>
      </c>
      <c r="V9" s="16"/>
      <c r="W9" s="16">
        <v>0.16260162601625999</v>
      </c>
      <c r="X9" s="16"/>
      <c r="Y9" s="16">
        <v>0.158730158730159</v>
      </c>
      <c r="Z9" s="16">
        <v>0.13636363636363599</v>
      </c>
      <c r="AA9" s="16">
        <v>0.11111111111111099</v>
      </c>
      <c r="AB9" s="16">
        <v>0.11111111111111099</v>
      </c>
      <c r="AC9" s="16"/>
      <c r="AD9" s="16">
        <v>8.2191780821917804E-2</v>
      </c>
      <c r="AE9" s="16">
        <v>0.155555555555556</v>
      </c>
      <c r="AF9" s="16">
        <v>0.214285714285714</v>
      </c>
      <c r="AG9" s="16">
        <v>0.16666666666666699</v>
      </c>
      <c r="AH9" s="16">
        <v>0.19512195121951201</v>
      </c>
      <c r="AI9" s="16">
        <v>0.14285714285714299</v>
      </c>
      <c r="AJ9" s="16">
        <v>8.6956521739130405E-2</v>
      </c>
      <c r="AK9" s="16"/>
      <c r="AL9" s="16">
        <v>0</v>
      </c>
      <c r="AM9" s="16">
        <v>0.29921259842519699</v>
      </c>
      <c r="AN9" s="16">
        <v>0</v>
      </c>
      <c r="AO9" s="16">
        <v>0</v>
      </c>
      <c r="AP9" s="16">
        <v>0</v>
      </c>
      <c r="AQ9" s="16">
        <v>0</v>
      </c>
      <c r="AR9" s="16">
        <v>0</v>
      </c>
      <c r="AS9" s="16">
        <v>0</v>
      </c>
      <c r="AT9" s="16">
        <v>1</v>
      </c>
      <c r="AU9" s="16">
        <v>0</v>
      </c>
      <c r="AV9" s="16">
        <v>0</v>
      </c>
      <c r="AW9" s="16">
        <v>0</v>
      </c>
    </row>
    <row r="10" spans="2:49" ht="29" x14ac:dyDescent="0.35">
      <c r="B10" s="17" t="s">
        <v>44</v>
      </c>
      <c r="C10" s="16">
        <v>9.7170971709717099E-2</v>
      </c>
      <c r="D10" s="16">
        <v>0.109756097560976</v>
      </c>
      <c r="E10" s="16">
        <v>8.2089552238805999E-2</v>
      </c>
      <c r="F10" s="16">
        <v>7.5630252100840303E-2</v>
      </c>
      <c r="G10" s="16">
        <v>0.05</v>
      </c>
      <c r="H10" s="16">
        <v>7.69230769230769E-2</v>
      </c>
      <c r="I10" s="16">
        <v>0.16666666666666699</v>
      </c>
      <c r="J10" s="16">
        <v>6.5573770491803296E-2</v>
      </c>
      <c r="K10" s="16">
        <v>0.102564102564103</v>
      </c>
      <c r="L10" s="16">
        <v>0.125</v>
      </c>
      <c r="M10" s="16">
        <v>0.11267605633802801</v>
      </c>
      <c r="N10" s="16">
        <v>0.12121212121212099</v>
      </c>
      <c r="O10" s="16">
        <v>0.125</v>
      </c>
      <c r="P10" s="16"/>
      <c r="Q10" s="16">
        <v>0.10901162790697699</v>
      </c>
      <c r="R10" s="16"/>
      <c r="S10" s="16">
        <v>9.9110546378653103E-2</v>
      </c>
      <c r="T10" s="16"/>
      <c r="U10" s="16">
        <v>0.124378109452736</v>
      </c>
      <c r="V10" s="16"/>
      <c r="W10" s="16">
        <v>0.105691056910569</v>
      </c>
      <c r="X10" s="16"/>
      <c r="Y10" s="16">
        <v>5.7539682539682502E-2</v>
      </c>
      <c r="Z10" s="16">
        <v>0.15151515151515199</v>
      </c>
      <c r="AA10" s="16">
        <v>0.27777777777777801</v>
      </c>
      <c r="AB10" s="16">
        <v>0</v>
      </c>
      <c r="AC10" s="16"/>
      <c r="AD10" s="16">
        <v>5.4794520547945202E-2</v>
      </c>
      <c r="AE10" s="16">
        <v>5.5555555555555601E-2</v>
      </c>
      <c r="AF10" s="16">
        <v>4.08163265306122E-2</v>
      </c>
      <c r="AG10" s="16">
        <v>7.2222222222222202E-2</v>
      </c>
      <c r="AH10" s="16">
        <v>0.138211382113821</v>
      </c>
      <c r="AI10" s="16">
        <v>0.16666666666666699</v>
      </c>
      <c r="AJ10" s="16">
        <v>0.19565217391304299</v>
      </c>
      <c r="AK10" s="16"/>
      <c r="AL10" s="16">
        <v>1</v>
      </c>
      <c r="AM10" s="16">
        <v>0.17322834645669299</v>
      </c>
      <c r="AN10" s="16">
        <v>0</v>
      </c>
      <c r="AO10" s="16">
        <v>0</v>
      </c>
      <c r="AP10" s="16">
        <v>0</v>
      </c>
      <c r="AQ10" s="16">
        <v>0</v>
      </c>
      <c r="AR10" s="16">
        <v>0</v>
      </c>
      <c r="AS10" s="16">
        <v>0</v>
      </c>
      <c r="AT10" s="16">
        <v>0</v>
      </c>
      <c r="AU10" s="16">
        <v>0</v>
      </c>
      <c r="AV10" s="16">
        <v>0</v>
      </c>
      <c r="AW10" s="16">
        <v>0</v>
      </c>
    </row>
    <row r="11" spans="2:49" ht="43.5" x14ac:dyDescent="0.35">
      <c r="B11" s="17" t="s">
        <v>55</v>
      </c>
      <c r="C11" s="16">
        <v>8.4870848708487101E-2</v>
      </c>
      <c r="D11" s="16">
        <v>8.5365853658536606E-2</v>
      </c>
      <c r="E11" s="16">
        <v>6.7164179104477598E-2</v>
      </c>
      <c r="F11" s="16">
        <v>0.10084033613445401</v>
      </c>
      <c r="G11" s="16">
        <v>0.05</v>
      </c>
      <c r="H11" s="16">
        <v>0.134615384615385</v>
      </c>
      <c r="I11" s="16">
        <v>1.5151515151515201E-2</v>
      </c>
      <c r="J11" s="16">
        <v>8.1967213114754106E-2</v>
      </c>
      <c r="K11" s="16">
        <v>0.15384615384615399</v>
      </c>
      <c r="L11" s="16">
        <v>6.25E-2</v>
      </c>
      <c r="M11" s="16">
        <v>0.169014084507042</v>
      </c>
      <c r="N11" s="16">
        <v>6.0606060606060601E-2</v>
      </c>
      <c r="O11" s="16">
        <v>0</v>
      </c>
      <c r="P11" s="16"/>
      <c r="Q11" s="16">
        <v>2.32558139534884E-2</v>
      </c>
      <c r="R11" s="16"/>
      <c r="S11" s="16">
        <v>5.4637865311308799E-2</v>
      </c>
      <c r="T11" s="16"/>
      <c r="U11" s="16">
        <v>2.6533996683250401E-2</v>
      </c>
      <c r="V11" s="16"/>
      <c r="W11" s="16">
        <v>0.113821138211382</v>
      </c>
      <c r="X11" s="16"/>
      <c r="Y11" s="16">
        <v>5.1587301587301598E-2</v>
      </c>
      <c r="Z11" s="16">
        <v>0.15151515151515199</v>
      </c>
      <c r="AA11" s="16">
        <v>8.3333333333333301E-2</v>
      </c>
      <c r="AB11" s="16">
        <v>0</v>
      </c>
      <c r="AC11" s="16"/>
      <c r="AD11" s="16">
        <v>4.7945205479452101E-2</v>
      </c>
      <c r="AE11" s="16">
        <v>8.8888888888888906E-2</v>
      </c>
      <c r="AF11" s="16">
        <v>1.02040816326531E-2</v>
      </c>
      <c r="AG11" s="16">
        <v>5.5555555555555601E-2</v>
      </c>
      <c r="AH11" s="16">
        <v>9.7560975609756101E-2</v>
      </c>
      <c r="AI11" s="16">
        <v>0.17857142857142899</v>
      </c>
      <c r="AJ11" s="16">
        <v>0.173913043478261</v>
      </c>
      <c r="AK11" s="16"/>
      <c r="AL11" s="16">
        <v>0</v>
      </c>
      <c r="AM11" s="16">
        <v>0.20472440944881901</v>
      </c>
      <c r="AN11" s="16">
        <v>0</v>
      </c>
      <c r="AO11" s="16">
        <v>0</v>
      </c>
      <c r="AP11" s="16">
        <v>0</v>
      </c>
      <c r="AQ11" s="16">
        <v>0</v>
      </c>
      <c r="AR11" s="16">
        <v>0</v>
      </c>
      <c r="AS11" s="16">
        <v>0</v>
      </c>
      <c r="AT11" s="16">
        <v>0</v>
      </c>
      <c r="AU11" s="16">
        <v>0</v>
      </c>
      <c r="AV11" s="16">
        <v>0</v>
      </c>
      <c r="AW11" s="16">
        <v>1</v>
      </c>
    </row>
    <row r="12" spans="2:49" ht="29" x14ac:dyDescent="0.35">
      <c r="B12" s="17" t="s">
        <v>49</v>
      </c>
      <c r="C12" s="16">
        <v>7.9950799507995093E-2</v>
      </c>
      <c r="D12" s="16">
        <v>0.134146341463415</v>
      </c>
      <c r="E12" s="16">
        <v>6.7164179104477598E-2</v>
      </c>
      <c r="F12" s="16">
        <v>0.10084033613445401</v>
      </c>
      <c r="G12" s="16">
        <v>0.2</v>
      </c>
      <c r="H12" s="16">
        <v>1.9230769230769201E-2</v>
      </c>
      <c r="I12" s="16">
        <v>4.5454545454545497E-2</v>
      </c>
      <c r="J12" s="16">
        <v>4.91803278688525E-2</v>
      </c>
      <c r="K12" s="16">
        <v>5.1282051282051301E-2</v>
      </c>
      <c r="L12" s="16">
        <v>6.25E-2</v>
      </c>
      <c r="M12" s="16">
        <v>4.2253521126760597E-2</v>
      </c>
      <c r="N12" s="16">
        <v>0.12121212121212099</v>
      </c>
      <c r="O12" s="16">
        <v>0</v>
      </c>
      <c r="P12" s="16"/>
      <c r="Q12" s="16">
        <v>9.1569767441860503E-2</v>
      </c>
      <c r="R12" s="16"/>
      <c r="S12" s="16">
        <v>8.1321473951715406E-2</v>
      </c>
      <c r="T12" s="16"/>
      <c r="U12" s="16">
        <v>0.104477611940299</v>
      </c>
      <c r="V12" s="16"/>
      <c r="W12" s="16">
        <v>9.7560975609756101E-2</v>
      </c>
      <c r="X12" s="16"/>
      <c r="Y12" s="16">
        <v>0.101190476190476</v>
      </c>
      <c r="Z12" s="16">
        <v>3.4090909090909102E-2</v>
      </c>
      <c r="AA12" s="16">
        <v>0.13888888888888901</v>
      </c>
      <c r="AB12" s="16">
        <v>0</v>
      </c>
      <c r="AC12" s="16"/>
      <c r="AD12" s="16">
        <v>4.7945205479452101E-2</v>
      </c>
      <c r="AE12" s="16">
        <v>0.122222222222222</v>
      </c>
      <c r="AF12" s="16">
        <v>0.11224489795918401</v>
      </c>
      <c r="AG12" s="16">
        <v>0.116666666666667</v>
      </c>
      <c r="AH12" s="16">
        <v>5.6910569105691103E-2</v>
      </c>
      <c r="AI12" s="16">
        <v>2.3809523809523801E-2</v>
      </c>
      <c r="AJ12" s="16">
        <v>6.5217391304347797E-2</v>
      </c>
      <c r="AK12" s="16"/>
      <c r="AL12" s="16">
        <v>0</v>
      </c>
      <c r="AM12" s="16">
        <v>0.118110236220472</v>
      </c>
      <c r="AN12" s="16">
        <v>0</v>
      </c>
      <c r="AO12" s="16">
        <v>0</v>
      </c>
      <c r="AP12" s="16">
        <v>0</v>
      </c>
      <c r="AQ12" s="16">
        <v>1</v>
      </c>
      <c r="AR12" s="16">
        <v>0</v>
      </c>
      <c r="AS12" s="16">
        <v>0</v>
      </c>
      <c r="AT12" s="16">
        <v>0</v>
      </c>
      <c r="AU12" s="16">
        <v>0</v>
      </c>
      <c r="AV12" s="16">
        <v>0</v>
      </c>
      <c r="AW12" s="16">
        <v>0</v>
      </c>
    </row>
    <row r="13" spans="2:49" x14ac:dyDescent="0.35">
      <c r="B13" s="17" t="s">
        <v>48</v>
      </c>
      <c r="C13" s="16">
        <v>6.39606396063961E-2</v>
      </c>
      <c r="D13" s="16">
        <v>6.0975609756097601E-2</v>
      </c>
      <c r="E13" s="16">
        <v>0.104477611940299</v>
      </c>
      <c r="F13" s="16">
        <v>5.8823529411764698E-2</v>
      </c>
      <c r="G13" s="16">
        <v>0.05</v>
      </c>
      <c r="H13" s="16">
        <v>5.7692307692307702E-2</v>
      </c>
      <c r="I13" s="16">
        <v>3.03030303030303E-2</v>
      </c>
      <c r="J13" s="16">
        <v>0.13114754098360701</v>
      </c>
      <c r="K13" s="16">
        <v>2.5641025641025599E-2</v>
      </c>
      <c r="L13" s="16">
        <v>2.5000000000000001E-2</v>
      </c>
      <c r="M13" s="16">
        <v>4.2253521126760597E-2</v>
      </c>
      <c r="N13" s="16">
        <v>6.0606060606060601E-2</v>
      </c>
      <c r="O13" s="16">
        <v>0.125</v>
      </c>
      <c r="P13" s="16"/>
      <c r="Q13" s="16">
        <v>6.8313953488372103E-2</v>
      </c>
      <c r="R13" s="16"/>
      <c r="S13" s="16">
        <v>6.2261753494282097E-2</v>
      </c>
      <c r="T13" s="16"/>
      <c r="U13" s="16">
        <v>7.7943615257048099E-2</v>
      </c>
      <c r="V13" s="16"/>
      <c r="W13" s="16">
        <v>0.105691056910569</v>
      </c>
      <c r="X13" s="16"/>
      <c r="Y13" s="16">
        <v>6.9444444444444406E-2</v>
      </c>
      <c r="Z13" s="16">
        <v>5.3030303030302997E-2</v>
      </c>
      <c r="AA13" s="16">
        <v>8.3333333333333301E-2</v>
      </c>
      <c r="AB13" s="16">
        <v>0</v>
      </c>
      <c r="AC13" s="16"/>
      <c r="AD13" s="16">
        <v>5.4794520547945202E-2</v>
      </c>
      <c r="AE13" s="16">
        <v>0.1</v>
      </c>
      <c r="AF13" s="16">
        <v>6.1224489795918401E-2</v>
      </c>
      <c r="AG13" s="16">
        <v>5.5555555555555601E-2</v>
      </c>
      <c r="AH13" s="16">
        <v>8.1300813008130093E-2</v>
      </c>
      <c r="AI13" s="16">
        <v>4.7619047619047603E-2</v>
      </c>
      <c r="AJ13" s="16">
        <v>5.4347826086956499E-2</v>
      </c>
      <c r="AK13" s="16"/>
      <c r="AL13" s="16">
        <v>0</v>
      </c>
      <c r="AM13" s="16">
        <v>0.25984251968503902</v>
      </c>
      <c r="AN13" s="16">
        <v>0</v>
      </c>
      <c r="AO13" s="16">
        <v>0</v>
      </c>
      <c r="AP13" s="16">
        <v>1</v>
      </c>
      <c r="AQ13" s="16">
        <v>0</v>
      </c>
      <c r="AR13" s="16">
        <v>0</v>
      </c>
      <c r="AS13" s="16">
        <v>0</v>
      </c>
      <c r="AT13" s="16">
        <v>0</v>
      </c>
      <c r="AU13" s="16">
        <v>0</v>
      </c>
      <c r="AV13" s="16">
        <v>0</v>
      </c>
      <c r="AW13" s="16">
        <v>0</v>
      </c>
    </row>
    <row r="14" spans="2:49" x14ac:dyDescent="0.35">
      <c r="B14" s="17" t="s">
        <v>51</v>
      </c>
      <c r="C14" s="16">
        <v>5.6580565805658102E-2</v>
      </c>
      <c r="D14" s="16">
        <v>7.3170731707317097E-2</v>
      </c>
      <c r="E14" s="16">
        <v>7.4626865671641798E-2</v>
      </c>
      <c r="F14" s="16">
        <v>7.5630252100840303E-2</v>
      </c>
      <c r="G14" s="16">
        <v>1.6666666666666701E-2</v>
      </c>
      <c r="H14" s="16">
        <v>1.9230769230769201E-2</v>
      </c>
      <c r="I14" s="16">
        <v>3.03030303030303E-2</v>
      </c>
      <c r="J14" s="16">
        <v>3.2786885245901599E-2</v>
      </c>
      <c r="K14" s="16">
        <v>0</v>
      </c>
      <c r="L14" s="16">
        <v>0.1125</v>
      </c>
      <c r="M14" s="16">
        <v>7.0422535211267595E-2</v>
      </c>
      <c r="N14" s="16">
        <v>3.03030303030303E-2</v>
      </c>
      <c r="O14" s="16">
        <v>0</v>
      </c>
      <c r="P14" s="16"/>
      <c r="Q14" s="16">
        <v>6.6860465116279105E-2</v>
      </c>
      <c r="R14" s="16"/>
      <c r="S14" s="16">
        <v>5.84498094027954E-2</v>
      </c>
      <c r="T14" s="16"/>
      <c r="U14" s="16">
        <v>7.62852404643449E-2</v>
      </c>
      <c r="V14" s="16"/>
      <c r="W14" s="16">
        <v>7.3170731707317097E-2</v>
      </c>
      <c r="X14" s="16"/>
      <c r="Y14" s="16">
        <v>4.36507936507936E-2</v>
      </c>
      <c r="Z14" s="16">
        <v>8.7121212121212099E-2</v>
      </c>
      <c r="AA14" s="16">
        <v>2.7777777777777801E-2</v>
      </c>
      <c r="AB14" s="16">
        <v>0</v>
      </c>
      <c r="AC14" s="16"/>
      <c r="AD14" s="16">
        <v>4.1095890410958902E-2</v>
      </c>
      <c r="AE14" s="16">
        <v>0.122222222222222</v>
      </c>
      <c r="AF14" s="16">
        <v>1.02040816326531E-2</v>
      </c>
      <c r="AG14" s="16">
        <v>2.7777777777777801E-2</v>
      </c>
      <c r="AH14" s="16">
        <v>4.8780487804878099E-2</v>
      </c>
      <c r="AI14" s="16">
        <v>0.107142857142857</v>
      </c>
      <c r="AJ14" s="16">
        <v>8.6956521739130405E-2</v>
      </c>
      <c r="AK14" s="16"/>
      <c r="AL14" s="16">
        <v>0</v>
      </c>
      <c r="AM14" s="16">
        <v>0.244094488188976</v>
      </c>
      <c r="AN14" s="16">
        <v>0</v>
      </c>
      <c r="AO14" s="16">
        <v>0</v>
      </c>
      <c r="AP14" s="16">
        <v>0</v>
      </c>
      <c r="AQ14" s="16">
        <v>0</v>
      </c>
      <c r="AR14" s="16">
        <v>0</v>
      </c>
      <c r="AS14" s="16">
        <v>1</v>
      </c>
      <c r="AT14" s="16">
        <v>0</v>
      </c>
      <c r="AU14" s="16">
        <v>0</v>
      </c>
      <c r="AV14" s="16">
        <v>0</v>
      </c>
      <c r="AW14" s="16">
        <v>0</v>
      </c>
    </row>
    <row r="15" spans="2:49" x14ac:dyDescent="0.35">
      <c r="B15" s="17" t="s">
        <v>54</v>
      </c>
      <c r="C15" s="16">
        <v>5.1660516605166101E-2</v>
      </c>
      <c r="D15" s="16">
        <v>1.21951219512195E-2</v>
      </c>
      <c r="E15" s="16">
        <v>5.22388059701493E-2</v>
      </c>
      <c r="F15" s="16">
        <v>5.0420168067226899E-2</v>
      </c>
      <c r="G15" s="16">
        <v>1.6666666666666701E-2</v>
      </c>
      <c r="H15" s="16">
        <v>5.7692307692307702E-2</v>
      </c>
      <c r="I15" s="16">
        <v>4.5454545454545497E-2</v>
      </c>
      <c r="J15" s="16">
        <v>4.91803278688525E-2</v>
      </c>
      <c r="K15" s="16">
        <v>0.102564102564103</v>
      </c>
      <c r="L15" s="16">
        <v>3.7499999999999999E-2</v>
      </c>
      <c r="M15" s="16">
        <v>9.85915492957746E-2</v>
      </c>
      <c r="N15" s="16">
        <v>6.0606060606060601E-2</v>
      </c>
      <c r="O15" s="16">
        <v>0.125</v>
      </c>
      <c r="P15" s="16"/>
      <c r="Q15" s="16">
        <v>0</v>
      </c>
      <c r="R15" s="16"/>
      <c r="S15" s="16">
        <v>5.2096569250317699E-2</v>
      </c>
      <c r="T15" s="16"/>
      <c r="U15" s="16">
        <v>0</v>
      </c>
      <c r="V15" s="16"/>
      <c r="W15" s="16">
        <v>4.8780487804878099E-2</v>
      </c>
      <c r="X15" s="16"/>
      <c r="Y15" s="16">
        <v>5.95238095238095E-2</v>
      </c>
      <c r="Z15" s="16">
        <v>4.1666666666666699E-2</v>
      </c>
      <c r="AA15" s="16">
        <v>2.7777777777777801E-2</v>
      </c>
      <c r="AB15" s="16">
        <v>0</v>
      </c>
      <c r="AC15" s="16"/>
      <c r="AD15" s="16">
        <v>6.8493150684931503E-3</v>
      </c>
      <c r="AE15" s="16">
        <v>1.1111111111111099E-2</v>
      </c>
      <c r="AF15" s="16">
        <v>1.02040816326531E-2</v>
      </c>
      <c r="AG15" s="16">
        <v>0.116666666666667</v>
      </c>
      <c r="AH15" s="16">
        <v>8.9430894308943104E-2</v>
      </c>
      <c r="AI15" s="16">
        <v>5.95238095238095E-2</v>
      </c>
      <c r="AJ15" s="16">
        <v>2.1739130434782601E-2</v>
      </c>
      <c r="AK15" s="16"/>
      <c r="AL15" s="16">
        <v>0</v>
      </c>
      <c r="AM15" s="16">
        <v>7.0866141732283505E-2</v>
      </c>
      <c r="AN15" s="16">
        <v>0</v>
      </c>
      <c r="AO15" s="16">
        <v>0</v>
      </c>
      <c r="AP15" s="16">
        <v>0</v>
      </c>
      <c r="AQ15" s="16">
        <v>0</v>
      </c>
      <c r="AR15" s="16">
        <v>0</v>
      </c>
      <c r="AS15" s="16">
        <v>0</v>
      </c>
      <c r="AT15" s="16">
        <v>0</v>
      </c>
      <c r="AU15" s="16">
        <v>0</v>
      </c>
      <c r="AV15" s="16">
        <v>1</v>
      </c>
      <c r="AW15" s="16">
        <v>0</v>
      </c>
    </row>
    <row r="16" spans="2:49" ht="29" x14ac:dyDescent="0.35">
      <c r="B16" s="17" t="s">
        <v>53</v>
      </c>
      <c r="C16" s="16">
        <v>3.1980319803198001E-2</v>
      </c>
      <c r="D16" s="16">
        <v>4.8780487804878099E-2</v>
      </c>
      <c r="E16" s="16">
        <v>2.9850746268656699E-2</v>
      </c>
      <c r="F16" s="16">
        <v>1.6806722689075598E-2</v>
      </c>
      <c r="G16" s="16">
        <v>0</v>
      </c>
      <c r="H16" s="16">
        <v>3.8461538461538498E-2</v>
      </c>
      <c r="I16" s="16">
        <v>3.03030303030303E-2</v>
      </c>
      <c r="J16" s="16">
        <v>6.5573770491803296E-2</v>
      </c>
      <c r="K16" s="16">
        <v>2.5641025641025599E-2</v>
      </c>
      <c r="L16" s="16">
        <v>3.7499999999999999E-2</v>
      </c>
      <c r="M16" s="16">
        <v>4.2253521126760597E-2</v>
      </c>
      <c r="N16" s="16">
        <v>3.03030303030303E-2</v>
      </c>
      <c r="O16" s="16">
        <v>0</v>
      </c>
      <c r="P16" s="16"/>
      <c r="Q16" s="16">
        <v>8.7209302325581394E-3</v>
      </c>
      <c r="R16" s="16"/>
      <c r="S16" s="16">
        <v>3.1766200762388799E-2</v>
      </c>
      <c r="T16" s="16"/>
      <c r="U16" s="16">
        <v>9.9502487562189105E-3</v>
      </c>
      <c r="V16" s="16"/>
      <c r="W16" s="16">
        <v>3.2520325203252001E-2</v>
      </c>
      <c r="X16" s="16"/>
      <c r="Y16" s="16">
        <v>3.9682539682539701E-2</v>
      </c>
      <c r="Z16" s="16">
        <v>1.5151515151515201E-2</v>
      </c>
      <c r="AA16" s="16">
        <v>5.5555555555555601E-2</v>
      </c>
      <c r="AB16" s="16">
        <v>0</v>
      </c>
      <c r="AC16" s="16"/>
      <c r="AD16" s="16">
        <v>2.0547945205479499E-2</v>
      </c>
      <c r="AE16" s="16">
        <v>1.1111111111111099E-2</v>
      </c>
      <c r="AF16" s="16">
        <v>7.1428571428571397E-2</v>
      </c>
      <c r="AG16" s="16">
        <v>3.8888888888888903E-2</v>
      </c>
      <c r="AH16" s="16">
        <v>8.1300813008130107E-3</v>
      </c>
      <c r="AI16" s="16">
        <v>1.1904761904761901E-2</v>
      </c>
      <c r="AJ16" s="16">
        <v>6.5217391304347797E-2</v>
      </c>
      <c r="AK16" s="16"/>
      <c r="AL16" s="16">
        <v>0</v>
      </c>
      <c r="AM16" s="16">
        <v>0.102362204724409</v>
      </c>
      <c r="AN16" s="16">
        <v>0</v>
      </c>
      <c r="AO16" s="16">
        <v>0</v>
      </c>
      <c r="AP16" s="16">
        <v>0</v>
      </c>
      <c r="AQ16" s="16">
        <v>0</v>
      </c>
      <c r="AR16" s="16">
        <v>0</v>
      </c>
      <c r="AS16" s="16">
        <v>0</v>
      </c>
      <c r="AT16" s="16">
        <v>0</v>
      </c>
      <c r="AU16" s="16">
        <v>1</v>
      </c>
      <c r="AV16" s="16">
        <v>0</v>
      </c>
      <c r="AW16" s="16">
        <v>0</v>
      </c>
    </row>
    <row r="17" spans="2:49" ht="29" x14ac:dyDescent="0.35">
      <c r="B17" s="17" t="s">
        <v>407</v>
      </c>
      <c r="C17" s="16">
        <v>2.460024600246E-2</v>
      </c>
      <c r="D17" s="16">
        <v>0</v>
      </c>
      <c r="E17" s="16">
        <v>2.2388059701492501E-2</v>
      </c>
      <c r="F17" s="16">
        <v>4.20168067226891E-2</v>
      </c>
      <c r="G17" s="16">
        <v>0</v>
      </c>
      <c r="H17" s="16">
        <v>3.8461538461538498E-2</v>
      </c>
      <c r="I17" s="16">
        <v>3.03030303030303E-2</v>
      </c>
      <c r="J17" s="16">
        <v>4.91803278688525E-2</v>
      </c>
      <c r="K17" s="16">
        <v>0</v>
      </c>
      <c r="L17" s="16">
        <v>3.7499999999999999E-2</v>
      </c>
      <c r="M17" s="16">
        <v>1.4084507042253501E-2</v>
      </c>
      <c r="N17" s="16">
        <v>3.03030303030303E-2</v>
      </c>
      <c r="O17" s="16">
        <v>0</v>
      </c>
      <c r="P17" s="16"/>
      <c r="Q17" s="16">
        <v>2.9069767441860499E-2</v>
      </c>
      <c r="R17" s="16"/>
      <c r="S17" s="16">
        <v>2.5412960609911099E-2</v>
      </c>
      <c r="T17" s="16"/>
      <c r="U17" s="16">
        <v>3.3167495854062999E-2</v>
      </c>
      <c r="V17" s="16"/>
      <c r="W17" s="16">
        <v>5.6910569105691103E-2</v>
      </c>
      <c r="X17" s="16"/>
      <c r="Y17" s="16">
        <v>2.18253968253968E-2</v>
      </c>
      <c r="Z17" s="16">
        <v>3.4090909090909102E-2</v>
      </c>
      <c r="AA17" s="16">
        <v>0</v>
      </c>
      <c r="AB17" s="16">
        <v>0</v>
      </c>
      <c r="AC17" s="16"/>
      <c r="AD17" s="16">
        <v>3.42465753424658E-2</v>
      </c>
      <c r="AE17" s="16">
        <v>0</v>
      </c>
      <c r="AF17" s="16">
        <v>1.02040816326531E-2</v>
      </c>
      <c r="AG17" s="16">
        <v>3.3333333333333298E-2</v>
      </c>
      <c r="AH17" s="16">
        <v>1.6260162601626001E-2</v>
      </c>
      <c r="AI17" s="16">
        <v>3.5714285714285698E-2</v>
      </c>
      <c r="AJ17" s="16">
        <v>3.2608695652173898E-2</v>
      </c>
      <c r="AK17" s="16"/>
      <c r="AL17" s="16">
        <v>0</v>
      </c>
      <c r="AM17" s="16">
        <v>0.110236220472441</v>
      </c>
      <c r="AN17" s="16">
        <v>2.7149321266968299E-2</v>
      </c>
      <c r="AO17" s="16">
        <v>0</v>
      </c>
      <c r="AP17" s="16">
        <v>0</v>
      </c>
      <c r="AQ17" s="16">
        <v>0</v>
      </c>
      <c r="AR17" s="16">
        <v>0</v>
      </c>
      <c r="AS17" s="16">
        <v>0</v>
      </c>
      <c r="AT17" s="16">
        <v>0</v>
      </c>
      <c r="AU17" s="16">
        <v>0</v>
      </c>
      <c r="AV17" s="16">
        <v>0</v>
      </c>
      <c r="AW17" s="16">
        <v>0</v>
      </c>
    </row>
    <row r="18" spans="2:49" ht="29" x14ac:dyDescent="0.35">
      <c r="B18" s="17" t="s">
        <v>50</v>
      </c>
      <c r="C18" s="16">
        <v>1.7220172201721999E-2</v>
      </c>
      <c r="D18" s="16">
        <v>4.8780487804878099E-2</v>
      </c>
      <c r="E18" s="16">
        <v>0</v>
      </c>
      <c r="F18" s="16">
        <v>3.3613445378151301E-2</v>
      </c>
      <c r="G18" s="16">
        <v>3.3333333333333298E-2</v>
      </c>
      <c r="H18" s="16">
        <v>0</v>
      </c>
      <c r="I18" s="16">
        <v>0</v>
      </c>
      <c r="J18" s="16">
        <v>3.2786885245901599E-2</v>
      </c>
      <c r="K18" s="16">
        <v>0</v>
      </c>
      <c r="L18" s="16">
        <v>2.5000000000000001E-2</v>
      </c>
      <c r="M18" s="16">
        <v>0</v>
      </c>
      <c r="N18" s="16">
        <v>0</v>
      </c>
      <c r="O18" s="16">
        <v>0</v>
      </c>
      <c r="P18" s="16"/>
      <c r="Q18" s="16">
        <v>1.8895348837209301E-2</v>
      </c>
      <c r="R18" s="16"/>
      <c r="S18" s="16">
        <v>1.77890724269377E-2</v>
      </c>
      <c r="T18" s="16"/>
      <c r="U18" s="16">
        <v>2.1558872305140999E-2</v>
      </c>
      <c r="V18" s="16"/>
      <c r="W18" s="16">
        <v>4.8780487804878099E-2</v>
      </c>
      <c r="X18" s="16"/>
      <c r="Y18" s="16">
        <v>1.1904761904761901E-2</v>
      </c>
      <c r="Z18" s="16">
        <v>2.27272727272727E-2</v>
      </c>
      <c r="AA18" s="16">
        <v>5.5555555555555601E-2</v>
      </c>
      <c r="AB18" s="16">
        <v>0</v>
      </c>
      <c r="AC18" s="16"/>
      <c r="AD18" s="16">
        <v>2.0547945205479499E-2</v>
      </c>
      <c r="AE18" s="16">
        <v>0</v>
      </c>
      <c r="AF18" s="16">
        <v>1.02040816326531E-2</v>
      </c>
      <c r="AG18" s="16">
        <v>1.6666666666666701E-2</v>
      </c>
      <c r="AH18" s="16">
        <v>1.6260162601626001E-2</v>
      </c>
      <c r="AI18" s="16">
        <v>2.3809523809523801E-2</v>
      </c>
      <c r="AJ18" s="16">
        <v>3.2608695652173898E-2</v>
      </c>
      <c r="AK18" s="16"/>
      <c r="AL18" s="16">
        <v>0</v>
      </c>
      <c r="AM18" s="16">
        <v>9.4488188976377993E-2</v>
      </c>
      <c r="AN18" s="16">
        <v>0</v>
      </c>
      <c r="AO18" s="16">
        <v>0</v>
      </c>
      <c r="AP18" s="16">
        <v>0</v>
      </c>
      <c r="AQ18" s="16">
        <v>0</v>
      </c>
      <c r="AR18" s="16">
        <v>1</v>
      </c>
      <c r="AS18" s="16">
        <v>0</v>
      </c>
      <c r="AT18" s="16">
        <v>0</v>
      </c>
      <c r="AU18" s="16">
        <v>0</v>
      </c>
      <c r="AV18" s="16">
        <v>0</v>
      </c>
      <c r="AW18" s="16">
        <v>0</v>
      </c>
    </row>
    <row r="19" spans="2:49" x14ac:dyDescent="0.35">
      <c r="B19" s="17" t="s">
        <v>408</v>
      </c>
      <c r="C19" s="16">
        <v>1.4760147601476E-2</v>
      </c>
      <c r="D19" s="16">
        <v>0</v>
      </c>
      <c r="E19" s="16">
        <v>7.4626865671641798E-3</v>
      </c>
      <c r="F19" s="16">
        <v>8.4033613445378096E-3</v>
      </c>
      <c r="G19" s="16">
        <v>0</v>
      </c>
      <c r="H19" s="16">
        <v>5.7692307692307702E-2</v>
      </c>
      <c r="I19" s="16">
        <v>1.5151515151515201E-2</v>
      </c>
      <c r="J19" s="16">
        <v>0</v>
      </c>
      <c r="K19" s="16">
        <v>5.1282051282051301E-2</v>
      </c>
      <c r="L19" s="16">
        <v>0.05</v>
      </c>
      <c r="M19" s="16">
        <v>0</v>
      </c>
      <c r="N19" s="16">
        <v>0</v>
      </c>
      <c r="O19" s="16">
        <v>0</v>
      </c>
      <c r="P19" s="16"/>
      <c r="Q19" s="16">
        <v>1.74418604651163E-2</v>
      </c>
      <c r="R19" s="16"/>
      <c r="S19" s="16">
        <v>1.52477763659466E-2</v>
      </c>
      <c r="T19" s="16"/>
      <c r="U19" s="16">
        <v>1.8242122719734698E-2</v>
      </c>
      <c r="V19" s="16"/>
      <c r="W19" s="16">
        <v>0</v>
      </c>
      <c r="X19" s="16"/>
      <c r="Y19" s="16">
        <v>1.9841269841269799E-2</v>
      </c>
      <c r="Z19" s="16">
        <v>3.7878787878787902E-3</v>
      </c>
      <c r="AA19" s="16">
        <v>2.7777777777777801E-2</v>
      </c>
      <c r="AB19" s="16">
        <v>0</v>
      </c>
      <c r="AC19" s="16"/>
      <c r="AD19" s="16">
        <v>2.7397260273972601E-2</v>
      </c>
      <c r="AE19" s="16">
        <v>2.2222222222222199E-2</v>
      </c>
      <c r="AF19" s="16">
        <v>2.04081632653061E-2</v>
      </c>
      <c r="AG19" s="16">
        <v>1.6666666666666701E-2</v>
      </c>
      <c r="AH19" s="16">
        <v>8.1300813008130107E-3</v>
      </c>
      <c r="AI19" s="16">
        <v>0</v>
      </c>
      <c r="AJ19" s="16">
        <v>0</v>
      </c>
      <c r="AK19" s="16"/>
      <c r="AL19" s="16">
        <v>0</v>
      </c>
      <c r="AM19" s="16">
        <v>0</v>
      </c>
      <c r="AN19" s="16">
        <v>0</v>
      </c>
      <c r="AO19" s="16">
        <v>0</v>
      </c>
      <c r="AP19" s="16">
        <v>0</v>
      </c>
      <c r="AQ19" s="16">
        <v>0</v>
      </c>
      <c r="AR19" s="16">
        <v>0</v>
      </c>
      <c r="AS19" s="16">
        <v>0</v>
      </c>
      <c r="AT19" s="16">
        <v>1.20481927710843E-2</v>
      </c>
      <c r="AU19" s="16">
        <v>0</v>
      </c>
      <c r="AV19" s="16">
        <v>0</v>
      </c>
      <c r="AW19" s="16">
        <v>0</v>
      </c>
    </row>
    <row r="20" spans="2:49" ht="29" x14ac:dyDescent="0.35">
      <c r="B20" s="17" t="s">
        <v>409</v>
      </c>
      <c r="C20" s="16">
        <v>1.1070110701107E-2</v>
      </c>
      <c r="D20" s="16">
        <v>1.21951219512195E-2</v>
      </c>
      <c r="E20" s="16">
        <v>7.4626865671641798E-3</v>
      </c>
      <c r="F20" s="16">
        <v>8.4033613445378096E-3</v>
      </c>
      <c r="G20" s="16">
        <v>1.6666666666666701E-2</v>
      </c>
      <c r="H20" s="16">
        <v>0</v>
      </c>
      <c r="I20" s="16">
        <v>1.5151515151515201E-2</v>
      </c>
      <c r="J20" s="16">
        <v>4.91803278688525E-2</v>
      </c>
      <c r="K20" s="16">
        <v>0</v>
      </c>
      <c r="L20" s="16">
        <v>1.2500000000000001E-2</v>
      </c>
      <c r="M20" s="16">
        <v>0</v>
      </c>
      <c r="N20" s="16">
        <v>0</v>
      </c>
      <c r="O20" s="16">
        <v>0</v>
      </c>
      <c r="P20" s="16"/>
      <c r="Q20" s="16">
        <v>1.16279069767442E-2</v>
      </c>
      <c r="R20" s="16"/>
      <c r="S20" s="16">
        <v>1.143583227446E-2</v>
      </c>
      <c r="T20" s="16"/>
      <c r="U20" s="16">
        <v>1.3266998341625201E-2</v>
      </c>
      <c r="V20" s="16"/>
      <c r="W20" s="16">
        <v>2.4390243902439001E-2</v>
      </c>
      <c r="X20" s="16"/>
      <c r="Y20" s="16">
        <v>7.9365079365079395E-3</v>
      </c>
      <c r="Z20" s="16">
        <v>7.5757575757575803E-3</v>
      </c>
      <c r="AA20" s="16">
        <v>8.3333333333333301E-2</v>
      </c>
      <c r="AB20" s="16">
        <v>0</v>
      </c>
      <c r="AC20" s="16"/>
      <c r="AD20" s="16">
        <v>6.8493150684931503E-3</v>
      </c>
      <c r="AE20" s="16">
        <v>0</v>
      </c>
      <c r="AF20" s="16">
        <v>1.02040816326531E-2</v>
      </c>
      <c r="AG20" s="16">
        <v>1.1111111111111099E-2</v>
      </c>
      <c r="AH20" s="16">
        <v>1.6260162601626001E-2</v>
      </c>
      <c r="AI20" s="16">
        <v>1.1904761904761901E-2</v>
      </c>
      <c r="AJ20" s="16">
        <v>2.1739130434782601E-2</v>
      </c>
      <c r="AK20" s="16"/>
      <c r="AL20" s="16">
        <v>0</v>
      </c>
      <c r="AM20" s="16">
        <v>6.2992125984251995E-2</v>
      </c>
      <c r="AN20" s="16">
        <v>4.5248868778280504E-3</v>
      </c>
      <c r="AO20" s="16">
        <v>0</v>
      </c>
      <c r="AP20" s="16">
        <v>0</v>
      </c>
      <c r="AQ20" s="16">
        <v>0</v>
      </c>
      <c r="AR20" s="16">
        <v>0</v>
      </c>
      <c r="AS20" s="16">
        <v>0</v>
      </c>
      <c r="AT20" s="16">
        <v>0</v>
      </c>
      <c r="AU20" s="16">
        <v>0</v>
      </c>
      <c r="AV20" s="16">
        <v>0</v>
      </c>
      <c r="AW20" s="16">
        <v>0</v>
      </c>
    </row>
    <row r="21" spans="2:49" x14ac:dyDescent="0.35">
      <c r="B21" s="17" t="s">
        <v>244</v>
      </c>
      <c r="C21" s="16">
        <v>7.3800738007380098E-3</v>
      </c>
      <c r="D21" s="16">
        <v>0</v>
      </c>
      <c r="E21" s="16">
        <v>2.9850746268656699E-2</v>
      </c>
      <c r="F21" s="16">
        <v>0</v>
      </c>
      <c r="G21" s="16">
        <v>0</v>
      </c>
      <c r="H21" s="16">
        <v>1.9230769230769201E-2</v>
      </c>
      <c r="I21" s="16">
        <v>0</v>
      </c>
      <c r="J21" s="16">
        <v>0</v>
      </c>
      <c r="K21" s="16">
        <v>0</v>
      </c>
      <c r="L21" s="16">
        <v>1.2500000000000001E-2</v>
      </c>
      <c r="M21" s="16">
        <v>0</v>
      </c>
      <c r="N21" s="16">
        <v>0</v>
      </c>
      <c r="O21" s="16">
        <v>0</v>
      </c>
      <c r="P21" s="16"/>
      <c r="Q21" s="16">
        <v>8.7209302325581394E-3</v>
      </c>
      <c r="R21" s="16"/>
      <c r="S21" s="16">
        <v>7.6238881829733202E-3</v>
      </c>
      <c r="T21" s="16"/>
      <c r="U21" s="16">
        <v>9.9502487562189105E-3</v>
      </c>
      <c r="V21" s="16"/>
      <c r="W21" s="16">
        <v>2.4390243902439001E-2</v>
      </c>
      <c r="X21" s="16"/>
      <c r="Y21" s="16">
        <v>3.9682539682539698E-3</v>
      </c>
      <c r="Z21" s="16">
        <v>1.13636363636364E-2</v>
      </c>
      <c r="AA21" s="16">
        <v>2.7777777777777801E-2</v>
      </c>
      <c r="AB21" s="16">
        <v>0</v>
      </c>
      <c r="AC21" s="16"/>
      <c r="AD21" s="16">
        <v>0</v>
      </c>
      <c r="AE21" s="16">
        <v>0</v>
      </c>
      <c r="AF21" s="16">
        <v>1.02040816326531E-2</v>
      </c>
      <c r="AG21" s="16">
        <v>1.1111111111111099E-2</v>
      </c>
      <c r="AH21" s="16">
        <v>0</v>
      </c>
      <c r="AI21" s="16">
        <v>0</v>
      </c>
      <c r="AJ21" s="16">
        <v>3.2608695652173898E-2</v>
      </c>
      <c r="AK21" s="16"/>
      <c r="AL21" s="16">
        <v>0</v>
      </c>
      <c r="AM21" s="16">
        <v>4.7244094488188997E-2</v>
      </c>
      <c r="AN21" s="16">
        <v>0</v>
      </c>
      <c r="AO21" s="16">
        <v>0</v>
      </c>
      <c r="AP21" s="16">
        <v>0</v>
      </c>
      <c r="AQ21" s="16">
        <v>0</v>
      </c>
      <c r="AR21" s="16">
        <v>0</v>
      </c>
      <c r="AS21" s="16">
        <v>0</v>
      </c>
      <c r="AT21" s="16">
        <v>0</v>
      </c>
      <c r="AU21" s="16">
        <v>0</v>
      </c>
      <c r="AV21" s="16">
        <v>0</v>
      </c>
      <c r="AW21" s="16">
        <v>0</v>
      </c>
    </row>
    <row r="22" spans="2:49" ht="29" x14ac:dyDescent="0.35">
      <c r="B22" s="17" t="s">
        <v>410</v>
      </c>
      <c r="C22" s="16">
        <v>6.1500615006150096E-3</v>
      </c>
      <c r="D22" s="16">
        <v>1.21951219512195E-2</v>
      </c>
      <c r="E22" s="16">
        <v>7.4626865671641798E-3</v>
      </c>
      <c r="F22" s="16">
        <v>8.4033613445378096E-3</v>
      </c>
      <c r="G22" s="16">
        <v>0</v>
      </c>
      <c r="H22" s="16">
        <v>1.9230769230769201E-2</v>
      </c>
      <c r="I22" s="16">
        <v>0</v>
      </c>
      <c r="J22" s="16">
        <v>1.63934426229508E-2</v>
      </c>
      <c r="K22" s="16">
        <v>0</v>
      </c>
      <c r="L22" s="16">
        <v>0</v>
      </c>
      <c r="M22" s="16">
        <v>0</v>
      </c>
      <c r="N22" s="16">
        <v>0</v>
      </c>
      <c r="O22" s="16">
        <v>0</v>
      </c>
      <c r="P22" s="16"/>
      <c r="Q22" s="16">
        <v>7.2674418604651196E-3</v>
      </c>
      <c r="R22" s="16"/>
      <c r="S22" s="16">
        <v>6.35324015247776E-3</v>
      </c>
      <c r="T22" s="16"/>
      <c r="U22" s="16">
        <v>8.2918739635157498E-3</v>
      </c>
      <c r="V22" s="16"/>
      <c r="W22" s="16">
        <v>1.6260162601626001E-2</v>
      </c>
      <c r="X22" s="16"/>
      <c r="Y22" s="16">
        <v>0</v>
      </c>
      <c r="Z22" s="16">
        <v>7.5757575757575803E-3</v>
      </c>
      <c r="AA22" s="16">
        <v>8.3333333333333301E-2</v>
      </c>
      <c r="AB22" s="16">
        <v>0</v>
      </c>
      <c r="AC22" s="16"/>
      <c r="AD22" s="16">
        <v>0</v>
      </c>
      <c r="AE22" s="16">
        <v>0</v>
      </c>
      <c r="AF22" s="16">
        <v>0</v>
      </c>
      <c r="AG22" s="16">
        <v>0</v>
      </c>
      <c r="AH22" s="16">
        <v>0</v>
      </c>
      <c r="AI22" s="16">
        <v>1.1904761904761901E-2</v>
      </c>
      <c r="AJ22" s="16">
        <v>4.3478260869565202E-2</v>
      </c>
      <c r="AK22" s="16"/>
      <c r="AL22" s="16">
        <v>0</v>
      </c>
      <c r="AM22" s="16">
        <v>3.1496062992125998E-2</v>
      </c>
      <c r="AN22" s="16">
        <v>4.5248868778280504E-3</v>
      </c>
      <c r="AO22" s="16">
        <v>0</v>
      </c>
      <c r="AP22" s="16">
        <v>0</v>
      </c>
      <c r="AQ22" s="16">
        <v>0</v>
      </c>
      <c r="AR22" s="16">
        <v>0</v>
      </c>
      <c r="AS22" s="16">
        <v>0</v>
      </c>
      <c r="AT22" s="16">
        <v>0</v>
      </c>
      <c r="AU22" s="16">
        <v>0</v>
      </c>
      <c r="AV22" s="16">
        <v>0</v>
      </c>
      <c r="AW22" s="16">
        <v>0</v>
      </c>
    </row>
    <row r="23" spans="2:49" x14ac:dyDescent="0.35">
      <c r="B23" s="17" t="s">
        <v>411</v>
      </c>
      <c r="C23" s="16">
        <v>6.1500615006150096E-3</v>
      </c>
      <c r="D23" s="16">
        <v>0</v>
      </c>
      <c r="E23" s="16">
        <v>1.49253731343284E-2</v>
      </c>
      <c r="F23" s="16">
        <v>8.4033613445378096E-3</v>
      </c>
      <c r="G23" s="16">
        <v>0</v>
      </c>
      <c r="H23" s="16">
        <v>0</v>
      </c>
      <c r="I23" s="16">
        <v>0</v>
      </c>
      <c r="J23" s="16">
        <v>0</v>
      </c>
      <c r="K23" s="16">
        <v>0</v>
      </c>
      <c r="L23" s="16">
        <v>1.2500000000000001E-2</v>
      </c>
      <c r="M23" s="16">
        <v>0</v>
      </c>
      <c r="N23" s="16">
        <v>3.03030303030303E-2</v>
      </c>
      <c r="O23" s="16">
        <v>0</v>
      </c>
      <c r="P23" s="16"/>
      <c r="Q23" s="16">
        <v>4.3604651162790697E-3</v>
      </c>
      <c r="R23" s="16"/>
      <c r="S23" s="16">
        <v>6.35324015247776E-3</v>
      </c>
      <c r="T23" s="16"/>
      <c r="U23" s="16">
        <v>4.97512437810945E-3</v>
      </c>
      <c r="V23" s="16"/>
      <c r="W23" s="16">
        <v>2.4390243902439001E-2</v>
      </c>
      <c r="X23" s="16"/>
      <c r="Y23" s="16">
        <v>5.9523809523809503E-3</v>
      </c>
      <c r="Z23" s="16">
        <v>7.5757575757575803E-3</v>
      </c>
      <c r="AA23" s="16">
        <v>0</v>
      </c>
      <c r="AB23" s="16">
        <v>0</v>
      </c>
      <c r="AC23" s="16"/>
      <c r="AD23" s="16">
        <v>0</v>
      </c>
      <c r="AE23" s="16">
        <v>0</v>
      </c>
      <c r="AF23" s="16">
        <v>1.02040816326531E-2</v>
      </c>
      <c r="AG23" s="16">
        <v>1.1111111111111099E-2</v>
      </c>
      <c r="AH23" s="16">
        <v>0</v>
      </c>
      <c r="AI23" s="16">
        <v>1.1904761904761901E-2</v>
      </c>
      <c r="AJ23" s="16">
        <v>1.0869565217391301E-2</v>
      </c>
      <c r="AK23" s="16"/>
      <c r="AL23" s="16">
        <v>0</v>
      </c>
      <c r="AM23" s="16">
        <v>2.3622047244094498E-2</v>
      </c>
      <c r="AN23" s="16">
        <v>9.0497737556561094E-3</v>
      </c>
      <c r="AO23" s="16">
        <v>0</v>
      </c>
      <c r="AP23" s="16">
        <v>0</v>
      </c>
      <c r="AQ23" s="16">
        <v>0</v>
      </c>
      <c r="AR23" s="16">
        <v>0</v>
      </c>
      <c r="AS23" s="16">
        <v>0</v>
      </c>
      <c r="AT23" s="16">
        <v>0</v>
      </c>
      <c r="AU23" s="16">
        <v>0</v>
      </c>
      <c r="AV23" s="16">
        <v>0</v>
      </c>
      <c r="AW23" s="16">
        <v>0</v>
      </c>
    </row>
    <row r="24" spans="2:49" ht="43.5" x14ac:dyDescent="0.35">
      <c r="B24" s="17" t="s">
        <v>412</v>
      </c>
      <c r="C24" s="16">
        <v>2.4600246002459999E-3</v>
      </c>
      <c r="D24" s="16">
        <v>0</v>
      </c>
      <c r="E24" s="16">
        <v>1.49253731343284E-2</v>
      </c>
      <c r="F24" s="16">
        <v>0</v>
      </c>
      <c r="G24" s="16">
        <v>0</v>
      </c>
      <c r="H24" s="16">
        <v>0</v>
      </c>
      <c r="I24" s="16">
        <v>0</v>
      </c>
      <c r="J24" s="16">
        <v>0</v>
      </c>
      <c r="K24" s="16">
        <v>0</v>
      </c>
      <c r="L24" s="16">
        <v>0</v>
      </c>
      <c r="M24" s="16">
        <v>0</v>
      </c>
      <c r="N24" s="16">
        <v>0</v>
      </c>
      <c r="O24" s="16">
        <v>0</v>
      </c>
      <c r="P24" s="16"/>
      <c r="Q24" s="16">
        <v>1.45348837209302E-3</v>
      </c>
      <c r="R24" s="16"/>
      <c r="S24" s="16">
        <v>2.5412960609911099E-3</v>
      </c>
      <c r="T24" s="16"/>
      <c r="U24" s="16">
        <v>1.6583747927031501E-3</v>
      </c>
      <c r="V24" s="16"/>
      <c r="W24" s="16">
        <v>0</v>
      </c>
      <c r="X24" s="16"/>
      <c r="Y24" s="16">
        <v>0</v>
      </c>
      <c r="Z24" s="16">
        <v>3.7878787878787902E-3</v>
      </c>
      <c r="AA24" s="16">
        <v>2.7777777777777801E-2</v>
      </c>
      <c r="AB24" s="16">
        <v>0</v>
      </c>
      <c r="AC24" s="16"/>
      <c r="AD24" s="16">
        <v>0</v>
      </c>
      <c r="AE24" s="16">
        <v>0</v>
      </c>
      <c r="AF24" s="16">
        <v>1.02040816326531E-2</v>
      </c>
      <c r="AG24" s="16">
        <v>0</v>
      </c>
      <c r="AH24" s="16">
        <v>0</v>
      </c>
      <c r="AI24" s="16">
        <v>0</v>
      </c>
      <c r="AJ24" s="16">
        <v>1.0869565217391301E-2</v>
      </c>
      <c r="AK24" s="16"/>
      <c r="AL24" s="16">
        <v>0</v>
      </c>
      <c r="AM24" s="16">
        <v>1.5748031496062999E-2</v>
      </c>
      <c r="AN24" s="16">
        <v>0</v>
      </c>
      <c r="AO24" s="16">
        <v>0</v>
      </c>
      <c r="AP24" s="16">
        <v>0</v>
      </c>
      <c r="AQ24" s="16">
        <v>0</v>
      </c>
      <c r="AR24" s="16">
        <v>0</v>
      </c>
      <c r="AS24" s="16">
        <v>0</v>
      </c>
      <c r="AT24" s="16">
        <v>0</v>
      </c>
      <c r="AU24" s="16">
        <v>0</v>
      </c>
      <c r="AV24" s="16">
        <v>0</v>
      </c>
      <c r="AW24" s="16">
        <v>0</v>
      </c>
    </row>
    <row r="25" spans="2:49" ht="43.5" x14ac:dyDescent="0.35">
      <c r="B25" s="17" t="s">
        <v>413</v>
      </c>
      <c r="C25" s="16">
        <v>1.230012300123E-3</v>
      </c>
      <c r="D25" s="16">
        <v>1.21951219512195E-2</v>
      </c>
      <c r="E25" s="16">
        <v>0</v>
      </c>
      <c r="F25" s="16">
        <v>0</v>
      </c>
      <c r="G25" s="16">
        <v>0</v>
      </c>
      <c r="H25" s="16">
        <v>0</v>
      </c>
      <c r="I25" s="16">
        <v>0</v>
      </c>
      <c r="J25" s="16">
        <v>0</v>
      </c>
      <c r="K25" s="16">
        <v>0</v>
      </c>
      <c r="L25" s="16">
        <v>0</v>
      </c>
      <c r="M25" s="16">
        <v>0</v>
      </c>
      <c r="N25" s="16">
        <v>0</v>
      </c>
      <c r="O25" s="16">
        <v>0</v>
      </c>
      <c r="P25" s="16"/>
      <c r="Q25" s="16">
        <v>1.45348837209302E-3</v>
      </c>
      <c r="R25" s="16"/>
      <c r="S25" s="16">
        <v>1.27064803049555E-3</v>
      </c>
      <c r="T25" s="16"/>
      <c r="U25" s="16">
        <v>1.6583747927031501E-3</v>
      </c>
      <c r="V25" s="16"/>
      <c r="W25" s="16">
        <v>0</v>
      </c>
      <c r="X25" s="16"/>
      <c r="Y25" s="16">
        <v>0</v>
      </c>
      <c r="Z25" s="16">
        <v>0</v>
      </c>
      <c r="AA25" s="16">
        <v>2.7777777777777801E-2</v>
      </c>
      <c r="AB25" s="16">
        <v>0</v>
      </c>
      <c r="AC25" s="16"/>
      <c r="AD25" s="16">
        <v>0</v>
      </c>
      <c r="AE25" s="16">
        <v>0</v>
      </c>
      <c r="AF25" s="16">
        <v>0</v>
      </c>
      <c r="AG25" s="16">
        <v>0</v>
      </c>
      <c r="AH25" s="16">
        <v>0</v>
      </c>
      <c r="AI25" s="16">
        <v>1.1904761904761901E-2</v>
      </c>
      <c r="AJ25" s="16">
        <v>0</v>
      </c>
      <c r="AK25" s="16"/>
      <c r="AL25" s="16">
        <v>0</v>
      </c>
      <c r="AM25" s="16">
        <v>7.8740157480314994E-3</v>
      </c>
      <c r="AN25" s="16">
        <v>0</v>
      </c>
      <c r="AO25" s="16">
        <v>0</v>
      </c>
      <c r="AP25" s="16">
        <v>0</v>
      </c>
      <c r="AQ25" s="16">
        <v>0</v>
      </c>
      <c r="AR25" s="16">
        <v>0</v>
      </c>
      <c r="AS25" s="16">
        <v>0</v>
      </c>
      <c r="AT25" s="16">
        <v>0</v>
      </c>
      <c r="AU25" s="16">
        <v>0</v>
      </c>
      <c r="AV25" s="16">
        <v>0</v>
      </c>
      <c r="AW25" s="16">
        <v>0</v>
      </c>
    </row>
    <row r="26" spans="2:49" ht="29" x14ac:dyDescent="0.35">
      <c r="B26" s="17" t="s">
        <v>414</v>
      </c>
      <c r="C26" s="16">
        <v>1.230012300123E-3</v>
      </c>
      <c r="D26" s="16">
        <v>1.21951219512195E-2</v>
      </c>
      <c r="E26" s="16">
        <v>0</v>
      </c>
      <c r="F26" s="16">
        <v>0</v>
      </c>
      <c r="G26" s="16">
        <v>0</v>
      </c>
      <c r="H26" s="16">
        <v>0</v>
      </c>
      <c r="I26" s="16">
        <v>0</v>
      </c>
      <c r="J26" s="16">
        <v>0</v>
      </c>
      <c r="K26" s="16">
        <v>0</v>
      </c>
      <c r="L26" s="16">
        <v>0</v>
      </c>
      <c r="M26" s="16">
        <v>0</v>
      </c>
      <c r="N26" s="16">
        <v>0</v>
      </c>
      <c r="O26" s="16">
        <v>0</v>
      </c>
      <c r="P26" s="16"/>
      <c r="Q26" s="16">
        <v>1.45348837209302E-3</v>
      </c>
      <c r="R26" s="16"/>
      <c r="S26" s="16">
        <v>1.27064803049555E-3</v>
      </c>
      <c r="T26" s="16"/>
      <c r="U26" s="16">
        <v>1.6583747927031501E-3</v>
      </c>
      <c r="V26" s="16"/>
      <c r="W26" s="16">
        <v>0</v>
      </c>
      <c r="X26" s="16"/>
      <c r="Y26" s="16">
        <v>0</v>
      </c>
      <c r="Z26" s="16">
        <v>3.7878787878787902E-3</v>
      </c>
      <c r="AA26" s="16">
        <v>0</v>
      </c>
      <c r="AB26" s="16">
        <v>0</v>
      </c>
      <c r="AC26" s="16"/>
      <c r="AD26" s="16">
        <v>0</v>
      </c>
      <c r="AE26" s="16">
        <v>0</v>
      </c>
      <c r="AF26" s="16">
        <v>0</v>
      </c>
      <c r="AG26" s="16">
        <v>0</v>
      </c>
      <c r="AH26" s="16">
        <v>0</v>
      </c>
      <c r="AI26" s="16">
        <v>1.1904761904761901E-2</v>
      </c>
      <c r="AJ26" s="16">
        <v>0</v>
      </c>
      <c r="AK26" s="16"/>
      <c r="AL26" s="16">
        <v>0</v>
      </c>
      <c r="AM26" s="16">
        <v>7.8740157480314994E-3</v>
      </c>
      <c r="AN26" s="16">
        <v>0</v>
      </c>
      <c r="AO26" s="16">
        <v>0</v>
      </c>
      <c r="AP26" s="16">
        <v>0</v>
      </c>
      <c r="AQ26" s="16">
        <v>0</v>
      </c>
      <c r="AR26" s="16">
        <v>0</v>
      </c>
      <c r="AS26" s="16">
        <v>0</v>
      </c>
      <c r="AT26" s="16">
        <v>0</v>
      </c>
      <c r="AU26" s="16">
        <v>0</v>
      </c>
      <c r="AV26" s="16">
        <v>0</v>
      </c>
      <c r="AW26" s="16">
        <v>0</v>
      </c>
    </row>
    <row r="27" spans="2:49" x14ac:dyDescent="0.35">
      <c r="B27" s="17" t="s">
        <v>415</v>
      </c>
      <c r="C27" s="18">
        <v>0.26814268142681402</v>
      </c>
      <c r="D27" s="18">
        <v>0.15853658536585399</v>
      </c>
      <c r="E27" s="18">
        <v>0.32089552238806002</v>
      </c>
      <c r="F27" s="18">
        <v>0.252100840336134</v>
      </c>
      <c r="G27" s="18">
        <v>0.233333333333333</v>
      </c>
      <c r="H27" s="18">
        <v>0.30769230769230799</v>
      </c>
      <c r="I27" s="18">
        <v>0.33333333333333298</v>
      </c>
      <c r="J27" s="18">
        <v>0.29508196721311503</v>
      </c>
      <c r="K27" s="18">
        <v>0.256410256410256</v>
      </c>
      <c r="L27" s="18">
        <v>0.23749999999999999</v>
      </c>
      <c r="M27" s="18">
        <v>0.22535211267605601</v>
      </c>
      <c r="N27" s="18">
        <v>0.39393939393939398</v>
      </c>
      <c r="O27" s="18">
        <v>0.25</v>
      </c>
      <c r="P27" s="18"/>
      <c r="Q27" s="18">
        <v>0.31104651162790697</v>
      </c>
      <c r="R27" s="18"/>
      <c r="S27" s="18">
        <v>0.27700127064802998</v>
      </c>
      <c r="T27" s="18"/>
      <c r="U27" s="18">
        <v>0.33665008291873999</v>
      </c>
      <c r="V27" s="18"/>
      <c r="W27" s="18">
        <v>0.17886178861788599</v>
      </c>
      <c r="X27" s="18"/>
      <c r="Y27" s="18">
        <v>0.26388888888888901</v>
      </c>
      <c r="Z27" s="18">
        <v>0.28787878787878801</v>
      </c>
      <c r="AA27" s="18">
        <v>8.3333333333333301E-2</v>
      </c>
      <c r="AB27" s="18">
        <v>0.66666666666666696</v>
      </c>
      <c r="AC27" s="18"/>
      <c r="AD27" s="18">
        <v>0.31506849315068503</v>
      </c>
      <c r="AE27" s="18">
        <v>0.22222222222222199</v>
      </c>
      <c r="AF27" s="18">
        <v>0.28571428571428598</v>
      </c>
      <c r="AG27" s="18">
        <v>0.27777777777777801</v>
      </c>
      <c r="AH27" s="18">
        <v>0.284552845528455</v>
      </c>
      <c r="AI27" s="18">
        <v>0.238095238095238</v>
      </c>
      <c r="AJ27" s="18">
        <v>0.20652173913043501</v>
      </c>
      <c r="AK27" s="18"/>
      <c r="AL27" s="18">
        <v>0</v>
      </c>
      <c r="AM27" s="18">
        <v>1.5748031496062999E-2</v>
      </c>
      <c r="AN27" s="18">
        <v>0.95475113122171995</v>
      </c>
      <c r="AO27" s="18">
        <v>7.1942446043165497E-3</v>
      </c>
      <c r="AP27" s="18">
        <v>0</v>
      </c>
      <c r="AQ27" s="18">
        <v>0</v>
      </c>
      <c r="AR27" s="18">
        <v>0</v>
      </c>
      <c r="AS27" s="18">
        <v>0</v>
      </c>
      <c r="AT27" s="18">
        <v>4.81927710843374E-2</v>
      </c>
      <c r="AU27" s="18">
        <v>0</v>
      </c>
      <c r="AV27" s="18">
        <v>0</v>
      </c>
      <c r="AW27" s="18">
        <v>0</v>
      </c>
    </row>
    <row r="28" spans="2:49" x14ac:dyDescent="0.35">
      <c r="B28" s="15"/>
    </row>
    <row r="29" spans="2:49" x14ac:dyDescent="0.35">
      <c r="B29" t="s">
        <v>66</v>
      </c>
    </row>
    <row r="30" spans="2:49" x14ac:dyDescent="0.35">
      <c r="B30" t="s">
        <v>67</v>
      </c>
    </row>
    <row r="32" spans="2:49" x14ac:dyDescent="0.35">
      <c r="B32"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6.2730627306273101E-2</v>
      </c>
      <c r="D8" s="16">
        <v>4.8780487804878099E-2</v>
      </c>
      <c r="E8" s="16">
        <v>8.2089552238805999E-2</v>
      </c>
      <c r="F8" s="16">
        <v>3.3613445378151301E-2</v>
      </c>
      <c r="G8" s="16">
        <v>8.3333333333333301E-2</v>
      </c>
      <c r="H8" s="16">
        <v>3.8461538461538498E-2</v>
      </c>
      <c r="I8" s="16">
        <v>7.5757575757575801E-2</v>
      </c>
      <c r="J8" s="16">
        <v>9.8360655737704902E-2</v>
      </c>
      <c r="K8" s="16">
        <v>5.1282051282051301E-2</v>
      </c>
      <c r="L8" s="16">
        <v>3.7499999999999999E-2</v>
      </c>
      <c r="M8" s="16">
        <v>8.4507042253521097E-2</v>
      </c>
      <c r="N8" s="16">
        <v>3.03030303030303E-2</v>
      </c>
      <c r="O8" s="16">
        <v>0.125</v>
      </c>
      <c r="P8" s="16"/>
      <c r="Q8" s="16">
        <v>6.5406976744186093E-2</v>
      </c>
      <c r="R8" s="16"/>
      <c r="S8" s="16">
        <v>6.3532401524777599E-2</v>
      </c>
      <c r="T8" s="16"/>
      <c r="U8" s="16">
        <v>6.1359867330016603E-2</v>
      </c>
      <c r="V8" s="16"/>
      <c r="W8" s="16">
        <v>4.0650406504064998E-2</v>
      </c>
      <c r="X8" s="16"/>
      <c r="Y8" s="16">
        <v>5.7539682539682502E-2</v>
      </c>
      <c r="Z8" s="16">
        <v>7.5757575757575801E-2</v>
      </c>
      <c r="AA8" s="16">
        <v>2.7777777777777801E-2</v>
      </c>
      <c r="AB8" s="16">
        <v>0.11111111111111099</v>
      </c>
      <c r="AC8" s="16"/>
      <c r="AD8" s="16">
        <v>3.42465753424658E-2</v>
      </c>
      <c r="AE8" s="16">
        <v>6.6666666666666693E-2</v>
      </c>
      <c r="AF8" s="16">
        <v>8.1632653061224497E-2</v>
      </c>
      <c r="AG8" s="16">
        <v>6.1111111111111102E-2</v>
      </c>
      <c r="AH8" s="16">
        <v>6.50406504065041E-2</v>
      </c>
      <c r="AI8" s="16">
        <v>9.5238095238095205E-2</v>
      </c>
      <c r="AJ8" s="16">
        <v>5.4347826086956499E-2</v>
      </c>
      <c r="AK8" s="16"/>
      <c r="AL8" s="16">
        <v>3.5087719298245598E-2</v>
      </c>
      <c r="AM8" s="16">
        <v>4.7244094488188997E-2</v>
      </c>
      <c r="AN8" s="16">
        <v>6.3348416289592799E-2</v>
      </c>
      <c r="AO8" s="16">
        <v>5.7553956834532398E-2</v>
      </c>
      <c r="AP8" s="16">
        <v>0.157894736842105</v>
      </c>
      <c r="AQ8" s="16">
        <v>0.04</v>
      </c>
      <c r="AR8" s="16">
        <v>0</v>
      </c>
      <c r="AS8" s="16">
        <v>6.6666666666666693E-2</v>
      </c>
      <c r="AT8" s="16">
        <v>9.6385542168674704E-2</v>
      </c>
      <c r="AU8" s="16">
        <v>7.69230769230769E-2</v>
      </c>
      <c r="AV8" s="16">
        <v>6.0606060606060601E-2</v>
      </c>
      <c r="AW8" s="16">
        <v>4.6511627906976702E-2</v>
      </c>
    </row>
    <row r="9" spans="2:49" x14ac:dyDescent="0.35">
      <c r="B9" s="17" t="s">
        <v>933</v>
      </c>
      <c r="C9" s="16">
        <v>0.21402214022140201</v>
      </c>
      <c r="D9" s="16">
        <v>0.219512195121951</v>
      </c>
      <c r="E9" s="16">
        <v>0.21641791044776101</v>
      </c>
      <c r="F9" s="16">
        <v>0.19327731092437</v>
      </c>
      <c r="G9" s="16">
        <v>0.233333333333333</v>
      </c>
      <c r="H9" s="16">
        <v>0.21153846153846201</v>
      </c>
      <c r="I9" s="16">
        <v>0.21212121212121199</v>
      </c>
      <c r="J9" s="16">
        <v>0.19672131147541</v>
      </c>
      <c r="K9" s="16">
        <v>0.230769230769231</v>
      </c>
      <c r="L9" s="16">
        <v>0.15</v>
      </c>
      <c r="M9" s="16">
        <v>0.26760563380281699</v>
      </c>
      <c r="N9" s="16">
        <v>0.30303030303030298</v>
      </c>
      <c r="O9" s="16">
        <v>0.1875</v>
      </c>
      <c r="P9" s="16"/>
      <c r="Q9" s="16">
        <v>0.212209302325581</v>
      </c>
      <c r="R9" s="16"/>
      <c r="S9" s="16">
        <v>0.21092757306226201</v>
      </c>
      <c r="T9" s="16"/>
      <c r="U9" s="16">
        <v>0.205638474295191</v>
      </c>
      <c r="V9" s="16"/>
      <c r="W9" s="16">
        <v>0.30081300813008099</v>
      </c>
      <c r="X9" s="16"/>
      <c r="Y9" s="16">
        <v>0.214285714285714</v>
      </c>
      <c r="Z9" s="16">
        <v>0.204545454545455</v>
      </c>
      <c r="AA9" s="16">
        <v>0.27777777777777801</v>
      </c>
      <c r="AB9" s="16">
        <v>0.22222222222222199</v>
      </c>
      <c r="AC9" s="16"/>
      <c r="AD9" s="16">
        <v>0.19178082191780799</v>
      </c>
      <c r="AE9" s="16">
        <v>0.25555555555555598</v>
      </c>
      <c r="AF9" s="16">
        <v>0.11224489795918401</v>
      </c>
      <c r="AG9" s="16">
        <v>0.172222222222222</v>
      </c>
      <c r="AH9" s="16">
        <v>0.26016260162601601</v>
      </c>
      <c r="AI9" s="16">
        <v>0.25</v>
      </c>
      <c r="AJ9" s="16">
        <v>0.30434782608695699</v>
      </c>
      <c r="AK9" s="16"/>
      <c r="AL9" s="16">
        <v>0.22807017543859601</v>
      </c>
      <c r="AM9" s="16">
        <v>0.267716535433071</v>
      </c>
      <c r="AN9" s="16">
        <v>0.17194570135746601</v>
      </c>
      <c r="AO9" s="16">
        <v>0.25899280575539602</v>
      </c>
      <c r="AP9" s="16">
        <v>0.21052631578947401</v>
      </c>
      <c r="AQ9" s="16">
        <v>0.16</v>
      </c>
      <c r="AR9" s="16">
        <v>0</v>
      </c>
      <c r="AS9" s="16">
        <v>0.2</v>
      </c>
      <c r="AT9" s="16">
        <v>0.22891566265060201</v>
      </c>
      <c r="AU9" s="16">
        <v>7.69230769230769E-2</v>
      </c>
      <c r="AV9" s="16">
        <v>0.30303030303030298</v>
      </c>
      <c r="AW9" s="16">
        <v>0.162790697674419</v>
      </c>
    </row>
    <row r="10" spans="2:49" x14ac:dyDescent="0.35">
      <c r="B10" s="17" t="s">
        <v>934</v>
      </c>
      <c r="C10" s="16">
        <v>0.17097170971709699</v>
      </c>
      <c r="D10" s="16">
        <v>0.146341463414634</v>
      </c>
      <c r="E10" s="16">
        <v>0.201492537313433</v>
      </c>
      <c r="F10" s="16">
        <v>0.21008403361344499</v>
      </c>
      <c r="G10" s="16">
        <v>0.15</v>
      </c>
      <c r="H10" s="16">
        <v>0.134615384615385</v>
      </c>
      <c r="I10" s="16">
        <v>0.12121212121212099</v>
      </c>
      <c r="J10" s="16">
        <v>0.213114754098361</v>
      </c>
      <c r="K10" s="16">
        <v>0.20512820512820501</v>
      </c>
      <c r="L10" s="16">
        <v>0.17499999999999999</v>
      </c>
      <c r="M10" s="16">
        <v>0.140845070422535</v>
      </c>
      <c r="N10" s="16">
        <v>6.0606060606060601E-2</v>
      </c>
      <c r="O10" s="16">
        <v>0.25</v>
      </c>
      <c r="P10" s="16"/>
      <c r="Q10" s="16">
        <v>0.17732558139534901</v>
      </c>
      <c r="R10" s="16"/>
      <c r="S10" s="16">
        <v>0.174078780177891</v>
      </c>
      <c r="T10" s="16"/>
      <c r="U10" s="16">
        <v>0.18407960199005</v>
      </c>
      <c r="V10" s="16"/>
      <c r="W10" s="16">
        <v>0.219512195121951</v>
      </c>
      <c r="X10" s="16"/>
      <c r="Y10" s="16">
        <v>0.16269841269841301</v>
      </c>
      <c r="Z10" s="16">
        <v>0.170454545454545</v>
      </c>
      <c r="AA10" s="16">
        <v>0.30555555555555602</v>
      </c>
      <c r="AB10" s="16">
        <v>0.11111111111111099</v>
      </c>
      <c r="AC10" s="16"/>
      <c r="AD10" s="16">
        <v>0.17123287671232901</v>
      </c>
      <c r="AE10" s="16">
        <v>0.14444444444444399</v>
      </c>
      <c r="AF10" s="16">
        <v>0.17346938775510201</v>
      </c>
      <c r="AG10" s="16">
        <v>0.16666666666666699</v>
      </c>
      <c r="AH10" s="16">
        <v>0.154471544715447</v>
      </c>
      <c r="AI10" s="16">
        <v>0.14285714285714299</v>
      </c>
      <c r="AJ10" s="16">
        <v>0.25</v>
      </c>
      <c r="AK10" s="16"/>
      <c r="AL10" s="16">
        <v>0.28070175438596501</v>
      </c>
      <c r="AM10" s="16">
        <v>0.14960629921259799</v>
      </c>
      <c r="AN10" s="16">
        <v>0.18552036199095001</v>
      </c>
      <c r="AO10" s="16">
        <v>0.15827338129496399</v>
      </c>
      <c r="AP10" s="16">
        <v>0.21052631578947401</v>
      </c>
      <c r="AQ10" s="16">
        <v>0.18</v>
      </c>
      <c r="AR10" s="16">
        <v>0</v>
      </c>
      <c r="AS10" s="16">
        <v>0.266666666666667</v>
      </c>
      <c r="AT10" s="16">
        <v>0.156626506024096</v>
      </c>
      <c r="AU10" s="16">
        <v>0.230769230769231</v>
      </c>
      <c r="AV10" s="16">
        <v>0.12121212121212099</v>
      </c>
      <c r="AW10" s="16">
        <v>6.9767441860465101E-2</v>
      </c>
    </row>
    <row r="11" spans="2:49" x14ac:dyDescent="0.35">
      <c r="B11" s="17" t="s">
        <v>935</v>
      </c>
      <c r="C11" s="16">
        <v>0.15375153751537499</v>
      </c>
      <c r="D11" s="16">
        <v>0.109756097560976</v>
      </c>
      <c r="E11" s="16">
        <v>0.134328358208955</v>
      </c>
      <c r="F11" s="16">
        <v>0.159663865546218</v>
      </c>
      <c r="G11" s="16">
        <v>0.16666666666666699</v>
      </c>
      <c r="H11" s="16">
        <v>9.6153846153846201E-2</v>
      </c>
      <c r="I11" s="16">
        <v>0.22727272727272699</v>
      </c>
      <c r="J11" s="16">
        <v>0.114754098360656</v>
      </c>
      <c r="K11" s="16">
        <v>0.15384615384615399</v>
      </c>
      <c r="L11" s="16">
        <v>0.27500000000000002</v>
      </c>
      <c r="M11" s="16">
        <v>0.12676056338028199</v>
      </c>
      <c r="N11" s="16">
        <v>0.12121212121212099</v>
      </c>
      <c r="O11" s="16">
        <v>6.25E-2</v>
      </c>
      <c r="P11" s="16"/>
      <c r="Q11" s="16">
        <v>0.15261627906976699</v>
      </c>
      <c r="R11" s="16"/>
      <c r="S11" s="16">
        <v>0.15501905972045699</v>
      </c>
      <c r="T11" s="16"/>
      <c r="U11" s="16">
        <v>0.155887230514096</v>
      </c>
      <c r="V11" s="16"/>
      <c r="W11" s="16">
        <v>0.113821138211382</v>
      </c>
      <c r="X11" s="16"/>
      <c r="Y11" s="16">
        <v>0.148809523809524</v>
      </c>
      <c r="Z11" s="16">
        <v>0.16287878787878801</v>
      </c>
      <c r="AA11" s="16">
        <v>0.13888888888888901</v>
      </c>
      <c r="AB11" s="16">
        <v>0.22222222222222199</v>
      </c>
      <c r="AC11" s="16"/>
      <c r="AD11" s="16">
        <v>0.14383561643835599</v>
      </c>
      <c r="AE11" s="16">
        <v>0.18888888888888899</v>
      </c>
      <c r="AF11" s="16">
        <v>0.14285714285714299</v>
      </c>
      <c r="AG11" s="16">
        <v>0.155555555555556</v>
      </c>
      <c r="AH11" s="16">
        <v>0.146341463414634</v>
      </c>
      <c r="AI11" s="16">
        <v>0.15476190476190499</v>
      </c>
      <c r="AJ11" s="16">
        <v>0.15217391304347799</v>
      </c>
      <c r="AK11" s="16"/>
      <c r="AL11" s="16">
        <v>0.19298245614035101</v>
      </c>
      <c r="AM11" s="16">
        <v>0.20472440944881901</v>
      </c>
      <c r="AN11" s="16">
        <v>0.167420814479638</v>
      </c>
      <c r="AO11" s="16">
        <v>0.12230215827338101</v>
      </c>
      <c r="AP11" s="16">
        <v>0.157894736842105</v>
      </c>
      <c r="AQ11" s="16">
        <v>0.08</v>
      </c>
      <c r="AR11" s="16">
        <v>0</v>
      </c>
      <c r="AS11" s="16">
        <v>0.133333333333333</v>
      </c>
      <c r="AT11" s="16">
        <v>0.108433734939759</v>
      </c>
      <c r="AU11" s="16">
        <v>7.69230769230769E-2</v>
      </c>
      <c r="AV11" s="16">
        <v>6.0606060606060601E-2</v>
      </c>
      <c r="AW11" s="16">
        <v>0.25581395348837199</v>
      </c>
    </row>
    <row r="12" spans="2:49" x14ac:dyDescent="0.35">
      <c r="B12" s="17" t="s">
        <v>936</v>
      </c>
      <c r="C12" s="16">
        <v>8.3640836408364103E-2</v>
      </c>
      <c r="D12" s="16">
        <v>0.15853658536585399</v>
      </c>
      <c r="E12" s="16">
        <v>8.9552238805970102E-2</v>
      </c>
      <c r="F12" s="16">
        <v>7.5630252100840303E-2</v>
      </c>
      <c r="G12" s="16">
        <v>8.3333333333333301E-2</v>
      </c>
      <c r="H12" s="16">
        <v>0.17307692307692299</v>
      </c>
      <c r="I12" s="16">
        <v>4.5454545454545497E-2</v>
      </c>
      <c r="J12" s="16">
        <v>4.91803278688525E-2</v>
      </c>
      <c r="K12" s="16">
        <v>5.1282051282051301E-2</v>
      </c>
      <c r="L12" s="16">
        <v>8.7499999999999994E-2</v>
      </c>
      <c r="M12" s="16">
        <v>2.8169014084507001E-2</v>
      </c>
      <c r="N12" s="16">
        <v>9.0909090909090898E-2</v>
      </c>
      <c r="O12" s="16">
        <v>0</v>
      </c>
      <c r="P12" s="16"/>
      <c r="Q12" s="16">
        <v>8.4302325581395304E-2</v>
      </c>
      <c r="R12" s="16"/>
      <c r="S12" s="16">
        <v>8.5133418043202E-2</v>
      </c>
      <c r="T12" s="16"/>
      <c r="U12" s="16">
        <v>8.45771144278607E-2</v>
      </c>
      <c r="V12" s="16"/>
      <c r="W12" s="16">
        <v>8.1300813008130093E-2</v>
      </c>
      <c r="X12" s="16"/>
      <c r="Y12" s="16">
        <v>8.3333333333333301E-2</v>
      </c>
      <c r="Z12" s="16">
        <v>9.4696969696969696E-2</v>
      </c>
      <c r="AA12" s="16">
        <v>2.7777777777777801E-2</v>
      </c>
      <c r="AB12" s="16">
        <v>0</v>
      </c>
      <c r="AC12" s="16"/>
      <c r="AD12" s="16">
        <v>6.8493150684931503E-2</v>
      </c>
      <c r="AE12" s="16">
        <v>4.4444444444444398E-2</v>
      </c>
      <c r="AF12" s="16">
        <v>0.14285714285714299</v>
      </c>
      <c r="AG12" s="16">
        <v>9.44444444444444E-2</v>
      </c>
      <c r="AH12" s="16">
        <v>7.3170731707317097E-2</v>
      </c>
      <c r="AI12" s="16">
        <v>0.119047619047619</v>
      </c>
      <c r="AJ12" s="16">
        <v>4.3478260869565202E-2</v>
      </c>
      <c r="AK12" s="16"/>
      <c r="AL12" s="16">
        <v>1.7543859649122799E-2</v>
      </c>
      <c r="AM12" s="16">
        <v>8.6614173228346497E-2</v>
      </c>
      <c r="AN12" s="16">
        <v>8.1447963800904993E-2</v>
      </c>
      <c r="AO12" s="16">
        <v>0.12230215827338101</v>
      </c>
      <c r="AP12" s="16">
        <v>5.2631578947368397E-2</v>
      </c>
      <c r="AQ12" s="16">
        <v>0.12</v>
      </c>
      <c r="AR12" s="16">
        <v>0</v>
      </c>
      <c r="AS12" s="16">
        <v>0</v>
      </c>
      <c r="AT12" s="16">
        <v>9.6385542168674704E-2</v>
      </c>
      <c r="AU12" s="16">
        <v>0</v>
      </c>
      <c r="AV12" s="16">
        <v>0.12121212121212099</v>
      </c>
      <c r="AW12" s="16">
        <v>4.6511627906976702E-2</v>
      </c>
    </row>
    <row r="13" spans="2:49" x14ac:dyDescent="0.35">
      <c r="B13" s="17" t="s">
        <v>937</v>
      </c>
      <c r="C13" s="16">
        <v>5.1660516605166101E-2</v>
      </c>
      <c r="D13" s="16">
        <v>7.3170731707317097E-2</v>
      </c>
      <c r="E13" s="16">
        <v>5.9701492537313397E-2</v>
      </c>
      <c r="F13" s="16">
        <v>5.0420168067226899E-2</v>
      </c>
      <c r="G13" s="16">
        <v>3.3333333333333298E-2</v>
      </c>
      <c r="H13" s="16">
        <v>3.8461538461538498E-2</v>
      </c>
      <c r="I13" s="16">
        <v>4.5454545454545497E-2</v>
      </c>
      <c r="J13" s="16">
        <v>4.91803278688525E-2</v>
      </c>
      <c r="K13" s="16">
        <v>0</v>
      </c>
      <c r="L13" s="16">
        <v>6.25E-2</v>
      </c>
      <c r="M13" s="16">
        <v>5.63380281690141E-2</v>
      </c>
      <c r="N13" s="16">
        <v>6.0606060606060601E-2</v>
      </c>
      <c r="O13" s="16">
        <v>6.25E-2</v>
      </c>
      <c r="P13" s="16"/>
      <c r="Q13" s="16">
        <v>5.08720930232558E-2</v>
      </c>
      <c r="R13" s="16"/>
      <c r="S13" s="16">
        <v>5.0825921219822101E-2</v>
      </c>
      <c r="T13" s="16"/>
      <c r="U13" s="16">
        <v>4.9751243781094502E-2</v>
      </c>
      <c r="V13" s="16"/>
      <c r="W13" s="16">
        <v>6.50406504065041E-2</v>
      </c>
      <c r="X13" s="16"/>
      <c r="Y13" s="16">
        <v>5.95238095238095E-2</v>
      </c>
      <c r="Z13" s="16">
        <v>3.4090909090909102E-2</v>
      </c>
      <c r="AA13" s="16">
        <v>5.5555555555555601E-2</v>
      </c>
      <c r="AB13" s="16">
        <v>0.11111111111111099</v>
      </c>
      <c r="AC13" s="16"/>
      <c r="AD13" s="16">
        <v>4.7945205479452101E-2</v>
      </c>
      <c r="AE13" s="16">
        <v>1.1111111111111099E-2</v>
      </c>
      <c r="AF13" s="16">
        <v>6.1224489795918401E-2</v>
      </c>
      <c r="AG13" s="16">
        <v>6.6666666666666693E-2</v>
      </c>
      <c r="AH13" s="16">
        <v>5.6910569105691103E-2</v>
      </c>
      <c r="AI13" s="16">
        <v>3.5714285714285698E-2</v>
      </c>
      <c r="AJ13" s="16">
        <v>6.5217391304347797E-2</v>
      </c>
      <c r="AK13" s="16"/>
      <c r="AL13" s="16">
        <v>3.5087719298245598E-2</v>
      </c>
      <c r="AM13" s="16">
        <v>6.2992125984251995E-2</v>
      </c>
      <c r="AN13" s="16">
        <v>4.52488687782805E-2</v>
      </c>
      <c r="AO13" s="16">
        <v>4.3165467625899297E-2</v>
      </c>
      <c r="AP13" s="16">
        <v>0</v>
      </c>
      <c r="AQ13" s="16">
        <v>0.1</v>
      </c>
      <c r="AR13" s="16">
        <v>0</v>
      </c>
      <c r="AS13" s="16">
        <v>0</v>
      </c>
      <c r="AT13" s="16">
        <v>6.02409638554217E-2</v>
      </c>
      <c r="AU13" s="16">
        <v>0.15384615384615399</v>
      </c>
      <c r="AV13" s="16">
        <v>3.03030303030303E-2</v>
      </c>
      <c r="AW13" s="16">
        <v>6.9767441860465101E-2</v>
      </c>
    </row>
    <row r="14" spans="2:49" x14ac:dyDescent="0.35">
      <c r="B14" s="17" t="s">
        <v>938</v>
      </c>
      <c r="C14" s="19">
        <v>4.7970479704797099E-2</v>
      </c>
      <c r="D14" s="19">
        <v>4.8780487804878099E-2</v>
      </c>
      <c r="E14" s="19">
        <v>1.49253731343284E-2</v>
      </c>
      <c r="F14" s="19">
        <v>5.8823529411764698E-2</v>
      </c>
      <c r="G14" s="19">
        <v>3.3333333333333298E-2</v>
      </c>
      <c r="H14" s="19">
        <v>3.8461538461538498E-2</v>
      </c>
      <c r="I14" s="19">
        <v>7.5757575757575801E-2</v>
      </c>
      <c r="J14" s="19">
        <v>3.2786885245901599E-2</v>
      </c>
      <c r="K14" s="19">
        <v>5.1282051282051301E-2</v>
      </c>
      <c r="L14" s="19">
        <v>0.05</v>
      </c>
      <c r="M14" s="19">
        <v>7.0422535211267595E-2</v>
      </c>
      <c r="N14" s="19">
        <v>6.0606060606060601E-2</v>
      </c>
      <c r="O14" s="19">
        <v>0.125</v>
      </c>
      <c r="P14" s="19"/>
      <c r="Q14" s="19">
        <v>5.08720930232558E-2</v>
      </c>
      <c r="R14" s="19"/>
      <c r="S14" s="19">
        <v>4.4472681067344297E-2</v>
      </c>
      <c r="T14" s="19"/>
      <c r="U14" s="19">
        <v>5.3067993366500803E-2</v>
      </c>
      <c r="V14" s="19"/>
      <c r="W14" s="19">
        <v>3.2520325203252001E-2</v>
      </c>
      <c r="X14" s="19"/>
      <c r="Y14" s="19">
        <v>3.3730158730158701E-2</v>
      </c>
      <c r="Z14" s="19">
        <v>7.9545454545454503E-2</v>
      </c>
      <c r="AA14" s="19">
        <v>2.7777777777777801E-2</v>
      </c>
      <c r="AB14" s="19">
        <v>0</v>
      </c>
      <c r="AC14" s="19"/>
      <c r="AD14" s="19">
        <v>7.5342465753424695E-2</v>
      </c>
      <c r="AE14" s="19">
        <v>6.6666666666666693E-2</v>
      </c>
      <c r="AF14" s="19">
        <v>3.06122448979592E-2</v>
      </c>
      <c r="AG14" s="19">
        <v>3.8888888888888903E-2</v>
      </c>
      <c r="AH14" s="19">
        <v>1.6260162601626001E-2</v>
      </c>
      <c r="AI14" s="19">
        <v>0.107142857142857</v>
      </c>
      <c r="AJ14" s="19">
        <v>1.0869565217391301E-2</v>
      </c>
      <c r="AK14" s="19"/>
      <c r="AL14" s="19">
        <v>7.0175438596491196E-2</v>
      </c>
      <c r="AM14" s="19">
        <v>5.5118110236220499E-2</v>
      </c>
      <c r="AN14" s="19">
        <v>3.6199095022624403E-2</v>
      </c>
      <c r="AO14" s="19">
        <v>4.3165467625899297E-2</v>
      </c>
      <c r="AP14" s="19">
        <v>0</v>
      </c>
      <c r="AQ14" s="19">
        <v>0.12</v>
      </c>
      <c r="AR14" s="19">
        <v>0</v>
      </c>
      <c r="AS14" s="19">
        <v>0.2</v>
      </c>
      <c r="AT14" s="19">
        <v>3.6144578313252997E-2</v>
      </c>
      <c r="AU14" s="19">
        <v>0</v>
      </c>
      <c r="AV14" s="19">
        <v>0</v>
      </c>
      <c r="AW14" s="19">
        <v>2.32558139534884E-2</v>
      </c>
    </row>
    <row r="15" spans="2:49" x14ac:dyDescent="0.35">
      <c r="B15" s="17" t="s">
        <v>462</v>
      </c>
      <c r="C15" s="19">
        <v>0.21525215252152499</v>
      </c>
      <c r="D15" s="19">
        <v>0.19512195121951201</v>
      </c>
      <c r="E15" s="19">
        <v>0.201492537313433</v>
      </c>
      <c r="F15" s="19">
        <v>0.218487394957983</v>
      </c>
      <c r="G15" s="19">
        <v>0.21666666666666701</v>
      </c>
      <c r="H15" s="19">
        <v>0.269230769230769</v>
      </c>
      <c r="I15" s="19">
        <v>0.19696969696969699</v>
      </c>
      <c r="J15" s="19">
        <v>0.24590163934426201</v>
      </c>
      <c r="K15" s="19">
        <v>0.256410256410256</v>
      </c>
      <c r="L15" s="19">
        <v>0.16250000000000001</v>
      </c>
      <c r="M15" s="19">
        <v>0.22535211267605601</v>
      </c>
      <c r="N15" s="19">
        <v>0.27272727272727298</v>
      </c>
      <c r="O15" s="19">
        <v>0.1875</v>
      </c>
      <c r="P15" s="19"/>
      <c r="Q15" s="19">
        <v>0.206395348837209</v>
      </c>
      <c r="R15" s="19"/>
      <c r="S15" s="19">
        <v>0.21601016518424401</v>
      </c>
      <c r="T15" s="19"/>
      <c r="U15" s="19">
        <v>0.205638474295191</v>
      </c>
      <c r="V15" s="19"/>
      <c r="W15" s="19">
        <v>0.146341463414634</v>
      </c>
      <c r="X15" s="19"/>
      <c r="Y15" s="19">
        <v>0.240079365079365</v>
      </c>
      <c r="Z15" s="19">
        <v>0.17803030303030301</v>
      </c>
      <c r="AA15" s="19">
        <v>0.13888888888888901</v>
      </c>
      <c r="AB15" s="19">
        <v>0.22222222222222199</v>
      </c>
      <c r="AC15" s="19"/>
      <c r="AD15" s="19">
        <v>0.267123287671233</v>
      </c>
      <c r="AE15" s="19">
        <v>0.22222222222222199</v>
      </c>
      <c r="AF15" s="19">
        <v>0.25510204081632698</v>
      </c>
      <c r="AG15" s="19">
        <v>0.24444444444444399</v>
      </c>
      <c r="AH15" s="19">
        <v>0.22764227642276399</v>
      </c>
      <c r="AI15" s="19">
        <v>9.5238095238095205E-2</v>
      </c>
      <c r="AJ15" s="19">
        <v>0.119565217391304</v>
      </c>
      <c r="AK15" s="19"/>
      <c r="AL15" s="19">
        <v>0.140350877192982</v>
      </c>
      <c r="AM15" s="19">
        <v>0.12598425196850399</v>
      </c>
      <c r="AN15" s="19">
        <v>0.24886877828054299</v>
      </c>
      <c r="AO15" s="19">
        <v>0.194244604316547</v>
      </c>
      <c r="AP15" s="19">
        <v>0.21052631578947401</v>
      </c>
      <c r="AQ15" s="19">
        <v>0.2</v>
      </c>
      <c r="AR15" s="19">
        <v>1</v>
      </c>
      <c r="AS15" s="19">
        <v>0.133333333333333</v>
      </c>
      <c r="AT15" s="19">
        <v>0.21686746987951799</v>
      </c>
      <c r="AU15" s="19">
        <v>0.38461538461538503</v>
      </c>
      <c r="AV15" s="19">
        <v>0.30303030303030298</v>
      </c>
      <c r="AW15" s="19">
        <v>0.32558139534883701</v>
      </c>
    </row>
    <row r="16" spans="2:49" x14ac:dyDescent="0.35">
      <c r="B16" s="17" t="s">
        <v>463</v>
      </c>
      <c r="C16" s="20">
        <v>0.26445264452644501</v>
      </c>
      <c r="D16" s="20">
        <v>0.134146341463415</v>
      </c>
      <c r="E16" s="20">
        <v>0.33582089552238797</v>
      </c>
      <c r="F16" s="20">
        <v>0.252100840336134</v>
      </c>
      <c r="G16" s="20">
        <v>0.31666666666666698</v>
      </c>
      <c r="H16" s="20">
        <v>0.134615384615385</v>
      </c>
      <c r="I16" s="20">
        <v>0.24242424242424199</v>
      </c>
      <c r="J16" s="20">
        <v>0.37704918032786899</v>
      </c>
      <c r="K16" s="20">
        <v>0.38461538461538503</v>
      </c>
      <c r="L16" s="20">
        <v>0.16250000000000001</v>
      </c>
      <c r="M16" s="20">
        <v>0.338028169014085</v>
      </c>
      <c r="N16" s="20">
        <v>0.18181818181818199</v>
      </c>
      <c r="O16" s="20">
        <v>0.375</v>
      </c>
      <c r="P16" s="20"/>
      <c r="Q16" s="20">
        <v>0.268895348837209</v>
      </c>
      <c r="R16" s="20"/>
      <c r="S16" s="20">
        <v>0.26810673443456201</v>
      </c>
      <c r="T16" s="20"/>
      <c r="U16" s="20">
        <v>0.26368159203980102</v>
      </c>
      <c r="V16" s="20"/>
      <c r="W16" s="20">
        <v>0.38211382113821102</v>
      </c>
      <c r="X16" s="20"/>
      <c r="Y16" s="20">
        <v>0.25793650793650802</v>
      </c>
      <c r="Z16" s="20">
        <v>0.24242424242424199</v>
      </c>
      <c r="AA16" s="20">
        <v>0.5</v>
      </c>
      <c r="AB16" s="20">
        <v>0.33333333333333298</v>
      </c>
      <c r="AC16" s="20"/>
      <c r="AD16" s="20">
        <v>0.20547945205479501</v>
      </c>
      <c r="AE16" s="20">
        <v>0.344444444444444</v>
      </c>
      <c r="AF16" s="20">
        <v>0.13265306122449</v>
      </c>
      <c r="AG16" s="20">
        <v>0.2</v>
      </c>
      <c r="AH16" s="20">
        <v>0.33333333333333298</v>
      </c>
      <c r="AI16" s="20">
        <v>0.226190476190476</v>
      </c>
      <c r="AJ16" s="20">
        <v>0.48913043478260898</v>
      </c>
      <c r="AK16" s="20"/>
      <c r="AL16" s="20">
        <v>0.42105263157894701</v>
      </c>
      <c r="AM16" s="20">
        <v>0.25984251968503902</v>
      </c>
      <c r="AN16" s="20">
        <v>0.25791855203619901</v>
      </c>
      <c r="AO16" s="20">
        <v>0.26618705035971202</v>
      </c>
      <c r="AP16" s="20">
        <v>0.52631578947368396</v>
      </c>
      <c r="AQ16" s="20">
        <v>0.04</v>
      </c>
      <c r="AR16" s="20">
        <v>0</v>
      </c>
      <c r="AS16" s="20">
        <v>0.33333333333333298</v>
      </c>
      <c r="AT16" s="20">
        <v>0.28915662650602397</v>
      </c>
      <c r="AU16" s="20">
        <v>0.230769230769231</v>
      </c>
      <c r="AV16" s="20">
        <v>0.33333333333333298</v>
      </c>
      <c r="AW16" s="20">
        <v>0.13953488372093001</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6.6420664206642097E-2</v>
      </c>
      <c r="D8" s="16">
        <v>3.65853658536585E-2</v>
      </c>
      <c r="E8" s="16">
        <v>0.119402985074627</v>
      </c>
      <c r="F8" s="16">
        <v>2.5210084033613401E-2</v>
      </c>
      <c r="G8" s="16">
        <v>6.6666666666666693E-2</v>
      </c>
      <c r="H8" s="16">
        <v>1.9230769230769201E-2</v>
      </c>
      <c r="I8" s="16">
        <v>7.5757575757575801E-2</v>
      </c>
      <c r="J8" s="16">
        <v>8.1967213114754106E-2</v>
      </c>
      <c r="K8" s="16">
        <v>5.1282051282051301E-2</v>
      </c>
      <c r="L8" s="16">
        <v>0.05</v>
      </c>
      <c r="M8" s="16">
        <v>7.0422535211267595E-2</v>
      </c>
      <c r="N8" s="16">
        <v>6.0606060606060601E-2</v>
      </c>
      <c r="O8" s="16">
        <v>0.25</v>
      </c>
      <c r="P8" s="16"/>
      <c r="Q8" s="16">
        <v>6.3953488372092998E-2</v>
      </c>
      <c r="R8" s="16"/>
      <c r="S8" s="16">
        <v>6.7344345616264303E-2</v>
      </c>
      <c r="T8" s="16"/>
      <c r="U8" s="16">
        <v>6.1359867330016603E-2</v>
      </c>
      <c r="V8" s="16"/>
      <c r="W8" s="16">
        <v>4.0650406504064998E-2</v>
      </c>
      <c r="X8" s="16"/>
      <c r="Y8" s="16">
        <v>7.1428571428571397E-2</v>
      </c>
      <c r="Z8" s="16">
        <v>6.0606060606060601E-2</v>
      </c>
      <c r="AA8" s="16">
        <v>2.7777777777777801E-2</v>
      </c>
      <c r="AB8" s="16">
        <v>0.11111111111111099</v>
      </c>
      <c r="AC8" s="16"/>
      <c r="AD8" s="16">
        <v>3.42465753424658E-2</v>
      </c>
      <c r="AE8" s="16">
        <v>0.11111111111111099</v>
      </c>
      <c r="AF8" s="16">
        <v>6.1224489795918401E-2</v>
      </c>
      <c r="AG8" s="16">
        <v>7.7777777777777807E-2</v>
      </c>
      <c r="AH8" s="16">
        <v>4.8780487804878099E-2</v>
      </c>
      <c r="AI8" s="16">
        <v>9.5238095238095205E-2</v>
      </c>
      <c r="AJ8" s="16">
        <v>5.4347826086956499E-2</v>
      </c>
      <c r="AK8" s="16"/>
      <c r="AL8" s="16">
        <v>8.7719298245614002E-2</v>
      </c>
      <c r="AM8" s="16">
        <v>7.8740157480315001E-2</v>
      </c>
      <c r="AN8" s="16">
        <v>5.4298642533936702E-2</v>
      </c>
      <c r="AO8" s="16">
        <v>5.7553956834532398E-2</v>
      </c>
      <c r="AP8" s="16">
        <v>5.2631578947368397E-2</v>
      </c>
      <c r="AQ8" s="16">
        <v>0.04</v>
      </c>
      <c r="AR8" s="16">
        <v>0</v>
      </c>
      <c r="AS8" s="16">
        <v>6.6666666666666693E-2</v>
      </c>
      <c r="AT8" s="16">
        <v>8.4337349397590397E-2</v>
      </c>
      <c r="AU8" s="16">
        <v>7.69230769230769E-2</v>
      </c>
      <c r="AV8" s="16">
        <v>9.0909090909090898E-2</v>
      </c>
      <c r="AW8" s="16">
        <v>6.9767441860465101E-2</v>
      </c>
    </row>
    <row r="9" spans="2:49" x14ac:dyDescent="0.35">
      <c r="B9" s="17" t="s">
        <v>933</v>
      </c>
      <c r="C9" s="16">
        <v>0.265682656826568</v>
      </c>
      <c r="D9" s="16">
        <v>0.28048780487804897</v>
      </c>
      <c r="E9" s="16">
        <v>0.28358208955223901</v>
      </c>
      <c r="F9" s="16">
        <v>0.310924369747899</v>
      </c>
      <c r="G9" s="16">
        <v>0.28333333333333299</v>
      </c>
      <c r="H9" s="16">
        <v>0.30769230769230799</v>
      </c>
      <c r="I9" s="16">
        <v>0.18181818181818199</v>
      </c>
      <c r="J9" s="16">
        <v>0.31147540983606598</v>
      </c>
      <c r="K9" s="16">
        <v>0.230769230769231</v>
      </c>
      <c r="L9" s="16">
        <v>0.16250000000000001</v>
      </c>
      <c r="M9" s="16">
        <v>0.22535211267605601</v>
      </c>
      <c r="N9" s="16">
        <v>0.27272727272727298</v>
      </c>
      <c r="O9" s="16">
        <v>0.4375</v>
      </c>
      <c r="P9" s="16"/>
      <c r="Q9" s="16">
        <v>0.26453488372092998</v>
      </c>
      <c r="R9" s="16"/>
      <c r="S9" s="16">
        <v>0.261753494282084</v>
      </c>
      <c r="T9" s="16"/>
      <c r="U9" s="16">
        <v>0.26699834162520703</v>
      </c>
      <c r="V9" s="16"/>
      <c r="W9" s="16">
        <v>0.39024390243902402</v>
      </c>
      <c r="X9" s="16"/>
      <c r="Y9" s="16">
        <v>0.27579365079365098</v>
      </c>
      <c r="Z9" s="16">
        <v>0.25</v>
      </c>
      <c r="AA9" s="16">
        <v>0.25</v>
      </c>
      <c r="AB9" s="16">
        <v>0.22222222222222199</v>
      </c>
      <c r="AC9" s="16"/>
      <c r="AD9" s="16">
        <v>0.25342465753424698</v>
      </c>
      <c r="AE9" s="16">
        <v>0.32222222222222202</v>
      </c>
      <c r="AF9" s="16">
        <v>0.22448979591836701</v>
      </c>
      <c r="AG9" s="16">
        <v>0.24444444444444399</v>
      </c>
      <c r="AH9" s="16">
        <v>0.26016260162601601</v>
      </c>
      <c r="AI9" s="16">
        <v>0.297619047619048</v>
      </c>
      <c r="AJ9" s="16">
        <v>0.29347826086956502</v>
      </c>
      <c r="AK9" s="16"/>
      <c r="AL9" s="16">
        <v>0.19298245614035101</v>
      </c>
      <c r="AM9" s="16">
        <v>0.25196850393700798</v>
      </c>
      <c r="AN9" s="16">
        <v>0.22171945701357501</v>
      </c>
      <c r="AO9" s="16">
        <v>0.34532374100719399</v>
      </c>
      <c r="AP9" s="16">
        <v>0.157894736842105</v>
      </c>
      <c r="AQ9" s="16">
        <v>0.46</v>
      </c>
      <c r="AR9" s="16">
        <v>0</v>
      </c>
      <c r="AS9" s="16">
        <v>0.266666666666667</v>
      </c>
      <c r="AT9" s="16">
        <v>0.240963855421687</v>
      </c>
      <c r="AU9" s="16">
        <v>0.15384615384615399</v>
      </c>
      <c r="AV9" s="16">
        <v>0.30303030303030298</v>
      </c>
      <c r="AW9" s="16">
        <v>0.25581395348837199</v>
      </c>
    </row>
    <row r="10" spans="2:49" x14ac:dyDescent="0.35">
      <c r="B10" s="17" t="s">
        <v>934</v>
      </c>
      <c r="C10" s="16">
        <v>0.185731857318573</v>
      </c>
      <c r="D10" s="16">
        <v>0.17073170731707299</v>
      </c>
      <c r="E10" s="16">
        <v>0.21641791044776101</v>
      </c>
      <c r="F10" s="16">
        <v>0.184873949579832</v>
      </c>
      <c r="G10" s="16">
        <v>0.21666666666666701</v>
      </c>
      <c r="H10" s="16">
        <v>0.19230769230769201</v>
      </c>
      <c r="I10" s="16">
        <v>0.24242424242424199</v>
      </c>
      <c r="J10" s="16">
        <v>0.14754098360655701</v>
      </c>
      <c r="K10" s="16">
        <v>0.230769230769231</v>
      </c>
      <c r="L10" s="16">
        <v>0.17499999999999999</v>
      </c>
      <c r="M10" s="16">
        <v>0.11267605633802801</v>
      </c>
      <c r="N10" s="16">
        <v>0.18181818181818199</v>
      </c>
      <c r="O10" s="16">
        <v>6.25E-2</v>
      </c>
      <c r="P10" s="16"/>
      <c r="Q10" s="16">
        <v>0.184593023255814</v>
      </c>
      <c r="R10" s="16"/>
      <c r="S10" s="16">
        <v>0.18678526048284599</v>
      </c>
      <c r="T10" s="16"/>
      <c r="U10" s="16">
        <v>0.19237147595356599</v>
      </c>
      <c r="V10" s="16"/>
      <c r="W10" s="16">
        <v>0.18699186991869901</v>
      </c>
      <c r="X10" s="16"/>
      <c r="Y10" s="16">
        <v>0.17857142857142899</v>
      </c>
      <c r="Z10" s="16">
        <v>0.204545454545455</v>
      </c>
      <c r="AA10" s="16">
        <v>0.194444444444444</v>
      </c>
      <c r="AB10" s="16">
        <v>0</v>
      </c>
      <c r="AC10" s="16"/>
      <c r="AD10" s="16">
        <v>0.17808219178082199</v>
      </c>
      <c r="AE10" s="16">
        <v>0.211111111111111</v>
      </c>
      <c r="AF10" s="16">
        <v>0.22448979591836701</v>
      </c>
      <c r="AG10" s="16">
        <v>0.21666666666666701</v>
      </c>
      <c r="AH10" s="16">
        <v>0.154471544715447</v>
      </c>
      <c r="AI10" s="16">
        <v>0.16666666666666699</v>
      </c>
      <c r="AJ10" s="16">
        <v>0.13043478260869601</v>
      </c>
      <c r="AK10" s="16"/>
      <c r="AL10" s="16">
        <v>0.28070175438596501</v>
      </c>
      <c r="AM10" s="16">
        <v>0.21259842519684999</v>
      </c>
      <c r="AN10" s="16">
        <v>0.19909502262443399</v>
      </c>
      <c r="AO10" s="16">
        <v>0.12949640287769801</v>
      </c>
      <c r="AP10" s="16">
        <v>0.52631578947368396</v>
      </c>
      <c r="AQ10" s="16">
        <v>0.08</v>
      </c>
      <c r="AR10" s="16">
        <v>0.5</v>
      </c>
      <c r="AS10" s="16">
        <v>0.2</v>
      </c>
      <c r="AT10" s="16">
        <v>0.16867469879518099</v>
      </c>
      <c r="AU10" s="16">
        <v>0.15384615384615399</v>
      </c>
      <c r="AV10" s="16">
        <v>0.15151515151515199</v>
      </c>
      <c r="AW10" s="16">
        <v>0.162790697674419</v>
      </c>
    </row>
    <row r="11" spans="2:49" x14ac:dyDescent="0.35">
      <c r="B11" s="17" t="s">
        <v>935</v>
      </c>
      <c r="C11" s="16">
        <v>0.12669126691266899</v>
      </c>
      <c r="D11" s="16">
        <v>0.219512195121951</v>
      </c>
      <c r="E11" s="16">
        <v>0.104477611940299</v>
      </c>
      <c r="F11" s="16">
        <v>0.11764705882352899</v>
      </c>
      <c r="G11" s="16">
        <v>6.6666666666666693E-2</v>
      </c>
      <c r="H11" s="16">
        <v>0.17307692307692299</v>
      </c>
      <c r="I11" s="16">
        <v>0.16666666666666699</v>
      </c>
      <c r="J11" s="16">
        <v>8.1967213114754106E-2</v>
      </c>
      <c r="K11" s="16">
        <v>7.69230769230769E-2</v>
      </c>
      <c r="L11" s="16">
        <v>0.1875</v>
      </c>
      <c r="M11" s="16">
        <v>7.0422535211267595E-2</v>
      </c>
      <c r="N11" s="16">
        <v>6.0606060606060601E-2</v>
      </c>
      <c r="O11" s="16">
        <v>0.1875</v>
      </c>
      <c r="P11" s="16"/>
      <c r="Q11" s="16">
        <v>0.13081395348837199</v>
      </c>
      <c r="R11" s="16"/>
      <c r="S11" s="16">
        <v>0.127064803049555</v>
      </c>
      <c r="T11" s="16"/>
      <c r="U11" s="16">
        <v>0.124378109452736</v>
      </c>
      <c r="V11" s="16"/>
      <c r="W11" s="16">
        <v>8.1300813008130093E-2</v>
      </c>
      <c r="X11" s="16"/>
      <c r="Y11" s="16">
        <v>0.11706349206349199</v>
      </c>
      <c r="Z11" s="16">
        <v>0.14772727272727301</v>
      </c>
      <c r="AA11" s="16">
        <v>0.11111111111111099</v>
      </c>
      <c r="AB11" s="16">
        <v>0.11111111111111099</v>
      </c>
      <c r="AC11" s="16"/>
      <c r="AD11" s="16">
        <v>0.14383561643835599</v>
      </c>
      <c r="AE11" s="16">
        <v>0.11111111111111099</v>
      </c>
      <c r="AF11" s="16">
        <v>0.11224489795918401</v>
      </c>
      <c r="AG11" s="16">
        <v>0.116666666666667</v>
      </c>
      <c r="AH11" s="16">
        <v>0.12195121951219499</v>
      </c>
      <c r="AI11" s="16">
        <v>0.13095238095238099</v>
      </c>
      <c r="AJ11" s="16">
        <v>0.15217391304347799</v>
      </c>
      <c r="AK11" s="16"/>
      <c r="AL11" s="16">
        <v>0.140350877192982</v>
      </c>
      <c r="AM11" s="16">
        <v>0.133858267716535</v>
      </c>
      <c r="AN11" s="16">
        <v>0.13574660633484201</v>
      </c>
      <c r="AO11" s="16">
        <v>0.13669064748201401</v>
      </c>
      <c r="AP11" s="16">
        <v>5.2631578947368397E-2</v>
      </c>
      <c r="AQ11" s="16">
        <v>0.06</v>
      </c>
      <c r="AR11" s="16">
        <v>0</v>
      </c>
      <c r="AS11" s="16">
        <v>0.133333333333333</v>
      </c>
      <c r="AT11" s="16">
        <v>0.132530120481928</v>
      </c>
      <c r="AU11" s="16">
        <v>0.15384615384615399</v>
      </c>
      <c r="AV11" s="16">
        <v>9.0909090909090898E-2</v>
      </c>
      <c r="AW11" s="16">
        <v>0.13953488372093001</v>
      </c>
    </row>
    <row r="12" spans="2:49" x14ac:dyDescent="0.35">
      <c r="B12" s="17" t="s">
        <v>936</v>
      </c>
      <c r="C12" s="16">
        <v>4.1820418204182003E-2</v>
      </c>
      <c r="D12" s="16">
        <v>7.3170731707317097E-2</v>
      </c>
      <c r="E12" s="16">
        <v>0</v>
      </c>
      <c r="F12" s="16">
        <v>3.3613445378151301E-2</v>
      </c>
      <c r="G12" s="16">
        <v>6.6666666666666693E-2</v>
      </c>
      <c r="H12" s="16">
        <v>5.7692307692307702E-2</v>
      </c>
      <c r="I12" s="16">
        <v>1.5151515151515201E-2</v>
      </c>
      <c r="J12" s="16">
        <v>3.2786885245901599E-2</v>
      </c>
      <c r="K12" s="16">
        <v>5.1282051282051301E-2</v>
      </c>
      <c r="L12" s="16">
        <v>0.05</v>
      </c>
      <c r="M12" s="16">
        <v>9.85915492957746E-2</v>
      </c>
      <c r="N12" s="16">
        <v>3.03030303030303E-2</v>
      </c>
      <c r="O12" s="16">
        <v>0</v>
      </c>
      <c r="P12" s="16"/>
      <c r="Q12" s="16">
        <v>4.2151162790697701E-2</v>
      </c>
      <c r="R12" s="16"/>
      <c r="S12" s="16">
        <v>4.3202033036848803E-2</v>
      </c>
      <c r="T12" s="16"/>
      <c r="U12" s="16">
        <v>3.4825870646766198E-2</v>
      </c>
      <c r="V12" s="16"/>
      <c r="W12" s="16">
        <v>4.8780487804878099E-2</v>
      </c>
      <c r="X12" s="16"/>
      <c r="Y12" s="16">
        <v>3.5714285714285698E-2</v>
      </c>
      <c r="Z12" s="16">
        <v>5.3030303030302997E-2</v>
      </c>
      <c r="AA12" s="16">
        <v>2.7777777777777801E-2</v>
      </c>
      <c r="AB12" s="16">
        <v>0.11111111111111099</v>
      </c>
      <c r="AC12" s="16"/>
      <c r="AD12" s="16">
        <v>6.8493150684931503E-2</v>
      </c>
      <c r="AE12" s="16">
        <v>2.2222222222222199E-2</v>
      </c>
      <c r="AF12" s="16">
        <v>3.06122448979592E-2</v>
      </c>
      <c r="AG12" s="16">
        <v>2.2222222222222199E-2</v>
      </c>
      <c r="AH12" s="16">
        <v>7.3170731707317097E-2</v>
      </c>
      <c r="AI12" s="16">
        <v>2.3809523809523801E-2</v>
      </c>
      <c r="AJ12" s="16">
        <v>4.3478260869565202E-2</v>
      </c>
      <c r="AK12" s="16"/>
      <c r="AL12" s="16">
        <v>1.7543859649122799E-2</v>
      </c>
      <c r="AM12" s="16">
        <v>3.9370078740157501E-2</v>
      </c>
      <c r="AN12" s="16">
        <v>2.2624434389140299E-2</v>
      </c>
      <c r="AO12" s="16">
        <v>5.7553956834532398E-2</v>
      </c>
      <c r="AP12" s="16">
        <v>0</v>
      </c>
      <c r="AQ12" s="16">
        <v>0.04</v>
      </c>
      <c r="AR12" s="16">
        <v>0</v>
      </c>
      <c r="AS12" s="16">
        <v>0</v>
      </c>
      <c r="AT12" s="16">
        <v>8.4337349397590397E-2</v>
      </c>
      <c r="AU12" s="16">
        <v>7.69230769230769E-2</v>
      </c>
      <c r="AV12" s="16">
        <v>6.0606060606060601E-2</v>
      </c>
      <c r="AW12" s="16">
        <v>4.6511627906976702E-2</v>
      </c>
    </row>
    <row r="13" spans="2:49" x14ac:dyDescent="0.35">
      <c r="B13" s="17" t="s">
        <v>937</v>
      </c>
      <c r="C13" s="16">
        <v>2.7060270602706001E-2</v>
      </c>
      <c r="D13" s="16">
        <v>2.4390243902439001E-2</v>
      </c>
      <c r="E13" s="16">
        <v>2.9850746268656699E-2</v>
      </c>
      <c r="F13" s="16">
        <v>2.5210084033613401E-2</v>
      </c>
      <c r="G13" s="16">
        <v>1.6666666666666701E-2</v>
      </c>
      <c r="H13" s="16">
        <v>0</v>
      </c>
      <c r="I13" s="16">
        <v>3.03030303030303E-2</v>
      </c>
      <c r="J13" s="16">
        <v>3.2786885245901599E-2</v>
      </c>
      <c r="K13" s="16">
        <v>2.5641025641025599E-2</v>
      </c>
      <c r="L13" s="16">
        <v>2.5000000000000001E-2</v>
      </c>
      <c r="M13" s="16">
        <v>5.63380281690141E-2</v>
      </c>
      <c r="N13" s="16">
        <v>0</v>
      </c>
      <c r="O13" s="16">
        <v>6.25E-2</v>
      </c>
      <c r="P13" s="16"/>
      <c r="Q13" s="16">
        <v>2.6162790697674399E-2</v>
      </c>
      <c r="R13" s="16"/>
      <c r="S13" s="16">
        <v>2.7954256670902199E-2</v>
      </c>
      <c r="T13" s="16"/>
      <c r="U13" s="16">
        <v>2.9850746268656699E-2</v>
      </c>
      <c r="V13" s="16"/>
      <c r="W13" s="16">
        <v>1.6260162601626001E-2</v>
      </c>
      <c r="X13" s="16"/>
      <c r="Y13" s="16">
        <v>2.5793650793650799E-2</v>
      </c>
      <c r="Z13" s="16">
        <v>3.03030303030303E-2</v>
      </c>
      <c r="AA13" s="16">
        <v>2.7777777777777801E-2</v>
      </c>
      <c r="AB13" s="16">
        <v>0</v>
      </c>
      <c r="AC13" s="16"/>
      <c r="AD13" s="16">
        <v>2.0547945205479499E-2</v>
      </c>
      <c r="AE13" s="16">
        <v>3.3333333333333298E-2</v>
      </c>
      <c r="AF13" s="16">
        <v>1.02040816326531E-2</v>
      </c>
      <c r="AG13" s="16">
        <v>3.8888888888888903E-2</v>
      </c>
      <c r="AH13" s="16">
        <v>2.4390243902439001E-2</v>
      </c>
      <c r="AI13" s="16">
        <v>2.3809523809523801E-2</v>
      </c>
      <c r="AJ13" s="16">
        <v>3.2608695652173898E-2</v>
      </c>
      <c r="AK13" s="16"/>
      <c r="AL13" s="16">
        <v>0</v>
      </c>
      <c r="AM13" s="16">
        <v>1.5748031496062999E-2</v>
      </c>
      <c r="AN13" s="16">
        <v>3.6199095022624403E-2</v>
      </c>
      <c r="AO13" s="16">
        <v>3.5971223021582698E-2</v>
      </c>
      <c r="AP13" s="16">
        <v>0</v>
      </c>
      <c r="AQ13" s="16">
        <v>0.06</v>
      </c>
      <c r="AR13" s="16">
        <v>0</v>
      </c>
      <c r="AS13" s="16">
        <v>0</v>
      </c>
      <c r="AT13" s="16">
        <v>0</v>
      </c>
      <c r="AU13" s="16">
        <v>7.69230769230769E-2</v>
      </c>
      <c r="AV13" s="16">
        <v>3.03030303030303E-2</v>
      </c>
      <c r="AW13" s="16">
        <v>4.6511627906976702E-2</v>
      </c>
    </row>
    <row r="14" spans="2:49" x14ac:dyDescent="0.35">
      <c r="B14" s="17" t="s">
        <v>938</v>
      </c>
      <c r="C14" s="19">
        <v>1.7220172201721999E-2</v>
      </c>
      <c r="D14" s="19">
        <v>1.21951219512195E-2</v>
      </c>
      <c r="E14" s="19">
        <v>7.4626865671641798E-3</v>
      </c>
      <c r="F14" s="19">
        <v>2.5210084033613401E-2</v>
      </c>
      <c r="G14" s="19">
        <v>3.3333333333333298E-2</v>
      </c>
      <c r="H14" s="19">
        <v>0</v>
      </c>
      <c r="I14" s="19">
        <v>4.5454545454545497E-2</v>
      </c>
      <c r="J14" s="19">
        <v>0</v>
      </c>
      <c r="K14" s="19">
        <v>0</v>
      </c>
      <c r="L14" s="19">
        <v>3.7499999999999999E-2</v>
      </c>
      <c r="M14" s="19">
        <v>1.4084507042253501E-2</v>
      </c>
      <c r="N14" s="19">
        <v>0</v>
      </c>
      <c r="O14" s="19">
        <v>0</v>
      </c>
      <c r="P14" s="19"/>
      <c r="Q14" s="19">
        <v>1.74418604651163E-2</v>
      </c>
      <c r="R14" s="19"/>
      <c r="S14" s="19">
        <v>1.52477763659466E-2</v>
      </c>
      <c r="T14" s="19"/>
      <c r="U14" s="19">
        <v>1.99004975124378E-2</v>
      </c>
      <c r="V14" s="19"/>
      <c r="W14" s="19">
        <v>8.1300813008130107E-3</v>
      </c>
      <c r="X14" s="19"/>
      <c r="Y14" s="19">
        <v>1.58730158730159E-2</v>
      </c>
      <c r="Z14" s="19">
        <v>1.8939393939393898E-2</v>
      </c>
      <c r="AA14" s="19">
        <v>0</v>
      </c>
      <c r="AB14" s="19">
        <v>0.11111111111111099</v>
      </c>
      <c r="AC14" s="19"/>
      <c r="AD14" s="19">
        <v>2.0547945205479499E-2</v>
      </c>
      <c r="AE14" s="19">
        <v>2.2222222222222199E-2</v>
      </c>
      <c r="AF14" s="19">
        <v>0</v>
      </c>
      <c r="AG14" s="19">
        <v>2.7777777777777801E-2</v>
      </c>
      <c r="AH14" s="19">
        <v>8.1300813008130107E-3</v>
      </c>
      <c r="AI14" s="19">
        <v>3.5714285714285698E-2</v>
      </c>
      <c r="AJ14" s="19">
        <v>0</v>
      </c>
      <c r="AK14" s="19"/>
      <c r="AL14" s="19">
        <v>0</v>
      </c>
      <c r="AM14" s="19">
        <v>4.7244094488188997E-2</v>
      </c>
      <c r="AN14" s="19">
        <v>3.1674208144796399E-2</v>
      </c>
      <c r="AO14" s="19">
        <v>0</v>
      </c>
      <c r="AP14" s="19">
        <v>0</v>
      </c>
      <c r="AQ14" s="19">
        <v>0</v>
      </c>
      <c r="AR14" s="19">
        <v>0</v>
      </c>
      <c r="AS14" s="19">
        <v>6.6666666666666693E-2</v>
      </c>
      <c r="AT14" s="19">
        <v>0</v>
      </c>
      <c r="AU14" s="19">
        <v>0</v>
      </c>
      <c r="AV14" s="19">
        <v>0</v>
      </c>
      <c r="AW14" s="19">
        <v>0</v>
      </c>
    </row>
    <row r="15" spans="2:49" x14ac:dyDescent="0.35">
      <c r="B15" s="17" t="s">
        <v>462</v>
      </c>
      <c r="C15" s="19">
        <v>0.26937269372693701</v>
      </c>
      <c r="D15" s="19">
        <v>0.18292682926829301</v>
      </c>
      <c r="E15" s="19">
        <v>0.238805970149254</v>
      </c>
      <c r="F15" s="19">
        <v>0.27731092436974802</v>
      </c>
      <c r="G15" s="19">
        <v>0.25</v>
      </c>
      <c r="H15" s="19">
        <v>0.25</v>
      </c>
      <c r="I15" s="19">
        <v>0.24242424242424199</v>
      </c>
      <c r="J15" s="19">
        <v>0.31147540983606598</v>
      </c>
      <c r="K15" s="19">
        <v>0.33333333333333298</v>
      </c>
      <c r="L15" s="19">
        <v>0.3125</v>
      </c>
      <c r="M15" s="19">
        <v>0.352112676056338</v>
      </c>
      <c r="N15" s="19">
        <v>0.39393939393939398</v>
      </c>
      <c r="O15" s="19">
        <v>0</v>
      </c>
      <c r="P15" s="19"/>
      <c r="Q15" s="19">
        <v>0.27034883720930197</v>
      </c>
      <c r="R15" s="19"/>
      <c r="S15" s="19">
        <v>0.27064803049555303</v>
      </c>
      <c r="T15" s="19"/>
      <c r="U15" s="19">
        <v>0.27031509121061398</v>
      </c>
      <c r="V15" s="19"/>
      <c r="W15" s="19">
        <v>0.22764227642276399</v>
      </c>
      <c r="X15" s="19"/>
      <c r="Y15" s="19">
        <v>0.27976190476190499</v>
      </c>
      <c r="Z15" s="19">
        <v>0.234848484848485</v>
      </c>
      <c r="AA15" s="19">
        <v>0.36111111111111099</v>
      </c>
      <c r="AB15" s="19">
        <v>0.33333333333333298</v>
      </c>
      <c r="AC15" s="19"/>
      <c r="AD15" s="19">
        <v>0.28082191780821902</v>
      </c>
      <c r="AE15" s="19">
        <v>0.16666666666666699</v>
      </c>
      <c r="AF15" s="19">
        <v>0.33673469387755101</v>
      </c>
      <c r="AG15" s="19">
        <v>0.25555555555555598</v>
      </c>
      <c r="AH15" s="19">
        <v>0.30894308943089399</v>
      </c>
      <c r="AI15" s="19">
        <v>0.226190476190476</v>
      </c>
      <c r="AJ15" s="19">
        <v>0.29347826086956502</v>
      </c>
      <c r="AK15" s="19"/>
      <c r="AL15" s="19">
        <v>0.28070175438596501</v>
      </c>
      <c r="AM15" s="19">
        <v>0.220472440944882</v>
      </c>
      <c r="AN15" s="19">
        <v>0.29864253393665202</v>
      </c>
      <c r="AO15" s="19">
        <v>0.23741007194244601</v>
      </c>
      <c r="AP15" s="19">
        <v>0.21052631578947401</v>
      </c>
      <c r="AQ15" s="19">
        <v>0.26</v>
      </c>
      <c r="AR15" s="19">
        <v>0.5</v>
      </c>
      <c r="AS15" s="19">
        <v>0.266666666666667</v>
      </c>
      <c r="AT15" s="19">
        <v>0.28915662650602397</v>
      </c>
      <c r="AU15" s="19">
        <v>0.30769230769230799</v>
      </c>
      <c r="AV15" s="19">
        <v>0.27272727272727298</v>
      </c>
      <c r="AW15" s="19">
        <v>0.27906976744186002</v>
      </c>
    </row>
    <row r="16" spans="2:49" x14ac:dyDescent="0.35">
      <c r="B16" s="17" t="s">
        <v>463</v>
      </c>
      <c r="C16" s="20">
        <v>0.43173431734317302</v>
      </c>
      <c r="D16" s="20">
        <v>0.37804878048780499</v>
      </c>
      <c r="E16" s="20">
        <v>0.58208955223880599</v>
      </c>
      <c r="F16" s="20">
        <v>0.436974789915966</v>
      </c>
      <c r="G16" s="20">
        <v>0.45</v>
      </c>
      <c r="H16" s="20">
        <v>0.46153846153846201</v>
      </c>
      <c r="I16" s="20">
        <v>0.40909090909090901</v>
      </c>
      <c r="J16" s="20">
        <v>0.47540983606557402</v>
      </c>
      <c r="K16" s="20">
        <v>0.43589743589743601</v>
      </c>
      <c r="L16" s="20">
        <v>0.27500000000000002</v>
      </c>
      <c r="M16" s="20">
        <v>0.23943661971831001</v>
      </c>
      <c r="N16" s="20">
        <v>0.48484848484848497</v>
      </c>
      <c r="O16" s="20">
        <v>0.6875</v>
      </c>
      <c r="P16" s="20"/>
      <c r="Q16" s="20">
        <v>0.42732558139534899</v>
      </c>
      <c r="R16" s="20"/>
      <c r="S16" s="20">
        <v>0.42947903430749701</v>
      </c>
      <c r="T16" s="20"/>
      <c r="U16" s="20">
        <v>0.43615257048092898</v>
      </c>
      <c r="V16" s="20"/>
      <c r="W16" s="20">
        <v>0.54471544715447195</v>
      </c>
      <c r="X16" s="20"/>
      <c r="Y16" s="20">
        <v>0.44841269841269799</v>
      </c>
      <c r="Z16" s="20">
        <v>0.41287878787878801</v>
      </c>
      <c r="AA16" s="20">
        <v>0.41666666666666702</v>
      </c>
      <c r="AB16" s="20">
        <v>0.11111111111111099</v>
      </c>
      <c r="AC16" s="20"/>
      <c r="AD16" s="20">
        <v>0.35616438356164398</v>
      </c>
      <c r="AE16" s="20">
        <v>0.56666666666666698</v>
      </c>
      <c r="AF16" s="20">
        <v>0.469387755102041</v>
      </c>
      <c r="AG16" s="20">
        <v>0.45</v>
      </c>
      <c r="AH16" s="20">
        <v>0.35772357723577197</v>
      </c>
      <c r="AI16" s="20">
        <v>0.476190476190476</v>
      </c>
      <c r="AJ16" s="20">
        <v>0.40217391304347799</v>
      </c>
      <c r="AK16" s="20"/>
      <c r="AL16" s="20">
        <v>0.54385964912280704</v>
      </c>
      <c r="AM16" s="20">
        <v>0.440944881889764</v>
      </c>
      <c r="AN16" s="20">
        <v>0.38461538461538503</v>
      </c>
      <c r="AO16" s="20">
        <v>0.43884892086330901</v>
      </c>
      <c r="AP16" s="20">
        <v>0.73684210526315796</v>
      </c>
      <c r="AQ16" s="20">
        <v>0.48</v>
      </c>
      <c r="AR16" s="20">
        <v>0.5</v>
      </c>
      <c r="AS16" s="20">
        <v>0.46666666666666701</v>
      </c>
      <c r="AT16" s="20">
        <v>0.40963855421686701</v>
      </c>
      <c r="AU16" s="20">
        <v>0.230769230769231</v>
      </c>
      <c r="AV16" s="20">
        <v>0.45454545454545398</v>
      </c>
      <c r="AW16" s="20">
        <v>0.39534883720930197</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7.7490774907749096E-2</v>
      </c>
      <c r="D8" s="16">
        <v>4.8780487804878099E-2</v>
      </c>
      <c r="E8" s="16">
        <v>6.7164179104477598E-2</v>
      </c>
      <c r="F8" s="16">
        <v>5.8823529411764698E-2</v>
      </c>
      <c r="G8" s="16">
        <v>0.1</v>
      </c>
      <c r="H8" s="16">
        <v>0.115384615384615</v>
      </c>
      <c r="I8" s="16">
        <v>0.13636363636363599</v>
      </c>
      <c r="J8" s="16">
        <v>6.5573770491803296E-2</v>
      </c>
      <c r="K8" s="16">
        <v>7.69230769230769E-2</v>
      </c>
      <c r="L8" s="16">
        <v>0.1125</v>
      </c>
      <c r="M8" s="16">
        <v>1.4084507042253501E-2</v>
      </c>
      <c r="N8" s="16">
        <v>9.0909090909090898E-2</v>
      </c>
      <c r="O8" s="16">
        <v>0.125</v>
      </c>
      <c r="P8" s="16"/>
      <c r="Q8" s="16">
        <v>7.9941860465116296E-2</v>
      </c>
      <c r="R8" s="16"/>
      <c r="S8" s="16">
        <v>7.8780177890724307E-2</v>
      </c>
      <c r="T8" s="16"/>
      <c r="U8" s="16">
        <v>7.2968490878938599E-2</v>
      </c>
      <c r="V8" s="16"/>
      <c r="W8" s="16">
        <v>8.9430894308943104E-2</v>
      </c>
      <c r="X8" s="16"/>
      <c r="Y8" s="16">
        <v>6.7460317460317498E-2</v>
      </c>
      <c r="Z8" s="16">
        <v>9.4696969696969696E-2</v>
      </c>
      <c r="AA8" s="16">
        <v>0.11111111111111099</v>
      </c>
      <c r="AB8" s="16">
        <v>0</v>
      </c>
      <c r="AC8" s="16"/>
      <c r="AD8" s="16">
        <v>3.42465753424658E-2</v>
      </c>
      <c r="AE8" s="16">
        <v>0.11111111111111099</v>
      </c>
      <c r="AF8" s="16">
        <v>9.1836734693877597E-2</v>
      </c>
      <c r="AG8" s="16">
        <v>6.6666666666666693E-2</v>
      </c>
      <c r="AH8" s="16">
        <v>6.50406504065041E-2</v>
      </c>
      <c r="AI8" s="16">
        <v>0.14285714285714299</v>
      </c>
      <c r="AJ8" s="16">
        <v>7.6086956521739094E-2</v>
      </c>
      <c r="AK8" s="16"/>
      <c r="AL8" s="16">
        <v>7.0175438596491196E-2</v>
      </c>
      <c r="AM8" s="16">
        <v>9.4488188976377993E-2</v>
      </c>
      <c r="AN8" s="16">
        <v>7.2398190045248903E-2</v>
      </c>
      <c r="AO8" s="16">
        <v>5.0359712230215799E-2</v>
      </c>
      <c r="AP8" s="16">
        <v>5.2631578947368397E-2</v>
      </c>
      <c r="AQ8" s="16">
        <v>0.08</v>
      </c>
      <c r="AR8" s="16">
        <v>0</v>
      </c>
      <c r="AS8" s="16">
        <v>6.6666666666666693E-2</v>
      </c>
      <c r="AT8" s="16">
        <v>0.120481927710843</v>
      </c>
      <c r="AU8" s="16">
        <v>7.69230769230769E-2</v>
      </c>
      <c r="AV8" s="16">
        <v>6.0606060606060601E-2</v>
      </c>
      <c r="AW8" s="16">
        <v>6.9767441860465101E-2</v>
      </c>
    </row>
    <row r="9" spans="2:49" x14ac:dyDescent="0.35">
      <c r="B9" s="17" t="s">
        <v>933</v>
      </c>
      <c r="C9" s="16">
        <v>0.20418204182041799</v>
      </c>
      <c r="D9" s="16">
        <v>0.207317073170732</v>
      </c>
      <c r="E9" s="16">
        <v>0.238805970149254</v>
      </c>
      <c r="F9" s="16">
        <v>0.20168067226890801</v>
      </c>
      <c r="G9" s="16">
        <v>0.266666666666667</v>
      </c>
      <c r="H9" s="16">
        <v>0.19230769230769201</v>
      </c>
      <c r="I9" s="16">
        <v>0.10606060606060599</v>
      </c>
      <c r="J9" s="16">
        <v>0.14754098360655701</v>
      </c>
      <c r="K9" s="16">
        <v>0.17948717948717899</v>
      </c>
      <c r="L9" s="16">
        <v>0.22500000000000001</v>
      </c>
      <c r="M9" s="16">
        <v>0.23943661971831001</v>
      </c>
      <c r="N9" s="16">
        <v>0.12121212121212099</v>
      </c>
      <c r="O9" s="16">
        <v>0.3125</v>
      </c>
      <c r="P9" s="16"/>
      <c r="Q9" s="16">
        <v>0.19331395348837199</v>
      </c>
      <c r="R9" s="16"/>
      <c r="S9" s="16">
        <v>0.20330368487928799</v>
      </c>
      <c r="T9" s="16"/>
      <c r="U9" s="16">
        <v>0.19402985074626899</v>
      </c>
      <c r="V9" s="16"/>
      <c r="W9" s="16">
        <v>0.146341463414634</v>
      </c>
      <c r="X9" s="16"/>
      <c r="Y9" s="16">
        <v>0.18452380952381001</v>
      </c>
      <c r="Z9" s="16">
        <v>0.24242424242424199</v>
      </c>
      <c r="AA9" s="16">
        <v>0.194444444444444</v>
      </c>
      <c r="AB9" s="16">
        <v>0.22222222222222199</v>
      </c>
      <c r="AC9" s="16"/>
      <c r="AD9" s="16">
        <v>0.15753424657534201</v>
      </c>
      <c r="AE9" s="16">
        <v>0.17777777777777801</v>
      </c>
      <c r="AF9" s="16">
        <v>0.15306122448979601</v>
      </c>
      <c r="AG9" s="16">
        <v>0.18333333333333299</v>
      </c>
      <c r="AH9" s="16">
        <v>0.211382113821138</v>
      </c>
      <c r="AI9" s="16">
        <v>0.28571428571428598</v>
      </c>
      <c r="AJ9" s="16">
        <v>0.315217391304348</v>
      </c>
      <c r="AK9" s="16"/>
      <c r="AL9" s="16">
        <v>0.31578947368421101</v>
      </c>
      <c r="AM9" s="16">
        <v>0.15748031496063</v>
      </c>
      <c r="AN9" s="16">
        <v>0.19004524886877799</v>
      </c>
      <c r="AO9" s="16">
        <v>0.17985611510791399</v>
      </c>
      <c r="AP9" s="16">
        <v>0.21052631578947401</v>
      </c>
      <c r="AQ9" s="16">
        <v>0.24</v>
      </c>
      <c r="AR9" s="16">
        <v>0</v>
      </c>
      <c r="AS9" s="16">
        <v>0.133333333333333</v>
      </c>
      <c r="AT9" s="16">
        <v>0.16867469879518099</v>
      </c>
      <c r="AU9" s="16">
        <v>0.230769230769231</v>
      </c>
      <c r="AV9" s="16">
        <v>0.36363636363636398</v>
      </c>
      <c r="AW9" s="16">
        <v>0.25581395348837199</v>
      </c>
    </row>
    <row r="10" spans="2:49" x14ac:dyDescent="0.35">
      <c r="B10" s="17" t="s">
        <v>934</v>
      </c>
      <c r="C10" s="16">
        <v>0.161131611316113</v>
      </c>
      <c r="D10" s="16">
        <v>0.19512195121951201</v>
      </c>
      <c r="E10" s="16">
        <v>0.238805970149254</v>
      </c>
      <c r="F10" s="16">
        <v>0.17647058823529399</v>
      </c>
      <c r="G10" s="16">
        <v>0.116666666666667</v>
      </c>
      <c r="H10" s="16">
        <v>0.134615384615385</v>
      </c>
      <c r="I10" s="16">
        <v>0.16666666666666699</v>
      </c>
      <c r="J10" s="16">
        <v>0.19672131147541</v>
      </c>
      <c r="K10" s="16">
        <v>0.128205128205128</v>
      </c>
      <c r="L10" s="16">
        <v>0.1125</v>
      </c>
      <c r="M10" s="16">
        <v>7.0422535211267595E-2</v>
      </c>
      <c r="N10" s="16">
        <v>0.12121212121212099</v>
      </c>
      <c r="O10" s="16">
        <v>0.125</v>
      </c>
      <c r="P10" s="16"/>
      <c r="Q10" s="16">
        <v>0.15988372093023301</v>
      </c>
      <c r="R10" s="16"/>
      <c r="S10" s="16">
        <v>0.16010165184243999</v>
      </c>
      <c r="T10" s="16"/>
      <c r="U10" s="16">
        <v>0.16749585406301801</v>
      </c>
      <c r="V10" s="16"/>
      <c r="W10" s="16">
        <v>0.154471544715447</v>
      </c>
      <c r="X10" s="16"/>
      <c r="Y10" s="16">
        <v>0.146825396825397</v>
      </c>
      <c r="Z10" s="16">
        <v>0.185606060606061</v>
      </c>
      <c r="AA10" s="16">
        <v>0.22222222222222199</v>
      </c>
      <c r="AB10" s="16">
        <v>0</v>
      </c>
      <c r="AC10" s="16"/>
      <c r="AD10" s="16">
        <v>0.102739726027397</v>
      </c>
      <c r="AE10" s="16">
        <v>0.155555555555556</v>
      </c>
      <c r="AF10" s="16">
        <v>0.183673469387755</v>
      </c>
      <c r="AG10" s="16">
        <v>0.172222222222222</v>
      </c>
      <c r="AH10" s="16">
        <v>0.13008130081300801</v>
      </c>
      <c r="AI10" s="16">
        <v>0.238095238095238</v>
      </c>
      <c r="AJ10" s="16">
        <v>0.184782608695652</v>
      </c>
      <c r="AK10" s="16"/>
      <c r="AL10" s="16">
        <v>0.21052631578947401</v>
      </c>
      <c r="AM10" s="16">
        <v>0.196850393700787</v>
      </c>
      <c r="AN10" s="16">
        <v>0.14932126696832601</v>
      </c>
      <c r="AO10" s="16">
        <v>0.16546762589928099</v>
      </c>
      <c r="AP10" s="16">
        <v>0.21052631578947401</v>
      </c>
      <c r="AQ10" s="16">
        <v>0.16</v>
      </c>
      <c r="AR10" s="16">
        <v>0</v>
      </c>
      <c r="AS10" s="16">
        <v>0.133333333333333</v>
      </c>
      <c r="AT10" s="16">
        <v>0.14457831325301199</v>
      </c>
      <c r="AU10" s="16">
        <v>0.15384615384615399</v>
      </c>
      <c r="AV10" s="16">
        <v>0.15151515151515199</v>
      </c>
      <c r="AW10" s="16">
        <v>9.3023255813953501E-2</v>
      </c>
    </row>
    <row r="11" spans="2:49" x14ac:dyDescent="0.35">
      <c r="B11" s="17" t="s">
        <v>935</v>
      </c>
      <c r="C11" s="16">
        <v>0.146371463714637</v>
      </c>
      <c r="D11" s="16">
        <v>0.19512195121951201</v>
      </c>
      <c r="E11" s="16">
        <v>5.9701492537313397E-2</v>
      </c>
      <c r="F11" s="16">
        <v>0.151260504201681</v>
      </c>
      <c r="G11" s="16">
        <v>0.133333333333333</v>
      </c>
      <c r="H11" s="16">
        <v>9.6153846153846201E-2</v>
      </c>
      <c r="I11" s="16">
        <v>0.16666666666666699</v>
      </c>
      <c r="J11" s="16">
        <v>9.8360655737704902E-2</v>
      </c>
      <c r="K11" s="16">
        <v>0.256410256410256</v>
      </c>
      <c r="L11" s="16">
        <v>0.21249999999999999</v>
      </c>
      <c r="M11" s="16">
        <v>0.169014084507042</v>
      </c>
      <c r="N11" s="16">
        <v>0.15151515151515199</v>
      </c>
      <c r="O11" s="16">
        <v>0.1875</v>
      </c>
      <c r="P11" s="16"/>
      <c r="Q11" s="16">
        <v>0.149709302325581</v>
      </c>
      <c r="R11" s="16"/>
      <c r="S11" s="16">
        <v>0.14739517153748399</v>
      </c>
      <c r="T11" s="16"/>
      <c r="U11" s="16">
        <v>0.14925373134328401</v>
      </c>
      <c r="V11" s="16"/>
      <c r="W11" s="16">
        <v>9.7560975609756101E-2</v>
      </c>
      <c r="X11" s="16"/>
      <c r="Y11" s="16">
        <v>0.14087301587301601</v>
      </c>
      <c r="Z11" s="16">
        <v>0.15530303030303</v>
      </c>
      <c r="AA11" s="16">
        <v>0.11111111111111099</v>
      </c>
      <c r="AB11" s="16">
        <v>0.33333333333333298</v>
      </c>
      <c r="AC11" s="16"/>
      <c r="AD11" s="16">
        <v>0.15753424657534201</v>
      </c>
      <c r="AE11" s="16">
        <v>8.8888888888888906E-2</v>
      </c>
      <c r="AF11" s="16">
        <v>0.17346938775510201</v>
      </c>
      <c r="AG11" s="16">
        <v>0.16111111111111101</v>
      </c>
      <c r="AH11" s="16">
        <v>0.18699186991869901</v>
      </c>
      <c r="AI11" s="16">
        <v>8.3333333333333301E-2</v>
      </c>
      <c r="AJ11" s="16">
        <v>0.13043478260869601</v>
      </c>
      <c r="AK11" s="16"/>
      <c r="AL11" s="16">
        <v>0.157894736842105</v>
      </c>
      <c r="AM11" s="16">
        <v>0.110236220472441</v>
      </c>
      <c r="AN11" s="16">
        <v>0.16289592760180999</v>
      </c>
      <c r="AO11" s="16">
        <v>0.15827338129496399</v>
      </c>
      <c r="AP11" s="16">
        <v>0.105263157894737</v>
      </c>
      <c r="AQ11" s="16">
        <v>0.08</v>
      </c>
      <c r="AR11" s="16">
        <v>0</v>
      </c>
      <c r="AS11" s="16">
        <v>0.266666666666667</v>
      </c>
      <c r="AT11" s="16">
        <v>0.16867469879518099</v>
      </c>
      <c r="AU11" s="16">
        <v>0.15384615384615399</v>
      </c>
      <c r="AV11" s="16">
        <v>6.0606060606060601E-2</v>
      </c>
      <c r="AW11" s="16">
        <v>0.186046511627907</v>
      </c>
    </row>
    <row r="12" spans="2:49" x14ac:dyDescent="0.35">
      <c r="B12" s="17" t="s">
        <v>936</v>
      </c>
      <c r="C12" s="16">
        <v>6.7650676506765095E-2</v>
      </c>
      <c r="D12" s="16">
        <v>9.7560975609756101E-2</v>
      </c>
      <c r="E12" s="16">
        <v>4.47761194029851E-2</v>
      </c>
      <c r="F12" s="16">
        <v>6.7226890756302504E-2</v>
      </c>
      <c r="G12" s="16">
        <v>8.3333333333333301E-2</v>
      </c>
      <c r="H12" s="16">
        <v>9.6153846153846201E-2</v>
      </c>
      <c r="I12" s="16">
        <v>7.5757575757575801E-2</v>
      </c>
      <c r="J12" s="16">
        <v>8.1967213114754106E-2</v>
      </c>
      <c r="K12" s="16">
        <v>2.5641025641025599E-2</v>
      </c>
      <c r="L12" s="16">
        <v>7.4999999999999997E-2</v>
      </c>
      <c r="M12" s="16">
        <v>4.2253521126760597E-2</v>
      </c>
      <c r="N12" s="16">
        <v>9.0909090909090898E-2</v>
      </c>
      <c r="O12" s="16">
        <v>0</v>
      </c>
      <c r="P12" s="16"/>
      <c r="Q12" s="16">
        <v>7.4127906976744207E-2</v>
      </c>
      <c r="R12" s="16"/>
      <c r="S12" s="16">
        <v>6.9885641677255403E-2</v>
      </c>
      <c r="T12" s="16"/>
      <c r="U12" s="16">
        <v>7.1310116086235498E-2</v>
      </c>
      <c r="V12" s="16"/>
      <c r="W12" s="16">
        <v>6.50406504065041E-2</v>
      </c>
      <c r="X12" s="16"/>
      <c r="Y12" s="16">
        <v>6.9444444444444406E-2</v>
      </c>
      <c r="Z12" s="16">
        <v>6.0606060606060601E-2</v>
      </c>
      <c r="AA12" s="16">
        <v>0.11111111111111099</v>
      </c>
      <c r="AB12" s="16">
        <v>0</v>
      </c>
      <c r="AC12" s="16"/>
      <c r="AD12" s="16">
        <v>0.116438356164384</v>
      </c>
      <c r="AE12" s="16">
        <v>5.5555555555555601E-2</v>
      </c>
      <c r="AF12" s="16">
        <v>6.1224489795918401E-2</v>
      </c>
      <c r="AG12" s="16">
        <v>5.5555555555555601E-2</v>
      </c>
      <c r="AH12" s="16">
        <v>7.3170731707317097E-2</v>
      </c>
      <c r="AI12" s="16">
        <v>3.5714285714285698E-2</v>
      </c>
      <c r="AJ12" s="16">
        <v>5.4347826086956499E-2</v>
      </c>
      <c r="AK12" s="16"/>
      <c r="AL12" s="16">
        <v>5.2631578947368397E-2</v>
      </c>
      <c r="AM12" s="16">
        <v>7.0866141732283505E-2</v>
      </c>
      <c r="AN12" s="16">
        <v>4.9773755656108601E-2</v>
      </c>
      <c r="AO12" s="16">
        <v>0.115107913669065</v>
      </c>
      <c r="AP12" s="16">
        <v>0.105263157894737</v>
      </c>
      <c r="AQ12" s="16">
        <v>0.02</v>
      </c>
      <c r="AR12" s="16">
        <v>0.5</v>
      </c>
      <c r="AS12" s="16">
        <v>6.6666666666666693E-2</v>
      </c>
      <c r="AT12" s="16">
        <v>8.4337349397590397E-2</v>
      </c>
      <c r="AU12" s="16">
        <v>0</v>
      </c>
      <c r="AV12" s="16">
        <v>9.0909090909090898E-2</v>
      </c>
      <c r="AW12" s="16">
        <v>2.32558139534884E-2</v>
      </c>
    </row>
    <row r="13" spans="2:49" x14ac:dyDescent="0.35">
      <c r="B13" s="17" t="s">
        <v>937</v>
      </c>
      <c r="C13" s="16">
        <v>3.9360393603935999E-2</v>
      </c>
      <c r="D13" s="16">
        <v>4.8780487804878099E-2</v>
      </c>
      <c r="E13" s="16">
        <v>4.47761194029851E-2</v>
      </c>
      <c r="F13" s="16">
        <v>2.5210084033613401E-2</v>
      </c>
      <c r="G13" s="16">
        <v>0.05</v>
      </c>
      <c r="H13" s="16">
        <v>3.8461538461538498E-2</v>
      </c>
      <c r="I13" s="16">
        <v>4.5454545454545497E-2</v>
      </c>
      <c r="J13" s="16">
        <v>4.91803278688525E-2</v>
      </c>
      <c r="K13" s="16">
        <v>0</v>
      </c>
      <c r="L13" s="16">
        <v>3.7499999999999999E-2</v>
      </c>
      <c r="M13" s="16">
        <v>5.63380281690141E-2</v>
      </c>
      <c r="N13" s="16">
        <v>3.03030303030303E-2</v>
      </c>
      <c r="O13" s="16">
        <v>0</v>
      </c>
      <c r="P13" s="16"/>
      <c r="Q13" s="16">
        <v>4.2151162790697701E-2</v>
      </c>
      <c r="R13" s="16"/>
      <c r="S13" s="16">
        <v>4.0660736975857703E-2</v>
      </c>
      <c r="T13" s="16"/>
      <c r="U13" s="16">
        <v>3.98009950248756E-2</v>
      </c>
      <c r="V13" s="16"/>
      <c r="W13" s="16">
        <v>7.3170731707317097E-2</v>
      </c>
      <c r="X13" s="16"/>
      <c r="Y13" s="16">
        <v>4.1666666666666699E-2</v>
      </c>
      <c r="Z13" s="16">
        <v>3.4090909090909102E-2</v>
      </c>
      <c r="AA13" s="16">
        <v>2.7777777777777801E-2</v>
      </c>
      <c r="AB13" s="16">
        <v>0.11111111111111099</v>
      </c>
      <c r="AC13" s="16"/>
      <c r="AD13" s="16">
        <v>3.42465753424658E-2</v>
      </c>
      <c r="AE13" s="16">
        <v>5.5555555555555601E-2</v>
      </c>
      <c r="AF13" s="16">
        <v>4.08163265306122E-2</v>
      </c>
      <c r="AG13" s="16">
        <v>0.05</v>
      </c>
      <c r="AH13" s="16">
        <v>4.0650406504064998E-2</v>
      </c>
      <c r="AI13" s="16">
        <v>3.5714285714285698E-2</v>
      </c>
      <c r="AJ13" s="16">
        <v>1.0869565217391301E-2</v>
      </c>
      <c r="AK13" s="16"/>
      <c r="AL13" s="16">
        <v>1.7543859649122799E-2</v>
      </c>
      <c r="AM13" s="16">
        <v>4.7244094488188997E-2</v>
      </c>
      <c r="AN13" s="16">
        <v>3.6199095022624403E-2</v>
      </c>
      <c r="AO13" s="16">
        <v>4.3165467625899297E-2</v>
      </c>
      <c r="AP13" s="16">
        <v>5.2631578947368397E-2</v>
      </c>
      <c r="AQ13" s="16">
        <v>0.06</v>
      </c>
      <c r="AR13" s="16">
        <v>0</v>
      </c>
      <c r="AS13" s="16">
        <v>6.6666666666666693E-2</v>
      </c>
      <c r="AT13" s="16">
        <v>4.81927710843374E-2</v>
      </c>
      <c r="AU13" s="16">
        <v>7.69230769230769E-2</v>
      </c>
      <c r="AV13" s="16">
        <v>3.03030303030303E-2</v>
      </c>
      <c r="AW13" s="16">
        <v>0</v>
      </c>
    </row>
    <row r="14" spans="2:49" x14ac:dyDescent="0.35">
      <c r="B14" s="17" t="s">
        <v>938</v>
      </c>
      <c r="C14" s="19">
        <v>2.8290282902828999E-2</v>
      </c>
      <c r="D14" s="19">
        <v>3.65853658536585E-2</v>
      </c>
      <c r="E14" s="19">
        <v>1.49253731343284E-2</v>
      </c>
      <c r="F14" s="19">
        <v>2.5210084033613401E-2</v>
      </c>
      <c r="G14" s="19">
        <v>1.6666666666666701E-2</v>
      </c>
      <c r="H14" s="19">
        <v>1.9230769230769201E-2</v>
      </c>
      <c r="I14" s="19">
        <v>1.5151515151515201E-2</v>
      </c>
      <c r="J14" s="19">
        <v>1.63934426229508E-2</v>
      </c>
      <c r="K14" s="19">
        <v>5.1282051282051301E-2</v>
      </c>
      <c r="L14" s="19">
        <v>1.2500000000000001E-2</v>
      </c>
      <c r="M14" s="19">
        <v>5.63380281690141E-2</v>
      </c>
      <c r="N14" s="19">
        <v>3.03030303030303E-2</v>
      </c>
      <c r="O14" s="19">
        <v>0.1875</v>
      </c>
      <c r="P14" s="19"/>
      <c r="Q14" s="19">
        <v>2.7616279069767401E-2</v>
      </c>
      <c r="R14" s="19"/>
      <c r="S14" s="19">
        <v>2.5412960609911099E-2</v>
      </c>
      <c r="T14" s="19"/>
      <c r="U14" s="19">
        <v>2.9850746268656699E-2</v>
      </c>
      <c r="V14" s="19"/>
      <c r="W14" s="19">
        <v>1.6260162601626001E-2</v>
      </c>
      <c r="X14" s="19"/>
      <c r="Y14" s="19">
        <v>2.9761904761904798E-2</v>
      </c>
      <c r="Z14" s="19">
        <v>3.03030303030303E-2</v>
      </c>
      <c r="AA14" s="19">
        <v>0</v>
      </c>
      <c r="AB14" s="19">
        <v>0</v>
      </c>
      <c r="AC14" s="19"/>
      <c r="AD14" s="19">
        <v>4.7945205479452101E-2</v>
      </c>
      <c r="AE14" s="19">
        <v>3.3333333333333298E-2</v>
      </c>
      <c r="AF14" s="19">
        <v>4.08163265306122E-2</v>
      </c>
      <c r="AG14" s="19">
        <v>1.1111111111111099E-2</v>
      </c>
      <c r="AH14" s="19">
        <v>4.0650406504064998E-2</v>
      </c>
      <c r="AI14" s="19">
        <v>1.1904761904761901E-2</v>
      </c>
      <c r="AJ14" s="19">
        <v>1.0869565217391301E-2</v>
      </c>
      <c r="AK14" s="19"/>
      <c r="AL14" s="19">
        <v>1.7543859649122799E-2</v>
      </c>
      <c r="AM14" s="19">
        <v>4.7244094488188997E-2</v>
      </c>
      <c r="AN14" s="19">
        <v>2.7149321266968299E-2</v>
      </c>
      <c r="AO14" s="19">
        <v>2.15827338129496E-2</v>
      </c>
      <c r="AP14" s="19">
        <v>5.2631578947368397E-2</v>
      </c>
      <c r="AQ14" s="19">
        <v>0.04</v>
      </c>
      <c r="AR14" s="19">
        <v>0</v>
      </c>
      <c r="AS14" s="19">
        <v>0.133333333333333</v>
      </c>
      <c r="AT14" s="19">
        <v>1.20481927710843E-2</v>
      </c>
      <c r="AU14" s="19">
        <v>0</v>
      </c>
      <c r="AV14" s="19">
        <v>0</v>
      </c>
      <c r="AW14" s="19">
        <v>2.32558139534884E-2</v>
      </c>
    </row>
    <row r="15" spans="2:49" x14ac:dyDescent="0.35">
      <c r="B15" s="17" t="s">
        <v>462</v>
      </c>
      <c r="C15" s="19">
        <v>0.27552275522755199</v>
      </c>
      <c r="D15" s="19">
        <v>0.17073170731707299</v>
      </c>
      <c r="E15" s="19">
        <v>0.29104477611940299</v>
      </c>
      <c r="F15" s="19">
        <v>0.29411764705882398</v>
      </c>
      <c r="G15" s="19">
        <v>0.233333333333333</v>
      </c>
      <c r="H15" s="19">
        <v>0.30769230769230799</v>
      </c>
      <c r="I15" s="19">
        <v>0.28787878787878801</v>
      </c>
      <c r="J15" s="19">
        <v>0.34426229508196698</v>
      </c>
      <c r="K15" s="19">
        <v>0.28205128205128199</v>
      </c>
      <c r="L15" s="19">
        <v>0.21249999999999999</v>
      </c>
      <c r="M15" s="19">
        <v>0.352112676056338</v>
      </c>
      <c r="N15" s="19">
        <v>0.36363636363636398</v>
      </c>
      <c r="O15" s="19">
        <v>6.25E-2</v>
      </c>
      <c r="P15" s="19"/>
      <c r="Q15" s="19">
        <v>0.27325581395348802</v>
      </c>
      <c r="R15" s="19"/>
      <c r="S15" s="19">
        <v>0.27445997458703902</v>
      </c>
      <c r="T15" s="19"/>
      <c r="U15" s="19">
        <v>0.27529021558872302</v>
      </c>
      <c r="V15" s="19"/>
      <c r="W15" s="19">
        <v>0.35772357723577197</v>
      </c>
      <c r="X15" s="19"/>
      <c r="Y15" s="19">
        <v>0.31944444444444398</v>
      </c>
      <c r="Z15" s="19">
        <v>0.19696969696969699</v>
      </c>
      <c r="AA15" s="19">
        <v>0.22222222222222199</v>
      </c>
      <c r="AB15" s="19">
        <v>0.33333333333333298</v>
      </c>
      <c r="AC15" s="19"/>
      <c r="AD15" s="19">
        <v>0.34931506849315103</v>
      </c>
      <c r="AE15" s="19">
        <v>0.32222222222222202</v>
      </c>
      <c r="AF15" s="19">
        <v>0.25510204081632698</v>
      </c>
      <c r="AG15" s="19">
        <v>0.3</v>
      </c>
      <c r="AH15" s="19">
        <v>0.25203252032520301</v>
      </c>
      <c r="AI15" s="19">
        <v>0.16666666666666699</v>
      </c>
      <c r="AJ15" s="19">
        <v>0.217391304347826</v>
      </c>
      <c r="AK15" s="19"/>
      <c r="AL15" s="19">
        <v>0.157894736842105</v>
      </c>
      <c r="AM15" s="19">
        <v>0.27559055118110198</v>
      </c>
      <c r="AN15" s="19">
        <v>0.31221719457013603</v>
      </c>
      <c r="AO15" s="19">
        <v>0.26618705035971202</v>
      </c>
      <c r="AP15" s="19">
        <v>0.21052631578947401</v>
      </c>
      <c r="AQ15" s="19">
        <v>0.32</v>
      </c>
      <c r="AR15" s="19">
        <v>0.5</v>
      </c>
      <c r="AS15" s="19">
        <v>0.133333333333333</v>
      </c>
      <c r="AT15" s="19">
        <v>0.25301204819277101</v>
      </c>
      <c r="AU15" s="19">
        <v>0.30769230769230799</v>
      </c>
      <c r="AV15" s="19">
        <v>0.24242424242424199</v>
      </c>
      <c r="AW15" s="19">
        <v>0.34883720930232598</v>
      </c>
    </row>
    <row r="16" spans="2:49" x14ac:dyDescent="0.35">
      <c r="B16" s="17" t="s">
        <v>463</v>
      </c>
      <c r="C16" s="20">
        <v>0.30750307503074997</v>
      </c>
      <c r="D16" s="20">
        <v>0.26829268292682901</v>
      </c>
      <c r="E16" s="20">
        <v>0.44029850746268701</v>
      </c>
      <c r="F16" s="20">
        <v>0.31932773109243701</v>
      </c>
      <c r="G16" s="20">
        <v>0.33333333333333298</v>
      </c>
      <c r="H16" s="20">
        <v>0.28846153846153799</v>
      </c>
      <c r="I16" s="20">
        <v>0.27272727272727298</v>
      </c>
      <c r="J16" s="20">
        <v>0.26229508196721302</v>
      </c>
      <c r="K16" s="20">
        <v>0.30769230769230799</v>
      </c>
      <c r="L16" s="20">
        <v>0.32500000000000001</v>
      </c>
      <c r="M16" s="20">
        <v>0.169014084507042</v>
      </c>
      <c r="N16" s="20">
        <v>0.18181818181818199</v>
      </c>
      <c r="O16" s="20">
        <v>0.375</v>
      </c>
      <c r="P16" s="20"/>
      <c r="Q16" s="20">
        <v>0.28924418604651198</v>
      </c>
      <c r="R16" s="20"/>
      <c r="S16" s="20">
        <v>0.30622617534942798</v>
      </c>
      <c r="T16" s="20"/>
      <c r="U16" s="20">
        <v>0.29353233830845799</v>
      </c>
      <c r="V16" s="20"/>
      <c r="W16" s="20">
        <v>0.23577235772357699</v>
      </c>
      <c r="X16" s="20"/>
      <c r="Y16" s="20">
        <v>0.25793650793650802</v>
      </c>
      <c r="Z16" s="20">
        <v>0.39772727272727298</v>
      </c>
      <c r="AA16" s="20">
        <v>0.38888888888888901</v>
      </c>
      <c r="AB16" s="20">
        <v>0.11111111111111099</v>
      </c>
      <c r="AC16" s="20"/>
      <c r="AD16" s="20">
        <v>9.5890410958904104E-2</v>
      </c>
      <c r="AE16" s="20">
        <v>0.3</v>
      </c>
      <c r="AF16" s="20">
        <v>0.28571428571428598</v>
      </c>
      <c r="AG16" s="20">
        <v>0.30555555555555602</v>
      </c>
      <c r="AH16" s="20">
        <v>0.25203252032520301</v>
      </c>
      <c r="AI16" s="20">
        <v>0.58333333333333304</v>
      </c>
      <c r="AJ16" s="20">
        <v>0.5</v>
      </c>
      <c r="AK16" s="20"/>
      <c r="AL16" s="20">
        <v>0.50877192982456099</v>
      </c>
      <c r="AM16" s="20">
        <v>0.28346456692913402</v>
      </c>
      <c r="AN16" s="20">
        <v>0.29864253393665202</v>
      </c>
      <c r="AO16" s="20">
        <v>0.215827338129496</v>
      </c>
      <c r="AP16" s="20">
        <v>0.26315789473684198</v>
      </c>
      <c r="AQ16" s="20">
        <v>0.36</v>
      </c>
      <c r="AR16" s="20">
        <v>-0.5</v>
      </c>
      <c r="AS16" s="20">
        <v>6.6666666666666693E-2</v>
      </c>
      <c r="AT16" s="20">
        <v>0.28915662650602397</v>
      </c>
      <c r="AU16" s="20">
        <v>0.38461538461538503</v>
      </c>
      <c r="AV16" s="20">
        <v>0.45454545454545497</v>
      </c>
      <c r="AW16" s="20">
        <v>0.372093023255814</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2.0910209102091001E-2</v>
      </c>
      <c r="D8" s="16">
        <v>3.65853658536585E-2</v>
      </c>
      <c r="E8" s="16">
        <v>2.9850746268656699E-2</v>
      </c>
      <c r="F8" s="16">
        <v>1.6806722689075598E-2</v>
      </c>
      <c r="G8" s="16">
        <v>6.6666666666666693E-2</v>
      </c>
      <c r="H8" s="16">
        <v>0</v>
      </c>
      <c r="I8" s="16">
        <v>1.5151515151515201E-2</v>
      </c>
      <c r="J8" s="16">
        <v>1.63934426229508E-2</v>
      </c>
      <c r="K8" s="16">
        <v>0</v>
      </c>
      <c r="L8" s="16">
        <v>1.2500000000000001E-2</v>
      </c>
      <c r="M8" s="16">
        <v>1.4084507042253501E-2</v>
      </c>
      <c r="N8" s="16">
        <v>0</v>
      </c>
      <c r="O8" s="16">
        <v>0</v>
      </c>
      <c r="P8" s="16"/>
      <c r="Q8" s="16">
        <v>2.0348837209302299E-2</v>
      </c>
      <c r="R8" s="16"/>
      <c r="S8" s="16">
        <v>2.1601016518424401E-2</v>
      </c>
      <c r="T8" s="16"/>
      <c r="U8" s="16">
        <v>1.99004975124378E-2</v>
      </c>
      <c r="V8" s="16"/>
      <c r="W8" s="16">
        <v>0</v>
      </c>
      <c r="X8" s="16"/>
      <c r="Y8" s="16">
        <v>1.58730158730159E-2</v>
      </c>
      <c r="Z8" s="16">
        <v>2.6515151515151499E-2</v>
      </c>
      <c r="AA8" s="16">
        <v>5.5555555555555601E-2</v>
      </c>
      <c r="AB8" s="16">
        <v>0</v>
      </c>
      <c r="AC8" s="16"/>
      <c r="AD8" s="16">
        <v>1.3698630136986301E-2</v>
      </c>
      <c r="AE8" s="16">
        <v>1.1111111111111099E-2</v>
      </c>
      <c r="AF8" s="16">
        <v>2.04081632653061E-2</v>
      </c>
      <c r="AG8" s="16">
        <v>2.7777777777777801E-2</v>
      </c>
      <c r="AH8" s="16">
        <v>8.1300813008130107E-3</v>
      </c>
      <c r="AI8" s="16">
        <v>4.7619047619047603E-2</v>
      </c>
      <c r="AJ8" s="16">
        <v>2.1739130434782601E-2</v>
      </c>
      <c r="AK8" s="16"/>
      <c r="AL8" s="16">
        <v>0</v>
      </c>
      <c r="AM8" s="16">
        <v>1.5748031496062999E-2</v>
      </c>
      <c r="AN8" s="16">
        <v>2.7149321266968299E-2</v>
      </c>
      <c r="AO8" s="16">
        <v>7.1942446043165497E-3</v>
      </c>
      <c r="AP8" s="16">
        <v>0</v>
      </c>
      <c r="AQ8" s="16">
        <v>0.04</v>
      </c>
      <c r="AR8" s="16">
        <v>0</v>
      </c>
      <c r="AS8" s="16">
        <v>0</v>
      </c>
      <c r="AT8" s="16">
        <v>2.40963855421687E-2</v>
      </c>
      <c r="AU8" s="16">
        <v>7.69230769230769E-2</v>
      </c>
      <c r="AV8" s="16">
        <v>3.03030303030303E-2</v>
      </c>
      <c r="AW8" s="16">
        <v>2.32558139534884E-2</v>
      </c>
    </row>
    <row r="9" spans="2:49" x14ac:dyDescent="0.35">
      <c r="B9" s="17" t="s">
        <v>933</v>
      </c>
      <c r="C9" s="16">
        <v>6.39606396063961E-2</v>
      </c>
      <c r="D9" s="16">
        <v>0.12195121951219499</v>
      </c>
      <c r="E9" s="16">
        <v>0.104477611940299</v>
      </c>
      <c r="F9" s="16">
        <v>3.3613445378151301E-2</v>
      </c>
      <c r="G9" s="16">
        <v>8.3333333333333301E-2</v>
      </c>
      <c r="H9" s="16">
        <v>5.7692307692307702E-2</v>
      </c>
      <c r="I9" s="16">
        <v>4.5454545454545497E-2</v>
      </c>
      <c r="J9" s="16">
        <v>3.2786885245901599E-2</v>
      </c>
      <c r="K9" s="16">
        <v>2.5641025641025599E-2</v>
      </c>
      <c r="L9" s="16">
        <v>6.25E-2</v>
      </c>
      <c r="M9" s="16">
        <v>5.63380281690141E-2</v>
      </c>
      <c r="N9" s="16">
        <v>3.03030303030303E-2</v>
      </c>
      <c r="O9" s="16">
        <v>0</v>
      </c>
      <c r="P9" s="16"/>
      <c r="Q9" s="16">
        <v>6.25E-2</v>
      </c>
      <c r="R9" s="16"/>
      <c r="S9" s="16">
        <v>6.2261753494282097E-2</v>
      </c>
      <c r="T9" s="16"/>
      <c r="U9" s="16">
        <v>6.3018242122719698E-2</v>
      </c>
      <c r="V9" s="16"/>
      <c r="W9" s="16">
        <v>8.9430894308943104E-2</v>
      </c>
      <c r="X9" s="16"/>
      <c r="Y9" s="16">
        <v>6.1507936507936498E-2</v>
      </c>
      <c r="Z9" s="16">
        <v>6.8181818181818205E-2</v>
      </c>
      <c r="AA9" s="16">
        <v>8.3333333333333301E-2</v>
      </c>
      <c r="AB9" s="16">
        <v>0</v>
      </c>
      <c r="AC9" s="16"/>
      <c r="AD9" s="16">
        <v>5.4794520547945202E-2</v>
      </c>
      <c r="AE9" s="16">
        <v>5.5555555555555601E-2</v>
      </c>
      <c r="AF9" s="16">
        <v>4.08163265306122E-2</v>
      </c>
      <c r="AG9" s="16">
        <v>5.5555555555555601E-2</v>
      </c>
      <c r="AH9" s="16">
        <v>7.3170731707317097E-2</v>
      </c>
      <c r="AI9" s="16">
        <v>2.3809523809523801E-2</v>
      </c>
      <c r="AJ9" s="16">
        <v>0.15217391304347799</v>
      </c>
      <c r="AK9" s="16"/>
      <c r="AL9" s="16">
        <v>8.7719298245614002E-2</v>
      </c>
      <c r="AM9" s="16">
        <v>7.8740157480315001E-2</v>
      </c>
      <c r="AN9" s="16">
        <v>5.8823529411764698E-2</v>
      </c>
      <c r="AO9" s="16">
        <v>4.3165467625899297E-2</v>
      </c>
      <c r="AP9" s="16">
        <v>5.2631578947368397E-2</v>
      </c>
      <c r="AQ9" s="16">
        <v>0.1</v>
      </c>
      <c r="AR9" s="16">
        <v>0</v>
      </c>
      <c r="AS9" s="16">
        <v>0.133333333333333</v>
      </c>
      <c r="AT9" s="16">
        <v>4.81927710843374E-2</v>
      </c>
      <c r="AU9" s="16">
        <v>0</v>
      </c>
      <c r="AV9" s="16">
        <v>6.0606060606060601E-2</v>
      </c>
      <c r="AW9" s="16">
        <v>6.9767441860465101E-2</v>
      </c>
    </row>
    <row r="10" spans="2:49" x14ac:dyDescent="0.35">
      <c r="B10" s="17" t="s">
        <v>934</v>
      </c>
      <c r="C10" s="16">
        <v>9.9630996309963096E-2</v>
      </c>
      <c r="D10" s="16">
        <v>0.134146341463415</v>
      </c>
      <c r="E10" s="16">
        <v>0.134328358208955</v>
      </c>
      <c r="F10" s="16">
        <v>0.109243697478992</v>
      </c>
      <c r="G10" s="16">
        <v>0.116666666666667</v>
      </c>
      <c r="H10" s="16">
        <v>0.115384615384615</v>
      </c>
      <c r="I10" s="16">
        <v>0.10606060606060599</v>
      </c>
      <c r="J10" s="16">
        <v>6.5573770491803296E-2</v>
      </c>
      <c r="K10" s="16">
        <v>5.1282051282051301E-2</v>
      </c>
      <c r="L10" s="16">
        <v>0.05</v>
      </c>
      <c r="M10" s="16">
        <v>8.4507042253521097E-2</v>
      </c>
      <c r="N10" s="16">
        <v>6.0606060606060601E-2</v>
      </c>
      <c r="O10" s="16">
        <v>6.25E-2</v>
      </c>
      <c r="P10" s="16"/>
      <c r="Q10" s="16">
        <v>0.106104651162791</v>
      </c>
      <c r="R10" s="16"/>
      <c r="S10" s="16">
        <v>0.10165184243964399</v>
      </c>
      <c r="T10" s="16"/>
      <c r="U10" s="16">
        <v>0.112769485903814</v>
      </c>
      <c r="V10" s="16"/>
      <c r="W10" s="16">
        <v>0.13008130081300801</v>
      </c>
      <c r="X10" s="16"/>
      <c r="Y10" s="16">
        <v>8.3333333333333301E-2</v>
      </c>
      <c r="Z10" s="16">
        <v>0.12121212121212099</v>
      </c>
      <c r="AA10" s="16">
        <v>0.194444444444444</v>
      </c>
      <c r="AB10" s="16">
        <v>0</v>
      </c>
      <c r="AC10" s="16"/>
      <c r="AD10" s="16">
        <v>8.9041095890410996E-2</v>
      </c>
      <c r="AE10" s="16">
        <v>5.5555555555555601E-2</v>
      </c>
      <c r="AF10" s="16">
        <v>0.122448979591837</v>
      </c>
      <c r="AG10" s="16">
        <v>7.2222222222222202E-2</v>
      </c>
      <c r="AH10" s="16">
        <v>0.105691056910569</v>
      </c>
      <c r="AI10" s="16">
        <v>0.15476190476190499</v>
      </c>
      <c r="AJ10" s="16">
        <v>0.13043478260869601</v>
      </c>
      <c r="AK10" s="16"/>
      <c r="AL10" s="16">
        <v>0.22807017543859601</v>
      </c>
      <c r="AM10" s="16">
        <v>0.12598425196850399</v>
      </c>
      <c r="AN10" s="16">
        <v>9.0497737556561098E-2</v>
      </c>
      <c r="AO10" s="16">
        <v>9.3525179856115095E-2</v>
      </c>
      <c r="AP10" s="16">
        <v>0.21052631578947401</v>
      </c>
      <c r="AQ10" s="16">
        <v>0.1</v>
      </c>
      <c r="AR10" s="16">
        <v>0</v>
      </c>
      <c r="AS10" s="16">
        <v>6.6666666666666693E-2</v>
      </c>
      <c r="AT10" s="16">
        <v>4.81927710843374E-2</v>
      </c>
      <c r="AU10" s="16">
        <v>7.69230769230769E-2</v>
      </c>
      <c r="AV10" s="16">
        <v>6.0606060606060601E-2</v>
      </c>
      <c r="AW10" s="16">
        <v>4.6511627906976702E-2</v>
      </c>
    </row>
    <row r="11" spans="2:49" x14ac:dyDescent="0.35">
      <c r="B11" s="17" t="s">
        <v>935</v>
      </c>
      <c r="C11" s="16">
        <v>0.109471094710947</v>
      </c>
      <c r="D11" s="16">
        <v>0.146341463414634</v>
      </c>
      <c r="E11" s="16">
        <v>7.4626865671641798E-2</v>
      </c>
      <c r="F11" s="16">
        <v>0.11764705882352899</v>
      </c>
      <c r="G11" s="16">
        <v>8.3333333333333301E-2</v>
      </c>
      <c r="H11" s="16">
        <v>9.6153846153846201E-2</v>
      </c>
      <c r="I11" s="16">
        <v>0.13636363636363599</v>
      </c>
      <c r="J11" s="16">
        <v>8.1967213114754106E-2</v>
      </c>
      <c r="K11" s="16">
        <v>0.128205128205128</v>
      </c>
      <c r="L11" s="16">
        <v>0.13750000000000001</v>
      </c>
      <c r="M11" s="16">
        <v>9.85915492957746E-2</v>
      </c>
      <c r="N11" s="16">
        <v>0.15151515151515199</v>
      </c>
      <c r="O11" s="16">
        <v>6.25E-2</v>
      </c>
      <c r="P11" s="16"/>
      <c r="Q11" s="16">
        <v>0.104651162790698</v>
      </c>
      <c r="R11" s="16"/>
      <c r="S11" s="16">
        <v>0.111817026683609</v>
      </c>
      <c r="T11" s="16"/>
      <c r="U11" s="16">
        <v>0.102819237147595</v>
      </c>
      <c r="V11" s="16"/>
      <c r="W11" s="16">
        <v>0.113821138211382</v>
      </c>
      <c r="X11" s="16"/>
      <c r="Y11" s="16">
        <v>9.9206349206349201E-2</v>
      </c>
      <c r="Z11" s="16">
        <v>0.125</v>
      </c>
      <c r="AA11" s="16">
        <v>0.11111111111111099</v>
      </c>
      <c r="AB11" s="16">
        <v>0.22222222222222199</v>
      </c>
      <c r="AC11" s="16"/>
      <c r="AD11" s="16">
        <v>0.116438356164384</v>
      </c>
      <c r="AE11" s="16">
        <v>0.11111111111111099</v>
      </c>
      <c r="AF11" s="16">
        <v>0.13265306122449</v>
      </c>
      <c r="AG11" s="16">
        <v>0.105555555555556</v>
      </c>
      <c r="AH11" s="16">
        <v>8.9430894308943104E-2</v>
      </c>
      <c r="AI11" s="16">
        <v>0.107142857142857</v>
      </c>
      <c r="AJ11" s="16">
        <v>0.108695652173913</v>
      </c>
      <c r="AK11" s="16"/>
      <c r="AL11" s="16">
        <v>5.2631578947368397E-2</v>
      </c>
      <c r="AM11" s="16">
        <v>0.133858267716535</v>
      </c>
      <c r="AN11" s="16">
        <v>9.9547511312217202E-2</v>
      </c>
      <c r="AO11" s="16">
        <v>0.107913669064748</v>
      </c>
      <c r="AP11" s="16">
        <v>0.21052631578947401</v>
      </c>
      <c r="AQ11" s="16">
        <v>0.04</v>
      </c>
      <c r="AR11" s="16">
        <v>0</v>
      </c>
      <c r="AS11" s="16">
        <v>0.2</v>
      </c>
      <c r="AT11" s="16">
        <v>0.120481927710843</v>
      </c>
      <c r="AU11" s="16">
        <v>7.69230769230769E-2</v>
      </c>
      <c r="AV11" s="16">
        <v>0.21212121212121199</v>
      </c>
      <c r="AW11" s="16">
        <v>9.3023255813953501E-2</v>
      </c>
    </row>
    <row r="12" spans="2:49" x14ac:dyDescent="0.35">
      <c r="B12" s="17" t="s">
        <v>936</v>
      </c>
      <c r="C12" s="16">
        <v>9.4710947109471103E-2</v>
      </c>
      <c r="D12" s="16">
        <v>0.146341463414634</v>
      </c>
      <c r="E12" s="16">
        <v>7.4626865671641798E-2</v>
      </c>
      <c r="F12" s="16">
        <v>8.40336134453782E-2</v>
      </c>
      <c r="G12" s="16">
        <v>6.6666666666666693E-2</v>
      </c>
      <c r="H12" s="16">
        <v>9.6153846153846201E-2</v>
      </c>
      <c r="I12" s="16">
        <v>6.0606060606060601E-2</v>
      </c>
      <c r="J12" s="16">
        <v>8.1967213114754106E-2</v>
      </c>
      <c r="K12" s="16">
        <v>7.69230769230769E-2</v>
      </c>
      <c r="L12" s="16">
        <v>0.125</v>
      </c>
      <c r="M12" s="16">
        <v>0.11267605633802801</v>
      </c>
      <c r="N12" s="16">
        <v>9.0909090909090898E-2</v>
      </c>
      <c r="O12" s="16">
        <v>0.1875</v>
      </c>
      <c r="P12" s="16"/>
      <c r="Q12" s="16">
        <v>9.3023255813953501E-2</v>
      </c>
      <c r="R12" s="16"/>
      <c r="S12" s="16">
        <v>9.6569250317662003E-2</v>
      </c>
      <c r="T12" s="16"/>
      <c r="U12" s="16">
        <v>8.7893864013267001E-2</v>
      </c>
      <c r="V12" s="16"/>
      <c r="W12" s="16">
        <v>8.1300813008130093E-2</v>
      </c>
      <c r="X12" s="16"/>
      <c r="Y12" s="16">
        <v>0.101190476190476</v>
      </c>
      <c r="Z12" s="16">
        <v>8.3333333333333301E-2</v>
      </c>
      <c r="AA12" s="16">
        <v>5.5555555555555601E-2</v>
      </c>
      <c r="AB12" s="16">
        <v>0.22222222222222199</v>
      </c>
      <c r="AC12" s="16"/>
      <c r="AD12" s="16">
        <v>9.5890410958904104E-2</v>
      </c>
      <c r="AE12" s="16">
        <v>7.7777777777777807E-2</v>
      </c>
      <c r="AF12" s="16">
        <v>9.1836734693877597E-2</v>
      </c>
      <c r="AG12" s="16">
        <v>0.122222222222222</v>
      </c>
      <c r="AH12" s="16">
        <v>0.12195121951219499</v>
      </c>
      <c r="AI12" s="16">
        <v>3.5714285714285698E-2</v>
      </c>
      <c r="AJ12" s="16">
        <v>7.6086956521739094E-2</v>
      </c>
      <c r="AK12" s="16"/>
      <c r="AL12" s="16">
        <v>7.0175438596491196E-2</v>
      </c>
      <c r="AM12" s="16">
        <v>7.8740157480315001E-2</v>
      </c>
      <c r="AN12" s="16">
        <v>7.69230769230769E-2</v>
      </c>
      <c r="AO12" s="16">
        <v>0.115107913669065</v>
      </c>
      <c r="AP12" s="16">
        <v>0.105263157894737</v>
      </c>
      <c r="AQ12" s="16">
        <v>0.1</v>
      </c>
      <c r="AR12" s="16">
        <v>0.5</v>
      </c>
      <c r="AS12" s="16">
        <v>6.6666666666666693E-2</v>
      </c>
      <c r="AT12" s="16">
        <v>0.132530120481928</v>
      </c>
      <c r="AU12" s="16">
        <v>0.30769230769230799</v>
      </c>
      <c r="AV12" s="16">
        <v>6.0606060606060601E-2</v>
      </c>
      <c r="AW12" s="16">
        <v>9.3023255813953501E-2</v>
      </c>
    </row>
    <row r="13" spans="2:49" x14ac:dyDescent="0.35">
      <c r="B13" s="17" t="s">
        <v>937</v>
      </c>
      <c r="C13" s="16">
        <v>9.8400984009840098E-2</v>
      </c>
      <c r="D13" s="16">
        <v>0.109756097560976</v>
      </c>
      <c r="E13" s="16">
        <v>7.4626865671641798E-2</v>
      </c>
      <c r="F13" s="16">
        <v>0.10084033613445401</v>
      </c>
      <c r="G13" s="16">
        <v>0.1</v>
      </c>
      <c r="H13" s="16">
        <v>9.6153846153846201E-2</v>
      </c>
      <c r="I13" s="16">
        <v>9.0909090909090898E-2</v>
      </c>
      <c r="J13" s="16">
        <v>8.1967213114754106E-2</v>
      </c>
      <c r="K13" s="16">
        <v>0.102564102564103</v>
      </c>
      <c r="L13" s="16">
        <v>0.13750000000000001</v>
      </c>
      <c r="M13" s="16">
        <v>0.11267605633802801</v>
      </c>
      <c r="N13" s="16">
        <v>0.12121212121212099</v>
      </c>
      <c r="O13" s="16">
        <v>0</v>
      </c>
      <c r="P13" s="16"/>
      <c r="Q13" s="16">
        <v>0.101744186046512</v>
      </c>
      <c r="R13" s="16"/>
      <c r="S13" s="16">
        <v>9.9110546378653103E-2</v>
      </c>
      <c r="T13" s="16"/>
      <c r="U13" s="16">
        <v>0.102819237147595</v>
      </c>
      <c r="V13" s="16"/>
      <c r="W13" s="16">
        <v>8.9430894308943104E-2</v>
      </c>
      <c r="X13" s="16"/>
      <c r="Y13" s="16">
        <v>9.3253968253968297E-2</v>
      </c>
      <c r="Z13" s="16">
        <v>0.10606060606060599</v>
      </c>
      <c r="AA13" s="16">
        <v>8.3333333333333301E-2</v>
      </c>
      <c r="AB13" s="16">
        <v>0.22222222222222199</v>
      </c>
      <c r="AC13" s="16"/>
      <c r="AD13" s="16">
        <v>9.5890410958904104E-2</v>
      </c>
      <c r="AE13" s="16">
        <v>0.11111111111111099</v>
      </c>
      <c r="AF13" s="16">
        <v>0.11224489795918401</v>
      </c>
      <c r="AG13" s="16">
        <v>7.2222222222222202E-2</v>
      </c>
      <c r="AH13" s="16">
        <v>8.9430894308943104E-2</v>
      </c>
      <c r="AI13" s="16">
        <v>0.15476190476190499</v>
      </c>
      <c r="AJ13" s="16">
        <v>8.6956521739130405E-2</v>
      </c>
      <c r="AK13" s="16"/>
      <c r="AL13" s="16">
        <v>0.105263157894737</v>
      </c>
      <c r="AM13" s="16">
        <v>0.118110236220472</v>
      </c>
      <c r="AN13" s="16">
        <v>8.1447963800904993E-2</v>
      </c>
      <c r="AO13" s="16">
        <v>0.12949640287769801</v>
      </c>
      <c r="AP13" s="16">
        <v>0</v>
      </c>
      <c r="AQ13" s="16">
        <v>0.08</v>
      </c>
      <c r="AR13" s="16">
        <v>0</v>
      </c>
      <c r="AS13" s="16">
        <v>0.2</v>
      </c>
      <c r="AT13" s="16">
        <v>9.6385542168674704E-2</v>
      </c>
      <c r="AU13" s="16">
        <v>7.69230769230769E-2</v>
      </c>
      <c r="AV13" s="16">
        <v>6.0606060606060601E-2</v>
      </c>
      <c r="AW13" s="16">
        <v>0.116279069767442</v>
      </c>
    </row>
    <row r="14" spans="2:49" x14ac:dyDescent="0.35">
      <c r="B14" s="17" t="s">
        <v>938</v>
      </c>
      <c r="C14" s="19">
        <v>6.39606396063961E-2</v>
      </c>
      <c r="D14" s="19">
        <v>4.8780487804878099E-2</v>
      </c>
      <c r="E14" s="19">
        <v>5.9701492537313397E-2</v>
      </c>
      <c r="F14" s="19">
        <v>5.0420168067226899E-2</v>
      </c>
      <c r="G14" s="19">
        <v>0.1</v>
      </c>
      <c r="H14" s="19">
        <v>1.9230769230769201E-2</v>
      </c>
      <c r="I14" s="19">
        <v>0.10606060606060599</v>
      </c>
      <c r="J14" s="19">
        <v>4.91803278688525E-2</v>
      </c>
      <c r="K14" s="19">
        <v>7.69230769230769E-2</v>
      </c>
      <c r="L14" s="19">
        <v>3.7499999999999999E-2</v>
      </c>
      <c r="M14" s="19">
        <v>7.0422535211267595E-2</v>
      </c>
      <c r="N14" s="19">
        <v>6.0606060606060601E-2</v>
      </c>
      <c r="O14" s="19">
        <v>0.25</v>
      </c>
      <c r="P14" s="19"/>
      <c r="Q14" s="19">
        <v>6.8313953488372103E-2</v>
      </c>
      <c r="R14" s="19"/>
      <c r="S14" s="19">
        <v>6.2261753494282097E-2</v>
      </c>
      <c r="T14" s="19"/>
      <c r="U14" s="19">
        <v>6.7993366500829197E-2</v>
      </c>
      <c r="V14" s="19"/>
      <c r="W14" s="19">
        <v>4.8780487804878099E-2</v>
      </c>
      <c r="X14" s="19"/>
      <c r="Y14" s="19">
        <v>5.7539682539682502E-2</v>
      </c>
      <c r="Z14" s="19">
        <v>8.3333333333333301E-2</v>
      </c>
      <c r="AA14" s="19">
        <v>2.7777777777777801E-2</v>
      </c>
      <c r="AB14" s="19">
        <v>0</v>
      </c>
      <c r="AC14" s="19"/>
      <c r="AD14" s="19">
        <v>8.2191780821917804E-2</v>
      </c>
      <c r="AE14" s="19">
        <v>5.5555555555555601E-2</v>
      </c>
      <c r="AF14" s="19">
        <v>4.08163265306122E-2</v>
      </c>
      <c r="AG14" s="19">
        <v>5.5555555555555601E-2</v>
      </c>
      <c r="AH14" s="19">
        <v>8.1300813008130093E-2</v>
      </c>
      <c r="AI14" s="19">
        <v>0.107142857142857</v>
      </c>
      <c r="AJ14" s="19">
        <v>2.1739130434782601E-2</v>
      </c>
      <c r="AK14" s="19"/>
      <c r="AL14" s="19">
        <v>3.5087719298245598E-2</v>
      </c>
      <c r="AM14" s="19">
        <v>6.2992125984251995E-2</v>
      </c>
      <c r="AN14" s="19">
        <v>6.7873303167420795E-2</v>
      </c>
      <c r="AO14" s="19">
        <v>8.6330935251798593E-2</v>
      </c>
      <c r="AP14" s="19">
        <v>5.2631578947368397E-2</v>
      </c>
      <c r="AQ14" s="19">
        <v>0.14000000000000001</v>
      </c>
      <c r="AR14" s="19">
        <v>0</v>
      </c>
      <c r="AS14" s="19">
        <v>0</v>
      </c>
      <c r="AT14" s="19">
        <v>6.02409638554217E-2</v>
      </c>
      <c r="AU14" s="19">
        <v>0</v>
      </c>
      <c r="AV14" s="19">
        <v>3.03030303030303E-2</v>
      </c>
      <c r="AW14" s="19">
        <v>2.32558139534884E-2</v>
      </c>
    </row>
    <row r="15" spans="2:49" x14ac:dyDescent="0.35">
      <c r="B15" s="17" t="s">
        <v>462</v>
      </c>
      <c r="C15" s="19">
        <v>0.44895448954489497</v>
      </c>
      <c r="D15" s="19">
        <v>0.25609756097560998</v>
      </c>
      <c r="E15" s="19">
        <v>0.44776119402985098</v>
      </c>
      <c r="F15" s="19">
        <v>0.48739495798319299</v>
      </c>
      <c r="G15" s="19">
        <v>0.38333333333333303</v>
      </c>
      <c r="H15" s="19">
        <v>0.51923076923076905</v>
      </c>
      <c r="I15" s="19">
        <v>0.439393939393939</v>
      </c>
      <c r="J15" s="19">
        <v>0.59016393442622905</v>
      </c>
      <c r="K15" s="19">
        <v>0.53846153846153799</v>
      </c>
      <c r="L15" s="19">
        <v>0.4375</v>
      </c>
      <c r="M15" s="19">
        <v>0.45070422535211302</v>
      </c>
      <c r="N15" s="19">
        <v>0.48484848484848497</v>
      </c>
      <c r="O15" s="19">
        <v>0.4375</v>
      </c>
      <c r="P15" s="19"/>
      <c r="Q15" s="19">
        <v>0.44331395348837199</v>
      </c>
      <c r="R15" s="19"/>
      <c r="S15" s="19">
        <v>0.444726810673443</v>
      </c>
      <c r="T15" s="19"/>
      <c r="U15" s="19">
        <v>0.442786069651741</v>
      </c>
      <c r="V15" s="19"/>
      <c r="W15" s="19">
        <v>0.44715447154471499</v>
      </c>
      <c r="X15" s="19"/>
      <c r="Y15" s="19">
        <v>0.48809523809523803</v>
      </c>
      <c r="Z15" s="19">
        <v>0.38636363636363602</v>
      </c>
      <c r="AA15" s="19">
        <v>0.38888888888888901</v>
      </c>
      <c r="AB15" s="19">
        <v>0.33333333333333298</v>
      </c>
      <c r="AC15" s="19"/>
      <c r="AD15" s="19">
        <v>0.45205479452054798</v>
      </c>
      <c r="AE15" s="19">
        <v>0.52222222222222203</v>
      </c>
      <c r="AF15" s="19">
        <v>0.43877551020408201</v>
      </c>
      <c r="AG15" s="19">
        <v>0.48888888888888898</v>
      </c>
      <c r="AH15" s="19">
        <v>0.430894308943089</v>
      </c>
      <c r="AI15" s="19">
        <v>0.36904761904761901</v>
      </c>
      <c r="AJ15" s="19">
        <v>0.40217391304347799</v>
      </c>
      <c r="AK15" s="19"/>
      <c r="AL15" s="19">
        <v>0.42105263157894701</v>
      </c>
      <c r="AM15" s="19">
        <v>0.38582677165354301</v>
      </c>
      <c r="AN15" s="19">
        <v>0.49773755656108598</v>
      </c>
      <c r="AO15" s="19">
        <v>0.41726618705036</v>
      </c>
      <c r="AP15" s="19">
        <v>0.36842105263157898</v>
      </c>
      <c r="AQ15" s="19">
        <v>0.4</v>
      </c>
      <c r="AR15" s="19">
        <v>0.5</v>
      </c>
      <c r="AS15" s="19">
        <v>0.33333333333333298</v>
      </c>
      <c r="AT15" s="19">
        <v>0.469879518072289</v>
      </c>
      <c r="AU15" s="19">
        <v>0.38461538461538503</v>
      </c>
      <c r="AV15" s="19">
        <v>0.48484848484848497</v>
      </c>
      <c r="AW15" s="19">
        <v>0.53488372093023295</v>
      </c>
    </row>
    <row r="16" spans="2:49" x14ac:dyDescent="0.35">
      <c r="B16" s="17" t="s">
        <v>463</v>
      </c>
      <c r="C16" s="20">
        <v>-7.2570725707257006E-2</v>
      </c>
      <c r="D16" s="20">
        <v>-1.21951219512195E-2</v>
      </c>
      <c r="E16" s="20">
        <v>5.9701492537313397E-2</v>
      </c>
      <c r="F16" s="20">
        <v>-7.5630252100840303E-2</v>
      </c>
      <c r="G16" s="20">
        <v>-5.5511151231257802E-17</v>
      </c>
      <c r="H16" s="20">
        <v>-3.8461538461538498E-2</v>
      </c>
      <c r="I16" s="20">
        <v>-9.0909090909090898E-2</v>
      </c>
      <c r="J16" s="20">
        <v>-9.8360655737704902E-2</v>
      </c>
      <c r="K16" s="20">
        <v>-0.17948717948717899</v>
      </c>
      <c r="L16" s="20">
        <v>-0.17499999999999999</v>
      </c>
      <c r="M16" s="20">
        <v>-0.140845070422535</v>
      </c>
      <c r="N16" s="20">
        <v>-0.18181818181818199</v>
      </c>
      <c r="O16" s="20">
        <v>-0.375</v>
      </c>
      <c r="P16" s="20"/>
      <c r="Q16" s="20">
        <v>-7.4127906976744207E-2</v>
      </c>
      <c r="R16" s="20"/>
      <c r="S16" s="20">
        <v>-7.2426937738246502E-2</v>
      </c>
      <c r="T16" s="20"/>
      <c r="U16" s="20">
        <v>-6.3018242122719795E-2</v>
      </c>
      <c r="V16" s="20"/>
      <c r="W16" s="20">
        <v>5.5511151231257802E-17</v>
      </c>
      <c r="X16" s="20"/>
      <c r="Y16" s="20">
        <v>-9.1269841269841306E-2</v>
      </c>
      <c r="Z16" s="20">
        <v>-5.6818181818181802E-2</v>
      </c>
      <c r="AA16" s="20">
        <v>0.16666666666666699</v>
      </c>
      <c r="AB16" s="20">
        <v>-0.44444444444444398</v>
      </c>
      <c r="AC16" s="20"/>
      <c r="AD16" s="20">
        <v>-0.116438356164384</v>
      </c>
      <c r="AE16" s="20">
        <v>-0.122222222222222</v>
      </c>
      <c r="AF16" s="20">
        <v>-6.1224489795918401E-2</v>
      </c>
      <c r="AG16" s="20">
        <v>-9.44444444444444E-2</v>
      </c>
      <c r="AH16" s="20">
        <v>-0.105691056910569</v>
      </c>
      <c r="AI16" s="20">
        <v>-7.1428571428571397E-2</v>
      </c>
      <c r="AJ16" s="20">
        <v>0.119565217391304</v>
      </c>
      <c r="AK16" s="20"/>
      <c r="AL16" s="20">
        <v>0.105263157894737</v>
      </c>
      <c r="AM16" s="20">
        <v>-3.9370078740157501E-2</v>
      </c>
      <c r="AN16" s="20">
        <v>-4.9773755656108601E-2</v>
      </c>
      <c r="AO16" s="20">
        <v>-0.18705035971223</v>
      </c>
      <c r="AP16" s="20">
        <v>0.105263157894737</v>
      </c>
      <c r="AQ16" s="20">
        <v>-0.08</v>
      </c>
      <c r="AR16" s="20">
        <v>-0.5</v>
      </c>
      <c r="AS16" s="20">
        <v>-6.6666666666666693E-2</v>
      </c>
      <c r="AT16" s="20">
        <v>-0.16867469879518099</v>
      </c>
      <c r="AU16" s="20">
        <v>-0.230769230769231</v>
      </c>
      <c r="AV16" s="20">
        <v>0</v>
      </c>
      <c r="AW16" s="20">
        <v>-9.3023255813953501E-2</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8.61008610086101E-3</v>
      </c>
      <c r="D8" s="16">
        <v>1.21951219512195E-2</v>
      </c>
      <c r="E8" s="16">
        <v>0</v>
      </c>
      <c r="F8" s="16">
        <v>8.4033613445378096E-3</v>
      </c>
      <c r="G8" s="16">
        <v>0.05</v>
      </c>
      <c r="H8" s="16">
        <v>0</v>
      </c>
      <c r="I8" s="16">
        <v>1.5151515151515201E-2</v>
      </c>
      <c r="J8" s="16">
        <v>0</v>
      </c>
      <c r="K8" s="16">
        <v>0</v>
      </c>
      <c r="L8" s="16">
        <v>1.2500000000000001E-2</v>
      </c>
      <c r="M8" s="16">
        <v>0</v>
      </c>
      <c r="N8" s="16">
        <v>0</v>
      </c>
      <c r="O8" s="16">
        <v>0</v>
      </c>
      <c r="P8" s="16"/>
      <c r="Q8" s="16">
        <v>8.7209302325581394E-3</v>
      </c>
      <c r="R8" s="16"/>
      <c r="S8" s="16">
        <v>8.8945362134688708E-3</v>
      </c>
      <c r="T8" s="16"/>
      <c r="U8" s="16">
        <v>9.9502487562189105E-3</v>
      </c>
      <c r="V8" s="16"/>
      <c r="W8" s="16">
        <v>0</v>
      </c>
      <c r="X8" s="16"/>
      <c r="Y8" s="16">
        <v>1.9841269841269801E-3</v>
      </c>
      <c r="Z8" s="16">
        <v>1.5151515151515201E-2</v>
      </c>
      <c r="AA8" s="16">
        <v>5.5555555555555601E-2</v>
      </c>
      <c r="AB8" s="16">
        <v>0</v>
      </c>
      <c r="AC8" s="16"/>
      <c r="AD8" s="16">
        <v>0</v>
      </c>
      <c r="AE8" s="16">
        <v>0</v>
      </c>
      <c r="AF8" s="16">
        <v>1.02040816326531E-2</v>
      </c>
      <c r="AG8" s="16">
        <v>5.5555555555555601E-3</v>
      </c>
      <c r="AH8" s="16">
        <v>8.1300813008130107E-3</v>
      </c>
      <c r="AI8" s="16">
        <v>3.5714285714285698E-2</v>
      </c>
      <c r="AJ8" s="16">
        <v>1.0869565217391301E-2</v>
      </c>
      <c r="AK8" s="16"/>
      <c r="AL8" s="16">
        <v>0</v>
      </c>
      <c r="AM8" s="16">
        <v>7.8740157480314994E-3</v>
      </c>
      <c r="AN8" s="16">
        <v>4.5248868778280504E-3</v>
      </c>
      <c r="AO8" s="16">
        <v>7.1942446043165497E-3</v>
      </c>
      <c r="AP8" s="16">
        <v>0</v>
      </c>
      <c r="AQ8" s="16">
        <v>0.04</v>
      </c>
      <c r="AR8" s="16">
        <v>0</v>
      </c>
      <c r="AS8" s="16">
        <v>0</v>
      </c>
      <c r="AT8" s="16">
        <v>0</v>
      </c>
      <c r="AU8" s="16">
        <v>0</v>
      </c>
      <c r="AV8" s="16">
        <v>0</v>
      </c>
      <c r="AW8" s="16">
        <v>2.32558139534884E-2</v>
      </c>
    </row>
    <row r="9" spans="2:49" x14ac:dyDescent="0.35">
      <c r="B9" s="17" t="s">
        <v>933</v>
      </c>
      <c r="C9" s="16">
        <v>3.6900369003690002E-2</v>
      </c>
      <c r="D9" s="16">
        <v>9.7560975609756101E-2</v>
      </c>
      <c r="E9" s="16">
        <v>5.22388059701493E-2</v>
      </c>
      <c r="F9" s="16">
        <v>8.4033613445378096E-3</v>
      </c>
      <c r="G9" s="16">
        <v>6.6666666666666693E-2</v>
      </c>
      <c r="H9" s="16">
        <v>3.8461538461538498E-2</v>
      </c>
      <c r="I9" s="16">
        <v>0</v>
      </c>
      <c r="J9" s="16">
        <v>3.2786885245901599E-2</v>
      </c>
      <c r="K9" s="16">
        <v>2.5641025641025599E-2</v>
      </c>
      <c r="L9" s="16">
        <v>3.7499999999999999E-2</v>
      </c>
      <c r="M9" s="16">
        <v>1.4084507042253501E-2</v>
      </c>
      <c r="N9" s="16">
        <v>3.03030303030303E-2</v>
      </c>
      <c r="O9" s="16">
        <v>0</v>
      </c>
      <c r="P9" s="16"/>
      <c r="Q9" s="16">
        <v>3.1976744186046499E-2</v>
      </c>
      <c r="R9" s="16"/>
      <c r="S9" s="16">
        <v>3.4307496823379899E-2</v>
      </c>
      <c r="T9" s="16"/>
      <c r="U9" s="16">
        <v>3.3167495854062999E-2</v>
      </c>
      <c r="V9" s="16"/>
      <c r="W9" s="16">
        <v>3.2520325203252001E-2</v>
      </c>
      <c r="X9" s="16"/>
      <c r="Y9" s="16">
        <v>2.7777777777777801E-2</v>
      </c>
      <c r="Z9" s="16">
        <v>5.3030303030302997E-2</v>
      </c>
      <c r="AA9" s="16">
        <v>5.5555555555555601E-2</v>
      </c>
      <c r="AB9" s="16">
        <v>0</v>
      </c>
      <c r="AC9" s="16"/>
      <c r="AD9" s="16">
        <v>4.1095890410958902E-2</v>
      </c>
      <c r="AE9" s="16">
        <v>0</v>
      </c>
      <c r="AF9" s="16">
        <v>0</v>
      </c>
      <c r="AG9" s="16">
        <v>5.5555555555555601E-2</v>
      </c>
      <c r="AH9" s="16">
        <v>1.6260162601626001E-2</v>
      </c>
      <c r="AI9" s="16">
        <v>2.3809523809523801E-2</v>
      </c>
      <c r="AJ9" s="16">
        <v>0.108695652173913</v>
      </c>
      <c r="AK9" s="16"/>
      <c r="AL9" s="16">
        <v>3.5087719298245598E-2</v>
      </c>
      <c r="AM9" s="16">
        <v>7.0866141732283505E-2</v>
      </c>
      <c r="AN9" s="16">
        <v>1.8099547511312201E-2</v>
      </c>
      <c r="AO9" s="16">
        <v>1.4388489208633099E-2</v>
      </c>
      <c r="AP9" s="16">
        <v>0</v>
      </c>
      <c r="AQ9" s="16">
        <v>0.06</v>
      </c>
      <c r="AR9" s="16">
        <v>0</v>
      </c>
      <c r="AS9" s="16">
        <v>0</v>
      </c>
      <c r="AT9" s="16">
        <v>2.40963855421687E-2</v>
      </c>
      <c r="AU9" s="16">
        <v>0</v>
      </c>
      <c r="AV9" s="16">
        <v>9.0909090909090898E-2</v>
      </c>
      <c r="AW9" s="16">
        <v>9.3023255813953501E-2</v>
      </c>
    </row>
    <row r="10" spans="2:49" x14ac:dyDescent="0.35">
      <c r="B10" s="17" t="s">
        <v>934</v>
      </c>
      <c r="C10" s="16">
        <v>5.9040590405904099E-2</v>
      </c>
      <c r="D10" s="16">
        <v>2.4390243902439001E-2</v>
      </c>
      <c r="E10" s="16">
        <v>8.9552238805970102E-2</v>
      </c>
      <c r="F10" s="16">
        <v>3.3613445378151301E-2</v>
      </c>
      <c r="G10" s="16">
        <v>6.6666666666666693E-2</v>
      </c>
      <c r="H10" s="16">
        <v>9.6153846153846201E-2</v>
      </c>
      <c r="I10" s="16">
        <v>4.5454545454545497E-2</v>
      </c>
      <c r="J10" s="16">
        <v>6.5573770491803296E-2</v>
      </c>
      <c r="K10" s="16">
        <v>7.69230769230769E-2</v>
      </c>
      <c r="L10" s="16">
        <v>0.05</v>
      </c>
      <c r="M10" s="16">
        <v>4.2253521126760597E-2</v>
      </c>
      <c r="N10" s="16">
        <v>9.0909090909090898E-2</v>
      </c>
      <c r="O10" s="16">
        <v>6.25E-2</v>
      </c>
      <c r="P10" s="16"/>
      <c r="Q10" s="16">
        <v>5.8139534883720902E-2</v>
      </c>
      <c r="R10" s="16"/>
      <c r="S10" s="16">
        <v>5.7179161372299898E-2</v>
      </c>
      <c r="T10" s="16"/>
      <c r="U10" s="16">
        <v>6.1359867330016603E-2</v>
      </c>
      <c r="V10" s="16"/>
      <c r="W10" s="16">
        <v>8.9430894308943104E-2</v>
      </c>
      <c r="X10" s="16"/>
      <c r="Y10" s="16">
        <v>3.7698412698412703E-2</v>
      </c>
      <c r="Z10" s="16">
        <v>8.7121212121212099E-2</v>
      </c>
      <c r="AA10" s="16">
        <v>0.13888888888888901</v>
      </c>
      <c r="AB10" s="16">
        <v>0.11111111111111099</v>
      </c>
      <c r="AC10" s="16"/>
      <c r="AD10" s="16">
        <v>4.7945205479452101E-2</v>
      </c>
      <c r="AE10" s="16">
        <v>5.5555555555555601E-2</v>
      </c>
      <c r="AF10" s="16">
        <v>1.02040816326531E-2</v>
      </c>
      <c r="AG10" s="16">
        <v>3.3333333333333298E-2</v>
      </c>
      <c r="AH10" s="16">
        <v>4.8780487804878099E-2</v>
      </c>
      <c r="AI10" s="16">
        <v>0.17857142857142899</v>
      </c>
      <c r="AJ10" s="16">
        <v>8.6956521739130405E-2</v>
      </c>
      <c r="AK10" s="16"/>
      <c r="AL10" s="16">
        <v>0.140350877192982</v>
      </c>
      <c r="AM10" s="16">
        <v>5.5118110236220499E-2</v>
      </c>
      <c r="AN10" s="16">
        <v>5.8823529411764698E-2</v>
      </c>
      <c r="AO10" s="16">
        <v>7.1942446043165506E-2</v>
      </c>
      <c r="AP10" s="16">
        <v>5.2631578947368397E-2</v>
      </c>
      <c r="AQ10" s="16">
        <v>0.04</v>
      </c>
      <c r="AR10" s="16">
        <v>0</v>
      </c>
      <c r="AS10" s="16">
        <v>0</v>
      </c>
      <c r="AT10" s="16">
        <v>3.6144578313252997E-2</v>
      </c>
      <c r="AU10" s="16">
        <v>7.69230769230769E-2</v>
      </c>
      <c r="AV10" s="16">
        <v>0</v>
      </c>
      <c r="AW10" s="16">
        <v>6.9767441860465101E-2</v>
      </c>
    </row>
    <row r="11" spans="2:49" x14ac:dyDescent="0.35">
      <c r="B11" s="17" t="s">
        <v>935</v>
      </c>
      <c r="C11" s="16">
        <v>9.1020910209102093E-2</v>
      </c>
      <c r="D11" s="16">
        <v>0.146341463414634</v>
      </c>
      <c r="E11" s="16">
        <v>5.9701492537313397E-2</v>
      </c>
      <c r="F11" s="16">
        <v>0.13445378151260501</v>
      </c>
      <c r="G11" s="16">
        <v>3.3333333333333298E-2</v>
      </c>
      <c r="H11" s="16">
        <v>7.69230769230769E-2</v>
      </c>
      <c r="I11" s="16">
        <v>0.13636363636363599</v>
      </c>
      <c r="J11" s="16">
        <v>6.5573770491803296E-2</v>
      </c>
      <c r="K11" s="16">
        <v>0.102564102564103</v>
      </c>
      <c r="L11" s="16">
        <v>0.1</v>
      </c>
      <c r="M11" s="16">
        <v>8.4507042253521097E-2</v>
      </c>
      <c r="N11" s="16">
        <v>3.03030303030303E-2</v>
      </c>
      <c r="O11" s="16">
        <v>0</v>
      </c>
      <c r="P11" s="16"/>
      <c r="Q11" s="16">
        <v>8.4302325581395304E-2</v>
      </c>
      <c r="R11" s="16"/>
      <c r="S11" s="16">
        <v>9.2757306226175396E-2</v>
      </c>
      <c r="T11" s="16"/>
      <c r="U11" s="16">
        <v>8.45771144278607E-2</v>
      </c>
      <c r="V11" s="16"/>
      <c r="W11" s="16">
        <v>8.1300813008130093E-2</v>
      </c>
      <c r="X11" s="16"/>
      <c r="Y11" s="16">
        <v>6.7460317460317498E-2</v>
      </c>
      <c r="Z11" s="16">
        <v>0.13257575757575801</v>
      </c>
      <c r="AA11" s="16">
        <v>0.11111111111111099</v>
      </c>
      <c r="AB11" s="16">
        <v>0.11111111111111099</v>
      </c>
      <c r="AC11" s="16"/>
      <c r="AD11" s="16">
        <v>6.8493150684931503E-2</v>
      </c>
      <c r="AE11" s="16">
        <v>5.5555555555555601E-2</v>
      </c>
      <c r="AF11" s="16">
        <v>7.1428571428571397E-2</v>
      </c>
      <c r="AG11" s="16">
        <v>7.2222222222222202E-2</v>
      </c>
      <c r="AH11" s="16">
        <v>0.12195121951219499</v>
      </c>
      <c r="AI11" s="16">
        <v>8.3333333333333301E-2</v>
      </c>
      <c r="AJ11" s="16">
        <v>0.184782608695652</v>
      </c>
      <c r="AK11" s="16"/>
      <c r="AL11" s="16">
        <v>0.12280701754386</v>
      </c>
      <c r="AM11" s="16">
        <v>0.118110236220472</v>
      </c>
      <c r="AN11" s="16">
        <v>9.5022624434389094E-2</v>
      </c>
      <c r="AO11" s="16">
        <v>4.3165467625899297E-2</v>
      </c>
      <c r="AP11" s="16">
        <v>0.157894736842105</v>
      </c>
      <c r="AQ11" s="16">
        <v>0.02</v>
      </c>
      <c r="AR11" s="16">
        <v>0</v>
      </c>
      <c r="AS11" s="16">
        <v>0.33333333333333298</v>
      </c>
      <c r="AT11" s="16">
        <v>7.2289156626505993E-2</v>
      </c>
      <c r="AU11" s="16">
        <v>7.69230769230769E-2</v>
      </c>
      <c r="AV11" s="16">
        <v>6.0606060606060601E-2</v>
      </c>
      <c r="AW11" s="16">
        <v>0.162790697674419</v>
      </c>
    </row>
    <row r="12" spans="2:49" x14ac:dyDescent="0.35">
      <c r="B12" s="17" t="s">
        <v>936</v>
      </c>
      <c r="C12" s="16">
        <v>9.7170971709717099E-2</v>
      </c>
      <c r="D12" s="16">
        <v>0.12195121951219499</v>
      </c>
      <c r="E12" s="16">
        <v>9.7014925373134303E-2</v>
      </c>
      <c r="F12" s="16">
        <v>0.109243697478992</v>
      </c>
      <c r="G12" s="16">
        <v>8.3333333333333301E-2</v>
      </c>
      <c r="H12" s="16">
        <v>5.7692307692307702E-2</v>
      </c>
      <c r="I12" s="16">
        <v>7.5757575757575801E-2</v>
      </c>
      <c r="J12" s="16">
        <v>4.91803278688525E-2</v>
      </c>
      <c r="K12" s="16">
        <v>7.69230769230769E-2</v>
      </c>
      <c r="L12" s="16">
        <v>0.15</v>
      </c>
      <c r="M12" s="16">
        <v>0.140845070422535</v>
      </c>
      <c r="N12" s="16">
        <v>3.03030303030303E-2</v>
      </c>
      <c r="O12" s="16">
        <v>6.25E-2</v>
      </c>
      <c r="P12" s="16"/>
      <c r="Q12" s="16">
        <v>9.7383720930232606E-2</v>
      </c>
      <c r="R12" s="16"/>
      <c r="S12" s="16">
        <v>9.7839898348157595E-2</v>
      </c>
      <c r="T12" s="16"/>
      <c r="U12" s="16">
        <v>9.2868988391376403E-2</v>
      </c>
      <c r="V12" s="16"/>
      <c r="W12" s="16">
        <v>7.3170731707317097E-2</v>
      </c>
      <c r="X12" s="16"/>
      <c r="Y12" s="16">
        <v>8.5317460317460306E-2</v>
      </c>
      <c r="Z12" s="16">
        <v>0.11363636363636399</v>
      </c>
      <c r="AA12" s="16">
        <v>0.13888888888888901</v>
      </c>
      <c r="AB12" s="16">
        <v>0.11111111111111099</v>
      </c>
      <c r="AC12" s="16"/>
      <c r="AD12" s="16">
        <v>6.1643835616438401E-2</v>
      </c>
      <c r="AE12" s="16">
        <v>0.1</v>
      </c>
      <c r="AF12" s="16">
        <v>0.122448979591837</v>
      </c>
      <c r="AG12" s="16">
        <v>8.8888888888888906E-2</v>
      </c>
      <c r="AH12" s="16">
        <v>0.105691056910569</v>
      </c>
      <c r="AI12" s="16">
        <v>0.14285714285714299</v>
      </c>
      <c r="AJ12" s="16">
        <v>8.6956521739130405E-2</v>
      </c>
      <c r="AK12" s="16"/>
      <c r="AL12" s="16">
        <v>8.7719298245614002E-2</v>
      </c>
      <c r="AM12" s="16">
        <v>0.110236220472441</v>
      </c>
      <c r="AN12" s="16">
        <v>8.5972850678733004E-2</v>
      </c>
      <c r="AO12" s="16">
        <v>0.115107913669065</v>
      </c>
      <c r="AP12" s="16">
        <v>0.105263157894737</v>
      </c>
      <c r="AQ12" s="16">
        <v>0.06</v>
      </c>
      <c r="AR12" s="16">
        <v>0</v>
      </c>
      <c r="AS12" s="16">
        <v>0.2</v>
      </c>
      <c r="AT12" s="16">
        <v>0.120481927710843</v>
      </c>
      <c r="AU12" s="16">
        <v>0.15384615384615399</v>
      </c>
      <c r="AV12" s="16">
        <v>6.0606060606060601E-2</v>
      </c>
      <c r="AW12" s="16">
        <v>6.9767441860465101E-2</v>
      </c>
    </row>
    <row r="13" spans="2:49" x14ac:dyDescent="0.35">
      <c r="B13" s="17" t="s">
        <v>937</v>
      </c>
      <c r="C13" s="16">
        <v>7.0110701107011106E-2</v>
      </c>
      <c r="D13" s="16">
        <v>9.7560975609756101E-2</v>
      </c>
      <c r="E13" s="16">
        <v>2.9850746268656699E-2</v>
      </c>
      <c r="F13" s="16">
        <v>7.5630252100840303E-2</v>
      </c>
      <c r="G13" s="16">
        <v>0.1</v>
      </c>
      <c r="H13" s="16">
        <v>3.8461538461538498E-2</v>
      </c>
      <c r="I13" s="16">
        <v>6.0606060606060601E-2</v>
      </c>
      <c r="J13" s="16">
        <v>3.2786885245901599E-2</v>
      </c>
      <c r="K13" s="16">
        <v>7.69230769230769E-2</v>
      </c>
      <c r="L13" s="16">
        <v>6.25E-2</v>
      </c>
      <c r="M13" s="16">
        <v>0.11267605633802801</v>
      </c>
      <c r="N13" s="16">
        <v>0.12121212121212099</v>
      </c>
      <c r="O13" s="16">
        <v>0.125</v>
      </c>
      <c r="P13" s="16"/>
      <c r="Q13" s="16">
        <v>6.6860465116279105E-2</v>
      </c>
      <c r="R13" s="16"/>
      <c r="S13" s="16">
        <v>6.8614993646759895E-2</v>
      </c>
      <c r="T13" s="16"/>
      <c r="U13" s="16">
        <v>5.8043117744610302E-2</v>
      </c>
      <c r="V13" s="16"/>
      <c r="W13" s="16">
        <v>6.50406504065041E-2</v>
      </c>
      <c r="X13" s="16"/>
      <c r="Y13" s="16">
        <v>6.5476190476190493E-2</v>
      </c>
      <c r="Z13" s="16">
        <v>8.3333333333333301E-2</v>
      </c>
      <c r="AA13" s="16">
        <v>2.7777777777777801E-2</v>
      </c>
      <c r="AB13" s="16">
        <v>0.11111111111111099</v>
      </c>
      <c r="AC13" s="16"/>
      <c r="AD13" s="16">
        <v>8.2191780821917804E-2</v>
      </c>
      <c r="AE13" s="16">
        <v>8.8888888888888906E-2</v>
      </c>
      <c r="AF13" s="16">
        <v>5.10204081632653E-2</v>
      </c>
      <c r="AG13" s="16">
        <v>8.3333333333333301E-2</v>
      </c>
      <c r="AH13" s="16">
        <v>3.2520325203252001E-2</v>
      </c>
      <c r="AI13" s="16">
        <v>9.5238095238095205E-2</v>
      </c>
      <c r="AJ13" s="16">
        <v>5.4347826086956499E-2</v>
      </c>
      <c r="AK13" s="16"/>
      <c r="AL13" s="16">
        <v>3.5087719298245598E-2</v>
      </c>
      <c r="AM13" s="16">
        <v>3.1496062992125998E-2</v>
      </c>
      <c r="AN13" s="16">
        <v>5.4298642533936702E-2</v>
      </c>
      <c r="AO13" s="16">
        <v>9.3525179856115095E-2</v>
      </c>
      <c r="AP13" s="16">
        <v>5.2631578947368397E-2</v>
      </c>
      <c r="AQ13" s="16">
        <v>0.1</v>
      </c>
      <c r="AR13" s="16">
        <v>0</v>
      </c>
      <c r="AS13" s="16">
        <v>0</v>
      </c>
      <c r="AT13" s="16">
        <v>0.120481927710843</v>
      </c>
      <c r="AU13" s="16">
        <v>0.15384615384615399</v>
      </c>
      <c r="AV13" s="16">
        <v>6.0606060606060601E-2</v>
      </c>
      <c r="AW13" s="16">
        <v>0.13953488372093001</v>
      </c>
    </row>
    <row r="14" spans="2:49" x14ac:dyDescent="0.35">
      <c r="B14" s="17" t="s">
        <v>938</v>
      </c>
      <c r="C14" s="19">
        <v>5.9040590405904099E-2</v>
      </c>
      <c r="D14" s="19">
        <v>4.8780487804878099E-2</v>
      </c>
      <c r="E14" s="19">
        <v>4.47761194029851E-2</v>
      </c>
      <c r="F14" s="19">
        <v>5.0420168067226899E-2</v>
      </c>
      <c r="G14" s="19">
        <v>6.6666666666666693E-2</v>
      </c>
      <c r="H14" s="19">
        <v>0</v>
      </c>
      <c r="I14" s="19">
        <v>7.5757575757575801E-2</v>
      </c>
      <c r="J14" s="19">
        <v>4.91803278688525E-2</v>
      </c>
      <c r="K14" s="19">
        <v>5.1282051282051301E-2</v>
      </c>
      <c r="L14" s="19">
        <v>8.7499999999999994E-2</v>
      </c>
      <c r="M14" s="19">
        <v>8.4507042253521097E-2</v>
      </c>
      <c r="N14" s="19">
        <v>6.0606060606060601E-2</v>
      </c>
      <c r="O14" s="19">
        <v>0.1875</v>
      </c>
      <c r="P14" s="19"/>
      <c r="Q14" s="19">
        <v>6.1046511627907002E-2</v>
      </c>
      <c r="R14" s="19"/>
      <c r="S14" s="19">
        <v>5.84498094027954E-2</v>
      </c>
      <c r="T14" s="19"/>
      <c r="U14" s="19">
        <v>6.3018242122719698E-2</v>
      </c>
      <c r="V14" s="19"/>
      <c r="W14" s="19">
        <v>3.2520325203252001E-2</v>
      </c>
      <c r="X14" s="19"/>
      <c r="Y14" s="19">
        <v>5.3571428571428603E-2</v>
      </c>
      <c r="Z14" s="19">
        <v>7.5757575757575801E-2</v>
      </c>
      <c r="AA14" s="19">
        <v>2.7777777777777801E-2</v>
      </c>
      <c r="AB14" s="19">
        <v>0</v>
      </c>
      <c r="AC14" s="19"/>
      <c r="AD14" s="19">
        <v>6.1643835616438401E-2</v>
      </c>
      <c r="AE14" s="19">
        <v>5.5555555555555601E-2</v>
      </c>
      <c r="AF14" s="19">
        <v>9.1836734693877597E-2</v>
      </c>
      <c r="AG14" s="19">
        <v>3.8888888888888903E-2</v>
      </c>
      <c r="AH14" s="19">
        <v>8.1300813008130093E-2</v>
      </c>
      <c r="AI14" s="19">
        <v>5.95238095238095E-2</v>
      </c>
      <c r="AJ14" s="19">
        <v>3.2608695652173898E-2</v>
      </c>
      <c r="AK14" s="19"/>
      <c r="AL14" s="19">
        <v>7.0175438596491196E-2</v>
      </c>
      <c r="AM14" s="19">
        <v>7.0866141732283505E-2</v>
      </c>
      <c r="AN14" s="19">
        <v>7.2398190045248903E-2</v>
      </c>
      <c r="AO14" s="19">
        <v>7.1942446043165506E-2</v>
      </c>
      <c r="AP14" s="19">
        <v>0</v>
      </c>
      <c r="AQ14" s="19">
        <v>0.02</v>
      </c>
      <c r="AR14" s="19">
        <v>0</v>
      </c>
      <c r="AS14" s="19">
        <v>0.133333333333333</v>
      </c>
      <c r="AT14" s="19">
        <v>4.81927710843374E-2</v>
      </c>
      <c r="AU14" s="19">
        <v>0</v>
      </c>
      <c r="AV14" s="19">
        <v>3.03030303030303E-2</v>
      </c>
      <c r="AW14" s="19">
        <v>2.32558139534884E-2</v>
      </c>
    </row>
    <row r="15" spans="2:49" x14ac:dyDescent="0.35">
      <c r="B15" s="17" t="s">
        <v>462</v>
      </c>
      <c r="C15" s="19">
        <v>0.57810578105781096</v>
      </c>
      <c r="D15" s="19">
        <v>0.45121951219512202</v>
      </c>
      <c r="E15" s="19">
        <v>0.62686567164179097</v>
      </c>
      <c r="F15" s="19">
        <v>0.57983193277310896</v>
      </c>
      <c r="G15" s="19">
        <v>0.53333333333333299</v>
      </c>
      <c r="H15" s="19">
        <v>0.69230769230769196</v>
      </c>
      <c r="I15" s="19">
        <v>0.59090909090909105</v>
      </c>
      <c r="J15" s="19">
        <v>0.70491803278688503</v>
      </c>
      <c r="K15" s="19">
        <v>0.58974358974358998</v>
      </c>
      <c r="L15" s="19">
        <v>0.5</v>
      </c>
      <c r="M15" s="19">
        <v>0.52112676056338003</v>
      </c>
      <c r="N15" s="19">
        <v>0.63636363636363602</v>
      </c>
      <c r="O15" s="19">
        <v>0.5625</v>
      </c>
      <c r="P15" s="19"/>
      <c r="Q15" s="19">
        <v>0.59156976744186096</v>
      </c>
      <c r="R15" s="19"/>
      <c r="S15" s="19">
        <v>0.58195679796696298</v>
      </c>
      <c r="T15" s="19"/>
      <c r="U15" s="19">
        <v>0.59701492537313405</v>
      </c>
      <c r="V15" s="19"/>
      <c r="W15" s="19">
        <v>0.62601626016260203</v>
      </c>
      <c r="X15" s="19"/>
      <c r="Y15" s="19">
        <v>0.66071428571428603</v>
      </c>
      <c r="Z15" s="19">
        <v>0.439393939393939</v>
      </c>
      <c r="AA15" s="19">
        <v>0.44444444444444398</v>
      </c>
      <c r="AB15" s="19">
        <v>0.55555555555555602</v>
      </c>
      <c r="AC15" s="19"/>
      <c r="AD15" s="19">
        <v>0.63698630136986301</v>
      </c>
      <c r="AE15" s="19">
        <v>0.64444444444444404</v>
      </c>
      <c r="AF15" s="19">
        <v>0.64285714285714302</v>
      </c>
      <c r="AG15" s="19">
        <v>0.62222222222222201</v>
      </c>
      <c r="AH15" s="19">
        <v>0.58536585365853699</v>
      </c>
      <c r="AI15" s="19">
        <v>0.38095238095238099</v>
      </c>
      <c r="AJ15" s="19">
        <v>0.434782608695652</v>
      </c>
      <c r="AK15" s="19"/>
      <c r="AL15" s="19">
        <v>0.50877192982456099</v>
      </c>
      <c r="AM15" s="19">
        <v>0.535433070866142</v>
      </c>
      <c r="AN15" s="19">
        <v>0.61085972850678705</v>
      </c>
      <c r="AO15" s="19">
        <v>0.58273381294964</v>
      </c>
      <c r="AP15" s="19">
        <v>0.63157894736842102</v>
      </c>
      <c r="AQ15" s="19">
        <v>0.66</v>
      </c>
      <c r="AR15" s="19">
        <v>1</v>
      </c>
      <c r="AS15" s="19">
        <v>0.33333333333333298</v>
      </c>
      <c r="AT15" s="19">
        <v>0.57831325301204795</v>
      </c>
      <c r="AU15" s="19">
        <v>0.53846153846153799</v>
      </c>
      <c r="AV15" s="19">
        <v>0.69696969696969702</v>
      </c>
      <c r="AW15" s="19">
        <v>0.418604651162791</v>
      </c>
    </row>
    <row r="16" spans="2:49" x14ac:dyDescent="0.35">
      <c r="B16" s="17" t="s">
        <v>463</v>
      </c>
      <c r="C16" s="20">
        <v>-0.121771217712177</v>
      </c>
      <c r="D16" s="20">
        <v>-0.134146341463415</v>
      </c>
      <c r="E16" s="20">
        <v>-2.9850746268656699E-2</v>
      </c>
      <c r="F16" s="20">
        <v>-0.184873949579832</v>
      </c>
      <c r="G16" s="20">
        <v>-6.6666666666666693E-2</v>
      </c>
      <c r="H16" s="20">
        <v>3.8461538461538498E-2</v>
      </c>
      <c r="I16" s="20">
        <v>-0.15151515151515099</v>
      </c>
      <c r="J16" s="20">
        <v>-3.2786885245901599E-2</v>
      </c>
      <c r="K16" s="20">
        <v>-0.102564102564103</v>
      </c>
      <c r="L16" s="20">
        <v>-0.2</v>
      </c>
      <c r="M16" s="20">
        <v>-0.28169014084506999</v>
      </c>
      <c r="N16" s="20">
        <v>-9.0909090909090898E-2</v>
      </c>
      <c r="O16" s="20">
        <v>-0.3125</v>
      </c>
      <c r="P16" s="20"/>
      <c r="Q16" s="20">
        <v>-0.126453488372093</v>
      </c>
      <c r="R16" s="20"/>
      <c r="S16" s="20">
        <v>-0.124523506988564</v>
      </c>
      <c r="T16" s="20"/>
      <c r="U16" s="20">
        <v>-0.109452736318408</v>
      </c>
      <c r="V16" s="20"/>
      <c r="W16" s="20">
        <v>-4.8780487804878099E-2</v>
      </c>
      <c r="X16" s="20"/>
      <c r="Y16" s="20">
        <v>-0.136904761904762</v>
      </c>
      <c r="Z16" s="20">
        <v>-0.117424242424242</v>
      </c>
      <c r="AA16" s="20">
        <v>5.5555555555555497E-2</v>
      </c>
      <c r="AB16" s="20">
        <v>-0.11111111111111099</v>
      </c>
      <c r="AC16" s="20"/>
      <c r="AD16" s="20">
        <v>-0.116438356164384</v>
      </c>
      <c r="AE16" s="20">
        <v>-0.18888888888888899</v>
      </c>
      <c r="AF16" s="20">
        <v>-0.24489795918367299</v>
      </c>
      <c r="AG16" s="20">
        <v>-0.116666666666667</v>
      </c>
      <c r="AH16" s="20">
        <v>-0.146341463414634</v>
      </c>
      <c r="AI16" s="20">
        <v>-5.95238095238095E-2</v>
      </c>
      <c r="AJ16" s="20">
        <v>3.2608695652173898E-2</v>
      </c>
      <c r="AK16" s="20"/>
      <c r="AL16" s="20">
        <v>-1.7543859649122799E-2</v>
      </c>
      <c r="AM16" s="20">
        <v>-7.8740157480315001E-2</v>
      </c>
      <c r="AN16" s="20">
        <v>-0.131221719457014</v>
      </c>
      <c r="AO16" s="20">
        <v>-0.18705035971223</v>
      </c>
      <c r="AP16" s="20">
        <v>-0.105263157894737</v>
      </c>
      <c r="AQ16" s="20">
        <v>-0.04</v>
      </c>
      <c r="AR16" s="20">
        <v>0</v>
      </c>
      <c r="AS16" s="20">
        <v>-0.33333333333333298</v>
      </c>
      <c r="AT16" s="20">
        <v>-0.22891566265060201</v>
      </c>
      <c r="AU16" s="20">
        <v>-0.230769230769231</v>
      </c>
      <c r="AV16" s="20">
        <v>-6.0606060606060601E-2</v>
      </c>
      <c r="AW16" s="20">
        <v>-4.6511627906976702E-2</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3.8130381303813E-2</v>
      </c>
      <c r="D8" s="16">
        <v>2.4390243902439001E-2</v>
      </c>
      <c r="E8" s="16">
        <v>4.47761194029851E-2</v>
      </c>
      <c r="F8" s="16">
        <v>5.8823529411764698E-2</v>
      </c>
      <c r="G8" s="16">
        <v>0.05</v>
      </c>
      <c r="H8" s="16">
        <v>0</v>
      </c>
      <c r="I8" s="16">
        <v>1.5151515151515201E-2</v>
      </c>
      <c r="J8" s="16">
        <v>4.91803278688525E-2</v>
      </c>
      <c r="K8" s="16">
        <v>7.69230769230769E-2</v>
      </c>
      <c r="L8" s="16">
        <v>2.5000000000000001E-2</v>
      </c>
      <c r="M8" s="16">
        <v>1.4084507042253501E-2</v>
      </c>
      <c r="N8" s="16">
        <v>3.03030303030303E-2</v>
      </c>
      <c r="O8" s="16">
        <v>0.125</v>
      </c>
      <c r="P8" s="16"/>
      <c r="Q8" s="16">
        <v>3.6337209302325597E-2</v>
      </c>
      <c r="R8" s="16"/>
      <c r="S8" s="16">
        <v>3.8119440914866597E-2</v>
      </c>
      <c r="T8" s="16"/>
      <c r="U8" s="16">
        <v>3.64842454394693E-2</v>
      </c>
      <c r="V8" s="16"/>
      <c r="W8" s="16">
        <v>4.0650406504064998E-2</v>
      </c>
      <c r="X8" s="16"/>
      <c r="Y8" s="16">
        <v>3.7698412698412703E-2</v>
      </c>
      <c r="Z8" s="16">
        <v>3.4090909090909102E-2</v>
      </c>
      <c r="AA8" s="16">
        <v>5.5555555555555601E-2</v>
      </c>
      <c r="AB8" s="16">
        <v>0.11111111111111099</v>
      </c>
      <c r="AC8" s="16"/>
      <c r="AD8" s="16">
        <v>2.7397260273972601E-2</v>
      </c>
      <c r="AE8" s="16">
        <v>2.2222222222222199E-2</v>
      </c>
      <c r="AF8" s="16">
        <v>5.10204081632653E-2</v>
      </c>
      <c r="AG8" s="16">
        <v>2.7777777777777801E-2</v>
      </c>
      <c r="AH8" s="16">
        <v>4.8780487804878099E-2</v>
      </c>
      <c r="AI8" s="16">
        <v>5.95238095238095E-2</v>
      </c>
      <c r="AJ8" s="16">
        <v>4.3478260869565202E-2</v>
      </c>
      <c r="AK8" s="16"/>
      <c r="AL8" s="16">
        <v>0</v>
      </c>
      <c r="AM8" s="16">
        <v>3.9370078740157501E-2</v>
      </c>
      <c r="AN8" s="16">
        <v>4.0723981900452497E-2</v>
      </c>
      <c r="AO8" s="16">
        <v>4.3165467625899297E-2</v>
      </c>
      <c r="AP8" s="16">
        <v>5.2631578947368397E-2</v>
      </c>
      <c r="AQ8" s="16">
        <v>0.02</v>
      </c>
      <c r="AR8" s="16">
        <v>0</v>
      </c>
      <c r="AS8" s="16">
        <v>0</v>
      </c>
      <c r="AT8" s="16">
        <v>3.6144578313252997E-2</v>
      </c>
      <c r="AU8" s="16">
        <v>0</v>
      </c>
      <c r="AV8" s="16">
        <v>6.0606060606060601E-2</v>
      </c>
      <c r="AW8" s="16">
        <v>6.9767441860465101E-2</v>
      </c>
    </row>
    <row r="9" spans="2:49" x14ac:dyDescent="0.35">
      <c r="B9" s="17" t="s">
        <v>933</v>
      </c>
      <c r="C9" s="16">
        <v>0.17589175891758899</v>
      </c>
      <c r="D9" s="16">
        <v>0.19512195121951201</v>
      </c>
      <c r="E9" s="16">
        <v>0.14179104477611901</v>
      </c>
      <c r="F9" s="16">
        <v>0.151260504201681</v>
      </c>
      <c r="G9" s="16">
        <v>0.25</v>
      </c>
      <c r="H9" s="16">
        <v>0.17307692307692299</v>
      </c>
      <c r="I9" s="16">
        <v>0.16666666666666699</v>
      </c>
      <c r="J9" s="16">
        <v>0.19672131147541</v>
      </c>
      <c r="K9" s="16">
        <v>0.15384615384615399</v>
      </c>
      <c r="L9" s="16">
        <v>0.1125</v>
      </c>
      <c r="M9" s="16">
        <v>0.23943661971831001</v>
      </c>
      <c r="N9" s="16">
        <v>0.30303030303030298</v>
      </c>
      <c r="O9" s="16">
        <v>6.25E-2</v>
      </c>
      <c r="P9" s="16"/>
      <c r="Q9" s="16">
        <v>0.162790697674419</v>
      </c>
      <c r="R9" s="16"/>
      <c r="S9" s="16">
        <v>0.174078780177891</v>
      </c>
      <c r="T9" s="16"/>
      <c r="U9" s="16">
        <v>0.164179104477612</v>
      </c>
      <c r="V9" s="16"/>
      <c r="W9" s="16">
        <v>0.26016260162601601</v>
      </c>
      <c r="X9" s="16"/>
      <c r="Y9" s="16">
        <v>0.194444444444444</v>
      </c>
      <c r="Z9" s="16">
        <v>0.14393939393939401</v>
      </c>
      <c r="AA9" s="16">
        <v>0.16666666666666699</v>
      </c>
      <c r="AB9" s="16">
        <v>0.11111111111111099</v>
      </c>
      <c r="AC9" s="16"/>
      <c r="AD9" s="16">
        <v>0.17808219178082199</v>
      </c>
      <c r="AE9" s="16">
        <v>0.211111111111111</v>
      </c>
      <c r="AF9" s="16">
        <v>0.16326530612244899</v>
      </c>
      <c r="AG9" s="16">
        <v>0.17777777777777801</v>
      </c>
      <c r="AH9" s="16">
        <v>0.17886178861788599</v>
      </c>
      <c r="AI9" s="16">
        <v>0.119047619047619</v>
      </c>
      <c r="AJ9" s="16">
        <v>0.19565217391304299</v>
      </c>
      <c r="AK9" s="16"/>
      <c r="AL9" s="16">
        <v>0.157894736842105</v>
      </c>
      <c r="AM9" s="16">
        <v>0.181102362204724</v>
      </c>
      <c r="AN9" s="16">
        <v>0.13574660633484201</v>
      </c>
      <c r="AO9" s="16">
        <v>0.16546762589928099</v>
      </c>
      <c r="AP9" s="16">
        <v>0.31578947368421101</v>
      </c>
      <c r="AQ9" s="16">
        <v>0.26</v>
      </c>
      <c r="AR9" s="16">
        <v>0</v>
      </c>
      <c r="AS9" s="16">
        <v>0.133333333333333</v>
      </c>
      <c r="AT9" s="16">
        <v>0.156626506024096</v>
      </c>
      <c r="AU9" s="16">
        <v>0.15384615384615399</v>
      </c>
      <c r="AV9" s="16">
        <v>0.33333333333333298</v>
      </c>
      <c r="AW9" s="16">
        <v>0.186046511627907</v>
      </c>
    </row>
    <row r="10" spans="2:49" x14ac:dyDescent="0.35">
      <c r="B10" s="17" t="s">
        <v>934</v>
      </c>
      <c r="C10" s="16">
        <v>0.20295202952029501</v>
      </c>
      <c r="D10" s="16">
        <v>0.17073170731707299</v>
      </c>
      <c r="E10" s="16">
        <v>0.26865671641791</v>
      </c>
      <c r="F10" s="16">
        <v>0.218487394957983</v>
      </c>
      <c r="G10" s="16">
        <v>0.18333333333333299</v>
      </c>
      <c r="H10" s="16">
        <v>0.25</v>
      </c>
      <c r="I10" s="16">
        <v>0.28787878787878801</v>
      </c>
      <c r="J10" s="16">
        <v>0.13114754098360701</v>
      </c>
      <c r="K10" s="16">
        <v>0.128205128205128</v>
      </c>
      <c r="L10" s="16">
        <v>0.16250000000000001</v>
      </c>
      <c r="M10" s="16">
        <v>0.140845070422535</v>
      </c>
      <c r="N10" s="16">
        <v>0.15151515151515199</v>
      </c>
      <c r="O10" s="16">
        <v>0.3125</v>
      </c>
      <c r="P10" s="16"/>
      <c r="Q10" s="16">
        <v>0.209302325581395</v>
      </c>
      <c r="R10" s="16"/>
      <c r="S10" s="16">
        <v>0.204574332909784</v>
      </c>
      <c r="T10" s="16"/>
      <c r="U10" s="16">
        <v>0.21393034825870599</v>
      </c>
      <c r="V10" s="16"/>
      <c r="W10" s="16">
        <v>0.23577235772357699</v>
      </c>
      <c r="X10" s="16"/>
      <c r="Y10" s="16">
        <v>0.202380952380952</v>
      </c>
      <c r="Z10" s="16">
        <v>0.20833333333333301</v>
      </c>
      <c r="AA10" s="16">
        <v>0.194444444444444</v>
      </c>
      <c r="AB10" s="16">
        <v>0.11111111111111099</v>
      </c>
      <c r="AC10" s="16"/>
      <c r="AD10" s="16">
        <v>0.17808219178082199</v>
      </c>
      <c r="AE10" s="16">
        <v>0.211111111111111</v>
      </c>
      <c r="AF10" s="16">
        <v>0.214285714285714</v>
      </c>
      <c r="AG10" s="16">
        <v>0.2</v>
      </c>
      <c r="AH10" s="16">
        <v>0.203252032520325</v>
      </c>
      <c r="AI10" s="16">
        <v>0.226190476190476</v>
      </c>
      <c r="AJ10" s="16">
        <v>0.20652173913043501</v>
      </c>
      <c r="AK10" s="16"/>
      <c r="AL10" s="16">
        <v>0.22807017543859601</v>
      </c>
      <c r="AM10" s="16">
        <v>0.18897637795275599</v>
      </c>
      <c r="AN10" s="16">
        <v>0.25791855203619901</v>
      </c>
      <c r="AO10" s="16">
        <v>0.194244604316547</v>
      </c>
      <c r="AP10" s="16">
        <v>0.157894736842105</v>
      </c>
      <c r="AQ10" s="16">
        <v>0.1</v>
      </c>
      <c r="AR10" s="16">
        <v>0</v>
      </c>
      <c r="AS10" s="16">
        <v>0.2</v>
      </c>
      <c r="AT10" s="16">
        <v>0.180722891566265</v>
      </c>
      <c r="AU10" s="16">
        <v>0.30769230769230799</v>
      </c>
      <c r="AV10" s="16">
        <v>0.21212121212121199</v>
      </c>
      <c r="AW10" s="16">
        <v>0.13953488372093001</v>
      </c>
    </row>
    <row r="11" spans="2:49" x14ac:dyDescent="0.35">
      <c r="B11" s="17" t="s">
        <v>935</v>
      </c>
      <c r="C11" s="16">
        <v>0.154981549815498</v>
      </c>
      <c r="D11" s="16">
        <v>0.15853658536585399</v>
      </c>
      <c r="E11" s="16">
        <v>0.14925373134328401</v>
      </c>
      <c r="F11" s="16">
        <v>0.159663865546218</v>
      </c>
      <c r="G11" s="16">
        <v>0.2</v>
      </c>
      <c r="H11" s="16">
        <v>0.134615384615385</v>
      </c>
      <c r="I11" s="16">
        <v>0.18181818181818199</v>
      </c>
      <c r="J11" s="16">
        <v>0.13114754098360701</v>
      </c>
      <c r="K11" s="16">
        <v>0.17948717948717899</v>
      </c>
      <c r="L11" s="16">
        <v>0.2</v>
      </c>
      <c r="M11" s="16">
        <v>9.85915492957746E-2</v>
      </c>
      <c r="N11" s="16">
        <v>9.0909090909090898E-2</v>
      </c>
      <c r="O11" s="16">
        <v>0.125</v>
      </c>
      <c r="P11" s="16"/>
      <c r="Q11" s="16">
        <v>0.15697674418604701</v>
      </c>
      <c r="R11" s="16"/>
      <c r="S11" s="16">
        <v>0.15883100381194401</v>
      </c>
      <c r="T11" s="16"/>
      <c r="U11" s="16">
        <v>0.15920398009950201</v>
      </c>
      <c r="V11" s="16"/>
      <c r="W11" s="16">
        <v>0.113821138211382</v>
      </c>
      <c r="X11" s="16"/>
      <c r="Y11" s="16">
        <v>0.136904761904762</v>
      </c>
      <c r="Z11" s="16">
        <v>0.174242424242424</v>
      </c>
      <c r="AA11" s="16">
        <v>0.25</v>
      </c>
      <c r="AB11" s="16">
        <v>0.22222222222222199</v>
      </c>
      <c r="AC11" s="16"/>
      <c r="AD11" s="16">
        <v>0.150684931506849</v>
      </c>
      <c r="AE11" s="16">
        <v>0.133333333333333</v>
      </c>
      <c r="AF11" s="16">
        <v>0.14285714285714299</v>
      </c>
      <c r="AG11" s="16">
        <v>0.15</v>
      </c>
      <c r="AH11" s="16">
        <v>0.105691056910569</v>
      </c>
      <c r="AI11" s="16">
        <v>0.17857142857142899</v>
      </c>
      <c r="AJ11" s="16">
        <v>0.25</v>
      </c>
      <c r="AK11" s="16"/>
      <c r="AL11" s="16">
        <v>0.26315789473684198</v>
      </c>
      <c r="AM11" s="16">
        <v>0.15748031496063</v>
      </c>
      <c r="AN11" s="16">
        <v>0.15384615384615399</v>
      </c>
      <c r="AO11" s="16">
        <v>0.14388489208633101</v>
      </c>
      <c r="AP11" s="16">
        <v>0.157894736842105</v>
      </c>
      <c r="AQ11" s="16">
        <v>0.1</v>
      </c>
      <c r="AR11" s="16">
        <v>0</v>
      </c>
      <c r="AS11" s="16">
        <v>0.33333333333333298</v>
      </c>
      <c r="AT11" s="16">
        <v>0.120481927710843</v>
      </c>
      <c r="AU11" s="16">
        <v>0.15384615384615399</v>
      </c>
      <c r="AV11" s="16">
        <v>6.0606060606060601E-2</v>
      </c>
      <c r="AW11" s="16">
        <v>0.162790697674419</v>
      </c>
    </row>
    <row r="12" spans="2:49" x14ac:dyDescent="0.35">
      <c r="B12" s="17" t="s">
        <v>936</v>
      </c>
      <c r="C12" s="16">
        <v>0.1230012300123</v>
      </c>
      <c r="D12" s="16">
        <v>0.12195121951219499</v>
      </c>
      <c r="E12" s="16">
        <v>0.14179104477611901</v>
      </c>
      <c r="F12" s="16">
        <v>0.109243697478992</v>
      </c>
      <c r="G12" s="16">
        <v>6.6666666666666693E-2</v>
      </c>
      <c r="H12" s="16">
        <v>9.6153846153846201E-2</v>
      </c>
      <c r="I12" s="16">
        <v>6.0606060606060601E-2</v>
      </c>
      <c r="J12" s="16">
        <v>0.114754098360656</v>
      </c>
      <c r="K12" s="16">
        <v>0.128205128205128</v>
      </c>
      <c r="L12" s="16">
        <v>0.21249999999999999</v>
      </c>
      <c r="M12" s="16">
        <v>0.12676056338028199</v>
      </c>
      <c r="N12" s="16">
        <v>0.18181818181818199</v>
      </c>
      <c r="O12" s="16">
        <v>6.25E-2</v>
      </c>
      <c r="P12" s="16"/>
      <c r="Q12" s="16">
        <v>0.122093023255814</v>
      </c>
      <c r="R12" s="16"/>
      <c r="S12" s="16">
        <v>0.121982210927573</v>
      </c>
      <c r="T12" s="16"/>
      <c r="U12" s="16">
        <v>0.114427860696517</v>
      </c>
      <c r="V12" s="16"/>
      <c r="W12" s="16">
        <v>0.138211382113821</v>
      </c>
      <c r="X12" s="16"/>
      <c r="Y12" s="16">
        <v>0.125</v>
      </c>
      <c r="Z12" s="16">
        <v>0.12878787878787901</v>
      </c>
      <c r="AA12" s="16">
        <v>8.3333333333333301E-2</v>
      </c>
      <c r="AB12" s="16">
        <v>0</v>
      </c>
      <c r="AC12" s="16"/>
      <c r="AD12" s="16">
        <v>0.102739726027397</v>
      </c>
      <c r="AE12" s="16">
        <v>8.8888888888888906E-2</v>
      </c>
      <c r="AF12" s="16">
        <v>0.14285714285714299</v>
      </c>
      <c r="AG12" s="16">
        <v>0.122222222222222</v>
      </c>
      <c r="AH12" s="16">
        <v>0.13008130081300801</v>
      </c>
      <c r="AI12" s="16">
        <v>0.16666666666666699</v>
      </c>
      <c r="AJ12" s="16">
        <v>0.119565217391304</v>
      </c>
      <c r="AK12" s="16"/>
      <c r="AL12" s="16">
        <v>8.7719298245614002E-2</v>
      </c>
      <c r="AM12" s="16">
        <v>0.12598425196850399</v>
      </c>
      <c r="AN12" s="16">
        <v>8.5972850678733004E-2</v>
      </c>
      <c r="AO12" s="16">
        <v>0.15827338129496399</v>
      </c>
      <c r="AP12" s="16">
        <v>5.2631578947368397E-2</v>
      </c>
      <c r="AQ12" s="16">
        <v>0.18</v>
      </c>
      <c r="AR12" s="16">
        <v>0</v>
      </c>
      <c r="AS12" s="16">
        <v>6.6666666666666693E-2</v>
      </c>
      <c r="AT12" s="16">
        <v>0.16867469879518099</v>
      </c>
      <c r="AU12" s="16">
        <v>7.69230769230769E-2</v>
      </c>
      <c r="AV12" s="16">
        <v>0.12121212121212099</v>
      </c>
      <c r="AW12" s="16">
        <v>0.186046511627907</v>
      </c>
    </row>
    <row r="13" spans="2:49" x14ac:dyDescent="0.35">
      <c r="B13" s="17" t="s">
        <v>937</v>
      </c>
      <c r="C13" s="16">
        <v>6.8880688806888093E-2</v>
      </c>
      <c r="D13" s="16">
        <v>0.109756097560976</v>
      </c>
      <c r="E13" s="16">
        <v>5.22388059701493E-2</v>
      </c>
      <c r="F13" s="16">
        <v>7.5630252100840303E-2</v>
      </c>
      <c r="G13" s="16">
        <v>1.6666666666666701E-2</v>
      </c>
      <c r="H13" s="16">
        <v>5.7692307692307702E-2</v>
      </c>
      <c r="I13" s="16">
        <v>0.10606060606060599</v>
      </c>
      <c r="J13" s="16">
        <v>8.1967213114754106E-2</v>
      </c>
      <c r="K13" s="16">
        <v>5.1282051282051301E-2</v>
      </c>
      <c r="L13" s="16">
        <v>0.05</v>
      </c>
      <c r="M13" s="16">
        <v>8.4507042253521097E-2</v>
      </c>
      <c r="N13" s="16">
        <v>6.0606060606060601E-2</v>
      </c>
      <c r="O13" s="16">
        <v>6.25E-2</v>
      </c>
      <c r="P13" s="16"/>
      <c r="Q13" s="16">
        <v>6.6860465116279105E-2</v>
      </c>
      <c r="R13" s="16"/>
      <c r="S13" s="16">
        <v>6.4803049555273204E-2</v>
      </c>
      <c r="T13" s="16"/>
      <c r="U13" s="16">
        <v>6.4676616915422896E-2</v>
      </c>
      <c r="V13" s="16"/>
      <c r="W13" s="16">
        <v>8.1300813008130093E-2</v>
      </c>
      <c r="X13" s="16"/>
      <c r="Y13" s="16">
        <v>5.3571428571428603E-2</v>
      </c>
      <c r="Z13" s="16">
        <v>8.7121212121212099E-2</v>
      </c>
      <c r="AA13" s="16">
        <v>8.3333333333333301E-2</v>
      </c>
      <c r="AB13" s="16">
        <v>0.33333333333333298</v>
      </c>
      <c r="AC13" s="16"/>
      <c r="AD13" s="16">
        <v>4.7945205479452101E-2</v>
      </c>
      <c r="AE13" s="16">
        <v>7.7777777777777807E-2</v>
      </c>
      <c r="AF13" s="16">
        <v>6.1224489795918401E-2</v>
      </c>
      <c r="AG13" s="16">
        <v>7.7777777777777807E-2</v>
      </c>
      <c r="AH13" s="16">
        <v>6.50406504065041E-2</v>
      </c>
      <c r="AI13" s="16">
        <v>9.5238095238095205E-2</v>
      </c>
      <c r="AJ13" s="16">
        <v>6.5217391304347797E-2</v>
      </c>
      <c r="AK13" s="16"/>
      <c r="AL13" s="16">
        <v>8.7719298245614002E-2</v>
      </c>
      <c r="AM13" s="16">
        <v>8.6614173228346497E-2</v>
      </c>
      <c r="AN13" s="16">
        <v>4.0723981900452497E-2</v>
      </c>
      <c r="AO13" s="16">
        <v>8.6330935251798593E-2</v>
      </c>
      <c r="AP13" s="16">
        <v>5.2631578947368397E-2</v>
      </c>
      <c r="AQ13" s="16">
        <v>0.1</v>
      </c>
      <c r="AR13" s="16">
        <v>0</v>
      </c>
      <c r="AS13" s="16">
        <v>6.6666666666666693E-2</v>
      </c>
      <c r="AT13" s="16">
        <v>7.2289156626505993E-2</v>
      </c>
      <c r="AU13" s="16">
        <v>7.69230769230769E-2</v>
      </c>
      <c r="AV13" s="16">
        <v>3.03030303030303E-2</v>
      </c>
      <c r="AW13" s="16">
        <v>9.3023255813953501E-2</v>
      </c>
    </row>
    <row r="14" spans="2:49" x14ac:dyDescent="0.35">
      <c r="B14" s="17" t="s">
        <v>938</v>
      </c>
      <c r="C14" s="19">
        <v>4.6740467404674003E-2</v>
      </c>
      <c r="D14" s="19">
        <v>4.8780487804878099E-2</v>
      </c>
      <c r="E14" s="19">
        <v>2.9850746268656699E-2</v>
      </c>
      <c r="F14" s="19">
        <v>5.8823529411764698E-2</v>
      </c>
      <c r="G14" s="19">
        <v>0.05</v>
      </c>
      <c r="H14" s="19">
        <v>0</v>
      </c>
      <c r="I14" s="19">
        <v>4.5454545454545497E-2</v>
      </c>
      <c r="J14" s="19">
        <v>8.1967213114754106E-2</v>
      </c>
      <c r="K14" s="19">
        <v>7.69230769230769E-2</v>
      </c>
      <c r="L14" s="19">
        <v>0.05</v>
      </c>
      <c r="M14" s="19">
        <v>4.2253521126760597E-2</v>
      </c>
      <c r="N14" s="19">
        <v>0</v>
      </c>
      <c r="O14" s="19">
        <v>0.125</v>
      </c>
      <c r="P14" s="19"/>
      <c r="Q14" s="19">
        <v>4.9418604651162802E-2</v>
      </c>
      <c r="R14" s="19"/>
      <c r="S14" s="19">
        <v>4.5743329097839902E-2</v>
      </c>
      <c r="T14" s="19"/>
      <c r="U14" s="19">
        <v>5.3067993366500803E-2</v>
      </c>
      <c r="V14" s="19"/>
      <c r="W14" s="19">
        <v>1.6260162601626001E-2</v>
      </c>
      <c r="X14" s="19"/>
      <c r="Y14" s="19">
        <v>4.7619047619047603E-2</v>
      </c>
      <c r="Z14" s="19">
        <v>4.9242424242424199E-2</v>
      </c>
      <c r="AA14" s="19">
        <v>2.7777777777777801E-2</v>
      </c>
      <c r="AB14" s="19">
        <v>0</v>
      </c>
      <c r="AC14" s="19"/>
      <c r="AD14" s="19">
        <v>6.8493150684931503E-2</v>
      </c>
      <c r="AE14" s="19">
        <v>5.5555555555555601E-2</v>
      </c>
      <c r="AF14" s="19">
        <v>2.04081632653061E-2</v>
      </c>
      <c r="AG14" s="19">
        <v>4.4444444444444398E-2</v>
      </c>
      <c r="AH14" s="19">
        <v>4.0650406504064998E-2</v>
      </c>
      <c r="AI14" s="19">
        <v>5.95238095238095E-2</v>
      </c>
      <c r="AJ14" s="19">
        <v>3.2608695652173898E-2</v>
      </c>
      <c r="AK14" s="19"/>
      <c r="AL14" s="19">
        <v>3.5087719298245598E-2</v>
      </c>
      <c r="AM14" s="19">
        <v>6.2992125984251995E-2</v>
      </c>
      <c r="AN14" s="19">
        <v>6.7873303167420795E-2</v>
      </c>
      <c r="AO14" s="19">
        <v>3.5971223021582698E-2</v>
      </c>
      <c r="AP14" s="19">
        <v>5.2631578947368397E-2</v>
      </c>
      <c r="AQ14" s="19">
        <v>0.04</v>
      </c>
      <c r="AR14" s="19">
        <v>0</v>
      </c>
      <c r="AS14" s="19">
        <v>6.6666666666666693E-2</v>
      </c>
      <c r="AT14" s="19">
        <v>2.40963855421687E-2</v>
      </c>
      <c r="AU14" s="19">
        <v>0</v>
      </c>
      <c r="AV14" s="19">
        <v>6.0606060606060601E-2</v>
      </c>
      <c r="AW14" s="19">
        <v>0</v>
      </c>
    </row>
    <row r="15" spans="2:49" x14ac:dyDescent="0.35">
      <c r="B15" s="17" t="s">
        <v>462</v>
      </c>
      <c r="C15" s="19">
        <v>0.18942189421894201</v>
      </c>
      <c r="D15" s="19">
        <v>0.17073170731707299</v>
      </c>
      <c r="E15" s="19">
        <v>0.171641791044776</v>
      </c>
      <c r="F15" s="19">
        <v>0.16806722689075601</v>
      </c>
      <c r="G15" s="19">
        <v>0.18333333333333299</v>
      </c>
      <c r="H15" s="19">
        <v>0.28846153846153799</v>
      </c>
      <c r="I15" s="19">
        <v>0.13636363636363599</v>
      </c>
      <c r="J15" s="19">
        <v>0.213114754098361</v>
      </c>
      <c r="K15" s="19">
        <v>0.20512820512820501</v>
      </c>
      <c r="L15" s="19">
        <v>0.1875</v>
      </c>
      <c r="M15" s="19">
        <v>0.25352112676056299</v>
      </c>
      <c r="N15" s="19">
        <v>0.18181818181818199</v>
      </c>
      <c r="O15" s="19">
        <v>0.125</v>
      </c>
      <c r="P15" s="19"/>
      <c r="Q15" s="19">
        <v>0.19622093023255799</v>
      </c>
      <c r="R15" s="19"/>
      <c r="S15" s="19">
        <v>0.191867852604828</v>
      </c>
      <c r="T15" s="19"/>
      <c r="U15" s="19">
        <v>0.19402985074626899</v>
      </c>
      <c r="V15" s="19"/>
      <c r="W15" s="19">
        <v>0.113821138211382</v>
      </c>
      <c r="X15" s="19"/>
      <c r="Y15" s="19">
        <v>0.202380952380952</v>
      </c>
      <c r="Z15" s="19">
        <v>0.174242424242424</v>
      </c>
      <c r="AA15" s="19">
        <v>0.13888888888888901</v>
      </c>
      <c r="AB15" s="19">
        <v>0.11111111111111099</v>
      </c>
      <c r="AC15" s="19"/>
      <c r="AD15" s="19">
        <v>0.24657534246575299</v>
      </c>
      <c r="AE15" s="19">
        <v>0.2</v>
      </c>
      <c r="AF15" s="19">
        <v>0.20408163265306101</v>
      </c>
      <c r="AG15" s="19">
        <v>0.2</v>
      </c>
      <c r="AH15" s="19">
        <v>0.22764227642276399</v>
      </c>
      <c r="AI15" s="19">
        <v>9.5238095238095205E-2</v>
      </c>
      <c r="AJ15" s="19">
        <v>8.6956521739130405E-2</v>
      </c>
      <c r="AK15" s="19"/>
      <c r="AL15" s="19">
        <v>0.140350877192982</v>
      </c>
      <c r="AM15" s="19">
        <v>0.15748031496063</v>
      </c>
      <c r="AN15" s="19">
        <v>0.217194570135747</v>
      </c>
      <c r="AO15" s="19">
        <v>0.17266187050359699</v>
      </c>
      <c r="AP15" s="19">
        <v>0.157894736842105</v>
      </c>
      <c r="AQ15" s="19">
        <v>0.2</v>
      </c>
      <c r="AR15" s="19">
        <v>1</v>
      </c>
      <c r="AS15" s="19">
        <v>0.133333333333333</v>
      </c>
      <c r="AT15" s="19">
        <v>0.240963855421687</v>
      </c>
      <c r="AU15" s="19">
        <v>0.230769230769231</v>
      </c>
      <c r="AV15" s="19">
        <v>0.12121212121212099</v>
      </c>
      <c r="AW15" s="19">
        <v>0.162790697674419</v>
      </c>
    </row>
    <row r="16" spans="2:49" x14ac:dyDescent="0.35">
      <c r="B16" s="17" t="s">
        <v>463</v>
      </c>
      <c r="C16" s="20">
        <v>0.17835178351783501</v>
      </c>
      <c r="D16" s="20">
        <v>0.109756097560976</v>
      </c>
      <c r="E16" s="20">
        <v>0.23134328358209</v>
      </c>
      <c r="F16" s="20">
        <v>0.184873949579832</v>
      </c>
      <c r="G16" s="20">
        <v>0.35</v>
      </c>
      <c r="H16" s="20">
        <v>0.269230769230769</v>
      </c>
      <c r="I16" s="20">
        <v>0.25757575757575801</v>
      </c>
      <c r="J16" s="20">
        <v>9.8360655737704902E-2</v>
      </c>
      <c r="K16" s="20">
        <v>0.102564102564103</v>
      </c>
      <c r="L16" s="20">
        <v>-1.2500000000000001E-2</v>
      </c>
      <c r="M16" s="20">
        <v>0.140845070422535</v>
      </c>
      <c r="N16" s="20">
        <v>0.24242424242424199</v>
      </c>
      <c r="O16" s="20">
        <v>0.25</v>
      </c>
      <c r="P16" s="20"/>
      <c r="Q16" s="20">
        <v>0.170058139534884</v>
      </c>
      <c r="R16" s="20"/>
      <c r="S16" s="20">
        <v>0.18424396442185501</v>
      </c>
      <c r="T16" s="20"/>
      <c r="U16" s="20">
        <v>0.18242122719734699</v>
      </c>
      <c r="V16" s="20"/>
      <c r="W16" s="20">
        <v>0.30081300813008099</v>
      </c>
      <c r="X16" s="20"/>
      <c r="Y16" s="20">
        <v>0.20833333333333301</v>
      </c>
      <c r="Z16" s="20">
        <v>0.12121212121212099</v>
      </c>
      <c r="AA16" s="20">
        <v>0.22222222222222199</v>
      </c>
      <c r="AB16" s="20">
        <v>0</v>
      </c>
      <c r="AC16" s="20"/>
      <c r="AD16" s="20">
        <v>0.164383561643836</v>
      </c>
      <c r="AE16" s="20">
        <v>0.22222222222222199</v>
      </c>
      <c r="AF16" s="20">
        <v>0.20408163265306101</v>
      </c>
      <c r="AG16" s="20">
        <v>0.16111111111111101</v>
      </c>
      <c r="AH16" s="20">
        <v>0.19512195121951201</v>
      </c>
      <c r="AI16" s="20">
        <v>8.3333333333333398E-2</v>
      </c>
      <c r="AJ16" s="20">
        <v>0.22826086956521699</v>
      </c>
      <c r="AK16" s="20"/>
      <c r="AL16" s="20">
        <v>0.175438596491228</v>
      </c>
      <c r="AM16" s="20">
        <v>0.133858267716535</v>
      </c>
      <c r="AN16" s="20">
        <v>0.239819004524887</v>
      </c>
      <c r="AO16" s="20">
        <v>0.12230215827338101</v>
      </c>
      <c r="AP16" s="20">
        <v>0.36842105263157898</v>
      </c>
      <c r="AQ16" s="20">
        <v>0.06</v>
      </c>
      <c r="AR16" s="20">
        <v>0</v>
      </c>
      <c r="AS16" s="20">
        <v>0.133333333333333</v>
      </c>
      <c r="AT16" s="20">
        <v>0.108433734939759</v>
      </c>
      <c r="AU16" s="20">
        <v>0.30769230769230799</v>
      </c>
      <c r="AV16" s="20">
        <v>0.39393939393939398</v>
      </c>
      <c r="AW16" s="20">
        <v>0.116279069767442</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2.8290282902828999E-2</v>
      </c>
      <c r="D8" s="16">
        <v>3.65853658536585E-2</v>
      </c>
      <c r="E8" s="16">
        <v>5.9701492537313397E-2</v>
      </c>
      <c r="F8" s="16">
        <v>4.20168067226891E-2</v>
      </c>
      <c r="G8" s="16">
        <v>0.05</v>
      </c>
      <c r="H8" s="16">
        <v>1.9230769230769201E-2</v>
      </c>
      <c r="I8" s="16">
        <v>1.5151515151515201E-2</v>
      </c>
      <c r="J8" s="16">
        <v>0</v>
      </c>
      <c r="K8" s="16">
        <v>0</v>
      </c>
      <c r="L8" s="16">
        <v>1.2500000000000001E-2</v>
      </c>
      <c r="M8" s="16">
        <v>1.4084507042253501E-2</v>
      </c>
      <c r="N8" s="16">
        <v>0</v>
      </c>
      <c r="O8" s="16">
        <v>0</v>
      </c>
      <c r="P8" s="16"/>
      <c r="Q8" s="16">
        <v>3.0523255813953501E-2</v>
      </c>
      <c r="R8" s="16"/>
      <c r="S8" s="16">
        <v>2.7954256670902199E-2</v>
      </c>
      <c r="T8" s="16"/>
      <c r="U8" s="16">
        <v>2.9850746268656699E-2</v>
      </c>
      <c r="V8" s="16"/>
      <c r="W8" s="16">
        <v>8.1300813008130107E-3</v>
      </c>
      <c r="X8" s="16"/>
      <c r="Y8" s="16">
        <v>2.18253968253968E-2</v>
      </c>
      <c r="Z8" s="16">
        <v>4.1666666666666699E-2</v>
      </c>
      <c r="AA8" s="16">
        <v>2.7777777777777801E-2</v>
      </c>
      <c r="AB8" s="16">
        <v>0</v>
      </c>
      <c r="AC8" s="16"/>
      <c r="AD8" s="16">
        <v>2.0547945205479499E-2</v>
      </c>
      <c r="AE8" s="16">
        <v>1.1111111111111099E-2</v>
      </c>
      <c r="AF8" s="16">
        <v>1.02040816326531E-2</v>
      </c>
      <c r="AG8" s="16">
        <v>3.8888888888888903E-2</v>
      </c>
      <c r="AH8" s="16">
        <v>2.4390243902439001E-2</v>
      </c>
      <c r="AI8" s="16">
        <v>5.95238095238095E-2</v>
      </c>
      <c r="AJ8" s="16">
        <v>3.2608695652173898E-2</v>
      </c>
      <c r="AK8" s="16"/>
      <c r="AL8" s="16">
        <v>0</v>
      </c>
      <c r="AM8" s="16">
        <v>2.3622047244094498E-2</v>
      </c>
      <c r="AN8" s="16">
        <v>4.0723981900452497E-2</v>
      </c>
      <c r="AO8" s="16">
        <v>2.15827338129496E-2</v>
      </c>
      <c r="AP8" s="16">
        <v>0</v>
      </c>
      <c r="AQ8" s="16">
        <v>0.04</v>
      </c>
      <c r="AR8" s="16">
        <v>0</v>
      </c>
      <c r="AS8" s="16">
        <v>0</v>
      </c>
      <c r="AT8" s="16">
        <v>3.6144578313252997E-2</v>
      </c>
      <c r="AU8" s="16">
        <v>0</v>
      </c>
      <c r="AV8" s="16">
        <v>0</v>
      </c>
      <c r="AW8" s="16">
        <v>4.6511627906976702E-2</v>
      </c>
    </row>
    <row r="9" spans="2:49" x14ac:dyDescent="0.35">
      <c r="B9" s="17" t="s">
        <v>933</v>
      </c>
      <c r="C9" s="16">
        <v>7.0110701107011106E-2</v>
      </c>
      <c r="D9" s="16">
        <v>0.134146341463415</v>
      </c>
      <c r="E9" s="16">
        <v>7.4626865671641798E-2</v>
      </c>
      <c r="F9" s="16">
        <v>4.20168067226891E-2</v>
      </c>
      <c r="G9" s="16">
        <v>0.133333333333333</v>
      </c>
      <c r="H9" s="16">
        <v>5.7692307692307702E-2</v>
      </c>
      <c r="I9" s="16">
        <v>6.0606060606060601E-2</v>
      </c>
      <c r="J9" s="16">
        <v>4.91803278688525E-2</v>
      </c>
      <c r="K9" s="16">
        <v>7.69230769230769E-2</v>
      </c>
      <c r="L9" s="16">
        <v>0.05</v>
      </c>
      <c r="M9" s="16">
        <v>5.63380281690141E-2</v>
      </c>
      <c r="N9" s="16">
        <v>6.0606060606060601E-2</v>
      </c>
      <c r="O9" s="16">
        <v>0</v>
      </c>
      <c r="P9" s="16"/>
      <c r="Q9" s="16">
        <v>6.8313953488372103E-2</v>
      </c>
      <c r="R9" s="16"/>
      <c r="S9" s="16">
        <v>6.8614993646759895E-2</v>
      </c>
      <c r="T9" s="16"/>
      <c r="U9" s="16">
        <v>7.1310116086235498E-2</v>
      </c>
      <c r="V9" s="16"/>
      <c r="W9" s="16">
        <v>8.9430894308943104E-2</v>
      </c>
      <c r="X9" s="16"/>
      <c r="Y9" s="16">
        <v>7.5396825396825407E-2</v>
      </c>
      <c r="Z9" s="16">
        <v>6.4393939393939406E-2</v>
      </c>
      <c r="AA9" s="16">
        <v>5.5555555555555601E-2</v>
      </c>
      <c r="AB9" s="16">
        <v>0</v>
      </c>
      <c r="AC9" s="16"/>
      <c r="AD9" s="16">
        <v>8.9041095890410996E-2</v>
      </c>
      <c r="AE9" s="16">
        <v>7.7777777777777807E-2</v>
      </c>
      <c r="AF9" s="16">
        <v>5.10204081632653E-2</v>
      </c>
      <c r="AG9" s="16">
        <v>4.4444444444444398E-2</v>
      </c>
      <c r="AH9" s="16">
        <v>8.1300813008130093E-2</v>
      </c>
      <c r="AI9" s="16">
        <v>4.7619047619047603E-2</v>
      </c>
      <c r="AJ9" s="16">
        <v>0.108695652173913</v>
      </c>
      <c r="AK9" s="16"/>
      <c r="AL9" s="16">
        <v>7.0175438596491196E-2</v>
      </c>
      <c r="AM9" s="16">
        <v>0.102362204724409</v>
      </c>
      <c r="AN9" s="16">
        <v>5.4298642533936702E-2</v>
      </c>
      <c r="AO9" s="16">
        <v>7.9136690647481994E-2</v>
      </c>
      <c r="AP9" s="16">
        <v>5.2631578947368397E-2</v>
      </c>
      <c r="AQ9" s="16">
        <v>0.08</v>
      </c>
      <c r="AR9" s="16">
        <v>0</v>
      </c>
      <c r="AS9" s="16">
        <v>0.2</v>
      </c>
      <c r="AT9" s="16">
        <v>2.40963855421687E-2</v>
      </c>
      <c r="AU9" s="16">
        <v>0</v>
      </c>
      <c r="AV9" s="16">
        <v>9.0909090909090898E-2</v>
      </c>
      <c r="AW9" s="16">
        <v>6.9767441860465101E-2</v>
      </c>
    </row>
    <row r="10" spans="2:49" x14ac:dyDescent="0.35">
      <c r="B10" s="17" t="s">
        <v>934</v>
      </c>
      <c r="C10" s="16">
        <v>7.8720787207872095E-2</v>
      </c>
      <c r="D10" s="16">
        <v>8.5365853658536606E-2</v>
      </c>
      <c r="E10" s="16">
        <v>9.7014925373134303E-2</v>
      </c>
      <c r="F10" s="16">
        <v>0.109243697478992</v>
      </c>
      <c r="G10" s="16">
        <v>3.3333333333333298E-2</v>
      </c>
      <c r="H10" s="16">
        <v>9.6153846153846201E-2</v>
      </c>
      <c r="I10" s="16">
        <v>6.0606060606060601E-2</v>
      </c>
      <c r="J10" s="16">
        <v>6.5573770491803296E-2</v>
      </c>
      <c r="K10" s="16">
        <v>7.69230769230769E-2</v>
      </c>
      <c r="L10" s="16">
        <v>7.4999999999999997E-2</v>
      </c>
      <c r="M10" s="16">
        <v>5.63380281690141E-2</v>
      </c>
      <c r="N10" s="16">
        <v>3.03030303030303E-2</v>
      </c>
      <c r="O10" s="16">
        <v>0.125</v>
      </c>
      <c r="P10" s="16"/>
      <c r="Q10" s="16">
        <v>7.4127906976744207E-2</v>
      </c>
      <c r="R10" s="16"/>
      <c r="S10" s="16">
        <v>7.6238881829733193E-2</v>
      </c>
      <c r="T10" s="16"/>
      <c r="U10" s="16">
        <v>7.62852404643449E-2</v>
      </c>
      <c r="V10" s="16"/>
      <c r="W10" s="16">
        <v>9.7560975609756101E-2</v>
      </c>
      <c r="X10" s="16"/>
      <c r="Y10" s="16">
        <v>7.3412698412698402E-2</v>
      </c>
      <c r="Z10" s="16">
        <v>8.7121212121212099E-2</v>
      </c>
      <c r="AA10" s="16">
        <v>0.11111111111111099</v>
      </c>
      <c r="AB10" s="16">
        <v>0</v>
      </c>
      <c r="AC10" s="16"/>
      <c r="AD10" s="16">
        <v>3.42465753424658E-2</v>
      </c>
      <c r="AE10" s="16">
        <v>8.8888888888888906E-2</v>
      </c>
      <c r="AF10" s="16">
        <v>0.11224489795918401</v>
      </c>
      <c r="AG10" s="16">
        <v>8.3333333333333301E-2</v>
      </c>
      <c r="AH10" s="16">
        <v>5.6910569105691103E-2</v>
      </c>
      <c r="AI10" s="16">
        <v>0.107142857142857</v>
      </c>
      <c r="AJ10" s="16">
        <v>9.7826086956521702E-2</v>
      </c>
      <c r="AK10" s="16"/>
      <c r="AL10" s="16">
        <v>0.140350877192982</v>
      </c>
      <c r="AM10" s="16">
        <v>8.6614173228346497E-2</v>
      </c>
      <c r="AN10" s="16">
        <v>6.7873303167420795E-2</v>
      </c>
      <c r="AO10" s="16">
        <v>5.7553956834532398E-2</v>
      </c>
      <c r="AP10" s="16">
        <v>0.157894736842105</v>
      </c>
      <c r="AQ10" s="16">
        <v>0.06</v>
      </c>
      <c r="AR10" s="16">
        <v>0</v>
      </c>
      <c r="AS10" s="16">
        <v>6.6666666666666693E-2</v>
      </c>
      <c r="AT10" s="16">
        <v>7.2289156626505993E-2</v>
      </c>
      <c r="AU10" s="16">
        <v>7.69230769230769E-2</v>
      </c>
      <c r="AV10" s="16">
        <v>0.12121212121212099</v>
      </c>
      <c r="AW10" s="16">
        <v>9.3023255813953501E-2</v>
      </c>
    </row>
    <row r="11" spans="2:49" x14ac:dyDescent="0.35">
      <c r="B11" s="17" t="s">
        <v>935</v>
      </c>
      <c r="C11" s="16">
        <v>9.7170971709717099E-2</v>
      </c>
      <c r="D11" s="16">
        <v>0.17073170731707299</v>
      </c>
      <c r="E11" s="16">
        <v>3.7313432835820899E-2</v>
      </c>
      <c r="F11" s="16">
        <v>0.109243697478992</v>
      </c>
      <c r="G11" s="16">
        <v>0.116666666666667</v>
      </c>
      <c r="H11" s="16">
        <v>7.69230769230769E-2</v>
      </c>
      <c r="I11" s="16">
        <v>0.18181818181818199</v>
      </c>
      <c r="J11" s="16">
        <v>4.91803278688525E-2</v>
      </c>
      <c r="K11" s="16">
        <v>0.128205128205128</v>
      </c>
      <c r="L11" s="16">
        <v>0.1125</v>
      </c>
      <c r="M11" s="16">
        <v>4.2253521126760597E-2</v>
      </c>
      <c r="N11" s="16">
        <v>0.12121212121212099</v>
      </c>
      <c r="O11" s="16">
        <v>0</v>
      </c>
      <c r="P11" s="16"/>
      <c r="Q11" s="16">
        <v>9.1569767441860503E-2</v>
      </c>
      <c r="R11" s="16"/>
      <c r="S11" s="16">
        <v>0.100381194409149</v>
      </c>
      <c r="T11" s="16"/>
      <c r="U11" s="16">
        <v>9.4527363184079602E-2</v>
      </c>
      <c r="V11" s="16"/>
      <c r="W11" s="16">
        <v>8.9430894308943104E-2</v>
      </c>
      <c r="X11" s="16"/>
      <c r="Y11" s="16">
        <v>7.5396825396825407E-2</v>
      </c>
      <c r="Z11" s="16">
        <v>0.125</v>
      </c>
      <c r="AA11" s="16">
        <v>0.16666666666666699</v>
      </c>
      <c r="AB11" s="16">
        <v>0.22222222222222199</v>
      </c>
      <c r="AC11" s="16"/>
      <c r="AD11" s="16">
        <v>0.116438356164384</v>
      </c>
      <c r="AE11" s="16">
        <v>4.4444444444444398E-2</v>
      </c>
      <c r="AF11" s="16">
        <v>7.1428571428571397E-2</v>
      </c>
      <c r="AG11" s="16">
        <v>8.8888888888888906E-2</v>
      </c>
      <c r="AH11" s="16">
        <v>8.1300813008130093E-2</v>
      </c>
      <c r="AI11" s="16">
        <v>0.107142857142857</v>
      </c>
      <c r="AJ11" s="16">
        <v>0.173913043478261</v>
      </c>
      <c r="AK11" s="16"/>
      <c r="AL11" s="16">
        <v>0.12280701754386</v>
      </c>
      <c r="AM11" s="16">
        <v>0.102362204724409</v>
      </c>
      <c r="AN11" s="16">
        <v>0.12669683257918599</v>
      </c>
      <c r="AO11" s="16">
        <v>7.1942446043165506E-2</v>
      </c>
      <c r="AP11" s="16">
        <v>0.105263157894737</v>
      </c>
      <c r="AQ11" s="16">
        <v>0.06</v>
      </c>
      <c r="AR11" s="16">
        <v>0</v>
      </c>
      <c r="AS11" s="16">
        <v>6.6666666666666693E-2</v>
      </c>
      <c r="AT11" s="16">
        <v>7.2289156626505993E-2</v>
      </c>
      <c r="AU11" s="16">
        <v>0.15384615384615399</v>
      </c>
      <c r="AV11" s="16">
        <v>0.12121212121212099</v>
      </c>
      <c r="AW11" s="16">
        <v>6.9767441860465101E-2</v>
      </c>
    </row>
    <row r="12" spans="2:49" x14ac:dyDescent="0.35">
      <c r="B12" s="17" t="s">
        <v>936</v>
      </c>
      <c r="C12" s="16">
        <v>8.61008610086101E-2</v>
      </c>
      <c r="D12" s="16">
        <v>0.134146341463415</v>
      </c>
      <c r="E12" s="16">
        <v>8.2089552238805999E-2</v>
      </c>
      <c r="F12" s="16">
        <v>8.40336134453782E-2</v>
      </c>
      <c r="G12" s="16">
        <v>6.6666666666666693E-2</v>
      </c>
      <c r="H12" s="16">
        <v>3.8461538461538498E-2</v>
      </c>
      <c r="I12" s="16">
        <v>9.0909090909090898E-2</v>
      </c>
      <c r="J12" s="16">
        <v>8.1967213114754106E-2</v>
      </c>
      <c r="K12" s="16">
        <v>2.5641025641025599E-2</v>
      </c>
      <c r="L12" s="16">
        <v>0.1</v>
      </c>
      <c r="M12" s="16">
        <v>8.4507042253521097E-2</v>
      </c>
      <c r="N12" s="16">
        <v>9.0909090909090898E-2</v>
      </c>
      <c r="O12" s="16">
        <v>0.1875</v>
      </c>
      <c r="P12" s="16"/>
      <c r="Q12" s="16">
        <v>9.0116279069767394E-2</v>
      </c>
      <c r="R12" s="16"/>
      <c r="S12" s="16">
        <v>8.6404066073697605E-2</v>
      </c>
      <c r="T12" s="16"/>
      <c r="U12" s="16">
        <v>8.7893864013267001E-2</v>
      </c>
      <c r="V12" s="16"/>
      <c r="W12" s="16">
        <v>4.0650406504064998E-2</v>
      </c>
      <c r="X12" s="16"/>
      <c r="Y12" s="16">
        <v>7.3412698412698402E-2</v>
      </c>
      <c r="Z12" s="16">
        <v>0.10606060606060599</v>
      </c>
      <c r="AA12" s="16">
        <v>0.11111111111111099</v>
      </c>
      <c r="AB12" s="16">
        <v>0.11111111111111099</v>
      </c>
      <c r="AC12" s="16"/>
      <c r="AD12" s="16">
        <v>7.5342465753424695E-2</v>
      </c>
      <c r="AE12" s="16">
        <v>5.5555555555555601E-2</v>
      </c>
      <c r="AF12" s="16">
        <v>0.122448979591837</v>
      </c>
      <c r="AG12" s="16">
        <v>6.6666666666666693E-2</v>
      </c>
      <c r="AH12" s="16">
        <v>0.12195121951219499</v>
      </c>
      <c r="AI12" s="16">
        <v>0.107142857142857</v>
      </c>
      <c r="AJ12" s="16">
        <v>6.5217391304347797E-2</v>
      </c>
      <c r="AK12" s="16"/>
      <c r="AL12" s="16">
        <v>0.105263157894737</v>
      </c>
      <c r="AM12" s="16">
        <v>7.8740157480315001E-2</v>
      </c>
      <c r="AN12" s="16">
        <v>8.5972850678733004E-2</v>
      </c>
      <c r="AO12" s="16">
        <v>0.115107913669065</v>
      </c>
      <c r="AP12" s="16">
        <v>5.2631578947368397E-2</v>
      </c>
      <c r="AQ12" s="16">
        <v>0.04</v>
      </c>
      <c r="AR12" s="16">
        <v>0</v>
      </c>
      <c r="AS12" s="16">
        <v>0</v>
      </c>
      <c r="AT12" s="16">
        <v>0.108433734939759</v>
      </c>
      <c r="AU12" s="16">
        <v>7.69230769230769E-2</v>
      </c>
      <c r="AV12" s="16">
        <v>0</v>
      </c>
      <c r="AW12" s="16">
        <v>0.13953488372093001</v>
      </c>
    </row>
    <row r="13" spans="2:49" x14ac:dyDescent="0.35">
      <c r="B13" s="17" t="s">
        <v>937</v>
      </c>
      <c r="C13" s="16">
        <v>8.4870848708487101E-2</v>
      </c>
      <c r="D13" s="16">
        <v>9.7560975609756101E-2</v>
      </c>
      <c r="E13" s="16">
        <v>5.22388059701493E-2</v>
      </c>
      <c r="F13" s="16">
        <v>6.7226890756302504E-2</v>
      </c>
      <c r="G13" s="16">
        <v>8.3333333333333301E-2</v>
      </c>
      <c r="H13" s="16">
        <v>0.19230769230769201</v>
      </c>
      <c r="I13" s="16">
        <v>6.0606060606060601E-2</v>
      </c>
      <c r="J13" s="16">
        <v>8.1967213114754106E-2</v>
      </c>
      <c r="K13" s="16">
        <v>7.69230769230769E-2</v>
      </c>
      <c r="L13" s="16">
        <v>6.25E-2</v>
      </c>
      <c r="M13" s="16">
        <v>9.85915492957746E-2</v>
      </c>
      <c r="N13" s="16">
        <v>0.15151515151515199</v>
      </c>
      <c r="O13" s="16">
        <v>0.125</v>
      </c>
      <c r="P13" s="16"/>
      <c r="Q13" s="16">
        <v>8.2848837209302306E-2</v>
      </c>
      <c r="R13" s="16"/>
      <c r="S13" s="16">
        <v>8.5133418043202E-2</v>
      </c>
      <c r="T13" s="16"/>
      <c r="U13" s="16">
        <v>8.12603648424544E-2</v>
      </c>
      <c r="V13" s="16"/>
      <c r="W13" s="16">
        <v>0.138211382113821</v>
      </c>
      <c r="X13" s="16"/>
      <c r="Y13" s="16">
        <v>9.1269841269841306E-2</v>
      </c>
      <c r="Z13" s="16">
        <v>7.9545454545454503E-2</v>
      </c>
      <c r="AA13" s="16">
        <v>2.7777777777777801E-2</v>
      </c>
      <c r="AB13" s="16">
        <v>0.11111111111111099</v>
      </c>
      <c r="AC13" s="16"/>
      <c r="AD13" s="16">
        <v>0.102739726027397</v>
      </c>
      <c r="AE13" s="16">
        <v>0.1</v>
      </c>
      <c r="AF13" s="16">
        <v>0.102040816326531</v>
      </c>
      <c r="AG13" s="16">
        <v>0.105555555555556</v>
      </c>
      <c r="AH13" s="16">
        <v>4.8780487804878099E-2</v>
      </c>
      <c r="AI13" s="16">
        <v>8.3333333333333301E-2</v>
      </c>
      <c r="AJ13" s="16">
        <v>3.2608695652173898E-2</v>
      </c>
      <c r="AK13" s="16"/>
      <c r="AL13" s="16">
        <v>5.2631578947368397E-2</v>
      </c>
      <c r="AM13" s="16">
        <v>8.6614173228346497E-2</v>
      </c>
      <c r="AN13" s="16">
        <v>4.9773755656108601E-2</v>
      </c>
      <c r="AO13" s="16">
        <v>0.15107913669064699</v>
      </c>
      <c r="AP13" s="16">
        <v>5.2631578947368397E-2</v>
      </c>
      <c r="AQ13" s="16">
        <v>0.08</v>
      </c>
      <c r="AR13" s="16">
        <v>0</v>
      </c>
      <c r="AS13" s="16">
        <v>0.133333333333333</v>
      </c>
      <c r="AT13" s="16">
        <v>0.108433734939759</v>
      </c>
      <c r="AU13" s="16">
        <v>7.69230769230769E-2</v>
      </c>
      <c r="AV13" s="16">
        <v>9.0909090909090898E-2</v>
      </c>
      <c r="AW13" s="16">
        <v>6.9767441860465101E-2</v>
      </c>
    </row>
    <row r="14" spans="2:49" x14ac:dyDescent="0.35">
      <c r="B14" s="17" t="s">
        <v>938</v>
      </c>
      <c r="C14" s="19">
        <v>6.5190651906519098E-2</v>
      </c>
      <c r="D14" s="19">
        <v>3.65853658536585E-2</v>
      </c>
      <c r="E14" s="19">
        <v>4.47761194029851E-2</v>
      </c>
      <c r="F14" s="19">
        <v>5.8823529411764698E-2</v>
      </c>
      <c r="G14" s="19">
        <v>0.1</v>
      </c>
      <c r="H14" s="19">
        <v>0</v>
      </c>
      <c r="I14" s="19">
        <v>7.5757575757575801E-2</v>
      </c>
      <c r="J14" s="19">
        <v>4.91803278688525E-2</v>
      </c>
      <c r="K14" s="19">
        <v>7.69230769230769E-2</v>
      </c>
      <c r="L14" s="19">
        <v>8.7499999999999994E-2</v>
      </c>
      <c r="M14" s="19">
        <v>8.4507042253521097E-2</v>
      </c>
      <c r="N14" s="19">
        <v>0.12121212121212099</v>
      </c>
      <c r="O14" s="19">
        <v>0.1875</v>
      </c>
      <c r="P14" s="19"/>
      <c r="Q14" s="19">
        <v>6.9767441860465101E-2</v>
      </c>
      <c r="R14" s="19"/>
      <c r="S14" s="19">
        <v>6.4803049555273204E-2</v>
      </c>
      <c r="T14" s="19"/>
      <c r="U14" s="19">
        <v>7.2968490878938599E-2</v>
      </c>
      <c r="V14" s="19"/>
      <c r="W14" s="19">
        <v>2.4390243902439001E-2</v>
      </c>
      <c r="X14" s="19"/>
      <c r="Y14" s="19">
        <v>5.95238095238095E-2</v>
      </c>
      <c r="Z14" s="19">
        <v>7.9545454545454503E-2</v>
      </c>
      <c r="AA14" s="19">
        <v>5.5555555555555601E-2</v>
      </c>
      <c r="AB14" s="19">
        <v>0</v>
      </c>
      <c r="AC14" s="19"/>
      <c r="AD14" s="19">
        <v>6.1643835616438401E-2</v>
      </c>
      <c r="AE14" s="19">
        <v>6.6666666666666693E-2</v>
      </c>
      <c r="AF14" s="19">
        <v>7.1428571428571397E-2</v>
      </c>
      <c r="AG14" s="19">
        <v>7.2222222222222202E-2</v>
      </c>
      <c r="AH14" s="19">
        <v>5.6910569105691103E-2</v>
      </c>
      <c r="AI14" s="19">
        <v>0.107142857142857</v>
      </c>
      <c r="AJ14" s="19">
        <v>2.1739130434782601E-2</v>
      </c>
      <c r="AK14" s="19"/>
      <c r="AL14" s="19">
        <v>7.0175438596491196E-2</v>
      </c>
      <c r="AM14" s="19">
        <v>7.8740157480315001E-2</v>
      </c>
      <c r="AN14" s="19">
        <v>5.8823529411764698E-2</v>
      </c>
      <c r="AO14" s="19">
        <v>9.3525179856115095E-2</v>
      </c>
      <c r="AP14" s="19">
        <v>5.2631578947368397E-2</v>
      </c>
      <c r="AQ14" s="19">
        <v>0.08</v>
      </c>
      <c r="AR14" s="19">
        <v>0</v>
      </c>
      <c r="AS14" s="19">
        <v>6.6666666666666693E-2</v>
      </c>
      <c r="AT14" s="19">
        <v>4.81927710843374E-2</v>
      </c>
      <c r="AU14" s="19">
        <v>7.69230769230769E-2</v>
      </c>
      <c r="AV14" s="19">
        <v>3.03030303030303E-2</v>
      </c>
      <c r="AW14" s="19">
        <v>0</v>
      </c>
    </row>
    <row r="15" spans="2:49" x14ac:dyDescent="0.35">
      <c r="B15" s="17" t="s">
        <v>462</v>
      </c>
      <c r="C15" s="19">
        <v>0.48954489544895402</v>
      </c>
      <c r="D15" s="19">
        <v>0.30487804878048802</v>
      </c>
      <c r="E15" s="19">
        <v>0.55223880597014896</v>
      </c>
      <c r="F15" s="19">
        <v>0.48739495798319299</v>
      </c>
      <c r="G15" s="19">
        <v>0.41666666666666702</v>
      </c>
      <c r="H15" s="19">
        <v>0.51923076923076905</v>
      </c>
      <c r="I15" s="19">
        <v>0.45454545454545497</v>
      </c>
      <c r="J15" s="19">
        <v>0.62295081967213095</v>
      </c>
      <c r="K15" s="19">
        <v>0.53846153846153799</v>
      </c>
      <c r="L15" s="19">
        <v>0.5</v>
      </c>
      <c r="M15" s="19">
        <v>0.56338028169014098</v>
      </c>
      <c r="N15" s="19">
        <v>0.42424242424242398</v>
      </c>
      <c r="O15" s="19">
        <v>0.375</v>
      </c>
      <c r="P15" s="19"/>
      <c r="Q15" s="19">
        <v>0.49273255813953498</v>
      </c>
      <c r="R15" s="19"/>
      <c r="S15" s="19">
        <v>0.49047013977128301</v>
      </c>
      <c r="T15" s="19"/>
      <c r="U15" s="19">
        <v>0.485903814262023</v>
      </c>
      <c r="V15" s="19"/>
      <c r="W15" s="19">
        <v>0.51219512195121997</v>
      </c>
      <c r="X15" s="19"/>
      <c r="Y15" s="19">
        <v>0.52976190476190499</v>
      </c>
      <c r="Z15" s="19">
        <v>0.41666666666666702</v>
      </c>
      <c r="AA15" s="19">
        <v>0.44444444444444398</v>
      </c>
      <c r="AB15" s="19">
        <v>0.55555555555555602</v>
      </c>
      <c r="AC15" s="19"/>
      <c r="AD15" s="19">
        <v>0.5</v>
      </c>
      <c r="AE15" s="19">
        <v>0.55555555555555602</v>
      </c>
      <c r="AF15" s="19">
        <v>0.45918367346938799</v>
      </c>
      <c r="AG15" s="19">
        <v>0.5</v>
      </c>
      <c r="AH15" s="19">
        <v>0.52845528455284596</v>
      </c>
      <c r="AI15" s="19">
        <v>0.38095238095238099</v>
      </c>
      <c r="AJ15" s="19">
        <v>0.467391304347826</v>
      </c>
      <c r="AK15" s="19"/>
      <c r="AL15" s="19">
        <v>0.43859649122806998</v>
      </c>
      <c r="AM15" s="19">
        <v>0.440944881889764</v>
      </c>
      <c r="AN15" s="19">
        <v>0.51583710407239802</v>
      </c>
      <c r="AO15" s="19">
        <v>0.410071942446043</v>
      </c>
      <c r="AP15" s="19">
        <v>0.52631578947368396</v>
      </c>
      <c r="AQ15" s="19">
        <v>0.56000000000000005</v>
      </c>
      <c r="AR15" s="19">
        <v>1</v>
      </c>
      <c r="AS15" s="19">
        <v>0.46666666666666701</v>
      </c>
      <c r="AT15" s="19">
        <v>0.530120481927711</v>
      </c>
      <c r="AU15" s="19">
        <v>0.53846153846153799</v>
      </c>
      <c r="AV15" s="19">
        <v>0.54545454545454497</v>
      </c>
      <c r="AW15" s="19">
        <v>0.51162790697674398</v>
      </c>
    </row>
    <row r="16" spans="2:49" x14ac:dyDescent="0.35">
      <c r="B16" s="17" t="s">
        <v>463</v>
      </c>
      <c r="C16" s="20">
        <v>-5.9040590405904099E-2</v>
      </c>
      <c r="D16" s="20">
        <v>-1.21951219512195E-2</v>
      </c>
      <c r="E16" s="20">
        <v>5.22388059701493E-2</v>
      </c>
      <c r="F16" s="20">
        <v>-1.6806722689075699E-2</v>
      </c>
      <c r="G16" s="20">
        <v>-3.3333333333333298E-2</v>
      </c>
      <c r="H16" s="20">
        <v>-5.7692307692307702E-2</v>
      </c>
      <c r="I16" s="20">
        <v>-9.0909090909090898E-2</v>
      </c>
      <c r="J16" s="20">
        <v>-9.8360655737704902E-2</v>
      </c>
      <c r="K16" s="20">
        <v>-2.5641025641025599E-2</v>
      </c>
      <c r="L16" s="20">
        <v>-0.1125</v>
      </c>
      <c r="M16" s="20">
        <v>-0.140845070422535</v>
      </c>
      <c r="N16" s="20">
        <v>-0.27272727272727298</v>
      </c>
      <c r="O16" s="20">
        <v>-0.375</v>
      </c>
      <c r="P16" s="20"/>
      <c r="Q16" s="20">
        <v>-6.9767441860465101E-2</v>
      </c>
      <c r="R16" s="20"/>
      <c r="S16" s="20">
        <v>-6.3532401524777599E-2</v>
      </c>
      <c r="T16" s="20"/>
      <c r="U16" s="20">
        <v>-6.4676616915422896E-2</v>
      </c>
      <c r="V16" s="20"/>
      <c r="W16" s="20">
        <v>-8.1300813008130003E-3</v>
      </c>
      <c r="X16" s="20"/>
      <c r="Y16" s="20">
        <v>-5.3571428571428499E-2</v>
      </c>
      <c r="Z16" s="20">
        <v>-7.1969696969697003E-2</v>
      </c>
      <c r="AA16" s="20">
        <v>-2.7755575615628901E-17</v>
      </c>
      <c r="AB16" s="20">
        <v>-0.22222222222222199</v>
      </c>
      <c r="AC16" s="20"/>
      <c r="AD16" s="20">
        <v>-9.5890410958904104E-2</v>
      </c>
      <c r="AE16" s="20">
        <v>-4.4444444444444398E-2</v>
      </c>
      <c r="AF16" s="20">
        <v>-0.122448979591837</v>
      </c>
      <c r="AG16" s="20">
        <v>-7.7777777777777807E-2</v>
      </c>
      <c r="AH16" s="20">
        <v>-6.50406504065041E-2</v>
      </c>
      <c r="AI16" s="20">
        <v>-8.3333333333333301E-2</v>
      </c>
      <c r="AJ16" s="20">
        <v>0.119565217391304</v>
      </c>
      <c r="AK16" s="20"/>
      <c r="AL16" s="20">
        <v>-1.7543859649122799E-2</v>
      </c>
      <c r="AM16" s="20">
        <v>-3.1496062992125998E-2</v>
      </c>
      <c r="AN16" s="20">
        <v>-3.1674208144796399E-2</v>
      </c>
      <c r="AO16" s="20">
        <v>-0.201438848920863</v>
      </c>
      <c r="AP16" s="20">
        <v>5.2631578947368397E-2</v>
      </c>
      <c r="AQ16" s="20">
        <v>-0.02</v>
      </c>
      <c r="AR16" s="20">
        <v>0</v>
      </c>
      <c r="AS16" s="20">
        <v>6.6666666666666693E-2</v>
      </c>
      <c r="AT16" s="20">
        <v>-0.132530120481928</v>
      </c>
      <c r="AU16" s="20">
        <v>-0.15384615384615399</v>
      </c>
      <c r="AV16" s="20">
        <v>9.0909090909090898E-2</v>
      </c>
      <c r="AW16" s="20">
        <v>0</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8.8560885608856096E-2</v>
      </c>
      <c r="D8" s="16">
        <v>7.3170731707317097E-2</v>
      </c>
      <c r="E8" s="16">
        <v>0.12686567164179099</v>
      </c>
      <c r="F8" s="16">
        <v>8.40336134453782E-2</v>
      </c>
      <c r="G8" s="16">
        <v>8.3333333333333301E-2</v>
      </c>
      <c r="H8" s="16">
        <v>9.6153846153846201E-2</v>
      </c>
      <c r="I8" s="16">
        <v>7.5757575757575801E-2</v>
      </c>
      <c r="J8" s="16">
        <v>8.1967213114754106E-2</v>
      </c>
      <c r="K8" s="16">
        <v>7.69230769230769E-2</v>
      </c>
      <c r="L8" s="16">
        <v>3.7499999999999999E-2</v>
      </c>
      <c r="M8" s="16">
        <v>8.4507042253521097E-2</v>
      </c>
      <c r="N8" s="16">
        <v>9.0909090909090898E-2</v>
      </c>
      <c r="O8" s="16">
        <v>0.25</v>
      </c>
      <c r="P8" s="16"/>
      <c r="Q8" s="16">
        <v>8.1395348837209294E-2</v>
      </c>
      <c r="R8" s="16"/>
      <c r="S8" s="16">
        <v>8.7674714104193099E-2</v>
      </c>
      <c r="T8" s="16"/>
      <c r="U8" s="16">
        <v>7.7943615257048099E-2</v>
      </c>
      <c r="V8" s="16"/>
      <c r="W8" s="16">
        <v>8.9430894308943104E-2</v>
      </c>
      <c r="X8" s="16"/>
      <c r="Y8" s="16">
        <v>8.7301587301587297E-2</v>
      </c>
      <c r="Z8" s="16">
        <v>9.4696969696969696E-2</v>
      </c>
      <c r="AA8" s="16">
        <v>5.5555555555555601E-2</v>
      </c>
      <c r="AB8" s="16">
        <v>0.11111111111111099</v>
      </c>
      <c r="AC8" s="16"/>
      <c r="AD8" s="16">
        <v>6.8493150684931503E-2</v>
      </c>
      <c r="AE8" s="16">
        <v>6.6666666666666693E-2</v>
      </c>
      <c r="AF8" s="16">
        <v>9.1836734693877597E-2</v>
      </c>
      <c r="AG8" s="16">
        <v>8.3333333333333301E-2</v>
      </c>
      <c r="AH8" s="16">
        <v>9.7560975609756101E-2</v>
      </c>
      <c r="AI8" s="16">
        <v>0.107142857142857</v>
      </c>
      <c r="AJ8" s="16">
        <v>0.119565217391304</v>
      </c>
      <c r="AK8" s="16"/>
      <c r="AL8" s="16">
        <v>5.2631578947368397E-2</v>
      </c>
      <c r="AM8" s="16">
        <v>5.5118110236220499E-2</v>
      </c>
      <c r="AN8" s="16">
        <v>7.69230769230769E-2</v>
      </c>
      <c r="AO8" s="16">
        <v>0.107913669064748</v>
      </c>
      <c r="AP8" s="16">
        <v>0.105263157894737</v>
      </c>
      <c r="AQ8" s="16">
        <v>0.04</v>
      </c>
      <c r="AR8" s="16">
        <v>0</v>
      </c>
      <c r="AS8" s="16">
        <v>6.6666666666666693E-2</v>
      </c>
      <c r="AT8" s="16">
        <v>0.120481927710843</v>
      </c>
      <c r="AU8" s="16">
        <v>0.15384615384615399</v>
      </c>
      <c r="AV8" s="16">
        <v>0.18181818181818199</v>
      </c>
      <c r="AW8" s="16">
        <v>0.116279069767442</v>
      </c>
    </row>
    <row r="9" spans="2:49" x14ac:dyDescent="0.35">
      <c r="B9" s="17" t="s">
        <v>933</v>
      </c>
      <c r="C9" s="16">
        <v>0.24846248462484599</v>
      </c>
      <c r="D9" s="16">
        <v>0.207317073170732</v>
      </c>
      <c r="E9" s="16">
        <v>0.26119402985074602</v>
      </c>
      <c r="F9" s="16">
        <v>0.23529411764705899</v>
      </c>
      <c r="G9" s="16">
        <v>0.266666666666667</v>
      </c>
      <c r="H9" s="16">
        <v>0.19230769230769201</v>
      </c>
      <c r="I9" s="16">
        <v>0.24242424242424199</v>
      </c>
      <c r="J9" s="16">
        <v>0.18032786885245899</v>
      </c>
      <c r="K9" s="16">
        <v>0.28205128205128199</v>
      </c>
      <c r="L9" s="16">
        <v>0.1875</v>
      </c>
      <c r="M9" s="16">
        <v>0.36619718309859201</v>
      </c>
      <c r="N9" s="16">
        <v>0.36363636363636398</v>
      </c>
      <c r="O9" s="16">
        <v>0.3125</v>
      </c>
      <c r="P9" s="16"/>
      <c r="Q9" s="16">
        <v>0.25</v>
      </c>
      <c r="R9" s="16"/>
      <c r="S9" s="16">
        <v>0.24650571791613701</v>
      </c>
      <c r="T9" s="16"/>
      <c r="U9" s="16">
        <v>0.25538971807628502</v>
      </c>
      <c r="V9" s="16"/>
      <c r="W9" s="16">
        <v>0.39837398373983701</v>
      </c>
      <c r="X9" s="16"/>
      <c r="Y9" s="16">
        <v>0.28571428571428598</v>
      </c>
      <c r="Z9" s="16">
        <v>0.189393939393939</v>
      </c>
      <c r="AA9" s="16">
        <v>0.194444444444444</v>
      </c>
      <c r="AB9" s="16">
        <v>0.11111111111111099</v>
      </c>
      <c r="AC9" s="16"/>
      <c r="AD9" s="16">
        <v>0.21232876712328799</v>
      </c>
      <c r="AE9" s="16">
        <v>0.27777777777777801</v>
      </c>
      <c r="AF9" s="16">
        <v>0.23469387755102</v>
      </c>
      <c r="AG9" s="16">
        <v>0.30555555555555602</v>
      </c>
      <c r="AH9" s="16">
        <v>0.26829268292682901</v>
      </c>
      <c r="AI9" s="16">
        <v>0.19047619047618999</v>
      </c>
      <c r="AJ9" s="16">
        <v>0.20652173913043501</v>
      </c>
      <c r="AK9" s="16"/>
      <c r="AL9" s="16">
        <v>0.28070175438596501</v>
      </c>
      <c r="AM9" s="16">
        <v>0.31496062992126</v>
      </c>
      <c r="AN9" s="16">
        <v>0.194570135746606</v>
      </c>
      <c r="AO9" s="16">
        <v>0.29496402877697803</v>
      </c>
      <c r="AP9" s="16">
        <v>0.26315789473684198</v>
      </c>
      <c r="AQ9" s="16">
        <v>0.28000000000000003</v>
      </c>
      <c r="AR9" s="16">
        <v>0.5</v>
      </c>
      <c r="AS9" s="16">
        <v>0.133333333333333</v>
      </c>
      <c r="AT9" s="16">
        <v>0.22891566265060201</v>
      </c>
      <c r="AU9" s="16">
        <v>0</v>
      </c>
      <c r="AV9" s="16">
        <v>0.33333333333333298</v>
      </c>
      <c r="AW9" s="16">
        <v>0.209302325581395</v>
      </c>
    </row>
    <row r="10" spans="2:49" x14ac:dyDescent="0.35">
      <c r="B10" s="17" t="s">
        <v>934</v>
      </c>
      <c r="C10" s="16">
        <v>0.18696186961869601</v>
      </c>
      <c r="D10" s="16">
        <v>0.207317073170732</v>
      </c>
      <c r="E10" s="16">
        <v>0.18656716417910399</v>
      </c>
      <c r="F10" s="16">
        <v>0.20168067226890801</v>
      </c>
      <c r="G10" s="16">
        <v>0.16666666666666699</v>
      </c>
      <c r="H10" s="16">
        <v>0.28846153846153799</v>
      </c>
      <c r="I10" s="16">
        <v>0.22727272727272699</v>
      </c>
      <c r="J10" s="16">
        <v>0.19672131147541</v>
      </c>
      <c r="K10" s="16">
        <v>0.15384615384615399</v>
      </c>
      <c r="L10" s="16">
        <v>0.1875</v>
      </c>
      <c r="M10" s="16">
        <v>8.4507042253521097E-2</v>
      </c>
      <c r="N10" s="16">
        <v>0.15151515151515199</v>
      </c>
      <c r="O10" s="16">
        <v>0.125</v>
      </c>
      <c r="P10" s="16"/>
      <c r="Q10" s="16">
        <v>0.184593023255814</v>
      </c>
      <c r="R10" s="16"/>
      <c r="S10" s="16">
        <v>0.19059720457433299</v>
      </c>
      <c r="T10" s="16"/>
      <c r="U10" s="16">
        <v>0.18242122719734699</v>
      </c>
      <c r="V10" s="16"/>
      <c r="W10" s="16">
        <v>0.211382113821138</v>
      </c>
      <c r="X10" s="16"/>
      <c r="Y10" s="16">
        <v>0.180555555555556</v>
      </c>
      <c r="Z10" s="16">
        <v>0.19696969696969699</v>
      </c>
      <c r="AA10" s="16">
        <v>0.25</v>
      </c>
      <c r="AB10" s="16">
        <v>0</v>
      </c>
      <c r="AC10" s="16"/>
      <c r="AD10" s="16">
        <v>0.22602739726027399</v>
      </c>
      <c r="AE10" s="16">
        <v>0.133333333333333</v>
      </c>
      <c r="AF10" s="16">
        <v>0.13265306122449</v>
      </c>
      <c r="AG10" s="16">
        <v>0.21666666666666701</v>
      </c>
      <c r="AH10" s="16">
        <v>0.17073170731707299</v>
      </c>
      <c r="AI10" s="16">
        <v>0.17857142857142899</v>
      </c>
      <c r="AJ10" s="16">
        <v>0.20652173913043501</v>
      </c>
      <c r="AK10" s="16"/>
      <c r="AL10" s="16">
        <v>0.22807017543859601</v>
      </c>
      <c r="AM10" s="16">
        <v>0.15748031496063</v>
      </c>
      <c r="AN10" s="16">
        <v>0.203619909502262</v>
      </c>
      <c r="AO10" s="16">
        <v>0.15827338129496399</v>
      </c>
      <c r="AP10" s="16">
        <v>0.31578947368421101</v>
      </c>
      <c r="AQ10" s="16">
        <v>0.08</v>
      </c>
      <c r="AR10" s="16">
        <v>0</v>
      </c>
      <c r="AS10" s="16">
        <v>0.266666666666667</v>
      </c>
      <c r="AT10" s="16">
        <v>0.16867469879518099</v>
      </c>
      <c r="AU10" s="16">
        <v>0.15384615384615399</v>
      </c>
      <c r="AV10" s="16">
        <v>0.24242424242424199</v>
      </c>
      <c r="AW10" s="16">
        <v>0.27906976744186002</v>
      </c>
    </row>
    <row r="11" spans="2:49" x14ac:dyDescent="0.35">
      <c r="B11" s="17" t="s">
        <v>935</v>
      </c>
      <c r="C11" s="16">
        <v>0.138991389913899</v>
      </c>
      <c r="D11" s="16">
        <v>0.146341463414634</v>
      </c>
      <c r="E11" s="16">
        <v>0.104477611940299</v>
      </c>
      <c r="F11" s="16">
        <v>0.14285714285714299</v>
      </c>
      <c r="G11" s="16">
        <v>0.2</v>
      </c>
      <c r="H11" s="16">
        <v>0.17307692307692299</v>
      </c>
      <c r="I11" s="16">
        <v>0.16666666666666699</v>
      </c>
      <c r="J11" s="16">
        <v>0.114754098360656</v>
      </c>
      <c r="K11" s="16">
        <v>0.128205128205128</v>
      </c>
      <c r="L11" s="16">
        <v>0.1875</v>
      </c>
      <c r="M11" s="16">
        <v>8.4507042253521097E-2</v>
      </c>
      <c r="N11" s="16">
        <v>9.0909090909090898E-2</v>
      </c>
      <c r="O11" s="16">
        <v>0.125</v>
      </c>
      <c r="P11" s="16"/>
      <c r="Q11" s="16">
        <v>0.13953488372093001</v>
      </c>
      <c r="R11" s="16"/>
      <c r="S11" s="16">
        <v>0.14231257941550199</v>
      </c>
      <c r="T11" s="16"/>
      <c r="U11" s="16">
        <v>0.13930348258706499</v>
      </c>
      <c r="V11" s="16"/>
      <c r="W11" s="16">
        <v>5.6910569105691103E-2</v>
      </c>
      <c r="X11" s="16"/>
      <c r="Y11" s="16">
        <v>0.134920634920635</v>
      </c>
      <c r="Z11" s="16">
        <v>0.13636363636363599</v>
      </c>
      <c r="AA11" s="16">
        <v>0.194444444444444</v>
      </c>
      <c r="AB11" s="16">
        <v>0.22222222222222199</v>
      </c>
      <c r="AC11" s="16"/>
      <c r="AD11" s="16">
        <v>0.116438356164384</v>
      </c>
      <c r="AE11" s="16">
        <v>0.18888888888888899</v>
      </c>
      <c r="AF11" s="16">
        <v>0.183673469387755</v>
      </c>
      <c r="AG11" s="16">
        <v>0.13888888888888901</v>
      </c>
      <c r="AH11" s="16">
        <v>6.50406504065041E-2</v>
      </c>
      <c r="AI11" s="16">
        <v>0.119047619047619</v>
      </c>
      <c r="AJ11" s="16">
        <v>0.19565217391304299</v>
      </c>
      <c r="AK11" s="16"/>
      <c r="AL11" s="16">
        <v>0.12280701754386</v>
      </c>
      <c r="AM11" s="16">
        <v>0.15748031496063</v>
      </c>
      <c r="AN11" s="16">
        <v>0.144796380090498</v>
      </c>
      <c r="AO11" s="16">
        <v>0.12949640287769801</v>
      </c>
      <c r="AP11" s="16">
        <v>5.2631578947368397E-2</v>
      </c>
      <c r="AQ11" s="16">
        <v>0.14000000000000001</v>
      </c>
      <c r="AR11" s="16">
        <v>0.5</v>
      </c>
      <c r="AS11" s="16">
        <v>0.266666666666667</v>
      </c>
      <c r="AT11" s="16">
        <v>0.108433734939759</v>
      </c>
      <c r="AU11" s="16">
        <v>0.38461538461538503</v>
      </c>
      <c r="AV11" s="16">
        <v>9.0909090909090898E-2</v>
      </c>
      <c r="AW11" s="16">
        <v>6.9767441860465101E-2</v>
      </c>
    </row>
    <row r="12" spans="2:49" x14ac:dyDescent="0.35">
      <c r="B12" s="17" t="s">
        <v>936</v>
      </c>
      <c r="C12" s="16">
        <v>0.109471094710947</v>
      </c>
      <c r="D12" s="16">
        <v>9.7560975609756101E-2</v>
      </c>
      <c r="E12" s="16">
        <v>0.104477611940299</v>
      </c>
      <c r="F12" s="16">
        <v>9.2436974789915999E-2</v>
      </c>
      <c r="G12" s="16">
        <v>8.3333333333333301E-2</v>
      </c>
      <c r="H12" s="16">
        <v>7.69230769230769E-2</v>
      </c>
      <c r="I12" s="16">
        <v>7.5757575757575801E-2</v>
      </c>
      <c r="J12" s="16">
        <v>0.14754098360655701</v>
      </c>
      <c r="K12" s="16">
        <v>0.17948717948717899</v>
      </c>
      <c r="L12" s="16">
        <v>0.16250000000000001</v>
      </c>
      <c r="M12" s="16">
        <v>9.85915492957746E-2</v>
      </c>
      <c r="N12" s="16">
        <v>0.15151515151515199</v>
      </c>
      <c r="O12" s="16">
        <v>6.25E-2</v>
      </c>
      <c r="P12" s="16"/>
      <c r="Q12" s="16">
        <v>0.117732558139535</v>
      </c>
      <c r="R12" s="16"/>
      <c r="S12" s="16">
        <v>0.11054637865311299</v>
      </c>
      <c r="T12" s="16"/>
      <c r="U12" s="16">
        <v>0.11608623548922101</v>
      </c>
      <c r="V12" s="16"/>
      <c r="W12" s="16">
        <v>0.13008130081300801</v>
      </c>
      <c r="X12" s="16"/>
      <c r="Y12" s="16">
        <v>0.113095238095238</v>
      </c>
      <c r="Z12" s="16">
        <v>0.109848484848485</v>
      </c>
      <c r="AA12" s="16">
        <v>5.5555555555555601E-2</v>
      </c>
      <c r="AB12" s="16">
        <v>0.11111111111111099</v>
      </c>
      <c r="AC12" s="16"/>
      <c r="AD12" s="16">
        <v>9.5890410958904104E-2</v>
      </c>
      <c r="AE12" s="16">
        <v>0.133333333333333</v>
      </c>
      <c r="AF12" s="16">
        <v>0.14285714285714299</v>
      </c>
      <c r="AG12" s="16">
        <v>7.7777777777777807E-2</v>
      </c>
      <c r="AH12" s="16">
        <v>0.113821138211382</v>
      </c>
      <c r="AI12" s="16">
        <v>0.14285714285714299</v>
      </c>
      <c r="AJ12" s="16">
        <v>9.7826086956521702E-2</v>
      </c>
      <c r="AK12" s="16"/>
      <c r="AL12" s="16">
        <v>8.7719298245614002E-2</v>
      </c>
      <c r="AM12" s="16">
        <v>0.102362204724409</v>
      </c>
      <c r="AN12" s="16">
        <v>0.11764705882352899</v>
      </c>
      <c r="AO12" s="16">
        <v>0.12949640287769801</v>
      </c>
      <c r="AP12" s="16">
        <v>0.105263157894737</v>
      </c>
      <c r="AQ12" s="16">
        <v>0.16</v>
      </c>
      <c r="AR12" s="16">
        <v>0</v>
      </c>
      <c r="AS12" s="16">
        <v>6.6666666666666693E-2</v>
      </c>
      <c r="AT12" s="16">
        <v>0.132530120481928</v>
      </c>
      <c r="AU12" s="16">
        <v>7.69230769230769E-2</v>
      </c>
      <c r="AV12" s="16">
        <v>6.0606060606060601E-2</v>
      </c>
      <c r="AW12" s="16">
        <v>4.6511627906976702E-2</v>
      </c>
    </row>
    <row r="13" spans="2:49" x14ac:dyDescent="0.35">
      <c r="B13" s="17" t="s">
        <v>937</v>
      </c>
      <c r="C13" s="16">
        <v>7.1340713407134104E-2</v>
      </c>
      <c r="D13" s="16">
        <v>0.12195121951219499</v>
      </c>
      <c r="E13" s="16">
        <v>6.7164179104477598E-2</v>
      </c>
      <c r="F13" s="16">
        <v>9.2436974789915999E-2</v>
      </c>
      <c r="G13" s="16">
        <v>0.05</v>
      </c>
      <c r="H13" s="16">
        <v>7.69230769230769E-2</v>
      </c>
      <c r="I13" s="16">
        <v>6.0606060606060601E-2</v>
      </c>
      <c r="J13" s="16">
        <v>8.1967213114754106E-2</v>
      </c>
      <c r="K13" s="16">
        <v>2.5641025641025599E-2</v>
      </c>
      <c r="L13" s="16">
        <v>6.25E-2</v>
      </c>
      <c r="M13" s="16">
        <v>5.63380281690141E-2</v>
      </c>
      <c r="N13" s="16">
        <v>3.03030303030303E-2</v>
      </c>
      <c r="O13" s="16">
        <v>6.25E-2</v>
      </c>
      <c r="P13" s="16"/>
      <c r="Q13" s="16">
        <v>7.12209302325581E-2</v>
      </c>
      <c r="R13" s="16"/>
      <c r="S13" s="16">
        <v>6.8614993646759895E-2</v>
      </c>
      <c r="T13" s="16"/>
      <c r="U13" s="16">
        <v>7.1310116086235498E-2</v>
      </c>
      <c r="V13" s="16"/>
      <c r="W13" s="16">
        <v>7.3170731707317097E-2</v>
      </c>
      <c r="X13" s="16"/>
      <c r="Y13" s="16">
        <v>4.36507936507936E-2</v>
      </c>
      <c r="Z13" s="16">
        <v>0.11363636363636399</v>
      </c>
      <c r="AA13" s="16">
        <v>8.3333333333333301E-2</v>
      </c>
      <c r="AB13" s="16">
        <v>0.33333333333333298</v>
      </c>
      <c r="AC13" s="16"/>
      <c r="AD13" s="16">
        <v>6.8493150684931503E-2</v>
      </c>
      <c r="AE13" s="16">
        <v>3.3333333333333298E-2</v>
      </c>
      <c r="AF13" s="16">
        <v>6.1224489795918401E-2</v>
      </c>
      <c r="AG13" s="16">
        <v>0.05</v>
      </c>
      <c r="AH13" s="16">
        <v>9.7560975609756101E-2</v>
      </c>
      <c r="AI13" s="16">
        <v>0.107142857142857</v>
      </c>
      <c r="AJ13" s="16">
        <v>9.7826086956521702E-2</v>
      </c>
      <c r="AK13" s="16"/>
      <c r="AL13" s="16">
        <v>0.105263157894737</v>
      </c>
      <c r="AM13" s="16">
        <v>7.8740157480315001E-2</v>
      </c>
      <c r="AN13" s="16">
        <v>6.3348416289592799E-2</v>
      </c>
      <c r="AO13" s="16">
        <v>5.7553956834532398E-2</v>
      </c>
      <c r="AP13" s="16">
        <v>0</v>
      </c>
      <c r="AQ13" s="16">
        <v>0.08</v>
      </c>
      <c r="AR13" s="16">
        <v>0</v>
      </c>
      <c r="AS13" s="16">
        <v>0.133333333333333</v>
      </c>
      <c r="AT13" s="16">
        <v>8.4337349397590397E-2</v>
      </c>
      <c r="AU13" s="16">
        <v>0</v>
      </c>
      <c r="AV13" s="16">
        <v>3.03030303030303E-2</v>
      </c>
      <c r="AW13" s="16">
        <v>0.13953488372093001</v>
      </c>
    </row>
    <row r="14" spans="2:49" x14ac:dyDescent="0.35">
      <c r="B14" s="17" t="s">
        <v>938</v>
      </c>
      <c r="C14" s="19">
        <v>6.1500615006150103E-2</v>
      </c>
      <c r="D14" s="19">
        <v>6.0975609756097601E-2</v>
      </c>
      <c r="E14" s="19">
        <v>7.4626865671641798E-2</v>
      </c>
      <c r="F14" s="19">
        <v>4.20168067226891E-2</v>
      </c>
      <c r="G14" s="19">
        <v>0.1</v>
      </c>
      <c r="H14" s="19">
        <v>5.7692307692307702E-2</v>
      </c>
      <c r="I14" s="19">
        <v>7.5757575757575801E-2</v>
      </c>
      <c r="J14" s="19">
        <v>3.2786885245901599E-2</v>
      </c>
      <c r="K14" s="19">
        <v>7.69230769230769E-2</v>
      </c>
      <c r="L14" s="19">
        <v>0.05</v>
      </c>
      <c r="M14" s="19">
        <v>8.4507042253521097E-2</v>
      </c>
      <c r="N14" s="19">
        <v>3.03030303030303E-2</v>
      </c>
      <c r="O14" s="19">
        <v>0</v>
      </c>
      <c r="P14" s="19"/>
      <c r="Q14" s="19">
        <v>6.5406976744186093E-2</v>
      </c>
      <c r="R14" s="19"/>
      <c r="S14" s="19">
        <v>5.9720457433290998E-2</v>
      </c>
      <c r="T14" s="19"/>
      <c r="U14" s="19">
        <v>6.1359867330016603E-2</v>
      </c>
      <c r="V14" s="19"/>
      <c r="W14" s="19">
        <v>2.4390243902439001E-2</v>
      </c>
      <c r="X14" s="19"/>
      <c r="Y14" s="19">
        <v>4.7619047619047603E-2</v>
      </c>
      <c r="Z14" s="19">
        <v>8.3333333333333301E-2</v>
      </c>
      <c r="AA14" s="19">
        <v>8.3333333333333301E-2</v>
      </c>
      <c r="AB14" s="19">
        <v>0.11111111111111099</v>
      </c>
      <c r="AC14" s="19"/>
      <c r="AD14" s="19">
        <v>6.8493150684931503E-2</v>
      </c>
      <c r="AE14" s="19">
        <v>5.5555555555555601E-2</v>
      </c>
      <c r="AF14" s="19">
        <v>5.10204081632653E-2</v>
      </c>
      <c r="AG14" s="19">
        <v>5.5555555555555601E-2</v>
      </c>
      <c r="AH14" s="19">
        <v>5.6910569105691103E-2</v>
      </c>
      <c r="AI14" s="19">
        <v>0.13095238095238099</v>
      </c>
      <c r="AJ14" s="19">
        <v>2.1739130434782601E-2</v>
      </c>
      <c r="AK14" s="19"/>
      <c r="AL14" s="19">
        <v>5.2631578947368397E-2</v>
      </c>
      <c r="AM14" s="19">
        <v>4.7244094488188997E-2</v>
      </c>
      <c r="AN14" s="19">
        <v>8.1447963800904993E-2</v>
      </c>
      <c r="AO14" s="19">
        <v>5.0359712230215799E-2</v>
      </c>
      <c r="AP14" s="19">
        <v>0</v>
      </c>
      <c r="AQ14" s="19">
        <v>0.12</v>
      </c>
      <c r="AR14" s="19">
        <v>0</v>
      </c>
      <c r="AS14" s="19">
        <v>0</v>
      </c>
      <c r="AT14" s="19">
        <v>8.4337349397590397E-2</v>
      </c>
      <c r="AU14" s="19">
        <v>0</v>
      </c>
      <c r="AV14" s="19">
        <v>0</v>
      </c>
      <c r="AW14" s="19">
        <v>4.6511627906976702E-2</v>
      </c>
    </row>
    <row r="15" spans="2:49" x14ac:dyDescent="0.35">
      <c r="B15" s="17" t="s">
        <v>462</v>
      </c>
      <c r="C15" s="19">
        <v>9.4710947109471103E-2</v>
      </c>
      <c r="D15" s="19">
        <v>8.5365853658536606E-2</v>
      </c>
      <c r="E15" s="19">
        <v>7.4626865671641798E-2</v>
      </c>
      <c r="F15" s="19">
        <v>0.109243697478992</v>
      </c>
      <c r="G15" s="19">
        <v>0.05</v>
      </c>
      <c r="H15" s="19">
        <v>3.8461538461538498E-2</v>
      </c>
      <c r="I15" s="19">
        <v>7.5757575757575801E-2</v>
      </c>
      <c r="J15" s="19">
        <v>0.16393442622950799</v>
      </c>
      <c r="K15" s="19">
        <v>7.69230769230769E-2</v>
      </c>
      <c r="L15" s="19">
        <v>0.125</v>
      </c>
      <c r="M15" s="19">
        <v>0.140845070422535</v>
      </c>
      <c r="N15" s="19">
        <v>9.0909090909090898E-2</v>
      </c>
      <c r="O15" s="19">
        <v>6.25E-2</v>
      </c>
      <c r="P15" s="19"/>
      <c r="Q15" s="19">
        <v>9.0116279069767394E-2</v>
      </c>
      <c r="R15" s="19"/>
      <c r="S15" s="19">
        <v>9.4027954256670904E-2</v>
      </c>
      <c r="T15" s="19"/>
      <c r="U15" s="19">
        <v>9.6185737976782801E-2</v>
      </c>
      <c r="V15" s="19"/>
      <c r="W15" s="19">
        <v>1.6260162601626001E-2</v>
      </c>
      <c r="X15" s="19"/>
      <c r="Y15" s="19">
        <v>0.107142857142857</v>
      </c>
      <c r="Z15" s="19">
        <v>7.5757575757575801E-2</v>
      </c>
      <c r="AA15" s="19">
        <v>8.3333333333333301E-2</v>
      </c>
      <c r="AB15" s="19">
        <v>0</v>
      </c>
      <c r="AC15" s="19"/>
      <c r="AD15" s="19">
        <v>0.14383561643835599</v>
      </c>
      <c r="AE15" s="19">
        <v>0.11111111111111099</v>
      </c>
      <c r="AF15" s="19">
        <v>0.102040816326531</v>
      </c>
      <c r="AG15" s="19">
        <v>7.2222222222222202E-2</v>
      </c>
      <c r="AH15" s="19">
        <v>0.13008130081300801</v>
      </c>
      <c r="AI15" s="19">
        <v>2.3809523809523801E-2</v>
      </c>
      <c r="AJ15" s="19">
        <v>5.4347826086956499E-2</v>
      </c>
      <c r="AK15" s="19"/>
      <c r="AL15" s="19">
        <v>7.0175438596491196E-2</v>
      </c>
      <c r="AM15" s="19">
        <v>8.6614173228346497E-2</v>
      </c>
      <c r="AN15" s="19">
        <v>0.11764705882352899</v>
      </c>
      <c r="AO15" s="19">
        <v>7.1942446043165506E-2</v>
      </c>
      <c r="AP15" s="19">
        <v>0.157894736842105</v>
      </c>
      <c r="AQ15" s="19">
        <v>0.1</v>
      </c>
      <c r="AR15" s="19">
        <v>0</v>
      </c>
      <c r="AS15" s="19">
        <v>6.6666666666666693E-2</v>
      </c>
      <c r="AT15" s="19">
        <v>7.2289156626505993E-2</v>
      </c>
      <c r="AU15" s="19">
        <v>0.230769230769231</v>
      </c>
      <c r="AV15" s="19">
        <v>6.0606060606060601E-2</v>
      </c>
      <c r="AW15" s="19">
        <v>9.3023255813953501E-2</v>
      </c>
    </row>
    <row r="16" spans="2:49" x14ac:dyDescent="0.35">
      <c r="B16" s="17" t="s">
        <v>463</v>
      </c>
      <c r="C16" s="20">
        <v>0.28167281672816702</v>
      </c>
      <c r="D16" s="20">
        <v>0.207317073170732</v>
      </c>
      <c r="E16" s="20">
        <v>0.328358208955224</v>
      </c>
      <c r="F16" s="20">
        <v>0.29411764705882298</v>
      </c>
      <c r="G16" s="20">
        <v>0.28333333333333299</v>
      </c>
      <c r="H16" s="20">
        <v>0.36538461538461497</v>
      </c>
      <c r="I16" s="20">
        <v>0.33333333333333298</v>
      </c>
      <c r="J16" s="20">
        <v>0.19672131147541</v>
      </c>
      <c r="K16" s="20">
        <v>0.230769230769231</v>
      </c>
      <c r="L16" s="20">
        <v>0.13750000000000001</v>
      </c>
      <c r="M16" s="20">
        <v>0.29577464788732399</v>
      </c>
      <c r="N16" s="20">
        <v>0.39393939393939398</v>
      </c>
      <c r="O16" s="20">
        <v>0.5625</v>
      </c>
      <c r="P16" s="20"/>
      <c r="Q16" s="20">
        <v>0.26162790697674398</v>
      </c>
      <c r="R16" s="20"/>
      <c r="S16" s="20">
        <v>0.28589580686149901</v>
      </c>
      <c r="T16" s="20"/>
      <c r="U16" s="20">
        <v>0.26699834162520703</v>
      </c>
      <c r="V16" s="20"/>
      <c r="W16" s="20">
        <v>0.47154471544715398</v>
      </c>
      <c r="X16" s="20"/>
      <c r="Y16" s="20">
        <v>0.34920634920634902</v>
      </c>
      <c r="Z16" s="20">
        <v>0.174242424242424</v>
      </c>
      <c r="AA16" s="20">
        <v>0.27777777777777801</v>
      </c>
      <c r="AB16" s="20">
        <v>-0.33333333333333298</v>
      </c>
      <c r="AC16" s="20"/>
      <c r="AD16" s="20">
        <v>0.27397260273972601</v>
      </c>
      <c r="AE16" s="20">
        <v>0.25555555555555598</v>
      </c>
      <c r="AF16" s="20">
        <v>0.20408163265306101</v>
      </c>
      <c r="AG16" s="20">
        <v>0.422222222222222</v>
      </c>
      <c r="AH16" s="20">
        <v>0.26829268292682901</v>
      </c>
      <c r="AI16" s="20">
        <v>9.5238095238095205E-2</v>
      </c>
      <c r="AJ16" s="20">
        <v>0.315217391304348</v>
      </c>
      <c r="AK16" s="20"/>
      <c r="AL16" s="20">
        <v>0.31578947368421101</v>
      </c>
      <c r="AM16" s="20">
        <v>0.29921259842519699</v>
      </c>
      <c r="AN16" s="20">
        <v>0.21266968325791899</v>
      </c>
      <c r="AO16" s="20">
        <v>0.32374100719424498</v>
      </c>
      <c r="AP16" s="20">
        <v>0.57894736842105299</v>
      </c>
      <c r="AQ16" s="20">
        <v>0.04</v>
      </c>
      <c r="AR16" s="20">
        <v>0.5</v>
      </c>
      <c r="AS16" s="20">
        <v>0.266666666666667</v>
      </c>
      <c r="AT16" s="20">
        <v>0.21686746987951799</v>
      </c>
      <c r="AU16" s="20">
        <v>0.230769230769231</v>
      </c>
      <c r="AV16" s="20">
        <v>0.66666666666666696</v>
      </c>
      <c r="AW16" s="20">
        <v>0.372093023255814</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0.11562115621156201</v>
      </c>
      <c r="D8" s="16">
        <v>0.109756097560976</v>
      </c>
      <c r="E8" s="16">
        <v>0.119402985074627</v>
      </c>
      <c r="F8" s="16">
        <v>0.109243697478992</v>
      </c>
      <c r="G8" s="16">
        <v>0.15</v>
      </c>
      <c r="H8" s="16">
        <v>7.69230769230769E-2</v>
      </c>
      <c r="I8" s="16">
        <v>9.0909090909090898E-2</v>
      </c>
      <c r="J8" s="16">
        <v>0.16393442622950799</v>
      </c>
      <c r="K8" s="16">
        <v>0.102564102564103</v>
      </c>
      <c r="L8" s="16">
        <v>0.125</v>
      </c>
      <c r="M8" s="16">
        <v>8.4507042253521097E-2</v>
      </c>
      <c r="N8" s="16">
        <v>0.15151515151515199</v>
      </c>
      <c r="O8" s="16">
        <v>0.125</v>
      </c>
      <c r="P8" s="16"/>
      <c r="Q8" s="16">
        <v>0.11046511627907001</v>
      </c>
      <c r="R8" s="16"/>
      <c r="S8" s="16">
        <v>0.113087674714104</v>
      </c>
      <c r="T8" s="16"/>
      <c r="U8" s="16">
        <v>0.11111111111111099</v>
      </c>
      <c r="V8" s="16"/>
      <c r="W8" s="16">
        <v>0.16260162601625999</v>
      </c>
      <c r="X8" s="16"/>
      <c r="Y8" s="16">
        <v>0.101190476190476</v>
      </c>
      <c r="Z8" s="16">
        <v>0.14393939393939401</v>
      </c>
      <c r="AA8" s="16">
        <v>0.11111111111111099</v>
      </c>
      <c r="AB8" s="16">
        <v>0.11111111111111099</v>
      </c>
      <c r="AC8" s="16"/>
      <c r="AD8" s="16">
        <v>9.5890410958904104E-2</v>
      </c>
      <c r="AE8" s="16">
        <v>6.6666666666666693E-2</v>
      </c>
      <c r="AF8" s="16">
        <v>0.122448979591837</v>
      </c>
      <c r="AG8" s="16">
        <v>0.133333333333333</v>
      </c>
      <c r="AH8" s="16">
        <v>0.105691056910569</v>
      </c>
      <c r="AI8" s="16">
        <v>0.13095238095238099</v>
      </c>
      <c r="AJ8" s="16">
        <v>0.15217391304347799</v>
      </c>
      <c r="AK8" s="16"/>
      <c r="AL8" s="16">
        <v>8.7719298245614002E-2</v>
      </c>
      <c r="AM8" s="16">
        <v>0.118110236220472</v>
      </c>
      <c r="AN8" s="16">
        <v>0.104072398190045</v>
      </c>
      <c r="AO8" s="16">
        <v>0.13669064748201401</v>
      </c>
      <c r="AP8" s="16">
        <v>0.21052631578947401</v>
      </c>
      <c r="AQ8" s="16">
        <v>0.06</v>
      </c>
      <c r="AR8" s="16">
        <v>0</v>
      </c>
      <c r="AS8" s="16">
        <v>0.133333333333333</v>
      </c>
      <c r="AT8" s="16">
        <v>0.120481927710843</v>
      </c>
      <c r="AU8" s="16">
        <v>0.15384615384615399</v>
      </c>
      <c r="AV8" s="16">
        <v>9.0909090909090898E-2</v>
      </c>
      <c r="AW8" s="16">
        <v>0.13953488372093001</v>
      </c>
    </row>
    <row r="9" spans="2:49" x14ac:dyDescent="0.35">
      <c r="B9" s="17" t="s">
        <v>933</v>
      </c>
      <c r="C9" s="16">
        <v>0.23370233702337001</v>
      </c>
      <c r="D9" s="16">
        <v>0.25609756097560998</v>
      </c>
      <c r="E9" s="16">
        <v>0.26119402985074602</v>
      </c>
      <c r="F9" s="16">
        <v>0.27731092436974802</v>
      </c>
      <c r="G9" s="16">
        <v>0.2</v>
      </c>
      <c r="H9" s="16">
        <v>0.30769230769230799</v>
      </c>
      <c r="I9" s="16">
        <v>0.30303030303030298</v>
      </c>
      <c r="J9" s="16">
        <v>0.13114754098360701</v>
      </c>
      <c r="K9" s="16">
        <v>0.128205128205128</v>
      </c>
      <c r="L9" s="16">
        <v>0.13750000000000001</v>
      </c>
      <c r="M9" s="16">
        <v>0.26760563380281699</v>
      </c>
      <c r="N9" s="16">
        <v>0.18181818181818199</v>
      </c>
      <c r="O9" s="16">
        <v>0.25</v>
      </c>
      <c r="P9" s="16"/>
      <c r="Q9" s="16">
        <v>0.24273255813953501</v>
      </c>
      <c r="R9" s="16"/>
      <c r="S9" s="16">
        <v>0.236340533672173</v>
      </c>
      <c r="T9" s="16"/>
      <c r="U9" s="16">
        <v>0.247097844112769</v>
      </c>
      <c r="V9" s="16"/>
      <c r="W9" s="16">
        <v>0.35772357723577197</v>
      </c>
      <c r="X9" s="16"/>
      <c r="Y9" s="16">
        <v>0.24603174603174599</v>
      </c>
      <c r="Z9" s="16">
        <v>0.21590909090909099</v>
      </c>
      <c r="AA9" s="16">
        <v>0.194444444444444</v>
      </c>
      <c r="AB9" s="16">
        <v>0.22222222222222199</v>
      </c>
      <c r="AC9" s="16"/>
      <c r="AD9" s="16">
        <v>0.32191780821917798</v>
      </c>
      <c r="AE9" s="16">
        <v>0.25555555555555598</v>
      </c>
      <c r="AF9" s="16">
        <v>0.17346938775510201</v>
      </c>
      <c r="AG9" s="16">
        <v>0.20555555555555599</v>
      </c>
      <c r="AH9" s="16">
        <v>0.17886178861788599</v>
      </c>
      <c r="AI9" s="16">
        <v>0.214285714285714</v>
      </c>
      <c r="AJ9" s="16">
        <v>0.282608695652174</v>
      </c>
      <c r="AK9" s="16"/>
      <c r="AL9" s="16">
        <v>0.31578947368421101</v>
      </c>
      <c r="AM9" s="16">
        <v>0.31496062992126</v>
      </c>
      <c r="AN9" s="16">
        <v>0.19909502262443399</v>
      </c>
      <c r="AO9" s="16">
        <v>0.25899280575539602</v>
      </c>
      <c r="AP9" s="16">
        <v>0.31578947368421101</v>
      </c>
      <c r="AQ9" s="16">
        <v>0.22</v>
      </c>
      <c r="AR9" s="16">
        <v>0</v>
      </c>
      <c r="AS9" s="16">
        <v>0.133333333333333</v>
      </c>
      <c r="AT9" s="16">
        <v>0.20481927710843401</v>
      </c>
      <c r="AU9" s="16">
        <v>0</v>
      </c>
      <c r="AV9" s="16">
        <v>0.27272727272727298</v>
      </c>
      <c r="AW9" s="16">
        <v>0.13953488372093001</v>
      </c>
    </row>
    <row r="10" spans="2:49" x14ac:dyDescent="0.35">
      <c r="B10" s="17" t="s">
        <v>934</v>
      </c>
      <c r="C10" s="16">
        <v>0.19680196801968</v>
      </c>
      <c r="D10" s="16">
        <v>0.19512195121951201</v>
      </c>
      <c r="E10" s="16">
        <v>0.26865671641791</v>
      </c>
      <c r="F10" s="16">
        <v>0.19327731092437</v>
      </c>
      <c r="G10" s="16">
        <v>0.116666666666667</v>
      </c>
      <c r="H10" s="16">
        <v>0.21153846153846201</v>
      </c>
      <c r="I10" s="16">
        <v>0.22727272727272699</v>
      </c>
      <c r="J10" s="16">
        <v>0.24590163934426201</v>
      </c>
      <c r="K10" s="16">
        <v>0.17948717948717899</v>
      </c>
      <c r="L10" s="16">
        <v>0.21249999999999999</v>
      </c>
      <c r="M10" s="16">
        <v>5.63380281690141E-2</v>
      </c>
      <c r="N10" s="16">
        <v>0.12121212121212099</v>
      </c>
      <c r="O10" s="16">
        <v>0.3125</v>
      </c>
      <c r="P10" s="16"/>
      <c r="Q10" s="16">
        <v>0.19186046511627899</v>
      </c>
      <c r="R10" s="16"/>
      <c r="S10" s="16">
        <v>0.196950444726811</v>
      </c>
      <c r="T10" s="16"/>
      <c r="U10" s="16">
        <v>0.19402985074626899</v>
      </c>
      <c r="V10" s="16"/>
      <c r="W10" s="16">
        <v>0.19512195121951201</v>
      </c>
      <c r="X10" s="16"/>
      <c r="Y10" s="16">
        <v>0.19841269841269801</v>
      </c>
      <c r="Z10" s="16">
        <v>0.18181818181818199</v>
      </c>
      <c r="AA10" s="16">
        <v>0.30555555555555602</v>
      </c>
      <c r="AB10" s="16">
        <v>0.11111111111111099</v>
      </c>
      <c r="AC10" s="16"/>
      <c r="AD10" s="16">
        <v>0.15753424657534201</v>
      </c>
      <c r="AE10" s="16">
        <v>0.266666666666667</v>
      </c>
      <c r="AF10" s="16">
        <v>0.17346938775510201</v>
      </c>
      <c r="AG10" s="16">
        <v>0.211111111111111</v>
      </c>
      <c r="AH10" s="16">
        <v>0.22764227642276399</v>
      </c>
      <c r="AI10" s="16">
        <v>0.14285714285714299</v>
      </c>
      <c r="AJ10" s="16">
        <v>0.19565217391304299</v>
      </c>
      <c r="AK10" s="16"/>
      <c r="AL10" s="16">
        <v>0.21052631578947401</v>
      </c>
      <c r="AM10" s="16">
        <v>0.22834645669291301</v>
      </c>
      <c r="AN10" s="16">
        <v>0.194570135746606</v>
      </c>
      <c r="AO10" s="16">
        <v>0.15107913669064699</v>
      </c>
      <c r="AP10" s="16">
        <v>0.21052631578947401</v>
      </c>
      <c r="AQ10" s="16">
        <v>0.18</v>
      </c>
      <c r="AR10" s="16">
        <v>0</v>
      </c>
      <c r="AS10" s="16">
        <v>0.33333333333333298</v>
      </c>
      <c r="AT10" s="16">
        <v>0.180722891566265</v>
      </c>
      <c r="AU10" s="16">
        <v>0.15384615384615399</v>
      </c>
      <c r="AV10" s="16">
        <v>0.33333333333333298</v>
      </c>
      <c r="AW10" s="16">
        <v>0.186046511627907</v>
      </c>
    </row>
    <row r="11" spans="2:49" x14ac:dyDescent="0.35">
      <c r="B11" s="17" t="s">
        <v>935</v>
      </c>
      <c r="C11" s="16">
        <v>0.124231242312423</v>
      </c>
      <c r="D11" s="16">
        <v>0.146341463414634</v>
      </c>
      <c r="E11" s="16">
        <v>5.22388059701493E-2</v>
      </c>
      <c r="F11" s="16">
        <v>0.126050420168067</v>
      </c>
      <c r="G11" s="16">
        <v>0.15</v>
      </c>
      <c r="H11" s="16">
        <v>5.7692307692307702E-2</v>
      </c>
      <c r="I11" s="16">
        <v>0.10606060606060599</v>
      </c>
      <c r="J11" s="16">
        <v>0.14754098360655701</v>
      </c>
      <c r="K11" s="16">
        <v>0.17948717948717899</v>
      </c>
      <c r="L11" s="16">
        <v>0.21249999999999999</v>
      </c>
      <c r="M11" s="16">
        <v>0.12676056338028199</v>
      </c>
      <c r="N11" s="16">
        <v>0.18181818181818199</v>
      </c>
      <c r="O11" s="16">
        <v>0</v>
      </c>
      <c r="P11" s="16"/>
      <c r="Q11" s="16">
        <v>0.11918604651162799</v>
      </c>
      <c r="R11" s="16"/>
      <c r="S11" s="16">
        <v>0.12579415501905999</v>
      </c>
      <c r="T11" s="16"/>
      <c r="U11" s="16">
        <v>0.124378109452736</v>
      </c>
      <c r="V11" s="16"/>
      <c r="W11" s="16">
        <v>5.6910569105691103E-2</v>
      </c>
      <c r="X11" s="16"/>
      <c r="Y11" s="16">
        <v>0.119047619047619</v>
      </c>
      <c r="Z11" s="16">
        <v>0.12878787878787901</v>
      </c>
      <c r="AA11" s="16">
        <v>0.11111111111111099</v>
      </c>
      <c r="AB11" s="16">
        <v>0.33333333333333298</v>
      </c>
      <c r="AC11" s="16"/>
      <c r="AD11" s="16">
        <v>0.13698630136986301</v>
      </c>
      <c r="AE11" s="16">
        <v>5.5555555555555601E-2</v>
      </c>
      <c r="AF11" s="16">
        <v>0.16326530612244899</v>
      </c>
      <c r="AG11" s="16">
        <v>0.13888888888888901</v>
      </c>
      <c r="AH11" s="16">
        <v>9.7560975609756101E-2</v>
      </c>
      <c r="AI11" s="16">
        <v>0.119047619047619</v>
      </c>
      <c r="AJ11" s="16">
        <v>0.141304347826087</v>
      </c>
      <c r="AK11" s="16"/>
      <c r="AL11" s="16">
        <v>7.0175438596491196E-2</v>
      </c>
      <c r="AM11" s="16">
        <v>0.102362204724409</v>
      </c>
      <c r="AN11" s="16">
        <v>0.14932126696832601</v>
      </c>
      <c r="AO11" s="16">
        <v>0.115107913669065</v>
      </c>
      <c r="AP11" s="16">
        <v>5.2631578947368397E-2</v>
      </c>
      <c r="AQ11" s="16">
        <v>0.14000000000000001</v>
      </c>
      <c r="AR11" s="16">
        <v>0.5</v>
      </c>
      <c r="AS11" s="16">
        <v>0.133333333333333</v>
      </c>
      <c r="AT11" s="16">
        <v>9.6385542168674704E-2</v>
      </c>
      <c r="AU11" s="16">
        <v>0.15384615384615399</v>
      </c>
      <c r="AV11" s="16">
        <v>0.18181818181818199</v>
      </c>
      <c r="AW11" s="16">
        <v>0.13953488372093001</v>
      </c>
    </row>
    <row r="12" spans="2:49" x14ac:dyDescent="0.35">
      <c r="B12" s="17" t="s">
        <v>936</v>
      </c>
      <c r="C12" s="16">
        <v>6.6420664206642097E-2</v>
      </c>
      <c r="D12" s="16">
        <v>6.0975609756097601E-2</v>
      </c>
      <c r="E12" s="16">
        <v>5.22388059701493E-2</v>
      </c>
      <c r="F12" s="16">
        <v>7.5630252100840303E-2</v>
      </c>
      <c r="G12" s="16">
        <v>6.6666666666666693E-2</v>
      </c>
      <c r="H12" s="16">
        <v>0.115384615384615</v>
      </c>
      <c r="I12" s="16">
        <v>4.5454545454545497E-2</v>
      </c>
      <c r="J12" s="16">
        <v>4.91803278688525E-2</v>
      </c>
      <c r="K12" s="16">
        <v>0.128205128205128</v>
      </c>
      <c r="L12" s="16">
        <v>7.4999999999999997E-2</v>
      </c>
      <c r="M12" s="16">
        <v>4.2253521126760597E-2</v>
      </c>
      <c r="N12" s="16">
        <v>6.0606060606060601E-2</v>
      </c>
      <c r="O12" s="16">
        <v>6.25E-2</v>
      </c>
      <c r="P12" s="16"/>
      <c r="Q12" s="16">
        <v>7.2674418604651195E-2</v>
      </c>
      <c r="R12" s="16"/>
      <c r="S12" s="16">
        <v>6.7344345616264303E-2</v>
      </c>
      <c r="T12" s="16"/>
      <c r="U12" s="16">
        <v>6.9651741293532299E-2</v>
      </c>
      <c r="V12" s="16"/>
      <c r="W12" s="16">
        <v>6.50406504065041E-2</v>
      </c>
      <c r="X12" s="16"/>
      <c r="Y12" s="16">
        <v>6.9444444444444406E-2</v>
      </c>
      <c r="Z12" s="16">
        <v>6.4393939393939406E-2</v>
      </c>
      <c r="AA12" s="16">
        <v>5.5555555555555601E-2</v>
      </c>
      <c r="AB12" s="16">
        <v>0</v>
      </c>
      <c r="AC12" s="16"/>
      <c r="AD12" s="16">
        <v>3.42465753424658E-2</v>
      </c>
      <c r="AE12" s="16">
        <v>6.6666666666666693E-2</v>
      </c>
      <c r="AF12" s="16">
        <v>6.1224489795918401E-2</v>
      </c>
      <c r="AG12" s="16">
        <v>6.6666666666666693E-2</v>
      </c>
      <c r="AH12" s="16">
        <v>8.9430894308943104E-2</v>
      </c>
      <c r="AI12" s="16">
        <v>9.5238095238095205E-2</v>
      </c>
      <c r="AJ12" s="16">
        <v>6.5217391304347797E-2</v>
      </c>
      <c r="AK12" s="16"/>
      <c r="AL12" s="16">
        <v>0.105263157894737</v>
      </c>
      <c r="AM12" s="16">
        <v>2.3622047244094498E-2</v>
      </c>
      <c r="AN12" s="16">
        <v>5.8823529411764698E-2</v>
      </c>
      <c r="AO12" s="16">
        <v>8.6330935251798593E-2</v>
      </c>
      <c r="AP12" s="16">
        <v>0</v>
      </c>
      <c r="AQ12" s="16">
        <v>0.12</v>
      </c>
      <c r="AR12" s="16">
        <v>0</v>
      </c>
      <c r="AS12" s="16">
        <v>0.133333333333333</v>
      </c>
      <c r="AT12" s="16">
        <v>9.6385542168674704E-2</v>
      </c>
      <c r="AU12" s="16">
        <v>7.69230769230769E-2</v>
      </c>
      <c r="AV12" s="16">
        <v>3.03030303030303E-2</v>
      </c>
      <c r="AW12" s="16">
        <v>2.32558139534884E-2</v>
      </c>
    </row>
    <row r="13" spans="2:49" x14ac:dyDescent="0.35">
      <c r="B13" s="17" t="s">
        <v>937</v>
      </c>
      <c r="C13" s="16">
        <v>3.6900369003690002E-2</v>
      </c>
      <c r="D13" s="16">
        <v>2.4390243902439001E-2</v>
      </c>
      <c r="E13" s="16">
        <v>5.22388059701493E-2</v>
      </c>
      <c r="F13" s="16">
        <v>3.3613445378151301E-2</v>
      </c>
      <c r="G13" s="16">
        <v>6.6666666666666693E-2</v>
      </c>
      <c r="H13" s="16">
        <v>1.9230769230769201E-2</v>
      </c>
      <c r="I13" s="16">
        <v>4.5454545454545497E-2</v>
      </c>
      <c r="J13" s="16">
        <v>3.2786885245901599E-2</v>
      </c>
      <c r="K13" s="16">
        <v>2.5641025641025599E-2</v>
      </c>
      <c r="L13" s="16">
        <v>0</v>
      </c>
      <c r="M13" s="16">
        <v>7.0422535211267595E-2</v>
      </c>
      <c r="N13" s="16">
        <v>3.03030303030303E-2</v>
      </c>
      <c r="O13" s="16">
        <v>0</v>
      </c>
      <c r="P13" s="16"/>
      <c r="Q13" s="16">
        <v>3.92441860465116E-2</v>
      </c>
      <c r="R13" s="16"/>
      <c r="S13" s="16">
        <v>3.6848792884370998E-2</v>
      </c>
      <c r="T13" s="16"/>
      <c r="U13" s="16">
        <v>3.98009950248756E-2</v>
      </c>
      <c r="V13" s="16"/>
      <c r="W13" s="16">
        <v>3.2520325203252001E-2</v>
      </c>
      <c r="X13" s="16"/>
      <c r="Y13" s="16">
        <v>3.3730158730158701E-2</v>
      </c>
      <c r="Z13" s="16">
        <v>4.1666666666666699E-2</v>
      </c>
      <c r="AA13" s="16">
        <v>2.7777777777777801E-2</v>
      </c>
      <c r="AB13" s="16">
        <v>0.11111111111111099</v>
      </c>
      <c r="AC13" s="16"/>
      <c r="AD13" s="16">
        <v>5.4794520547945202E-2</v>
      </c>
      <c r="AE13" s="16">
        <v>4.4444444444444398E-2</v>
      </c>
      <c r="AF13" s="16">
        <v>1.02040816326531E-2</v>
      </c>
      <c r="AG13" s="16">
        <v>2.7777777777777801E-2</v>
      </c>
      <c r="AH13" s="16">
        <v>3.2520325203252001E-2</v>
      </c>
      <c r="AI13" s="16">
        <v>7.1428571428571397E-2</v>
      </c>
      <c r="AJ13" s="16">
        <v>2.1739130434782601E-2</v>
      </c>
      <c r="AK13" s="16"/>
      <c r="AL13" s="16">
        <v>1.7543859649122799E-2</v>
      </c>
      <c r="AM13" s="16">
        <v>2.3622047244094498E-2</v>
      </c>
      <c r="AN13" s="16">
        <v>3.6199095022624403E-2</v>
      </c>
      <c r="AO13" s="16">
        <v>6.4748201438848907E-2</v>
      </c>
      <c r="AP13" s="16">
        <v>0</v>
      </c>
      <c r="AQ13" s="16">
        <v>0.06</v>
      </c>
      <c r="AR13" s="16">
        <v>0</v>
      </c>
      <c r="AS13" s="16">
        <v>0</v>
      </c>
      <c r="AT13" s="16">
        <v>3.6144578313252997E-2</v>
      </c>
      <c r="AU13" s="16">
        <v>0</v>
      </c>
      <c r="AV13" s="16">
        <v>0</v>
      </c>
      <c r="AW13" s="16">
        <v>6.9767441860465101E-2</v>
      </c>
    </row>
    <row r="14" spans="2:49" x14ac:dyDescent="0.35">
      <c r="B14" s="17" t="s">
        <v>938</v>
      </c>
      <c r="C14" s="19">
        <v>3.9360393603935999E-2</v>
      </c>
      <c r="D14" s="19">
        <v>6.0975609756097601E-2</v>
      </c>
      <c r="E14" s="19">
        <v>2.9850746268656699E-2</v>
      </c>
      <c r="F14" s="19">
        <v>3.3613445378151301E-2</v>
      </c>
      <c r="G14" s="19">
        <v>3.3333333333333298E-2</v>
      </c>
      <c r="H14" s="19">
        <v>1.9230769230769201E-2</v>
      </c>
      <c r="I14" s="19">
        <v>3.03030303030303E-2</v>
      </c>
      <c r="J14" s="19">
        <v>1.63934426229508E-2</v>
      </c>
      <c r="K14" s="19">
        <v>5.1282051282051301E-2</v>
      </c>
      <c r="L14" s="19">
        <v>2.5000000000000001E-2</v>
      </c>
      <c r="M14" s="19">
        <v>7.0422535211267595E-2</v>
      </c>
      <c r="N14" s="19">
        <v>6.0606060606060601E-2</v>
      </c>
      <c r="O14" s="19">
        <v>0.125</v>
      </c>
      <c r="P14" s="19"/>
      <c r="Q14" s="19">
        <v>3.92441860465116E-2</v>
      </c>
      <c r="R14" s="19"/>
      <c r="S14" s="19">
        <v>3.6848792884370998E-2</v>
      </c>
      <c r="T14" s="19"/>
      <c r="U14" s="19">
        <v>3.8142620232172499E-2</v>
      </c>
      <c r="V14" s="19"/>
      <c r="W14" s="19">
        <v>2.4390243902439001E-2</v>
      </c>
      <c r="X14" s="19"/>
      <c r="Y14" s="19">
        <v>3.1746031746031703E-2</v>
      </c>
      <c r="Z14" s="19">
        <v>5.3030303030302997E-2</v>
      </c>
      <c r="AA14" s="19">
        <v>2.7777777777777801E-2</v>
      </c>
      <c r="AB14" s="19">
        <v>0.11111111111111099</v>
      </c>
      <c r="AC14" s="19"/>
      <c r="AD14" s="19">
        <v>3.42465753424658E-2</v>
      </c>
      <c r="AE14" s="19">
        <v>5.5555555555555601E-2</v>
      </c>
      <c r="AF14" s="19">
        <v>4.08163265306122E-2</v>
      </c>
      <c r="AG14" s="19">
        <v>3.3333333333333298E-2</v>
      </c>
      <c r="AH14" s="19">
        <v>4.8780487804878099E-2</v>
      </c>
      <c r="AI14" s="19">
        <v>7.1428571428571397E-2</v>
      </c>
      <c r="AJ14" s="19">
        <v>0</v>
      </c>
      <c r="AK14" s="19"/>
      <c r="AL14" s="19">
        <v>1.7543859649122799E-2</v>
      </c>
      <c r="AM14" s="19">
        <v>7.8740157480315001E-2</v>
      </c>
      <c r="AN14" s="19">
        <v>3.6199095022624403E-2</v>
      </c>
      <c r="AO14" s="19">
        <v>2.8776978417266199E-2</v>
      </c>
      <c r="AP14" s="19">
        <v>5.2631578947368397E-2</v>
      </c>
      <c r="AQ14" s="19">
        <v>0.04</v>
      </c>
      <c r="AR14" s="19">
        <v>0</v>
      </c>
      <c r="AS14" s="19">
        <v>6.6666666666666693E-2</v>
      </c>
      <c r="AT14" s="19">
        <v>4.81927710843374E-2</v>
      </c>
      <c r="AU14" s="19">
        <v>0</v>
      </c>
      <c r="AV14" s="19">
        <v>0</v>
      </c>
      <c r="AW14" s="19">
        <v>2.32558139534884E-2</v>
      </c>
    </row>
    <row r="15" spans="2:49" x14ac:dyDescent="0.35">
      <c r="B15" s="17" t="s">
        <v>462</v>
      </c>
      <c r="C15" s="19">
        <v>0.18696186961869601</v>
      </c>
      <c r="D15" s="19">
        <v>0.146341463414634</v>
      </c>
      <c r="E15" s="19">
        <v>0.164179104477612</v>
      </c>
      <c r="F15" s="19">
        <v>0.151260504201681</v>
      </c>
      <c r="G15" s="19">
        <v>0.21666666666666701</v>
      </c>
      <c r="H15" s="19">
        <v>0.19230769230769201</v>
      </c>
      <c r="I15" s="19">
        <v>0.15151515151515199</v>
      </c>
      <c r="J15" s="19">
        <v>0.213114754098361</v>
      </c>
      <c r="K15" s="19">
        <v>0.20512820512820501</v>
      </c>
      <c r="L15" s="19">
        <v>0.21249999999999999</v>
      </c>
      <c r="M15" s="19">
        <v>0.28169014084506999</v>
      </c>
      <c r="N15" s="19">
        <v>0.21212121212121199</v>
      </c>
      <c r="O15" s="19">
        <v>0.125</v>
      </c>
      <c r="P15" s="19"/>
      <c r="Q15" s="19">
        <v>0.184593023255814</v>
      </c>
      <c r="R15" s="19"/>
      <c r="S15" s="19">
        <v>0.18678526048284599</v>
      </c>
      <c r="T15" s="19"/>
      <c r="U15" s="19">
        <v>0.175787728026534</v>
      </c>
      <c r="V15" s="19"/>
      <c r="W15" s="19">
        <v>0.105691056910569</v>
      </c>
      <c r="X15" s="19"/>
      <c r="Y15" s="19">
        <v>0.20039682539682499</v>
      </c>
      <c r="Z15" s="19">
        <v>0.170454545454545</v>
      </c>
      <c r="AA15" s="19">
        <v>0.16666666666666699</v>
      </c>
      <c r="AB15" s="19">
        <v>0</v>
      </c>
      <c r="AC15" s="19"/>
      <c r="AD15" s="19">
        <v>0.164383561643836</v>
      </c>
      <c r="AE15" s="19">
        <v>0.18888888888888899</v>
      </c>
      <c r="AF15" s="19">
        <v>0.25510204081632698</v>
      </c>
      <c r="AG15" s="19">
        <v>0.18333333333333299</v>
      </c>
      <c r="AH15" s="19">
        <v>0.219512195121951</v>
      </c>
      <c r="AI15" s="19">
        <v>0.15476190476190499</v>
      </c>
      <c r="AJ15" s="19">
        <v>0.141304347826087</v>
      </c>
      <c r="AK15" s="19"/>
      <c r="AL15" s="19">
        <v>0.175438596491228</v>
      </c>
      <c r="AM15" s="19">
        <v>0.110236220472441</v>
      </c>
      <c r="AN15" s="19">
        <v>0.22171945701357501</v>
      </c>
      <c r="AO15" s="19">
        <v>0.15827338129496399</v>
      </c>
      <c r="AP15" s="19">
        <v>0.157894736842105</v>
      </c>
      <c r="AQ15" s="19">
        <v>0.18</v>
      </c>
      <c r="AR15" s="19">
        <v>0.5</v>
      </c>
      <c r="AS15" s="19">
        <v>6.6666666666666693E-2</v>
      </c>
      <c r="AT15" s="19">
        <v>0.21686746987951799</v>
      </c>
      <c r="AU15" s="19">
        <v>0.46153846153846201</v>
      </c>
      <c r="AV15" s="19">
        <v>9.0909090909090898E-2</v>
      </c>
      <c r="AW15" s="19">
        <v>0.27906976744186002</v>
      </c>
    </row>
    <row r="16" spans="2:49" x14ac:dyDescent="0.35">
      <c r="B16" s="17" t="s">
        <v>463</v>
      </c>
      <c r="C16" s="20">
        <v>0.40344403444034399</v>
      </c>
      <c r="D16" s="20">
        <v>0.41463414634146301</v>
      </c>
      <c r="E16" s="20">
        <v>0.51492537313432796</v>
      </c>
      <c r="F16" s="20">
        <v>0.436974789915966</v>
      </c>
      <c r="G16" s="20">
        <v>0.3</v>
      </c>
      <c r="H16" s="20">
        <v>0.44230769230769201</v>
      </c>
      <c r="I16" s="20">
        <v>0.5</v>
      </c>
      <c r="J16" s="20">
        <v>0.44262295081967201</v>
      </c>
      <c r="K16" s="20">
        <v>0.20512820512820501</v>
      </c>
      <c r="L16" s="20">
        <v>0.375</v>
      </c>
      <c r="M16" s="20">
        <v>0.22535211267605601</v>
      </c>
      <c r="N16" s="20">
        <v>0.30303030303030298</v>
      </c>
      <c r="O16" s="20">
        <v>0.5</v>
      </c>
      <c r="P16" s="20"/>
      <c r="Q16" s="20">
        <v>0.393895348837209</v>
      </c>
      <c r="R16" s="20"/>
      <c r="S16" s="20">
        <v>0.405336721728081</v>
      </c>
      <c r="T16" s="20"/>
      <c r="U16" s="20">
        <v>0.40464344941956898</v>
      </c>
      <c r="V16" s="20"/>
      <c r="W16" s="20">
        <v>0.59349593495934905</v>
      </c>
      <c r="X16" s="20"/>
      <c r="Y16" s="20">
        <v>0.41071428571428598</v>
      </c>
      <c r="Z16" s="20">
        <v>0.38257575757575801</v>
      </c>
      <c r="AA16" s="20">
        <v>0.5</v>
      </c>
      <c r="AB16" s="20">
        <v>0.22222222222222199</v>
      </c>
      <c r="AC16" s="20"/>
      <c r="AD16" s="20">
        <v>0.45205479452054798</v>
      </c>
      <c r="AE16" s="20">
        <v>0.422222222222222</v>
      </c>
      <c r="AF16" s="20">
        <v>0.35714285714285698</v>
      </c>
      <c r="AG16" s="20">
        <v>0.422222222222222</v>
      </c>
      <c r="AH16" s="20">
        <v>0.34146341463414598</v>
      </c>
      <c r="AI16" s="20">
        <v>0.25</v>
      </c>
      <c r="AJ16" s="20">
        <v>0.54347826086956497</v>
      </c>
      <c r="AK16" s="20"/>
      <c r="AL16" s="20">
        <v>0.47368421052631599</v>
      </c>
      <c r="AM16" s="20">
        <v>0.535433070866142</v>
      </c>
      <c r="AN16" s="20">
        <v>0.36651583710407198</v>
      </c>
      <c r="AO16" s="20">
        <v>0.36690647482014399</v>
      </c>
      <c r="AP16" s="20">
        <v>0.68421052631578905</v>
      </c>
      <c r="AQ16" s="20">
        <v>0.24</v>
      </c>
      <c r="AR16" s="20">
        <v>0</v>
      </c>
      <c r="AS16" s="20">
        <v>0.4</v>
      </c>
      <c r="AT16" s="20">
        <v>0.32530120481927699</v>
      </c>
      <c r="AU16" s="20">
        <v>0.230769230769231</v>
      </c>
      <c r="AV16" s="20">
        <v>0.66666666666666696</v>
      </c>
      <c r="AW16" s="20">
        <v>0.34883720930232598</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950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2.460024600246E-2</v>
      </c>
      <c r="D8" s="16">
        <v>2.4390243902439001E-2</v>
      </c>
      <c r="E8" s="16">
        <v>2.9850746268656699E-2</v>
      </c>
      <c r="F8" s="16">
        <v>2.5210084033613401E-2</v>
      </c>
      <c r="G8" s="16">
        <v>0.05</v>
      </c>
      <c r="H8" s="16">
        <v>0</v>
      </c>
      <c r="I8" s="16">
        <v>3.03030303030303E-2</v>
      </c>
      <c r="J8" s="16">
        <v>4.91803278688525E-2</v>
      </c>
      <c r="K8" s="16">
        <v>0</v>
      </c>
      <c r="L8" s="16">
        <v>2.5000000000000001E-2</v>
      </c>
      <c r="M8" s="16">
        <v>1.4084507042253501E-2</v>
      </c>
      <c r="N8" s="16">
        <v>0</v>
      </c>
      <c r="O8" s="16">
        <v>0</v>
      </c>
      <c r="P8" s="16"/>
      <c r="Q8" s="16">
        <v>2.4709302325581401E-2</v>
      </c>
      <c r="R8" s="16"/>
      <c r="S8" s="16">
        <v>2.4142312579415501E-2</v>
      </c>
      <c r="T8" s="16"/>
      <c r="U8" s="16">
        <v>2.48756218905473E-2</v>
      </c>
      <c r="V8" s="16"/>
      <c r="W8" s="16">
        <v>0</v>
      </c>
      <c r="X8" s="16"/>
      <c r="Y8" s="16">
        <v>1.38888888888889E-2</v>
      </c>
      <c r="Z8" s="16">
        <v>4.5454545454545497E-2</v>
      </c>
      <c r="AA8" s="16">
        <v>2.7777777777777801E-2</v>
      </c>
      <c r="AB8" s="16">
        <v>0</v>
      </c>
      <c r="AC8" s="16"/>
      <c r="AD8" s="16">
        <v>0</v>
      </c>
      <c r="AE8" s="16">
        <v>1.1111111111111099E-2</v>
      </c>
      <c r="AF8" s="16">
        <v>2.04081632653061E-2</v>
      </c>
      <c r="AG8" s="16">
        <v>3.3333333333333298E-2</v>
      </c>
      <c r="AH8" s="16">
        <v>1.6260162601626001E-2</v>
      </c>
      <c r="AI8" s="16">
        <v>5.95238095238095E-2</v>
      </c>
      <c r="AJ8" s="16">
        <v>4.3478260869565202E-2</v>
      </c>
      <c r="AK8" s="16"/>
      <c r="AL8" s="16">
        <v>1.7543859649122799E-2</v>
      </c>
      <c r="AM8" s="16">
        <v>1.5748031496062999E-2</v>
      </c>
      <c r="AN8" s="16">
        <v>2.7149321266968299E-2</v>
      </c>
      <c r="AO8" s="16">
        <v>7.1942446043165497E-3</v>
      </c>
      <c r="AP8" s="16">
        <v>0.105263157894737</v>
      </c>
      <c r="AQ8" s="16">
        <v>0.02</v>
      </c>
      <c r="AR8" s="16">
        <v>0</v>
      </c>
      <c r="AS8" s="16">
        <v>6.6666666666666693E-2</v>
      </c>
      <c r="AT8" s="16">
        <v>2.40963855421687E-2</v>
      </c>
      <c r="AU8" s="16">
        <v>7.69230769230769E-2</v>
      </c>
      <c r="AV8" s="16">
        <v>3.03030303030303E-2</v>
      </c>
      <c r="AW8" s="16">
        <v>2.32558139534884E-2</v>
      </c>
    </row>
    <row r="9" spans="2:49" x14ac:dyDescent="0.35">
      <c r="B9" s="17" t="s">
        <v>933</v>
      </c>
      <c r="C9" s="16">
        <v>6.1500615006150103E-2</v>
      </c>
      <c r="D9" s="16">
        <v>4.8780487804878099E-2</v>
      </c>
      <c r="E9" s="16">
        <v>6.7164179104477598E-2</v>
      </c>
      <c r="F9" s="16">
        <v>6.7226890756302504E-2</v>
      </c>
      <c r="G9" s="16">
        <v>8.3333333333333301E-2</v>
      </c>
      <c r="H9" s="16">
        <v>7.69230769230769E-2</v>
      </c>
      <c r="I9" s="16">
        <v>1.5151515151515201E-2</v>
      </c>
      <c r="J9" s="16">
        <v>3.2786885245901599E-2</v>
      </c>
      <c r="K9" s="16">
        <v>0.128205128205128</v>
      </c>
      <c r="L9" s="16">
        <v>0.05</v>
      </c>
      <c r="M9" s="16">
        <v>7.0422535211267595E-2</v>
      </c>
      <c r="N9" s="16">
        <v>6.0606060606060601E-2</v>
      </c>
      <c r="O9" s="16">
        <v>6.25E-2</v>
      </c>
      <c r="P9" s="16"/>
      <c r="Q9" s="16">
        <v>5.8139534883720902E-2</v>
      </c>
      <c r="R9" s="16"/>
      <c r="S9" s="16">
        <v>5.9720457433290998E-2</v>
      </c>
      <c r="T9" s="16"/>
      <c r="U9" s="16">
        <v>5.8043117744610302E-2</v>
      </c>
      <c r="V9" s="16"/>
      <c r="W9" s="16">
        <v>8.9430894308943104E-2</v>
      </c>
      <c r="X9" s="16"/>
      <c r="Y9" s="16">
        <v>4.1666666666666699E-2</v>
      </c>
      <c r="Z9" s="16">
        <v>9.4696969696969696E-2</v>
      </c>
      <c r="AA9" s="16">
        <v>0.11111111111111099</v>
      </c>
      <c r="AB9" s="16">
        <v>0</v>
      </c>
      <c r="AC9" s="16"/>
      <c r="AD9" s="16">
        <v>6.8493150684931503E-2</v>
      </c>
      <c r="AE9" s="16">
        <v>3.3333333333333298E-2</v>
      </c>
      <c r="AF9" s="16">
        <v>2.04081632653061E-2</v>
      </c>
      <c r="AG9" s="16">
        <v>5.5555555555555601E-2</v>
      </c>
      <c r="AH9" s="16">
        <v>5.6910569105691103E-2</v>
      </c>
      <c r="AI9" s="16">
        <v>5.95238095238095E-2</v>
      </c>
      <c r="AJ9" s="16">
        <v>0.141304347826087</v>
      </c>
      <c r="AK9" s="16"/>
      <c r="AL9" s="16">
        <v>8.7719298245614002E-2</v>
      </c>
      <c r="AM9" s="16">
        <v>3.9370078740157501E-2</v>
      </c>
      <c r="AN9" s="16">
        <v>4.52488687782805E-2</v>
      </c>
      <c r="AO9" s="16">
        <v>7.1942446043165506E-2</v>
      </c>
      <c r="AP9" s="16">
        <v>0.105263157894737</v>
      </c>
      <c r="AQ9" s="16">
        <v>0.04</v>
      </c>
      <c r="AR9" s="16">
        <v>0</v>
      </c>
      <c r="AS9" s="16">
        <v>6.6666666666666693E-2</v>
      </c>
      <c r="AT9" s="16">
        <v>6.02409638554217E-2</v>
      </c>
      <c r="AU9" s="16">
        <v>7.69230769230769E-2</v>
      </c>
      <c r="AV9" s="16">
        <v>0.15151515151515199</v>
      </c>
      <c r="AW9" s="16">
        <v>6.9767441860465101E-2</v>
      </c>
    </row>
    <row r="10" spans="2:49" x14ac:dyDescent="0.35">
      <c r="B10" s="17" t="s">
        <v>934</v>
      </c>
      <c r="C10" s="16">
        <v>9.5940959409594101E-2</v>
      </c>
      <c r="D10" s="16">
        <v>0.15853658536585399</v>
      </c>
      <c r="E10" s="16">
        <v>8.9552238805970102E-2</v>
      </c>
      <c r="F10" s="16">
        <v>0.109243697478992</v>
      </c>
      <c r="G10" s="16">
        <v>6.6666666666666693E-2</v>
      </c>
      <c r="H10" s="16">
        <v>0.134615384615385</v>
      </c>
      <c r="I10" s="16">
        <v>0.16666666666666699</v>
      </c>
      <c r="J10" s="16">
        <v>6.5573770491803296E-2</v>
      </c>
      <c r="K10" s="16">
        <v>7.69230769230769E-2</v>
      </c>
      <c r="L10" s="16">
        <v>0.1</v>
      </c>
      <c r="M10" s="16">
        <v>1.4084507042253501E-2</v>
      </c>
      <c r="N10" s="16">
        <v>3.03030303030303E-2</v>
      </c>
      <c r="O10" s="16">
        <v>6.25E-2</v>
      </c>
      <c r="P10" s="16"/>
      <c r="Q10" s="16">
        <v>9.7383720930232606E-2</v>
      </c>
      <c r="R10" s="16"/>
      <c r="S10" s="16">
        <v>9.7839898348157595E-2</v>
      </c>
      <c r="T10" s="16"/>
      <c r="U10" s="16">
        <v>9.9502487562189101E-2</v>
      </c>
      <c r="V10" s="16"/>
      <c r="W10" s="16">
        <v>8.1300813008130093E-2</v>
      </c>
      <c r="X10" s="16"/>
      <c r="Y10" s="16">
        <v>7.9365079365079402E-2</v>
      </c>
      <c r="Z10" s="16">
        <v>0.12878787878787901</v>
      </c>
      <c r="AA10" s="16">
        <v>0.11111111111111099</v>
      </c>
      <c r="AB10" s="16">
        <v>0</v>
      </c>
      <c r="AC10" s="16"/>
      <c r="AD10" s="16">
        <v>9.5890410958904104E-2</v>
      </c>
      <c r="AE10" s="16">
        <v>8.8888888888888906E-2</v>
      </c>
      <c r="AF10" s="16">
        <v>9.1836734693877597E-2</v>
      </c>
      <c r="AG10" s="16">
        <v>6.6666666666666693E-2</v>
      </c>
      <c r="AH10" s="16">
        <v>9.7560975609756101E-2</v>
      </c>
      <c r="AI10" s="16">
        <v>0.119047619047619</v>
      </c>
      <c r="AJ10" s="16">
        <v>0.141304347826087</v>
      </c>
      <c r="AK10" s="16"/>
      <c r="AL10" s="16">
        <v>0.175438596491228</v>
      </c>
      <c r="AM10" s="16">
        <v>0.102362204724409</v>
      </c>
      <c r="AN10" s="16">
        <v>9.5022624434389094E-2</v>
      </c>
      <c r="AO10" s="16">
        <v>7.1942446043165506E-2</v>
      </c>
      <c r="AP10" s="16">
        <v>0.157894736842105</v>
      </c>
      <c r="AQ10" s="16">
        <v>0.08</v>
      </c>
      <c r="AR10" s="16">
        <v>0</v>
      </c>
      <c r="AS10" s="16">
        <v>0.266666666666667</v>
      </c>
      <c r="AT10" s="16">
        <v>8.4337349397590397E-2</v>
      </c>
      <c r="AU10" s="16">
        <v>0.15384615384615399</v>
      </c>
      <c r="AV10" s="16">
        <v>6.0606060606060601E-2</v>
      </c>
      <c r="AW10" s="16">
        <v>4.6511627906976702E-2</v>
      </c>
    </row>
    <row r="11" spans="2:49" x14ac:dyDescent="0.35">
      <c r="B11" s="17" t="s">
        <v>935</v>
      </c>
      <c r="C11" s="16">
        <v>8.4870848708487101E-2</v>
      </c>
      <c r="D11" s="16">
        <v>0.134146341463415</v>
      </c>
      <c r="E11" s="16">
        <v>5.22388059701493E-2</v>
      </c>
      <c r="F11" s="16">
        <v>7.5630252100840303E-2</v>
      </c>
      <c r="G11" s="16">
        <v>3.3333333333333298E-2</v>
      </c>
      <c r="H11" s="16">
        <v>9.6153846153846201E-2</v>
      </c>
      <c r="I11" s="16">
        <v>0.10606060606060599</v>
      </c>
      <c r="J11" s="16">
        <v>8.1967213114754106E-2</v>
      </c>
      <c r="K11" s="16">
        <v>5.1282051282051301E-2</v>
      </c>
      <c r="L11" s="16">
        <v>0.13750000000000001</v>
      </c>
      <c r="M11" s="16">
        <v>8.4507042253521097E-2</v>
      </c>
      <c r="N11" s="16">
        <v>6.0606060606060601E-2</v>
      </c>
      <c r="O11" s="16">
        <v>0.125</v>
      </c>
      <c r="P11" s="16"/>
      <c r="Q11" s="16">
        <v>8.2848837209302306E-2</v>
      </c>
      <c r="R11" s="16"/>
      <c r="S11" s="16">
        <v>8.6404066073697605E-2</v>
      </c>
      <c r="T11" s="16"/>
      <c r="U11" s="16">
        <v>7.9601990049751201E-2</v>
      </c>
      <c r="V11" s="16"/>
      <c r="W11" s="16">
        <v>4.8780487804878099E-2</v>
      </c>
      <c r="X11" s="16"/>
      <c r="Y11" s="16">
        <v>7.3412698412698402E-2</v>
      </c>
      <c r="Z11" s="16">
        <v>8.7121212121212099E-2</v>
      </c>
      <c r="AA11" s="16">
        <v>0.194444444444444</v>
      </c>
      <c r="AB11" s="16">
        <v>0.22222222222222199</v>
      </c>
      <c r="AC11" s="16"/>
      <c r="AD11" s="16">
        <v>6.8493150684931503E-2</v>
      </c>
      <c r="AE11" s="16">
        <v>5.5555555555555601E-2</v>
      </c>
      <c r="AF11" s="16">
        <v>0.122448979591837</v>
      </c>
      <c r="AG11" s="16">
        <v>7.7777777777777807E-2</v>
      </c>
      <c r="AH11" s="16">
        <v>6.50406504065041E-2</v>
      </c>
      <c r="AI11" s="16">
        <v>8.3333333333333301E-2</v>
      </c>
      <c r="AJ11" s="16">
        <v>0.141304347826087</v>
      </c>
      <c r="AK11" s="16"/>
      <c r="AL11" s="16">
        <v>7.0175438596491196E-2</v>
      </c>
      <c r="AM11" s="16">
        <v>0.118110236220472</v>
      </c>
      <c r="AN11" s="16">
        <v>9.9547511312217202E-2</v>
      </c>
      <c r="AO11" s="16">
        <v>6.4748201438848907E-2</v>
      </c>
      <c r="AP11" s="16">
        <v>0</v>
      </c>
      <c r="AQ11" s="16">
        <v>0</v>
      </c>
      <c r="AR11" s="16">
        <v>0</v>
      </c>
      <c r="AS11" s="16">
        <v>0.133333333333333</v>
      </c>
      <c r="AT11" s="16">
        <v>9.6385542168674704E-2</v>
      </c>
      <c r="AU11" s="16">
        <v>0.15384615384615399</v>
      </c>
      <c r="AV11" s="16">
        <v>9.0909090909090898E-2</v>
      </c>
      <c r="AW11" s="16">
        <v>9.3023255813953501E-2</v>
      </c>
    </row>
    <row r="12" spans="2:49" x14ac:dyDescent="0.35">
      <c r="B12" s="17" t="s">
        <v>936</v>
      </c>
      <c r="C12" s="16">
        <v>4.4280442804428E-2</v>
      </c>
      <c r="D12" s="16">
        <v>8.5365853658536606E-2</v>
      </c>
      <c r="E12" s="16">
        <v>2.2388059701492501E-2</v>
      </c>
      <c r="F12" s="16">
        <v>4.20168067226891E-2</v>
      </c>
      <c r="G12" s="16">
        <v>3.3333333333333298E-2</v>
      </c>
      <c r="H12" s="16">
        <v>3.8461538461538498E-2</v>
      </c>
      <c r="I12" s="16">
        <v>4.5454545454545497E-2</v>
      </c>
      <c r="J12" s="16">
        <v>0</v>
      </c>
      <c r="K12" s="16">
        <v>5.1282051282051301E-2</v>
      </c>
      <c r="L12" s="16">
        <v>0.05</v>
      </c>
      <c r="M12" s="16">
        <v>7.0422535211267595E-2</v>
      </c>
      <c r="N12" s="16">
        <v>6.0606060606060601E-2</v>
      </c>
      <c r="O12" s="16">
        <v>6.25E-2</v>
      </c>
      <c r="P12" s="16"/>
      <c r="Q12" s="16">
        <v>4.6511627906976702E-2</v>
      </c>
      <c r="R12" s="16"/>
      <c r="S12" s="16">
        <v>4.5743329097839902E-2</v>
      </c>
      <c r="T12" s="16"/>
      <c r="U12" s="16">
        <v>3.98009950248756E-2</v>
      </c>
      <c r="V12" s="16"/>
      <c r="W12" s="16">
        <v>0</v>
      </c>
      <c r="X12" s="16"/>
      <c r="Y12" s="16">
        <v>4.36507936507936E-2</v>
      </c>
      <c r="Z12" s="16">
        <v>4.5454545454545497E-2</v>
      </c>
      <c r="AA12" s="16">
        <v>2.7777777777777801E-2</v>
      </c>
      <c r="AB12" s="16">
        <v>0.11111111111111099</v>
      </c>
      <c r="AC12" s="16"/>
      <c r="AD12" s="16">
        <v>4.1095890410958902E-2</v>
      </c>
      <c r="AE12" s="16">
        <v>2.2222222222222199E-2</v>
      </c>
      <c r="AF12" s="16">
        <v>4.08163265306122E-2</v>
      </c>
      <c r="AG12" s="16">
        <v>3.3333333333333298E-2</v>
      </c>
      <c r="AH12" s="16">
        <v>8.9430894308943104E-2</v>
      </c>
      <c r="AI12" s="16">
        <v>2.3809523809523801E-2</v>
      </c>
      <c r="AJ12" s="16">
        <v>5.4347826086956499E-2</v>
      </c>
      <c r="AK12" s="16"/>
      <c r="AL12" s="16">
        <v>1.7543859649122799E-2</v>
      </c>
      <c r="AM12" s="16">
        <v>2.3622047244094498E-2</v>
      </c>
      <c r="AN12" s="16">
        <v>3.1674208144796399E-2</v>
      </c>
      <c r="AO12" s="16">
        <v>6.4748201438848907E-2</v>
      </c>
      <c r="AP12" s="16">
        <v>5.2631578947368397E-2</v>
      </c>
      <c r="AQ12" s="16">
        <v>0.06</v>
      </c>
      <c r="AR12" s="16">
        <v>0</v>
      </c>
      <c r="AS12" s="16">
        <v>6.6666666666666693E-2</v>
      </c>
      <c r="AT12" s="16">
        <v>8.4337349397590397E-2</v>
      </c>
      <c r="AU12" s="16">
        <v>7.69230769230769E-2</v>
      </c>
      <c r="AV12" s="16">
        <v>3.03030303030303E-2</v>
      </c>
      <c r="AW12" s="16">
        <v>4.6511627906976702E-2</v>
      </c>
    </row>
    <row r="13" spans="2:49" x14ac:dyDescent="0.35">
      <c r="B13" s="17" t="s">
        <v>937</v>
      </c>
      <c r="C13" s="16">
        <v>3.4440344403443998E-2</v>
      </c>
      <c r="D13" s="16">
        <v>2.4390243902439001E-2</v>
      </c>
      <c r="E13" s="16">
        <v>1.49253731343284E-2</v>
      </c>
      <c r="F13" s="16">
        <v>4.20168067226891E-2</v>
      </c>
      <c r="G13" s="16">
        <v>1.6666666666666701E-2</v>
      </c>
      <c r="H13" s="16">
        <v>1.9230769230769201E-2</v>
      </c>
      <c r="I13" s="16">
        <v>4.5454545454545497E-2</v>
      </c>
      <c r="J13" s="16">
        <v>4.91803278688525E-2</v>
      </c>
      <c r="K13" s="16">
        <v>2.5641025641025599E-2</v>
      </c>
      <c r="L13" s="16">
        <v>3.7499999999999999E-2</v>
      </c>
      <c r="M13" s="16">
        <v>4.2253521126760597E-2</v>
      </c>
      <c r="N13" s="16">
        <v>6.0606060606060601E-2</v>
      </c>
      <c r="O13" s="16">
        <v>0.125</v>
      </c>
      <c r="P13" s="16"/>
      <c r="Q13" s="16">
        <v>3.4883720930232599E-2</v>
      </c>
      <c r="R13" s="16"/>
      <c r="S13" s="16">
        <v>3.4307496823379899E-2</v>
      </c>
      <c r="T13" s="16"/>
      <c r="U13" s="16">
        <v>3.64842454394693E-2</v>
      </c>
      <c r="V13" s="16"/>
      <c r="W13" s="16">
        <v>1.6260162601626001E-2</v>
      </c>
      <c r="X13" s="16"/>
      <c r="Y13" s="16">
        <v>2.7777777777777801E-2</v>
      </c>
      <c r="Z13" s="16">
        <v>4.5454545454545497E-2</v>
      </c>
      <c r="AA13" s="16">
        <v>2.7777777777777801E-2</v>
      </c>
      <c r="AB13" s="16">
        <v>0.11111111111111099</v>
      </c>
      <c r="AC13" s="16"/>
      <c r="AD13" s="16">
        <v>3.42465753424658E-2</v>
      </c>
      <c r="AE13" s="16">
        <v>3.3333333333333298E-2</v>
      </c>
      <c r="AF13" s="16">
        <v>3.06122448979592E-2</v>
      </c>
      <c r="AG13" s="16">
        <v>3.8888888888888903E-2</v>
      </c>
      <c r="AH13" s="16">
        <v>2.4390243902439001E-2</v>
      </c>
      <c r="AI13" s="16">
        <v>5.95238095238095E-2</v>
      </c>
      <c r="AJ13" s="16">
        <v>2.1739130434782601E-2</v>
      </c>
      <c r="AK13" s="16"/>
      <c r="AL13" s="16">
        <v>3.5087719298245598E-2</v>
      </c>
      <c r="AM13" s="16">
        <v>3.9370078740157501E-2</v>
      </c>
      <c r="AN13" s="16">
        <v>3.6199095022624403E-2</v>
      </c>
      <c r="AO13" s="16">
        <v>4.3165467625899297E-2</v>
      </c>
      <c r="AP13" s="16">
        <v>0</v>
      </c>
      <c r="AQ13" s="16">
        <v>0.02</v>
      </c>
      <c r="AR13" s="16">
        <v>0</v>
      </c>
      <c r="AS13" s="16">
        <v>0</v>
      </c>
      <c r="AT13" s="16">
        <v>2.40963855421687E-2</v>
      </c>
      <c r="AU13" s="16">
        <v>0</v>
      </c>
      <c r="AV13" s="16">
        <v>3.03030303030303E-2</v>
      </c>
      <c r="AW13" s="16">
        <v>6.9767441860465101E-2</v>
      </c>
    </row>
    <row r="14" spans="2:49" x14ac:dyDescent="0.35">
      <c r="B14" s="17" t="s">
        <v>938</v>
      </c>
      <c r="C14" s="19">
        <v>2.460024600246E-2</v>
      </c>
      <c r="D14" s="19">
        <v>2.4390243902439001E-2</v>
      </c>
      <c r="E14" s="19">
        <v>2.2388059701492501E-2</v>
      </c>
      <c r="F14" s="19">
        <v>2.5210084033613401E-2</v>
      </c>
      <c r="G14" s="19">
        <v>3.3333333333333298E-2</v>
      </c>
      <c r="H14" s="19">
        <v>0</v>
      </c>
      <c r="I14" s="19">
        <v>3.03030303030303E-2</v>
      </c>
      <c r="J14" s="19">
        <v>0</v>
      </c>
      <c r="K14" s="19">
        <v>0</v>
      </c>
      <c r="L14" s="19">
        <v>2.5000000000000001E-2</v>
      </c>
      <c r="M14" s="19">
        <v>4.2253521126760597E-2</v>
      </c>
      <c r="N14" s="19">
        <v>3.03030303030303E-2</v>
      </c>
      <c r="O14" s="19">
        <v>0.125</v>
      </c>
      <c r="P14" s="19"/>
      <c r="Q14" s="19">
        <v>2.4709302325581401E-2</v>
      </c>
      <c r="R14" s="19"/>
      <c r="S14" s="19">
        <v>2.2871664548919899E-2</v>
      </c>
      <c r="T14" s="19"/>
      <c r="U14" s="19">
        <v>2.48756218905473E-2</v>
      </c>
      <c r="V14" s="19"/>
      <c r="W14" s="19">
        <v>8.1300813008130107E-3</v>
      </c>
      <c r="X14" s="19"/>
      <c r="Y14" s="19">
        <v>2.3809523809523801E-2</v>
      </c>
      <c r="Z14" s="19">
        <v>3.03030303030303E-2</v>
      </c>
      <c r="AA14" s="19">
        <v>0</v>
      </c>
      <c r="AB14" s="19">
        <v>0</v>
      </c>
      <c r="AC14" s="19"/>
      <c r="AD14" s="19">
        <v>2.0547945205479499E-2</v>
      </c>
      <c r="AE14" s="19">
        <v>4.4444444444444398E-2</v>
      </c>
      <c r="AF14" s="19">
        <v>1.02040816326531E-2</v>
      </c>
      <c r="AG14" s="19">
        <v>2.2222222222222199E-2</v>
      </c>
      <c r="AH14" s="19">
        <v>2.4390243902439001E-2</v>
      </c>
      <c r="AI14" s="19">
        <v>5.95238095238095E-2</v>
      </c>
      <c r="AJ14" s="19">
        <v>0</v>
      </c>
      <c r="AK14" s="19"/>
      <c r="AL14" s="19">
        <v>1.7543859649122799E-2</v>
      </c>
      <c r="AM14" s="19">
        <v>3.1496062992125998E-2</v>
      </c>
      <c r="AN14" s="19">
        <v>3.1674208144796399E-2</v>
      </c>
      <c r="AO14" s="19">
        <v>2.15827338129496E-2</v>
      </c>
      <c r="AP14" s="19">
        <v>0</v>
      </c>
      <c r="AQ14" s="19">
        <v>0.02</v>
      </c>
      <c r="AR14" s="19">
        <v>0</v>
      </c>
      <c r="AS14" s="19">
        <v>6.6666666666666693E-2</v>
      </c>
      <c r="AT14" s="19">
        <v>2.40963855421687E-2</v>
      </c>
      <c r="AU14" s="19">
        <v>0</v>
      </c>
      <c r="AV14" s="19">
        <v>0</v>
      </c>
      <c r="AW14" s="19">
        <v>2.32558139534884E-2</v>
      </c>
    </row>
    <row r="15" spans="2:49" x14ac:dyDescent="0.35">
      <c r="B15" s="17" t="s">
        <v>462</v>
      </c>
      <c r="C15" s="19">
        <v>0.62976629766297698</v>
      </c>
      <c r="D15" s="19">
        <v>0.5</v>
      </c>
      <c r="E15" s="19">
        <v>0.70149253731343297</v>
      </c>
      <c r="F15" s="19">
        <v>0.61344537815126099</v>
      </c>
      <c r="G15" s="19">
        <v>0.68333333333333302</v>
      </c>
      <c r="H15" s="19">
        <v>0.63461538461538503</v>
      </c>
      <c r="I15" s="19">
        <v>0.560606060606061</v>
      </c>
      <c r="J15" s="19">
        <v>0.72131147540983598</v>
      </c>
      <c r="K15" s="19">
        <v>0.66666666666666696</v>
      </c>
      <c r="L15" s="19">
        <v>0.57499999999999996</v>
      </c>
      <c r="M15" s="19">
        <v>0.66197183098591506</v>
      </c>
      <c r="N15" s="19">
        <v>0.69696969696969702</v>
      </c>
      <c r="O15" s="19">
        <v>0.4375</v>
      </c>
      <c r="P15" s="19"/>
      <c r="Q15" s="19">
        <v>0.63081395348837199</v>
      </c>
      <c r="R15" s="19"/>
      <c r="S15" s="19">
        <v>0.62897077509529897</v>
      </c>
      <c r="T15" s="19"/>
      <c r="U15" s="19">
        <v>0.63681592039801005</v>
      </c>
      <c r="V15" s="19"/>
      <c r="W15" s="19">
        <v>0.75609756097560998</v>
      </c>
      <c r="X15" s="19"/>
      <c r="Y15" s="19">
        <v>0.69642857142857095</v>
      </c>
      <c r="Z15" s="19">
        <v>0.52272727272727304</v>
      </c>
      <c r="AA15" s="19">
        <v>0.5</v>
      </c>
      <c r="AB15" s="19">
        <v>0.55555555555555602</v>
      </c>
      <c r="AC15" s="19"/>
      <c r="AD15" s="19">
        <v>0.67123287671232901</v>
      </c>
      <c r="AE15" s="19">
        <v>0.71111111111111103</v>
      </c>
      <c r="AF15" s="19">
        <v>0.66326530612244905</v>
      </c>
      <c r="AG15" s="19">
        <v>0.67222222222222205</v>
      </c>
      <c r="AH15" s="19">
        <v>0.62601626016260203</v>
      </c>
      <c r="AI15" s="19">
        <v>0.53571428571428603</v>
      </c>
      <c r="AJ15" s="19">
        <v>0.45652173913043498</v>
      </c>
      <c r="AK15" s="19"/>
      <c r="AL15" s="19">
        <v>0.57894736842105299</v>
      </c>
      <c r="AM15" s="19">
        <v>0.62992125984252001</v>
      </c>
      <c r="AN15" s="19">
        <v>0.63348416289592802</v>
      </c>
      <c r="AO15" s="19">
        <v>0.65467625899280601</v>
      </c>
      <c r="AP15" s="19">
        <v>0.57894736842105299</v>
      </c>
      <c r="AQ15" s="19">
        <v>0.76</v>
      </c>
      <c r="AR15" s="19">
        <v>1</v>
      </c>
      <c r="AS15" s="19">
        <v>0.33333333333333298</v>
      </c>
      <c r="AT15" s="19">
        <v>0.60240963855421703</v>
      </c>
      <c r="AU15" s="19">
        <v>0.46153846153846201</v>
      </c>
      <c r="AV15" s="19">
        <v>0.60606060606060597</v>
      </c>
      <c r="AW15" s="19">
        <v>0.62790697674418605</v>
      </c>
    </row>
    <row r="16" spans="2:49" x14ac:dyDescent="0.35">
      <c r="B16" s="17" t="s">
        <v>463</v>
      </c>
      <c r="C16" s="20">
        <v>7.8720787207872095E-2</v>
      </c>
      <c r="D16" s="20">
        <v>9.7560975609756101E-2</v>
      </c>
      <c r="E16" s="20">
        <v>0.12686567164179099</v>
      </c>
      <c r="F16" s="20">
        <v>9.2436974789915999E-2</v>
      </c>
      <c r="G16" s="20">
        <v>0.116666666666667</v>
      </c>
      <c r="H16" s="20">
        <v>0.15384615384615399</v>
      </c>
      <c r="I16" s="20">
        <v>9.0909090909090898E-2</v>
      </c>
      <c r="J16" s="20">
        <v>9.8360655737704902E-2</v>
      </c>
      <c r="K16" s="20">
        <v>0.128205128205128</v>
      </c>
      <c r="L16" s="20">
        <v>6.25E-2</v>
      </c>
      <c r="M16" s="20">
        <v>-5.63380281690141E-2</v>
      </c>
      <c r="N16" s="20">
        <v>-6.0606060606060601E-2</v>
      </c>
      <c r="O16" s="20">
        <v>-0.1875</v>
      </c>
      <c r="P16" s="20"/>
      <c r="Q16" s="20">
        <v>7.4127906976744207E-2</v>
      </c>
      <c r="R16" s="20"/>
      <c r="S16" s="20">
        <v>7.8780177890724307E-2</v>
      </c>
      <c r="T16" s="20"/>
      <c r="U16" s="20">
        <v>8.12603648424544E-2</v>
      </c>
      <c r="V16" s="20"/>
      <c r="W16" s="20">
        <v>0.146341463414634</v>
      </c>
      <c r="X16" s="20"/>
      <c r="Y16" s="20">
        <v>3.9682539682539701E-2</v>
      </c>
      <c r="Z16" s="20">
        <v>0.14772727272727301</v>
      </c>
      <c r="AA16" s="20">
        <v>0.194444444444444</v>
      </c>
      <c r="AB16" s="20">
        <v>-0.22222222222222199</v>
      </c>
      <c r="AC16" s="20"/>
      <c r="AD16" s="20">
        <v>6.8493150684931503E-2</v>
      </c>
      <c r="AE16" s="20">
        <v>3.3333333333333298E-2</v>
      </c>
      <c r="AF16" s="20">
        <v>5.10204081632653E-2</v>
      </c>
      <c r="AG16" s="20">
        <v>6.1111111111111102E-2</v>
      </c>
      <c r="AH16" s="20">
        <v>3.2520325203252001E-2</v>
      </c>
      <c r="AI16" s="20">
        <v>9.5238095238095205E-2</v>
      </c>
      <c r="AJ16" s="20">
        <v>0.25</v>
      </c>
      <c r="AK16" s="20"/>
      <c r="AL16" s="20">
        <v>0.21052631578947401</v>
      </c>
      <c r="AM16" s="20">
        <v>6.2992125984251995E-2</v>
      </c>
      <c r="AN16" s="20">
        <v>6.7873303167420795E-2</v>
      </c>
      <c r="AO16" s="20">
        <v>2.15827338129496E-2</v>
      </c>
      <c r="AP16" s="20">
        <v>0.31578947368421101</v>
      </c>
      <c r="AQ16" s="20">
        <v>0.04</v>
      </c>
      <c r="AR16" s="20">
        <v>0</v>
      </c>
      <c r="AS16" s="20">
        <v>0.266666666666667</v>
      </c>
      <c r="AT16" s="20">
        <v>3.6144578313252997E-2</v>
      </c>
      <c r="AU16" s="20">
        <v>0.230769230769231</v>
      </c>
      <c r="AV16" s="20">
        <v>0.18181818181818199</v>
      </c>
      <c r="AW16" s="20">
        <v>0</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423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ht="29" x14ac:dyDescent="0.35">
      <c r="B8" s="17" t="s">
        <v>417</v>
      </c>
      <c r="C8" s="16">
        <v>0.14760147601476001</v>
      </c>
      <c r="D8" s="16">
        <v>0.18292682926829301</v>
      </c>
      <c r="E8" s="16">
        <v>0.14925373134328401</v>
      </c>
      <c r="F8" s="16">
        <v>9.2436974789915999E-2</v>
      </c>
      <c r="G8" s="16">
        <v>0.15</v>
      </c>
      <c r="H8" s="16">
        <v>0.15384615384615399</v>
      </c>
      <c r="I8" s="16">
        <v>0.10606060606060599</v>
      </c>
      <c r="J8" s="16">
        <v>0.13114754098360701</v>
      </c>
      <c r="K8" s="16">
        <v>0.15384615384615399</v>
      </c>
      <c r="L8" s="16">
        <v>0.17499999999999999</v>
      </c>
      <c r="M8" s="16">
        <v>0.183098591549296</v>
      </c>
      <c r="N8" s="16">
        <v>0.18181818181818199</v>
      </c>
      <c r="O8" s="16">
        <v>0.1875</v>
      </c>
      <c r="P8" s="16"/>
      <c r="Q8" s="16">
        <v>0.149709302325581</v>
      </c>
      <c r="R8" s="16"/>
      <c r="S8" s="16">
        <v>0.152477763659466</v>
      </c>
      <c r="T8" s="16"/>
      <c r="U8" s="16">
        <v>0.15920398009950201</v>
      </c>
      <c r="V8" s="16"/>
      <c r="W8" s="16">
        <v>0.146341463414634</v>
      </c>
      <c r="X8" s="16"/>
      <c r="Y8" s="16">
        <v>0.17857142857142899</v>
      </c>
      <c r="Z8" s="16">
        <v>0.102272727272727</v>
      </c>
      <c r="AA8" s="16">
        <v>5.5555555555555601E-2</v>
      </c>
      <c r="AB8" s="16">
        <v>0.11111111111111099</v>
      </c>
      <c r="AC8" s="16"/>
      <c r="AD8" s="16">
        <v>0.232876712328767</v>
      </c>
      <c r="AE8" s="16">
        <v>0.211111111111111</v>
      </c>
      <c r="AF8" s="16">
        <v>0.17346938775510201</v>
      </c>
      <c r="AG8" s="16">
        <v>0.122222222222222</v>
      </c>
      <c r="AH8" s="16">
        <v>9.7560975609756101E-2</v>
      </c>
      <c r="AI8" s="16">
        <v>0.14285714285714299</v>
      </c>
      <c r="AJ8" s="16">
        <v>4.3478260869565202E-2</v>
      </c>
      <c r="AK8" s="16"/>
      <c r="AL8" s="16">
        <v>5.2631578947368397E-2</v>
      </c>
      <c r="AM8" s="16">
        <v>0.14960629921259799</v>
      </c>
      <c r="AN8" s="16">
        <v>0.180995475113122</v>
      </c>
      <c r="AO8" s="16">
        <v>0.17985611510791399</v>
      </c>
      <c r="AP8" s="16">
        <v>0.21052631578947401</v>
      </c>
      <c r="AQ8" s="16">
        <v>0.12</v>
      </c>
      <c r="AR8" s="16">
        <v>0</v>
      </c>
      <c r="AS8" s="16">
        <v>0.133333333333333</v>
      </c>
      <c r="AT8" s="16">
        <v>7.2289156626505993E-2</v>
      </c>
      <c r="AU8" s="16">
        <v>0.230769230769231</v>
      </c>
      <c r="AV8" s="16">
        <v>0.15151515151515199</v>
      </c>
      <c r="AW8" s="16">
        <v>9.3023255813953501E-2</v>
      </c>
    </row>
    <row r="9" spans="2:49" ht="43.5" x14ac:dyDescent="0.35">
      <c r="B9" s="17" t="s">
        <v>418</v>
      </c>
      <c r="C9" s="16">
        <v>9.1020910209102093E-2</v>
      </c>
      <c r="D9" s="16">
        <v>0.134146341463415</v>
      </c>
      <c r="E9" s="16">
        <v>0.104477611940299</v>
      </c>
      <c r="F9" s="16">
        <v>0.126050420168067</v>
      </c>
      <c r="G9" s="16">
        <v>6.6666666666666693E-2</v>
      </c>
      <c r="H9" s="16">
        <v>7.69230769230769E-2</v>
      </c>
      <c r="I9" s="16">
        <v>7.5757575757575801E-2</v>
      </c>
      <c r="J9" s="16">
        <v>4.91803278688525E-2</v>
      </c>
      <c r="K9" s="16">
        <v>0.128205128205128</v>
      </c>
      <c r="L9" s="16">
        <v>6.25E-2</v>
      </c>
      <c r="M9" s="16">
        <v>8.4507042253521097E-2</v>
      </c>
      <c r="N9" s="16">
        <v>3.03030303030303E-2</v>
      </c>
      <c r="O9" s="16">
        <v>6.25E-2</v>
      </c>
      <c r="P9" s="16"/>
      <c r="Q9" s="16">
        <v>8.8662790697674396E-2</v>
      </c>
      <c r="R9" s="16"/>
      <c r="S9" s="16">
        <v>8.7674714104193099E-2</v>
      </c>
      <c r="T9" s="16"/>
      <c r="U9" s="16">
        <v>9.6185737976782801E-2</v>
      </c>
      <c r="V9" s="16"/>
      <c r="W9" s="16">
        <v>9.7560975609756101E-2</v>
      </c>
      <c r="X9" s="16"/>
      <c r="Y9" s="16">
        <v>7.3412698412698402E-2</v>
      </c>
      <c r="Z9" s="16">
        <v>0.12878787878787901</v>
      </c>
      <c r="AA9" s="16">
        <v>2.7777777777777801E-2</v>
      </c>
      <c r="AB9" s="16">
        <v>0.22222222222222199</v>
      </c>
      <c r="AC9" s="16"/>
      <c r="AD9" s="16">
        <v>8.2191780821917804E-2</v>
      </c>
      <c r="AE9" s="16">
        <v>0.122222222222222</v>
      </c>
      <c r="AF9" s="16">
        <v>0.102040816326531</v>
      </c>
      <c r="AG9" s="16">
        <v>7.7777777777777807E-2</v>
      </c>
      <c r="AH9" s="16">
        <v>4.8780487804878099E-2</v>
      </c>
      <c r="AI9" s="16">
        <v>8.3333333333333301E-2</v>
      </c>
      <c r="AJ9" s="16">
        <v>0.15217391304347799</v>
      </c>
      <c r="AK9" s="16"/>
      <c r="AL9" s="16">
        <v>8.7719298245614002E-2</v>
      </c>
      <c r="AM9" s="16">
        <v>0.102362204724409</v>
      </c>
      <c r="AN9" s="16">
        <v>7.69230769230769E-2</v>
      </c>
      <c r="AO9" s="16">
        <v>0.13669064748201401</v>
      </c>
      <c r="AP9" s="16">
        <v>5.2631578947368397E-2</v>
      </c>
      <c r="AQ9" s="16">
        <v>0.04</v>
      </c>
      <c r="AR9" s="16">
        <v>0.5</v>
      </c>
      <c r="AS9" s="16">
        <v>6.6666666666666693E-2</v>
      </c>
      <c r="AT9" s="16">
        <v>3.6144578313252997E-2</v>
      </c>
      <c r="AU9" s="16">
        <v>7.69230769230769E-2</v>
      </c>
      <c r="AV9" s="16">
        <v>3.03030303030303E-2</v>
      </c>
      <c r="AW9" s="16">
        <v>0.209302325581395</v>
      </c>
    </row>
    <row r="10" spans="2:49" ht="29" x14ac:dyDescent="0.35">
      <c r="B10" s="17" t="s">
        <v>419</v>
      </c>
      <c r="C10" s="16">
        <v>0.15375153751537499</v>
      </c>
      <c r="D10" s="16">
        <v>0.134146341463415</v>
      </c>
      <c r="E10" s="16">
        <v>0.14179104477611901</v>
      </c>
      <c r="F10" s="16">
        <v>0.17647058823529399</v>
      </c>
      <c r="G10" s="16">
        <v>0.25</v>
      </c>
      <c r="H10" s="16">
        <v>5.7692307692307702E-2</v>
      </c>
      <c r="I10" s="16">
        <v>0.13636363636363599</v>
      </c>
      <c r="J10" s="16">
        <v>0.213114754098361</v>
      </c>
      <c r="K10" s="16">
        <v>5.1282051282051301E-2</v>
      </c>
      <c r="L10" s="16">
        <v>8.7499999999999994E-2</v>
      </c>
      <c r="M10" s="16">
        <v>0.183098591549296</v>
      </c>
      <c r="N10" s="16">
        <v>0.24242424242424199</v>
      </c>
      <c r="O10" s="16">
        <v>0.25</v>
      </c>
      <c r="P10" s="16"/>
      <c r="Q10" s="16">
        <v>0.15988372093023301</v>
      </c>
      <c r="R10" s="16"/>
      <c r="S10" s="16">
        <v>0.157560355781449</v>
      </c>
      <c r="T10" s="16"/>
      <c r="U10" s="16">
        <v>0.16086235489220599</v>
      </c>
      <c r="V10" s="16"/>
      <c r="W10" s="16">
        <v>0.18699186991869901</v>
      </c>
      <c r="X10" s="16"/>
      <c r="Y10" s="16">
        <v>0.168650793650794</v>
      </c>
      <c r="Z10" s="16">
        <v>0.125</v>
      </c>
      <c r="AA10" s="16">
        <v>0.194444444444444</v>
      </c>
      <c r="AB10" s="16">
        <v>0</v>
      </c>
      <c r="AC10" s="16"/>
      <c r="AD10" s="16">
        <v>0.164383561643836</v>
      </c>
      <c r="AE10" s="16">
        <v>0.211111111111111</v>
      </c>
      <c r="AF10" s="16">
        <v>0.183673469387755</v>
      </c>
      <c r="AG10" s="16">
        <v>0.11111111111111099</v>
      </c>
      <c r="AH10" s="16">
        <v>0.17073170731707299</v>
      </c>
      <c r="AI10" s="16">
        <v>0.13095238095238099</v>
      </c>
      <c r="AJ10" s="16">
        <v>0.13043478260869601</v>
      </c>
      <c r="AK10" s="16"/>
      <c r="AL10" s="16">
        <v>0.140350877192982</v>
      </c>
      <c r="AM10" s="16">
        <v>0.28346456692913402</v>
      </c>
      <c r="AN10" s="16">
        <v>0.104072398190045</v>
      </c>
      <c r="AO10" s="16">
        <v>0.17985611510791399</v>
      </c>
      <c r="AP10" s="16">
        <v>0.21052631578947401</v>
      </c>
      <c r="AQ10" s="16">
        <v>0.08</v>
      </c>
      <c r="AR10" s="16">
        <v>0</v>
      </c>
      <c r="AS10" s="16">
        <v>0.266666666666667</v>
      </c>
      <c r="AT10" s="16">
        <v>0.14457831325301199</v>
      </c>
      <c r="AU10" s="16">
        <v>0.15384615384615399</v>
      </c>
      <c r="AV10" s="16">
        <v>3.03030303030303E-2</v>
      </c>
      <c r="AW10" s="16">
        <v>0.13953488372093001</v>
      </c>
    </row>
    <row r="11" spans="2:49" ht="43.5" x14ac:dyDescent="0.35">
      <c r="B11" s="17" t="s">
        <v>420</v>
      </c>
      <c r="C11" s="19">
        <v>0.31980319803197998</v>
      </c>
      <c r="D11" s="19">
        <v>0.39024390243902402</v>
      </c>
      <c r="E11" s="19">
        <v>0.34328358208955201</v>
      </c>
      <c r="F11" s="19">
        <v>0.310924369747899</v>
      </c>
      <c r="G11" s="19">
        <v>0.28333333333333299</v>
      </c>
      <c r="H11" s="19">
        <v>0.34615384615384598</v>
      </c>
      <c r="I11" s="19">
        <v>0.36363636363636398</v>
      </c>
      <c r="J11" s="19">
        <v>0.34426229508196698</v>
      </c>
      <c r="K11" s="19">
        <v>0.20512820512820501</v>
      </c>
      <c r="L11" s="19">
        <v>0.33750000000000002</v>
      </c>
      <c r="M11" s="19">
        <v>0.22535211267605601</v>
      </c>
      <c r="N11" s="19">
        <v>0.30303030303030298</v>
      </c>
      <c r="O11" s="19">
        <v>0.25</v>
      </c>
      <c r="P11" s="19"/>
      <c r="Q11" s="19">
        <v>0.32703488372092998</v>
      </c>
      <c r="R11" s="19"/>
      <c r="S11" s="19">
        <v>0.31766200762388802</v>
      </c>
      <c r="T11" s="19"/>
      <c r="U11" s="19">
        <v>0.328358208955224</v>
      </c>
      <c r="V11" s="19"/>
      <c r="W11" s="19">
        <v>0.30081300813008099</v>
      </c>
      <c r="X11" s="19"/>
      <c r="Y11" s="19">
        <v>0.28174603174603202</v>
      </c>
      <c r="Z11" s="19">
        <v>0.39015151515151503</v>
      </c>
      <c r="AA11" s="19">
        <v>0.36111111111111099</v>
      </c>
      <c r="AB11" s="19">
        <v>0.22222222222222199</v>
      </c>
      <c r="AC11" s="19"/>
      <c r="AD11" s="19">
        <v>0.27397260273972601</v>
      </c>
      <c r="AE11" s="19">
        <v>0.28888888888888897</v>
      </c>
      <c r="AF11" s="19">
        <v>0.27551020408163301</v>
      </c>
      <c r="AG11" s="19">
        <v>0.29444444444444401</v>
      </c>
      <c r="AH11" s="19">
        <v>0.40650406504065001</v>
      </c>
      <c r="AI11" s="19">
        <v>0.39285714285714302</v>
      </c>
      <c r="AJ11" s="19">
        <v>0.33695652173912999</v>
      </c>
      <c r="AK11" s="19"/>
      <c r="AL11" s="19">
        <v>0.29824561403508798</v>
      </c>
      <c r="AM11" s="19">
        <v>0.33070866141732302</v>
      </c>
      <c r="AN11" s="19">
        <v>0.31221719457013603</v>
      </c>
      <c r="AO11" s="19">
        <v>0.30215827338129497</v>
      </c>
      <c r="AP11" s="19">
        <v>0.42105263157894701</v>
      </c>
      <c r="AQ11" s="19">
        <v>0.42</v>
      </c>
      <c r="AR11" s="19">
        <v>0.5</v>
      </c>
      <c r="AS11" s="19">
        <v>0.46666666666666701</v>
      </c>
      <c r="AT11" s="19">
        <v>0.34939759036144602</v>
      </c>
      <c r="AU11" s="19">
        <v>0.230769230769231</v>
      </c>
      <c r="AV11" s="19">
        <v>0.24242424242424199</v>
      </c>
      <c r="AW11" s="19">
        <v>0.25581395348837199</v>
      </c>
    </row>
    <row r="12" spans="2:49" ht="29" x14ac:dyDescent="0.35">
      <c r="B12" s="17" t="s">
        <v>421</v>
      </c>
      <c r="C12" s="19">
        <v>0.287822878228782</v>
      </c>
      <c r="D12" s="19">
        <v>0.15853658536585399</v>
      </c>
      <c r="E12" s="19">
        <v>0.26119402985074602</v>
      </c>
      <c r="F12" s="19">
        <v>0.29411764705882398</v>
      </c>
      <c r="G12" s="19">
        <v>0.25</v>
      </c>
      <c r="H12" s="19">
        <v>0.36538461538461497</v>
      </c>
      <c r="I12" s="19">
        <v>0.31818181818181801</v>
      </c>
      <c r="J12" s="19">
        <v>0.26229508196721302</v>
      </c>
      <c r="K12" s="19">
        <v>0.46153846153846201</v>
      </c>
      <c r="L12" s="19">
        <v>0.33750000000000002</v>
      </c>
      <c r="M12" s="19">
        <v>0.323943661971831</v>
      </c>
      <c r="N12" s="19">
        <v>0.24242424242424199</v>
      </c>
      <c r="O12" s="19">
        <v>0.25</v>
      </c>
      <c r="P12" s="19"/>
      <c r="Q12" s="19">
        <v>0.274709302325581</v>
      </c>
      <c r="R12" s="19"/>
      <c r="S12" s="19">
        <v>0.28462515883100398</v>
      </c>
      <c r="T12" s="19"/>
      <c r="U12" s="19">
        <v>0.25538971807628502</v>
      </c>
      <c r="V12" s="19"/>
      <c r="W12" s="19">
        <v>0.26829268292682901</v>
      </c>
      <c r="X12" s="19"/>
      <c r="Y12" s="19">
        <v>0.297619047619048</v>
      </c>
      <c r="Z12" s="19">
        <v>0.25378787878787901</v>
      </c>
      <c r="AA12" s="19">
        <v>0.36111111111111099</v>
      </c>
      <c r="AB12" s="19">
        <v>0.44444444444444398</v>
      </c>
      <c r="AC12" s="19"/>
      <c r="AD12" s="19">
        <v>0.24657534246575299</v>
      </c>
      <c r="AE12" s="19">
        <v>0.16666666666666699</v>
      </c>
      <c r="AF12" s="19">
        <v>0.26530612244898</v>
      </c>
      <c r="AG12" s="19">
        <v>0.39444444444444399</v>
      </c>
      <c r="AH12" s="19">
        <v>0.276422764227642</v>
      </c>
      <c r="AI12" s="19">
        <v>0.25</v>
      </c>
      <c r="AJ12" s="19">
        <v>0.33695652173912999</v>
      </c>
      <c r="AK12" s="19"/>
      <c r="AL12" s="19">
        <v>0.42105263157894701</v>
      </c>
      <c r="AM12" s="19">
        <v>0.133858267716535</v>
      </c>
      <c r="AN12" s="19">
        <v>0.32579185520361997</v>
      </c>
      <c r="AO12" s="19">
        <v>0.201438848920863</v>
      </c>
      <c r="AP12" s="19">
        <v>0.105263157894737</v>
      </c>
      <c r="AQ12" s="19">
        <v>0.34</v>
      </c>
      <c r="AR12" s="19">
        <v>0</v>
      </c>
      <c r="AS12" s="19">
        <v>6.6666666666666693E-2</v>
      </c>
      <c r="AT12" s="19">
        <v>0.39759036144578302</v>
      </c>
      <c r="AU12" s="19">
        <v>0.30769230769230799</v>
      </c>
      <c r="AV12" s="19">
        <v>0.54545454545454497</v>
      </c>
      <c r="AW12" s="19">
        <v>0.30232558139534899</v>
      </c>
    </row>
    <row r="13" spans="2:49" ht="58" x14ac:dyDescent="0.35">
      <c r="B13" s="17" t="s">
        <v>422</v>
      </c>
      <c r="C13" s="20">
        <v>0.85239852398523996</v>
      </c>
      <c r="D13" s="20">
        <v>0.81707317073170704</v>
      </c>
      <c r="E13" s="20">
        <v>0.85074626865671599</v>
      </c>
      <c r="F13" s="20">
        <v>0.90756302521008403</v>
      </c>
      <c r="G13" s="20">
        <v>0.85</v>
      </c>
      <c r="H13" s="20">
        <v>0.84615384615384603</v>
      </c>
      <c r="I13" s="20">
        <v>0.89393939393939403</v>
      </c>
      <c r="J13" s="20">
        <v>0.86885245901639396</v>
      </c>
      <c r="K13" s="20">
        <v>0.84615384615384603</v>
      </c>
      <c r="L13" s="20">
        <v>0.82499999999999996</v>
      </c>
      <c r="M13" s="20">
        <v>0.81690140845070403</v>
      </c>
      <c r="N13" s="20">
        <v>0.81818181818181801</v>
      </c>
      <c r="O13" s="20">
        <v>0.8125</v>
      </c>
      <c r="P13" s="20"/>
      <c r="Q13" s="20">
        <v>0.850290697674419</v>
      </c>
      <c r="R13" s="20"/>
      <c r="S13" s="20">
        <v>0.84752223634053403</v>
      </c>
      <c r="T13" s="20"/>
      <c r="U13" s="20">
        <v>0.84079601990049802</v>
      </c>
      <c r="V13" s="20"/>
      <c r="W13" s="20">
        <v>0.85365853658536595</v>
      </c>
      <c r="X13" s="20"/>
      <c r="Y13" s="20">
        <v>0.82142857142857095</v>
      </c>
      <c r="Z13" s="20">
        <v>0.89772727272727304</v>
      </c>
      <c r="AA13" s="20">
        <v>0.94444444444444398</v>
      </c>
      <c r="AB13" s="20">
        <v>0.88888888888888895</v>
      </c>
      <c r="AC13" s="20"/>
      <c r="AD13" s="20">
        <v>0.76712328767123295</v>
      </c>
      <c r="AE13" s="20">
        <v>0.78888888888888897</v>
      </c>
      <c r="AF13" s="20">
        <v>0.82653061224489799</v>
      </c>
      <c r="AG13" s="20">
        <v>0.87777777777777799</v>
      </c>
      <c r="AH13" s="20">
        <v>0.90243902439024404</v>
      </c>
      <c r="AI13" s="20">
        <v>0.85714285714285698</v>
      </c>
      <c r="AJ13" s="20">
        <v>0.95652173913043503</v>
      </c>
      <c r="AK13" s="20"/>
      <c r="AL13" s="20">
        <v>0.94736842105263197</v>
      </c>
      <c r="AM13" s="20">
        <v>0.85039370078740195</v>
      </c>
      <c r="AN13" s="20">
        <v>0.81900452488687803</v>
      </c>
      <c r="AO13" s="20">
        <v>0.82014388489208601</v>
      </c>
      <c r="AP13" s="20">
        <v>0.78947368421052599</v>
      </c>
      <c r="AQ13" s="20">
        <v>0.88</v>
      </c>
      <c r="AR13" s="20">
        <v>1</v>
      </c>
      <c r="AS13" s="20">
        <v>0.86666666666666703</v>
      </c>
      <c r="AT13" s="20">
        <v>0.92771084337349397</v>
      </c>
      <c r="AU13" s="20">
        <v>0.76923076923076905</v>
      </c>
      <c r="AV13" s="20">
        <v>0.84848484848484795</v>
      </c>
      <c r="AW13" s="20">
        <v>0.90697674418604601</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951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3.4440344403443998E-2</v>
      </c>
      <c r="D8" s="16">
        <v>4.8780487804878099E-2</v>
      </c>
      <c r="E8" s="16">
        <v>3.7313432835820899E-2</v>
      </c>
      <c r="F8" s="16">
        <v>2.5210084033613401E-2</v>
      </c>
      <c r="G8" s="16">
        <v>1.6666666666666701E-2</v>
      </c>
      <c r="H8" s="16">
        <v>5.7692307692307702E-2</v>
      </c>
      <c r="I8" s="16">
        <v>4.5454545454545497E-2</v>
      </c>
      <c r="J8" s="16">
        <v>8.1967213114754106E-2</v>
      </c>
      <c r="K8" s="16">
        <v>2.5641025641025599E-2</v>
      </c>
      <c r="L8" s="16">
        <v>2.5000000000000001E-2</v>
      </c>
      <c r="M8" s="16">
        <v>0</v>
      </c>
      <c r="N8" s="16">
        <v>3.03030303030303E-2</v>
      </c>
      <c r="O8" s="16">
        <v>0</v>
      </c>
      <c r="P8" s="16"/>
      <c r="Q8" s="16">
        <v>3.3430232558139497E-2</v>
      </c>
      <c r="R8" s="16"/>
      <c r="S8" s="16">
        <v>3.5578144853875497E-2</v>
      </c>
      <c r="T8" s="16"/>
      <c r="U8" s="16">
        <v>3.64842454394693E-2</v>
      </c>
      <c r="V8" s="16"/>
      <c r="W8" s="16">
        <v>2.4390243902439001E-2</v>
      </c>
      <c r="X8" s="16"/>
      <c r="Y8" s="16">
        <v>1.9841269841269799E-2</v>
      </c>
      <c r="Z8" s="16">
        <v>5.6818181818181802E-2</v>
      </c>
      <c r="AA8" s="16">
        <v>8.3333333333333301E-2</v>
      </c>
      <c r="AB8" s="16">
        <v>0</v>
      </c>
      <c r="AC8" s="16"/>
      <c r="AD8" s="16">
        <v>6.8493150684931503E-3</v>
      </c>
      <c r="AE8" s="16">
        <v>0</v>
      </c>
      <c r="AF8" s="16">
        <v>2.04081632653061E-2</v>
      </c>
      <c r="AG8" s="16">
        <v>6.1111111111111102E-2</v>
      </c>
      <c r="AH8" s="16">
        <v>4.0650406504064998E-2</v>
      </c>
      <c r="AI8" s="16">
        <v>4.7619047619047603E-2</v>
      </c>
      <c r="AJ8" s="16">
        <v>5.4347826086956499E-2</v>
      </c>
      <c r="AK8" s="16"/>
      <c r="AL8" s="16">
        <v>8.7719298245614002E-2</v>
      </c>
      <c r="AM8" s="16">
        <v>3.9370078740157501E-2</v>
      </c>
      <c r="AN8" s="16">
        <v>1.8099547511312201E-2</v>
      </c>
      <c r="AO8" s="16">
        <v>1.4388489208633099E-2</v>
      </c>
      <c r="AP8" s="16">
        <v>0.105263157894737</v>
      </c>
      <c r="AQ8" s="16">
        <v>0.02</v>
      </c>
      <c r="AR8" s="16">
        <v>0.5</v>
      </c>
      <c r="AS8" s="16">
        <v>0</v>
      </c>
      <c r="AT8" s="16">
        <v>3.6144578313252997E-2</v>
      </c>
      <c r="AU8" s="16">
        <v>0</v>
      </c>
      <c r="AV8" s="16">
        <v>3.03030303030303E-2</v>
      </c>
      <c r="AW8" s="16">
        <v>2.32558139534884E-2</v>
      </c>
    </row>
    <row r="9" spans="2:49" x14ac:dyDescent="0.35">
      <c r="B9" s="17" t="s">
        <v>933</v>
      </c>
      <c r="C9" s="16">
        <v>0.13407134071340701</v>
      </c>
      <c r="D9" s="16">
        <v>0.12195121951219499</v>
      </c>
      <c r="E9" s="16">
        <v>0.14179104477611901</v>
      </c>
      <c r="F9" s="16">
        <v>0.13445378151260501</v>
      </c>
      <c r="G9" s="16">
        <v>0.133333333333333</v>
      </c>
      <c r="H9" s="16">
        <v>0.115384615384615</v>
      </c>
      <c r="I9" s="16">
        <v>9.0909090909090898E-2</v>
      </c>
      <c r="J9" s="16">
        <v>8.1967213114754106E-2</v>
      </c>
      <c r="K9" s="16">
        <v>0.17948717948717899</v>
      </c>
      <c r="L9" s="16">
        <v>0.15</v>
      </c>
      <c r="M9" s="16">
        <v>0.169014084507042</v>
      </c>
      <c r="N9" s="16">
        <v>0.15151515151515199</v>
      </c>
      <c r="O9" s="16">
        <v>0.1875</v>
      </c>
      <c r="P9" s="16"/>
      <c r="Q9" s="16">
        <v>0.12936046511627899</v>
      </c>
      <c r="R9" s="16"/>
      <c r="S9" s="16">
        <v>0.13214739517153701</v>
      </c>
      <c r="T9" s="16"/>
      <c r="U9" s="16">
        <v>0.134328358208955</v>
      </c>
      <c r="V9" s="16"/>
      <c r="W9" s="16">
        <v>0.23577235772357699</v>
      </c>
      <c r="X9" s="16"/>
      <c r="Y9" s="16">
        <v>0.134920634920635</v>
      </c>
      <c r="Z9" s="16">
        <v>0.13257575757575801</v>
      </c>
      <c r="AA9" s="16">
        <v>0.16666666666666699</v>
      </c>
      <c r="AB9" s="16">
        <v>0</v>
      </c>
      <c r="AC9" s="16"/>
      <c r="AD9" s="16">
        <v>0.13698630136986301</v>
      </c>
      <c r="AE9" s="16">
        <v>0.133333333333333</v>
      </c>
      <c r="AF9" s="16">
        <v>0.122448979591837</v>
      </c>
      <c r="AG9" s="16">
        <v>0.133333333333333</v>
      </c>
      <c r="AH9" s="16">
        <v>0.105691056910569</v>
      </c>
      <c r="AI9" s="16">
        <v>0.119047619047619</v>
      </c>
      <c r="AJ9" s="16">
        <v>0.19565217391304299</v>
      </c>
      <c r="AK9" s="16"/>
      <c r="AL9" s="16">
        <v>0.19298245614035101</v>
      </c>
      <c r="AM9" s="16">
        <v>0.17322834645669299</v>
      </c>
      <c r="AN9" s="16">
        <v>9.0497737556561098E-2</v>
      </c>
      <c r="AO9" s="16">
        <v>0.15107913669064699</v>
      </c>
      <c r="AP9" s="16">
        <v>5.2631578947368397E-2</v>
      </c>
      <c r="AQ9" s="16">
        <v>0.12</v>
      </c>
      <c r="AR9" s="16">
        <v>0</v>
      </c>
      <c r="AS9" s="16">
        <v>0.2</v>
      </c>
      <c r="AT9" s="16">
        <v>9.6385542168674704E-2</v>
      </c>
      <c r="AU9" s="16">
        <v>7.69230769230769E-2</v>
      </c>
      <c r="AV9" s="16">
        <v>0.21212121212121199</v>
      </c>
      <c r="AW9" s="16">
        <v>0.209302325581395</v>
      </c>
    </row>
    <row r="10" spans="2:49" x14ac:dyDescent="0.35">
      <c r="B10" s="17" t="s">
        <v>934</v>
      </c>
      <c r="C10" s="16">
        <v>0.19311193111931099</v>
      </c>
      <c r="D10" s="16">
        <v>0.109756097560976</v>
      </c>
      <c r="E10" s="16">
        <v>0.24626865671641801</v>
      </c>
      <c r="F10" s="16">
        <v>0.184873949579832</v>
      </c>
      <c r="G10" s="16">
        <v>0.18333333333333299</v>
      </c>
      <c r="H10" s="16">
        <v>0.17307692307692299</v>
      </c>
      <c r="I10" s="16">
        <v>0.25757575757575801</v>
      </c>
      <c r="J10" s="16">
        <v>0.24590163934426201</v>
      </c>
      <c r="K10" s="16">
        <v>0.128205128205128</v>
      </c>
      <c r="L10" s="16">
        <v>0.16250000000000001</v>
      </c>
      <c r="M10" s="16">
        <v>0.21126760563380301</v>
      </c>
      <c r="N10" s="16">
        <v>0.15151515151515199</v>
      </c>
      <c r="O10" s="16">
        <v>0.1875</v>
      </c>
      <c r="P10" s="16"/>
      <c r="Q10" s="16">
        <v>0.19912790697674401</v>
      </c>
      <c r="R10" s="16"/>
      <c r="S10" s="16">
        <v>0.196950444726811</v>
      </c>
      <c r="T10" s="16"/>
      <c r="U10" s="16">
        <v>0.195688225538972</v>
      </c>
      <c r="V10" s="16"/>
      <c r="W10" s="16">
        <v>0.17886178861788599</v>
      </c>
      <c r="X10" s="16"/>
      <c r="Y10" s="16">
        <v>0.21230158730158699</v>
      </c>
      <c r="Z10" s="16">
        <v>0.15909090909090901</v>
      </c>
      <c r="AA10" s="16">
        <v>0.194444444444444</v>
      </c>
      <c r="AB10" s="16">
        <v>0.11111111111111099</v>
      </c>
      <c r="AC10" s="16"/>
      <c r="AD10" s="16">
        <v>0.21232876712328799</v>
      </c>
      <c r="AE10" s="16">
        <v>0.25555555555555598</v>
      </c>
      <c r="AF10" s="16">
        <v>0.15306122448979601</v>
      </c>
      <c r="AG10" s="16">
        <v>0.194444444444444</v>
      </c>
      <c r="AH10" s="16">
        <v>0.219512195121951</v>
      </c>
      <c r="AI10" s="16">
        <v>0.13095238095238099</v>
      </c>
      <c r="AJ10" s="16">
        <v>0.16304347826087001</v>
      </c>
      <c r="AK10" s="16"/>
      <c r="AL10" s="16">
        <v>0.21052631578947401</v>
      </c>
      <c r="AM10" s="16">
        <v>0.16535433070866101</v>
      </c>
      <c r="AN10" s="16">
        <v>0.21266968325791899</v>
      </c>
      <c r="AO10" s="16">
        <v>0.13669064748201401</v>
      </c>
      <c r="AP10" s="16">
        <v>0.31578947368421101</v>
      </c>
      <c r="AQ10" s="16">
        <v>0.2</v>
      </c>
      <c r="AR10" s="16">
        <v>0</v>
      </c>
      <c r="AS10" s="16">
        <v>0.33333333333333298</v>
      </c>
      <c r="AT10" s="16">
        <v>0.25301204819277101</v>
      </c>
      <c r="AU10" s="16">
        <v>0</v>
      </c>
      <c r="AV10" s="16">
        <v>0.21212121212121199</v>
      </c>
      <c r="AW10" s="16">
        <v>0.162790697674419</v>
      </c>
    </row>
    <row r="11" spans="2:49" x14ac:dyDescent="0.35">
      <c r="B11" s="17" t="s">
        <v>935</v>
      </c>
      <c r="C11" s="16">
        <v>0.154981549815498</v>
      </c>
      <c r="D11" s="16">
        <v>0.17073170731707299</v>
      </c>
      <c r="E11" s="16">
        <v>0.134328358208955</v>
      </c>
      <c r="F11" s="16">
        <v>0.126050420168067</v>
      </c>
      <c r="G11" s="16">
        <v>0.21666666666666701</v>
      </c>
      <c r="H11" s="16">
        <v>0.134615384615385</v>
      </c>
      <c r="I11" s="16">
        <v>0.21212121212121199</v>
      </c>
      <c r="J11" s="16">
        <v>0.114754098360656</v>
      </c>
      <c r="K11" s="16">
        <v>0.128205128205128</v>
      </c>
      <c r="L11" s="16">
        <v>0.2</v>
      </c>
      <c r="M11" s="16">
        <v>0.11267605633802801</v>
      </c>
      <c r="N11" s="16">
        <v>0.15151515151515199</v>
      </c>
      <c r="O11" s="16">
        <v>0.25</v>
      </c>
      <c r="P11" s="16"/>
      <c r="Q11" s="16">
        <v>0.16133720930232601</v>
      </c>
      <c r="R11" s="16"/>
      <c r="S11" s="16">
        <v>0.15501905972045699</v>
      </c>
      <c r="T11" s="16"/>
      <c r="U11" s="16">
        <v>0.16086235489220599</v>
      </c>
      <c r="V11" s="16"/>
      <c r="W11" s="16">
        <v>0.146341463414634</v>
      </c>
      <c r="X11" s="16"/>
      <c r="Y11" s="16">
        <v>0.16269841269841301</v>
      </c>
      <c r="Z11" s="16">
        <v>0.140151515151515</v>
      </c>
      <c r="AA11" s="16">
        <v>0.16666666666666699</v>
      </c>
      <c r="AB11" s="16">
        <v>0.11111111111111099</v>
      </c>
      <c r="AC11" s="16"/>
      <c r="AD11" s="16">
        <v>0.13698630136986301</v>
      </c>
      <c r="AE11" s="16">
        <v>0.155555555555556</v>
      </c>
      <c r="AF11" s="16">
        <v>0.19387755102040799</v>
      </c>
      <c r="AG11" s="16">
        <v>0.14444444444444399</v>
      </c>
      <c r="AH11" s="16">
        <v>0.17886178861788599</v>
      </c>
      <c r="AI11" s="16">
        <v>0.14285714285714299</v>
      </c>
      <c r="AJ11" s="16">
        <v>0.141304347826087</v>
      </c>
      <c r="AK11" s="16"/>
      <c r="AL11" s="16">
        <v>0.175438596491228</v>
      </c>
      <c r="AM11" s="16">
        <v>0.14173228346456701</v>
      </c>
      <c r="AN11" s="16">
        <v>0.144796380090498</v>
      </c>
      <c r="AO11" s="16">
        <v>0.201438848920863</v>
      </c>
      <c r="AP11" s="16">
        <v>0.157894736842105</v>
      </c>
      <c r="AQ11" s="16">
        <v>0.14000000000000001</v>
      </c>
      <c r="AR11" s="16">
        <v>0</v>
      </c>
      <c r="AS11" s="16">
        <v>0.133333333333333</v>
      </c>
      <c r="AT11" s="16">
        <v>0.16867469879518099</v>
      </c>
      <c r="AU11" s="16">
        <v>7.69230769230769E-2</v>
      </c>
      <c r="AV11" s="16">
        <v>0.12121212121212099</v>
      </c>
      <c r="AW11" s="16">
        <v>0.116279069767442</v>
      </c>
    </row>
    <row r="12" spans="2:49" x14ac:dyDescent="0.35">
      <c r="B12" s="17" t="s">
        <v>936</v>
      </c>
      <c r="C12" s="16">
        <v>0.14022140221402199</v>
      </c>
      <c r="D12" s="16">
        <v>0.219512195121951</v>
      </c>
      <c r="E12" s="16">
        <v>0.134328358208955</v>
      </c>
      <c r="F12" s="16">
        <v>0.184873949579832</v>
      </c>
      <c r="G12" s="16">
        <v>0.116666666666667</v>
      </c>
      <c r="H12" s="16">
        <v>9.6153846153846201E-2</v>
      </c>
      <c r="I12" s="16">
        <v>6.0606060606060601E-2</v>
      </c>
      <c r="J12" s="16">
        <v>0.14754098360655701</v>
      </c>
      <c r="K12" s="16">
        <v>7.69230769230769E-2</v>
      </c>
      <c r="L12" s="16">
        <v>0.1</v>
      </c>
      <c r="M12" s="16">
        <v>0.140845070422535</v>
      </c>
      <c r="N12" s="16">
        <v>0.24242424242424199</v>
      </c>
      <c r="O12" s="16">
        <v>0.125</v>
      </c>
      <c r="P12" s="16"/>
      <c r="Q12" s="16">
        <v>0.145348837209302</v>
      </c>
      <c r="R12" s="16"/>
      <c r="S12" s="16">
        <v>0.14231257941550199</v>
      </c>
      <c r="T12" s="16"/>
      <c r="U12" s="16">
        <v>0.14925373134328401</v>
      </c>
      <c r="V12" s="16"/>
      <c r="W12" s="16">
        <v>0.138211382113821</v>
      </c>
      <c r="X12" s="16"/>
      <c r="Y12" s="16">
        <v>0.13888888888888901</v>
      </c>
      <c r="Z12" s="16">
        <v>0.15151515151515199</v>
      </c>
      <c r="AA12" s="16">
        <v>5.5555555555555601E-2</v>
      </c>
      <c r="AB12" s="16">
        <v>0.22222222222222199</v>
      </c>
      <c r="AC12" s="16"/>
      <c r="AD12" s="16">
        <v>0.15753424657534201</v>
      </c>
      <c r="AE12" s="16">
        <v>0.16666666666666699</v>
      </c>
      <c r="AF12" s="16">
        <v>0.122448979591837</v>
      </c>
      <c r="AG12" s="16">
        <v>0.105555555555556</v>
      </c>
      <c r="AH12" s="16">
        <v>0.154471544715447</v>
      </c>
      <c r="AI12" s="16">
        <v>0.16666666666666699</v>
      </c>
      <c r="AJ12" s="16">
        <v>0.13043478260869601</v>
      </c>
      <c r="AK12" s="16"/>
      <c r="AL12" s="16">
        <v>0.140350877192982</v>
      </c>
      <c r="AM12" s="16">
        <v>0.118110236220472</v>
      </c>
      <c r="AN12" s="16">
        <v>0.14932126696832601</v>
      </c>
      <c r="AO12" s="16">
        <v>0.18705035971223</v>
      </c>
      <c r="AP12" s="16">
        <v>0.21052631578947401</v>
      </c>
      <c r="AQ12" s="16">
        <v>0.1</v>
      </c>
      <c r="AR12" s="16">
        <v>0</v>
      </c>
      <c r="AS12" s="16">
        <v>0.133333333333333</v>
      </c>
      <c r="AT12" s="16">
        <v>0.120481927710843</v>
      </c>
      <c r="AU12" s="16">
        <v>0.230769230769231</v>
      </c>
      <c r="AV12" s="16">
        <v>9.0909090909090898E-2</v>
      </c>
      <c r="AW12" s="16">
        <v>0.116279069767442</v>
      </c>
    </row>
    <row r="13" spans="2:49" x14ac:dyDescent="0.35">
      <c r="B13" s="17" t="s">
        <v>937</v>
      </c>
      <c r="C13" s="16">
        <v>0.14022140221402199</v>
      </c>
      <c r="D13" s="16">
        <v>0.15853658536585399</v>
      </c>
      <c r="E13" s="16">
        <v>0.12686567164179099</v>
      </c>
      <c r="F13" s="16">
        <v>0.13445378151260501</v>
      </c>
      <c r="G13" s="16">
        <v>0.116666666666667</v>
      </c>
      <c r="H13" s="16">
        <v>0.19230769230769201</v>
      </c>
      <c r="I13" s="16">
        <v>7.5757575757575801E-2</v>
      </c>
      <c r="J13" s="16">
        <v>0.14754098360655701</v>
      </c>
      <c r="K13" s="16">
        <v>0.15384615384615399</v>
      </c>
      <c r="L13" s="16">
        <v>0.16250000000000001</v>
      </c>
      <c r="M13" s="16">
        <v>0.140845070422535</v>
      </c>
      <c r="N13" s="16">
        <v>0.18181818181818199</v>
      </c>
      <c r="O13" s="16">
        <v>0.125</v>
      </c>
      <c r="P13" s="16"/>
      <c r="Q13" s="16">
        <v>0.13808139534883701</v>
      </c>
      <c r="R13" s="16"/>
      <c r="S13" s="16">
        <v>0.135959339263024</v>
      </c>
      <c r="T13" s="16"/>
      <c r="U13" s="16">
        <v>0.132669983416252</v>
      </c>
      <c r="V13" s="16"/>
      <c r="W13" s="16">
        <v>0.12195121951219499</v>
      </c>
      <c r="X13" s="16"/>
      <c r="Y13" s="16">
        <v>0.134920634920635</v>
      </c>
      <c r="Z13" s="16">
        <v>0.140151515151515</v>
      </c>
      <c r="AA13" s="16">
        <v>0.16666666666666699</v>
      </c>
      <c r="AB13" s="16">
        <v>0.33333333333333298</v>
      </c>
      <c r="AC13" s="16"/>
      <c r="AD13" s="16">
        <v>0.116438356164384</v>
      </c>
      <c r="AE13" s="16">
        <v>7.7777777777777807E-2</v>
      </c>
      <c r="AF13" s="16">
        <v>0.19387755102040799</v>
      </c>
      <c r="AG13" s="16">
        <v>0.14444444444444399</v>
      </c>
      <c r="AH13" s="16">
        <v>0.113821138211382</v>
      </c>
      <c r="AI13" s="16">
        <v>0.17857142857142899</v>
      </c>
      <c r="AJ13" s="16">
        <v>0.173913043478261</v>
      </c>
      <c r="AK13" s="16"/>
      <c r="AL13" s="16">
        <v>0.105263157894737</v>
      </c>
      <c r="AM13" s="16">
        <v>0.16535433070866101</v>
      </c>
      <c r="AN13" s="16">
        <v>0.113122171945701</v>
      </c>
      <c r="AO13" s="16">
        <v>0.17266187050359699</v>
      </c>
      <c r="AP13" s="16">
        <v>5.2631578947368397E-2</v>
      </c>
      <c r="AQ13" s="16">
        <v>0.18</v>
      </c>
      <c r="AR13" s="16">
        <v>0</v>
      </c>
      <c r="AS13" s="16">
        <v>0.133333333333333</v>
      </c>
      <c r="AT13" s="16">
        <v>0.14457831325301199</v>
      </c>
      <c r="AU13" s="16">
        <v>0.230769230769231</v>
      </c>
      <c r="AV13" s="16">
        <v>0.12121212121212099</v>
      </c>
      <c r="AW13" s="16">
        <v>0.13953488372093001</v>
      </c>
    </row>
    <row r="14" spans="2:49" x14ac:dyDescent="0.35">
      <c r="B14" s="17" t="s">
        <v>938</v>
      </c>
      <c r="C14" s="19">
        <v>0.124231242312423</v>
      </c>
      <c r="D14" s="19">
        <v>9.7560975609756101E-2</v>
      </c>
      <c r="E14" s="19">
        <v>9.7014925373134303E-2</v>
      </c>
      <c r="F14" s="19">
        <v>0.13445378151260501</v>
      </c>
      <c r="G14" s="19">
        <v>0.15</v>
      </c>
      <c r="H14" s="19">
        <v>0.115384615384615</v>
      </c>
      <c r="I14" s="19">
        <v>0.18181818181818199</v>
      </c>
      <c r="J14" s="19">
        <v>6.5573770491803296E-2</v>
      </c>
      <c r="K14" s="19">
        <v>0.256410256410256</v>
      </c>
      <c r="L14" s="19">
        <v>0.125</v>
      </c>
      <c r="M14" s="19">
        <v>0.140845070422535</v>
      </c>
      <c r="N14" s="19">
        <v>6.0606060606060601E-2</v>
      </c>
      <c r="O14" s="19">
        <v>6.25E-2</v>
      </c>
      <c r="P14" s="19"/>
      <c r="Q14" s="19">
        <v>0.117732558139535</v>
      </c>
      <c r="R14" s="19"/>
      <c r="S14" s="19">
        <v>0.121982210927573</v>
      </c>
      <c r="T14" s="19"/>
      <c r="U14" s="19">
        <v>0.112769485903814</v>
      </c>
      <c r="V14" s="19"/>
      <c r="W14" s="19">
        <v>8.1300813008130093E-2</v>
      </c>
      <c r="X14" s="19"/>
      <c r="Y14" s="19">
        <v>0.113095238095238</v>
      </c>
      <c r="Z14" s="19">
        <v>0.14772727272727301</v>
      </c>
      <c r="AA14" s="19">
        <v>8.3333333333333301E-2</v>
      </c>
      <c r="AB14" s="19">
        <v>0.22222222222222199</v>
      </c>
      <c r="AC14" s="19"/>
      <c r="AD14" s="19">
        <v>0.123287671232877</v>
      </c>
      <c r="AE14" s="19">
        <v>0.133333333333333</v>
      </c>
      <c r="AF14" s="19">
        <v>0.11224489795918401</v>
      </c>
      <c r="AG14" s="19">
        <v>0.13888888888888901</v>
      </c>
      <c r="AH14" s="19">
        <v>0.105691056910569</v>
      </c>
      <c r="AI14" s="19">
        <v>0.202380952380952</v>
      </c>
      <c r="AJ14" s="19">
        <v>5.4347826086956499E-2</v>
      </c>
      <c r="AK14" s="19"/>
      <c r="AL14" s="19">
        <v>5.2631578947368397E-2</v>
      </c>
      <c r="AM14" s="19">
        <v>0.12598425196850399</v>
      </c>
      <c r="AN14" s="19">
        <v>0.17647058823529399</v>
      </c>
      <c r="AO14" s="19">
        <v>6.4748201438848907E-2</v>
      </c>
      <c r="AP14" s="19">
        <v>0</v>
      </c>
      <c r="AQ14" s="19">
        <v>0.16</v>
      </c>
      <c r="AR14" s="19">
        <v>0</v>
      </c>
      <c r="AS14" s="19">
        <v>0</v>
      </c>
      <c r="AT14" s="19">
        <v>0.132530120481928</v>
      </c>
      <c r="AU14" s="19">
        <v>7.69230769230769E-2</v>
      </c>
      <c r="AV14" s="19">
        <v>0.18181818181818199</v>
      </c>
      <c r="AW14" s="19">
        <v>0.13953488372093001</v>
      </c>
    </row>
    <row r="15" spans="2:49" x14ac:dyDescent="0.35">
      <c r="B15" s="17" t="s">
        <v>462</v>
      </c>
      <c r="C15" s="19">
        <v>7.8720787207872095E-2</v>
      </c>
      <c r="D15" s="19">
        <v>7.3170731707317097E-2</v>
      </c>
      <c r="E15" s="19">
        <v>8.2089552238805999E-2</v>
      </c>
      <c r="F15" s="19">
        <v>7.5630252100840303E-2</v>
      </c>
      <c r="G15" s="19">
        <v>6.6666666666666693E-2</v>
      </c>
      <c r="H15" s="19">
        <v>0.115384615384615</v>
      </c>
      <c r="I15" s="19">
        <v>7.5757575757575801E-2</v>
      </c>
      <c r="J15" s="19">
        <v>0.114754098360656</v>
      </c>
      <c r="K15" s="19">
        <v>5.1282051282051301E-2</v>
      </c>
      <c r="L15" s="19">
        <v>7.4999999999999997E-2</v>
      </c>
      <c r="M15" s="19">
        <v>8.4507042253521097E-2</v>
      </c>
      <c r="N15" s="19">
        <v>3.03030303030303E-2</v>
      </c>
      <c r="O15" s="19">
        <v>6.25E-2</v>
      </c>
      <c r="P15" s="19"/>
      <c r="Q15" s="19">
        <v>7.5581395348837205E-2</v>
      </c>
      <c r="R15" s="19"/>
      <c r="S15" s="19">
        <v>8.0050825921219801E-2</v>
      </c>
      <c r="T15" s="19"/>
      <c r="U15" s="19">
        <v>7.7943615257048099E-2</v>
      </c>
      <c r="V15" s="19"/>
      <c r="W15" s="19">
        <v>7.3170731707317097E-2</v>
      </c>
      <c r="X15" s="19"/>
      <c r="Y15" s="19">
        <v>8.3333333333333301E-2</v>
      </c>
      <c r="Z15" s="19">
        <v>7.1969696969697003E-2</v>
      </c>
      <c r="AA15" s="19">
        <v>8.3333333333333301E-2</v>
      </c>
      <c r="AB15" s="19">
        <v>0</v>
      </c>
      <c r="AC15" s="19"/>
      <c r="AD15" s="19">
        <v>0.10958904109589</v>
      </c>
      <c r="AE15" s="19">
        <v>7.7777777777777807E-2</v>
      </c>
      <c r="AF15" s="19">
        <v>8.1632653061224497E-2</v>
      </c>
      <c r="AG15" s="19">
        <v>7.7777777777777807E-2</v>
      </c>
      <c r="AH15" s="19">
        <v>8.1300813008130093E-2</v>
      </c>
      <c r="AI15" s="19">
        <v>1.1904761904761901E-2</v>
      </c>
      <c r="AJ15" s="19">
        <v>8.6956521739130405E-2</v>
      </c>
      <c r="AK15" s="19"/>
      <c r="AL15" s="19">
        <v>3.5087719298245598E-2</v>
      </c>
      <c r="AM15" s="19">
        <v>7.0866141732283505E-2</v>
      </c>
      <c r="AN15" s="19">
        <v>9.5022624434389094E-2</v>
      </c>
      <c r="AO15" s="19">
        <v>7.1942446043165506E-2</v>
      </c>
      <c r="AP15" s="19">
        <v>0.105263157894737</v>
      </c>
      <c r="AQ15" s="19">
        <v>0.08</v>
      </c>
      <c r="AR15" s="19">
        <v>0.5</v>
      </c>
      <c r="AS15" s="19">
        <v>6.6666666666666693E-2</v>
      </c>
      <c r="AT15" s="19">
        <v>4.81927710843374E-2</v>
      </c>
      <c r="AU15" s="19">
        <v>0.30769230769230799</v>
      </c>
      <c r="AV15" s="19">
        <v>3.03030303030303E-2</v>
      </c>
      <c r="AW15" s="19">
        <v>9.3023255813953501E-2</v>
      </c>
    </row>
    <row r="16" spans="2:49" x14ac:dyDescent="0.35">
      <c r="B16" s="17" t="s">
        <v>463</v>
      </c>
      <c r="C16" s="20">
        <v>-4.3050430504305001E-2</v>
      </c>
      <c r="D16" s="20">
        <v>-0.19512195121951201</v>
      </c>
      <c r="E16" s="20">
        <v>6.7164179104477598E-2</v>
      </c>
      <c r="F16" s="20">
        <v>-0.109243697478992</v>
      </c>
      <c r="G16" s="20">
        <v>-0.05</v>
      </c>
      <c r="H16" s="20">
        <v>-5.7692307692307702E-2</v>
      </c>
      <c r="I16" s="20">
        <v>7.5757575757575704E-2</v>
      </c>
      <c r="J16" s="20">
        <v>4.91803278688525E-2</v>
      </c>
      <c r="K16" s="20">
        <v>-0.15384615384615399</v>
      </c>
      <c r="L16" s="20">
        <v>-0.05</v>
      </c>
      <c r="M16" s="20">
        <v>-4.2253521126760597E-2</v>
      </c>
      <c r="N16" s="20">
        <v>-0.15151515151515099</v>
      </c>
      <c r="O16" s="20">
        <v>6.25E-2</v>
      </c>
      <c r="P16" s="20"/>
      <c r="Q16" s="20">
        <v>-3.92441860465116E-2</v>
      </c>
      <c r="R16" s="20"/>
      <c r="S16" s="20">
        <v>-3.5578144853875497E-2</v>
      </c>
      <c r="T16" s="20"/>
      <c r="U16" s="20">
        <v>-2.81923714759535E-2</v>
      </c>
      <c r="V16" s="20"/>
      <c r="W16" s="20">
        <v>9.7560975609756198E-2</v>
      </c>
      <c r="X16" s="20"/>
      <c r="Y16" s="20">
        <v>-1.9841269841269799E-2</v>
      </c>
      <c r="Z16" s="20">
        <v>-9.0909090909090801E-2</v>
      </c>
      <c r="AA16" s="20">
        <v>0.13888888888888901</v>
      </c>
      <c r="AB16" s="20">
        <v>-0.66666666666666696</v>
      </c>
      <c r="AC16" s="20"/>
      <c r="AD16" s="20">
        <v>-4.1095890410958902E-2</v>
      </c>
      <c r="AE16" s="20">
        <v>1.1111111111111099E-2</v>
      </c>
      <c r="AF16" s="20">
        <v>-0.13265306122449</v>
      </c>
      <c r="AG16" s="20">
        <v>0</v>
      </c>
      <c r="AH16" s="20">
        <v>-8.1300813008130506E-3</v>
      </c>
      <c r="AI16" s="20">
        <v>-0.25</v>
      </c>
      <c r="AJ16" s="20">
        <v>5.4347826086956499E-2</v>
      </c>
      <c r="AK16" s="20"/>
      <c r="AL16" s="20">
        <v>0.19298245614035101</v>
      </c>
      <c r="AM16" s="20">
        <v>-3.1496062992125998E-2</v>
      </c>
      <c r="AN16" s="20">
        <v>-0.11764705882352899</v>
      </c>
      <c r="AO16" s="20">
        <v>-0.12230215827338101</v>
      </c>
      <c r="AP16" s="20">
        <v>0.21052631578947401</v>
      </c>
      <c r="AQ16" s="20">
        <v>-0.1</v>
      </c>
      <c r="AR16" s="20">
        <v>0.5</v>
      </c>
      <c r="AS16" s="20">
        <v>0.266666666666667</v>
      </c>
      <c r="AT16" s="20">
        <v>-1.20481927710843E-2</v>
      </c>
      <c r="AU16" s="20">
        <v>-0.46153846153846201</v>
      </c>
      <c r="AV16" s="20">
        <v>6.0606060606060698E-2</v>
      </c>
      <c r="AW16" s="20">
        <v>0</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M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3" width="20.7265625" customWidth="1"/>
  </cols>
  <sheetData>
    <row r="2" spans="2:13" ht="40" customHeight="1" x14ac:dyDescent="0.35">
      <c r="D2" s="31" t="s">
        <v>967</v>
      </c>
      <c r="E2" s="27"/>
      <c r="F2" s="27"/>
      <c r="G2" s="27"/>
      <c r="H2" s="27"/>
      <c r="I2" s="27"/>
      <c r="J2" s="27"/>
      <c r="K2" s="27"/>
      <c r="L2" s="27"/>
      <c r="M2" s="27"/>
    </row>
    <row r="6" spans="2:13" ht="50" customHeight="1" x14ac:dyDescent="0.35">
      <c r="B6" s="22" t="s">
        <v>14</v>
      </c>
      <c r="C6" s="22" t="s">
        <v>952</v>
      </c>
      <c r="D6" s="22" t="s">
        <v>953</v>
      </c>
      <c r="E6" s="22" t="s">
        <v>954</v>
      </c>
      <c r="F6" s="22" t="s">
        <v>955</v>
      </c>
      <c r="G6" s="22" t="s">
        <v>956</v>
      </c>
      <c r="H6" s="22" t="s">
        <v>957</v>
      </c>
      <c r="I6" s="22" t="s">
        <v>958</v>
      </c>
      <c r="J6" s="22" t="s">
        <v>959</v>
      </c>
      <c r="K6" s="22" t="s">
        <v>960</v>
      </c>
      <c r="L6" s="22" t="s">
        <v>961</v>
      </c>
    </row>
    <row r="7" spans="2:13" x14ac:dyDescent="0.35">
      <c r="B7" s="17" t="s">
        <v>962</v>
      </c>
      <c r="C7" s="16">
        <v>0.15867158671586701</v>
      </c>
      <c r="D7" s="16">
        <v>0.35301353013530101</v>
      </c>
      <c r="E7" s="16">
        <v>0.30258302583025798</v>
      </c>
      <c r="F7" s="16">
        <v>0.349323493234932</v>
      </c>
      <c r="G7" s="16">
        <v>0.53628536285362804</v>
      </c>
      <c r="H7" s="16">
        <v>0.38376383763837602</v>
      </c>
      <c r="I7" s="16">
        <v>0.37761377613776098</v>
      </c>
      <c r="J7" s="16">
        <v>0.56334563345633504</v>
      </c>
      <c r="K7" s="16">
        <v>0.46740467404674002</v>
      </c>
      <c r="L7" s="16">
        <v>0.37761377613776098</v>
      </c>
    </row>
    <row r="8" spans="2:13" x14ac:dyDescent="0.35">
      <c r="B8" s="17" t="s">
        <v>963</v>
      </c>
      <c r="C8" s="16">
        <v>0.102091020910209</v>
      </c>
      <c r="D8" s="16">
        <v>0.18204182041820399</v>
      </c>
      <c r="E8" s="16">
        <v>0.14268142681426799</v>
      </c>
      <c r="F8" s="16">
        <v>0.18204182041820399</v>
      </c>
      <c r="G8" s="16">
        <v>0.1230012300123</v>
      </c>
      <c r="H8" s="16">
        <v>0.10578105781057801</v>
      </c>
      <c r="I8" s="16">
        <v>0.15375153751537499</v>
      </c>
      <c r="J8" s="16">
        <v>0.118081180811808</v>
      </c>
      <c r="K8" s="16">
        <v>0.121771217712177</v>
      </c>
      <c r="L8" s="16">
        <v>0.109471094710947</v>
      </c>
    </row>
    <row r="9" spans="2:13" x14ac:dyDescent="0.35">
      <c r="B9" s="17" t="s">
        <v>964</v>
      </c>
      <c r="C9" s="16">
        <v>0.12792127921279201</v>
      </c>
      <c r="D9" s="16">
        <v>0.15621156211562101</v>
      </c>
      <c r="E9" s="16">
        <v>0.166051660516605</v>
      </c>
      <c r="F9" s="16">
        <v>0.185731857318573</v>
      </c>
      <c r="G9" s="16">
        <v>0.12669126691266899</v>
      </c>
      <c r="H9" s="16">
        <v>0.132841328413284</v>
      </c>
      <c r="I9" s="16">
        <v>0.185731857318573</v>
      </c>
      <c r="J9" s="16">
        <v>0.107011070110701</v>
      </c>
      <c r="K9" s="16">
        <v>0.132841328413284</v>
      </c>
      <c r="L9" s="16">
        <v>0.15375153751537499</v>
      </c>
    </row>
    <row r="10" spans="2:13" x14ac:dyDescent="0.35">
      <c r="B10" s="17" t="s">
        <v>965</v>
      </c>
      <c r="C10" s="16">
        <v>0.28167281672816702</v>
      </c>
      <c r="D10" s="16">
        <v>0.14514145141451401</v>
      </c>
      <c r="E10" s="16">
        <v>0.19803198031980301</v>
      </c>
      <c r="F10" s="16">
        <v>0.11439114391143899</v>
      </c>
      <c r="G10" s="16">
        <v>5.6580565805658102E-2</v>
      </c>
      <c r="H10" s="16">
        <v>0.11070110701107</v>
      </c>
      <c r="I10" s="16">
        <v>9.2250922509225106E-2</v>
      </c>
      <c r="J10" s="16">
        <v>3.6900369003690002E-2</v>
      </c>
      <c r="K10" s="16">
        <v>6.5190651906519098E-2</v>
      </c>
      <c r="L10" s="16">
        <v>9.2250922509225106E-2</v>
      </c>
    </row>
    <row r="11" spans="2:13" x14ac:dyDescent="0.35">
      <c r="B11" s="21" t="s">
        <v>966</v>
      </c>
      <c r="C11" s="19">
        <v>0.26199261992619899</v>
      </c>
      <c r="D11" s="19">
        <v>8.4870848708487101E-2</v>
      </c>
      <c r="E11" s="19">
        <v>0.11070110701107</v>
      </c>
      <c r="F11" s="19">
        <v>6.2730627306273101E-2</v>
      </c>
      <c r="G11" s="19">
        <v>3.1980319803198001E-2</v>
      </c>
      <c r="H11" s="19">
        <v>0.141451414514145</v>
      </c>
      <c r="I11" s="19">
        <v>5.4120541205412098E-2</v>
      </c>
      <c r="J11" s="19">
        <v>2.5830258302582999E-2</v>
      </c>
      <c r="K11" s="19">
        <v>4.0590405904058997E-2</v>
      </c>
      <c r="L11" s="19">
        <v>5.4120541205412098E-2</v>
      </c>
    </row>
    <row r="12" spans="2:13" x14ac:dyDescent="0.35">
      <c r="B12" s="21" t="s">
        <v>36</v>
      </c>
      <c r="C12" s="19">
        <v>6.7650676506765095E-2</v>
      </c>
      <c r="D12" s="19">
        <v>7.8720787207872095E-2</v>
      </c>
      <c r="E12" s="19">
        <v>7.9950799507995093E-2</v>
      </c>
      <c r="F12" s="19">
        <v>0.10578105781057801</v>
      </c>
      <c r="G12" s="19">
        <v>0.12546125461254601</v>
      </c>
      <c r="H12" s="19">
        <v>0.12546125461254601</v>
      </c>
      <c r="I12" s="19">
        <v>0.13653136531365301</v>
      </c>
      <c r="J12" s="19">
        <v>0.14883148831488299</v>
      </c>
      <c r="K12" s="19">
        <v>0.17220172201722</v>
      </c>
      <c r="L12" s="19">
        <v>0.212792127921279</v>
      </c>
    </row>
    <row r="13" spans="2:13" x14ac:dyDescent="0.35">
      <c r="B13" s="21" t="s">
        <v>463</v>
      </c>
      <c r="C13" s="20">
        <v>0.28290282902829</v>
      </c>
      <c r="D13" s="20">
        <v>-0.305043050430504</v>
      </c>
      <c r="E13" s="20">
        <v>-0.13653136531365301</v>
      </c>
      <c r="F13" s="20">
        <v>-0.354243542435424</v>
      </c>
      <c r="G13" s="20">
        <v>-0.57072570725707295</v>
      </c>
      <c r="H13" s="20">
        <v>-0.23739237392373899</v>
      </c>
      <c r="I13" s="20">
        <v>-0.384993849938499</v>
      </c>
      <c r="J13" s="20">
        <v>-0.61869618696187001</v>
      </c>
      <c r="K13" s="20">
        <v>-0.48339483394833899</v>
      </c>
      <c r="L13" s="20">
        <v>-0.340713407134071</v>
      </c>
    </row>
    <row r="14" spans="2:13" x14ac:dyDescent="0.35">
      <c r="B14" s="15"/>
      <c r="C14" s="15"/>
      <c r="D14" s="15"/>
      <c r="E14" s="15"/>
      <c r="F14" s="15"/>
      <c r="G14" s="15"/>
      <c r="H14" s="15"/>
      <c r="I14" s="15"/>
      <c r="J14" s="15"/>
      <c r="K14" s="15"/>
      <c r="L14" s="15"/>
    </row>
    <row r="15" spans="2:13" x14ac:dyDescent="0.35">
      <c r="B15" t="s">
        <v>66</v>
      </c>
    </row>
    <row r="16" spans="2:13" x14ac:dyDescent="0.35">
      <c r="B16" t="s">
        <v>67</v>
      </c>
    </row>
    <row r="20" spans="2:2" x14ac:dyDescent="0.35">
      <c r="B20"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968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0.15867158671586701</v>
      </c>
      <c r="D8" s="16">
        <v>0.23170731707317099</v>
      </c>
      <c r="E8" s="16">
        <v>0.134328358208955</v>
      </c>
      <c r="F8" s="16">
        <v>0.184873949579832</v>
      </c>
      <c r="G8" s="16">
        <v>0.133333333333333</v>
      </c>
      <c r="H8" s="16">
        <v>0.134615384615385</v>
      </c>
      <c r="I8" s="16">
        <v>0.16666666666666699</v>
      </c>
      <c r="J8" s="16">
        <v>0.22950819672131101</v>
      </c>
      <c r="K8" s="16">
        <v>0.128205128205128</v>
      </c>
      <c r="L8" s="16">
        <v>6.25E-2</v>
      </c>
      <c r="M8" s="16">
        <v>0.169014084507042</v>
      </c>
      <c r="N8" s="16">
        <v>0.12121212121212099</v>
      </c>
      <c r="O8" s="16">
        <v>0.25</v>
      </c>
      <c r="P8" s="16"/>
      <c r="Q8" s="16">
        <v>0.162790697674419</v>
      </c>
      <c r="R8" s="16"/>
      <c r="S8" s="16">
        <v>0.15883100381194401</v>
      </c>
      <c r="T8" s="16"/>
      <c r="U8" s="16">
        <v>0.17081260364842499</v>
      </c>
      <c r="V8" s="16"/>
      <c r="W8" s="16">
        <v>0.25203252032520301</v>
      </c>
      <c r="X8" s="16"/>
      <c r="Y8" s="16">
        <v>0.15476190476190499</v>
      </c>
      <c r="Z8" s="16">
        <v>0.14772727272727301</v>
      </c>
      <c r="AA8" s="16">
        <v>0.194444444444444</v>
      </c>
      <c r="AB8" s="16">
        <v>0.55555555555555602</v>
      </c>
      <c r="AC8" s="16"/>
      <c r="AD8" s="16">
        <v>0.19178082191780799</v>
      </c>
      <c r="AE8" s="16">
        <v>0.233333333333333</v>
      </c>
      <c r="AF8" s="16">
        <v>0.16326530612244899</v>
      </c>
      <c r="AG8" s="16">
        <v>0.133333333333333</v>
      </c>
      <c r="AH8" s="16">
        <v>0.12195121951219499</v>
      </c>
      <c r="AI8" s="16">
        <v>0.107142857142857</v>
      </c>
      <c r="AJ8" s="16">
        <v>0.173913043478261</v>
      </c>
      <c r="AK8" s="16"/>
      <c r="AL8" s="16">
        <v>0.12280701754386</v>
      </c>
      <c r="AM8" s="16">
        <v>0.14960629921259799</v>
      </c>
      <c r="AN8" s="16">
        <v>0.15384615384615399</v>
      </c>
      <c r="AO8" s="16">
        <v>0.215827338129496</v>
      </c>
      <c r="AP8" s="16">
        <v>0.31578947368421101</v>
      </c>
      <c r="AQ8" s="16">
        <v>0.18</v>
      </c>
      <c r="AR8" s="16">
        <v>0.5</v>
      </c>
      <c r="AS8" s="16">
        <v>6.6666666666666693E-2</v>
      </c>
      <c r="AT8" s="16">
        <v>9.6385542168674704E-2</v>
      </c>
      <c r="AU8" s="16">
        <v>7.69230769230769E-2</v>
      </c>
      <c r="AV8" s="16">
        <v>0.15151515151515199</v>
      </c>
      <c r="AW8" s="16">
        <v>0.162790697674419</v>
      </c>
    </row>
    <row r="9" spans="2:49" x14ac:dyDescent="0.35">
      <c r="B9" s="17" t="s">
        <v>963</v>
      </c>
      <c r="C9" s="16">
        <v>0.102091020910209</v>
      </c>
      <c r="D9" s="16">
        <v>0.109756097560976</v>
      </c>
      <c r="E9" s="16">
        <v>0.119402985074627</v>
      </c>
      <c r="F9" s="16">
        <v>8.40336134453782E-2</v>
      </c>
      <c r="G9" s="16">
        <v>8.3333333333333301E-2</v>
      </c>
      <c r="H9" s="16">
        <v>9.6153846153846201E-2</v>
      </c>
      <c r="I9" s="16">
        <v>7.5757575757575801E-2</v>
      </c>
      <c r="J9" s="16">
        <v>0.13114754098360701</v>
      </c>
      <c r="K9" s="16">
        <v>0.15384615384615399</v>
      </c>
      <c r="L9" s="16">
        <v>8.7499999999999994E-2</v>
      </c>
      <c r="M9" s="16">
        <v>8.4507042253521097E-2</v>
      </c>
      <c r="N9" s="16">
        <v>0.12121212121212099</v>
      </c>
      <c r="O9" s="16">
        <v>0.125</v>
      </c>
      <c r="P9" s="16"/>
      <c r="Q9" s="16">
        <v>0.104651162790698</v>
      </c>
      <c r="R9" s="16"/>
      <c r="S9" s="16">
        <v>0.104193138500635</v>
      </c>
      <c r="T9" s="16"/>
      <c r="U9" s="16">
        <v>9.6185737976782801E-2</v>
      </c>
      <c r="V9" s="16"/>
      <c r="W9" s="16">
        <v>0.138211382113821</v>
      </c>
      <c r="X9" s="16"/>
      <c r="Y9" s="16">
        <v>9.9206349206349201E-2</v>
      </c>
      <c r="Z9" s="16">
        <v>9.8484848484848495E-2</v>
      </c>
      <c r="AA9" s="16">
        <v>0.16666666666666699</v>
      </c>
      <c r="AB9" s="16">
        <v>0.11111111111111099</v>
      </c>
      <c r="AC9" s="16"/>
      <c r="AD9" s="16">
        <v>8.9041095890410996E-2</v>
      </c>
      <c r="AE9" s="16">
        <v>0.122222222222222</v>
      </c>
      <c r="AF9" s="16">
        <v>0.122448979591837</v>
      </c>
      <c r="AG9" s="16">
        <v>0.122222222222222</v>
      </c>
      <c r="AH9" s="16">
        <v>9.7560975609756101E-2</v>
      </c>
      <c r="AI9" s="16">
        <v>5.95238095238095E-2</v>
      </c>
      <c r="AJ9" s="16">
        <v>8.6956521739130405E-2</v>
      </c>
      <c r="AK9" s="16"/>
      <c r="AL9" s="16">
        <v>0.12280701754386</v>
      </c>
      <c r="AM9" s="16">
        <v>0.102362204724409</v>
      </c>
      <c r="AN9" s="16">
        <v>6.7873303167420795E-2</v>
      </c>
      <c r="AO9" s="16">
        <v>0.107913669064748</v>
      </c>
      <c r="AP9" s="16">
        <v>5.2631578947368397E-2</v>
      </c>
      <c r="AQ9" s="16">
        <v>0.14000000000000001</v>
      </c>
      <c r="AR9" s="16">
        <v>0</v>
      </c>
      <c r="AS9" s="16">
        <v>0.133333333333333</v>
      </c>
      <c r="AT9" s="16">
        <v>0.156626506024096</v>
      </c>
      <c r="AU9" s="16">
        <v>7.69230769230769E-2</v>
      </c>
      <c r="AV9" s="16">
        <v>0.15151515151515199</v>
      </c>
      <c r="AW9" s="16">
        <v>6.9767441860465101E-2</v>
      </c>
    </row>
    <row r="10" spans="2:49" x14ac:dyDescent="0.35">
      <c r="B10" s="17" t="s">
        <v>964</v>
      </c>
      <c r="C10" s="16">
        <v>0.12792127921279201</v>
      </c>
      <c r="D10" s="16">
        <v>0.12195121951219499</v>
      </c>
      <c r="E10" s="16">
        <v>0.111940298507463</v>
      </c>
      <c r="F10" s="16">
        <v>0.13445378151260501</v>
      </c>
      <c r="G10" s="16">
        <v>8.3333333333333301E-2</v>
      </c>
      <c r="H10" s="16">
        <v>0.15384615384615399</v>
      </c>
      <c r="I10" s="16">
        <v>0.15151515151515199</v>
      </c>
      <c r="J10" s="16">
        <v>0.13114754098360701</v>
      </c>
      <c r="K10" s="16">
        <v>0.15384615384615399</v>
      </c>
      <c r="L10" s="16">
        <v>0.1</v>
      </c>
      <c r="M10" s="16">
        <v>0.169014084507042</v>
      </c>
      <c r="N10" s="16">
        <v>0.15151515151515199</v>
      </c>
      <c r="O10" s="16">
        <v>6.25E-2</v>
      </c>
      <c r="P10" s="16"/>
      <c r="Q10" s="16">
        <v>0.114825581395349</v>
      </c>
      <c r="R10" s="16"/>
      <c r="S10" s="16">
        <v>0.12960609911054599</v>
      </c>
      <c r="T10" s="16"/>
      <c r="U10" s="16">
        <v>0.112769485903814</v>
      </c>
      <c r="V10" s="16"/>
      <c r="W10" s="16">
        <v>0.138211382113821</v>
      </c>
      <c r="X10" s="16"/>
      <c r="Y10" s="16">
        <v>0.115079365079365</v>
      </c>
      <c r="Z10" s="16">
        <v>0.14393939393939401</v>
      </c>
      <c r="AA10" s="16">
        <v>0.194444444444444</v>
      </c>
      <c r="AB10" s="16">
        <v>0.11111111111111099</v>
      </c>
      <c r="AC10" s="16"/>
      <c r="AD10" s="16">
        <v>0.116438356164384</v>
      </c>
      <c r="AE10" s="16">
        <v>0.11111111111111099</v>
      </c>
      <c r="AF10" s="16">
        <v>0.102040816326531</v>
      </c>
      <c r="AG10" s="16">
        <v>0.133333333333333</v>
      </c>
      <c r="AH10" s="16">
        <v>0.154471544715447</v>
      </c>
      <c r="AI10" s="16">
        <v>0.119047619047619</v>
      </c>
      <c r="AJ10" s="16">
        <v>0.15217391304347799</v>
      </c>
      <c r="AK10" s="16"/>
      <c r="AL10" s="16">
        <v>7.0175438596491196E-2</v>
      </c>
      <c r="AM10" s="16">
        <v>0.133858267716535</v>
      </c>
      <c r="AN10" s="16">
        <v>0.14932126696832601</v>
      </c>
      <c r="AO10" s="16">
        <v>0.107913669064748</v>
      </c>
      <c r="AP10" s="16">
        <v>0</v>
      </c>
      <c r="AQ10" s="16">
        <v>0.08</v>
      </c>
      <c r="AR10" s="16">
        <v>0</v>
      </c>
      <c r="AS10" s="16">
        <v>0.133333333333333</v>
      </c>
      <c r="AT10" s="16">
        <v>8.4337349397590397E-2</v>
      </c>
      <c r="AU10" s="16">
        <v>7.69230769230769E-2</v>
      </c>
      <c r="AV10" s="16">
        <v>0.33333333333333298</v>
      </c>
      <c r="AW10" s="16">
        <v>0.209302325581395</v>
      </c>
    </row>
    <row r="11" spans="2:49" x14ac:dyDescent="0.35">
      <c r="B11" s="17" t="s">
        <v>965</v>
      </c>
      <c r="C11" s="16">
        <v>0.28167281672816702</v>
      </c>
      <c r="D11" s="16">
        <v>0.25609756097560998</v>
      </c>
      <c r="E11" s="16">
        <v>0.23134328358209</v>
      </c>
      <c r="F11" s="16">
        <v>0.31932773109243701</v>
      </c>
      <c r="G11" s="16">
        <v>0.31666666666666698</v>
      </c>
      <c r="H11" s="16">
        <v>0.32692307692307698</v>
      </c>
      <c r="I11" s="16">
        <v>0.31818181818181801</v>
      </c>
      <c r="J11" s="16">
        <v>0.213114754098361</v>
      </c>
      <c r="K11" s="16">
        <v>0.256410256410256</v>
      </c>
      <c r="L11" s="16">
        <v>0.32500000000000001</v>
      </c>
      <c r="M11" s="16">
        <v>0.309859154929577</v>
      </c>
      <c r="N11" s="16">
        <v>0.33333333333333298</v>
      </c>
      <c r="O11" s="16">
        <v>0</v>
      </c>
      <c r="P11" s="16"/>
      <c r="Q11" s="16">
        <v>0.271802325581395</v>
      </c>
      <c r="R11" s="16"/>
      <c r="S11" s="16">
        <v>0.275730622617535</v>
      </c>
      <c r="T11" s="16"/>
      <c r="U11" s="16">
        <v>0.27363184079601999</v>
      </c>
      <c r="V11" s="16"/>
      <c r="W11" s="16">
        <v>0.211382113821138</v>
      </c>
      <c r="X11" s="16"/>
      <c r="Y11" s="16">
        <v>0.29166666666666702</v>
      </c>
      <c r="Z11" s="16">
        <v>0.28787878787878801</v>
      </c>
      <c r="AA11" s="16">
        <v>0.11111111111111099</v>
      </c>
      <c r="AB11" s="16">
        <v>0.22222222222222199</v>
      </c>
      <c r="AC11" s="16"/>
      <c r="AD11" s="16">
        <v>0.267123287671233</v>
      </c>
      <c r="AE11" s="16">
        <v>0.22222222222222199</v>
      </c>
      <c r="AF11" s="16">
        <v>0.29591836734693899</v>
      </c>
      <c r="AG11" s="16">
        <v>0.28888888888888897</v>
      </c>
      <c r="AH11" s="16">
        <v>0.26829268292682901</v>
      </c>
      <c r="AI11" s="16">
        <v>0.297619047619048</v>
      </c>
      <c r="AJ11" s="16">
        <v>0.33695652173912999</v>
      </c>
      <c r="AK11" s="16"/>
      <c r="AL11" s="16">
        <v>0.40350877192982498</v>
      </c>
      <c r="AM11" s="16">
        <v>0.267716535433071</v>
      </c>
      <c r="AN11" s="16">
        <v>0.25791855203619901</v>
      </c>
      <c r="AO11" s="16">
        <v>0.22302158273381301</v>
      </c>
      <c r="AP11" s="16">
        <v>0.21052631578947401</v>
      </c>
      <c r="AQ11" s="16">
        <v>0.32</v>
      </c>
      <c r="AR11" s="16">
        <v>0</v>
      </c>
      <c r="AS11" s="16">
        <v>0.33333333333333298</v>
      </c>
      <c r="AT11" s="16">
        <v>0.27710843373493999</v>
      </c>
      <c r="AU11" s="16">
        <v>0.53846153846153799</v>
      </c>
      <c r="AV11" s="16">
        <v>0.36363636363636398</v>
      </c>
      <c r="AW11" s="16">
        <v>0.30232558139534899</v>
      </c>
    </row>
    <row r="12" spans="2:49" x14ac:dyDescent="0.35">
      <c r="B12" s="17" t="s">
        <v>966</v>
      </c>
      <c r="C12" s="19">
        <v>0.26199261992619899</v>
      </c>
      <c r="D12" s="19">
        <v>0.219512195121951</v>
      </c>
      <c r="E12" s="19">
        <v>0.31343283582089598</v>
      </c>
      <c r="F12" s="19">
        <v>0.20168067226890801</v>
      </c>
      <c r="G12" s="19">
        <v>0.35</v>
      </c>
      <c r="H12" s="19">
        <v>0.230769230769231</v>
      </c>
      <c r="I12" s="19">
        <v>0.21212121212121199</v>
      </c>
      <c r="J12" s="19">
        <v>0.24590163934426201</v>
      </c>
      <c r="K12" s="19">
        <v>0.28205128205128199</v>
      </c>
      <c r="L12" s="19">
        <v>0.3125</v>
      </c>
      <c r="M12" s="19">
        <v>0.22535211267605601</v>
      </c>
      <c r="N12" s="19">
        <v>0.18181818181818199</v>
      </c>
      <c r="O12" s="19">
        <v>0.5625</v>
      </c>
      <c r="P12" s="19"/>
      <c r="Q12" s="19">
        <v>0.271802325581395</v>
      </c>
      <c r="R12" s="19"/>
      <c r="S12" s="19">
        <v>0.261753494282084</v>
      </c>
      <c r="T12" s="19"/>
      <c r="U12" s="19">
        <v>0.27363184079601999</v>
      </c>
      <c r="V12" s="19"/>
      <c r="W12" s="19">
        <v>0.22764227642276399</v>
      </c>
      <c r="X12" s="19"/>
      <c r="Y12" s="19">
        <v>0.26587301587301598</v>
      </c>
      <c r="Z12" s="19">
        <v>0.26515151515151503</v>
      </c>
      <c r="AA12" s="19">
        <v>0.25</v>
      </c>
      <c r="AB12" s="19">
        <v>0</v>
      </c>
      <c r="AC12" s="19"/>
      <c r="AD12" s="19">
        <v>0.232876712328767</v>
      </c>
      <c r="AE12" s="19">
        <v>0.27777777777777801</v>
      </c>
      <c r="AF12" s="19">
        <v>0.25510204081632698</v>
      </c>
      <c r="AG12" s="19">
        <v>0.233333333333333</v>
      </c>
      <c r="AH12" s="19">
        <v>0.276422764227642</v>
      </c>
      <c r="AI12" s="19">
        <v>0.38095238095238099</v>
      </c>
      <c r="AJ12" s="19">
        <v>0.22826086956521699</v>
      </c>
      <c r="AK12" s="19"/>
      <c r="AL12" s="19">
        <v>0.21052631578947401</v>
      </c>
      <c r="AM12" s="19">
        <v>0.291338582677165</v>
      </c>
      <c r="AN12" s="19">
        <v>0.28054298642533898</v>
      </c>
      <c r="AO12" s="19">
        <v>0.30215827338129497</v>
      </c>
      <c r="AP12" s="19">
        <v>0.31578947368421101</v>
      </c>
      <c r="AQ12" s="19">
        <v>0.22</v>
      </c>
      <c r="AR12" s="19">
        <v>0</v>
      </c>
      <c r="AS12" s="19">
        <v>0.33333333333333298</v>
      </c>
      <c r="AT12" s="19">
        <v>0.28915662650602397</v>
      </c>
      <c r="AU12" s="19">
        <v>0.15384615384615399</v>
      </c>
      <c r="AV12" s="19">
        <v>0</v>
      </c>
      <c r="AW12" s="19">
        <v>0.232558139534884</v>
      </c>
    </row>
    <row r="13" spans="2:49" x14ac:dyDescent="0.35">
      <c r="B13" s="17" t="s">
        <v>36</v>
      </c>
      <c r="C13" s="19">
        <v>6.7650676506765095E-2</v>
      </c>
      <c r="D13" s="19">
        <v>6.0975609756097601E-2</v>
      </c>
      <c r="E13" s="19">
        <v>8.9552238805970102E-2</v>
      </c>
      <c r="F13" s="19">
        <v>7.5630252100840303E-2</v>
      </c>
      <c r="G13" s="19">
        <v>3.3333333333333298E-2</v>
      </c>
      <c r="H13" s="19">
        <v>5.7692307692307702E-2</v>
      </c>
      <c r="I13" s="19">
        <v>7.5757575757575801E-2</v>
      </c>
      <c r="J13" s="19">
        <v>4.91803278688525E-2</v>
      </c>
      <c r="K13" s="19">
        <v>2.5641025641025599E-2</v>
      </c>
      <c r="L13" s="19">
        <v>0.1125</v>
      </c>
      <c r="M13" s="19">
        <v>4.2253521126760597E-2</v>
      </c>
      <c r="N13" s="19">
        <v>9.0909090909090898E-2</v>
      </c>
      <c r="O13" s="19">
        <v>0</v>
      </c>
      <c r="P13" s="19"/>
      <c r="Q13" s="19">
        <v>7.4127906976744207E-2</v>
      </c>
      <c r="R13" s="19"/>
      <c r="S13" s="19">
        <v>6.9885641677255403E-2</v>
      </c>
      <c r="T13" s="19"/>
      <c r="U13" s="19">
        <v>7.2968490878938599E-2</v>
      </c>
      <c r="V13" s="19"/>
      <c r="W13" s="19">
        <v>3.2520325203252001E-2</v>
      </c>
      <c r="X13" s="19"/>
      <c r="Y13" s="19">
        <v>7.3412698412698402E-2</v>
      </c>
      <c r="Z13" s="19">
        <v>5.6818181818181802E-2</v>
      </c>
      <c r="AA13" s="19">
        <v>8.3333333333333301E-2</v>
      </c>
      <c r="AB13" s="19">
        <v>0</v>
      </c>
      <c r="AC13" s="19"/>
      <c r="AD13" s="19">
        <v>0.102739726027397</v>
      </c>
      <c r="AE13" s="19">
        <v>3.3333333333333298E-2</v>
      </c>
      <c r="AF13" s="19">
        <v>6.1224489795918401E-2</v>
      </c>
      <c r="AG13" s="19">
        <v>8.8888888888888906E-2</v>
      </c>
      <c r="AH13" s="19">
        <v>8.1300813008130093E-2</v>
      </c>
      <c r="AI13" s="19">
        <v>3.5714285714285698E-2</v>
      </c>
      <c r="AJ13" s="19">
        <v>2.1739130434782601E-2</v>
      </c>
      <c r="AK13" s="19"/>
      <c r="AL13" s="19">
        <v>7.0175438596491196E-2</v>
      </c>
      <c r="AM13" s="19">
        <v>5.5118110236220499E-2</v>
      </c>
      <c r="AN13" s="19">
        <v>9.0497737556561098E-2</v>
      </c>
      <c r="AO13" s="19">
        <v>4.3165467625899297E-2</v>
      </c>
      <c r="AP13" s="19">
        <v>0.105263157894737</v>
      </c>
      <c r="AQ13" s="19">
        <v>0.06</v>
      </c>
      <c r="AR13" s="19">
        <v>0.5</v>
      </c>
      <c r="AS13" s="19">
        <v>0</v>
      </c>
      <c r="AT13" s="19">
        <v>9.6385542168674704E-2</v>
      </c>
      <c r="AU13" s="19">
        <v>7.69230769230769E-2</v>
      </c>
      <c r="AV13" s="19">
        <v>0</v>
      </c>
      <c r="AW13" s="19">
        <v>2.32558139534884E-2</v>
      </c>
    </row>
    <row r="14" spans="2:49" x14ac:dyDescent="0.35">
      <c r="B14" s="17" t="s">
        <v>463</v>
      </c>
      <c r="C14" s="20">
        <v>0.28290282902829</v>
      </c>
      <c r="D14" s="20">
        <v>0.134146341463415</v>
      </c>
      <c r="E14" s="20">
        <v>0.29104477611940299</v>
      </c>
      <c r="F14" s="20">
        <v>0.252100840336134</v>
      </c>
      <c r="G14" s="20">
        <v>0.45</v>
      </c>
      <c r="H14" s="20">
        <v>0.32692307692307698</v>
      </c>
      <c r="I14" s="20">
        <v>0.28787878787878801</v>
      </c>
      <c r="J14" s="20">
        <v>9.8360655737704902E-2</v>
      </c>
      <c r="K14" s="20">
        <v>0.256410256410256</v>
      </c>
      <c r="L14" s="20">
        <v>0.48749999999999999</v>
      </c>
      <c r="M14" s="20">
        <v>0.28169014084506999</v>
      </c>
      <c r="N14" s="20">
        <v>0.27272727272727298</v>
      </c>
      <c r="O14" s="20">
        <v>0.1875</v>
      </c>
      <c r="P14" s="20"/>
      <c r="Q14" s="20">
        <v>0.27616279069767402</v>
      </c>
      <c r="R14" s="20"/>
      <c r="S14" s="20">
        <v>0.27445997458703902</v>
      </c>
      <c r="T14" s="20"/>
      <c r="U14" s="20">
        <v>0.28026533996683201</v>
      </c>
      <c r="V14" s="20"/>
      <c r="W14" s="20">
        <v>4.8780487804878002E-2</v>
      </c>
      <c r="X14" s="20"/>
      <c r="Y14" s="20">
        <v>0.30357142857142899</v>
      </c>
      <c r="Z14" s="20">
        <v>0.30681818181818199</v>
      </c>
      <c r="AA14" s="20">
        <v>0</v>
      </c>
      <c r="AB14" s="20">
        <v>-0.44444444444444497</v>
      </c>
      <c r="AC14" s="20"/>
      <c r="AD14" s="20">
        <v>0.219178082191781</v>
      </c>
      <c r="AE14" s="20">
        <v>0.14444444444444399</v>
      </c>
      <c r="AF14" s="20">
        <v>0.26530612244898</v>
      </c>
      <c r="AG14" s="20">
        <v>0.266666666666667</v>
      </c>
      <c r="AH14" s="20">
        <v>0.32520325203251998</v>
      </c>
      <c r="AI14" s="20">
        <v>0.51190476190476197</v>
      </c>
      <c r="AJ14" s="20">
        <v>0.30434782608695599</v>
      </c>
      <c r="AK14" s="20"/>
      <c r="AL14" s="20">
        <v>0.36842105263157898</v>
      </c>
      <c r="AM14" s="20">
        <v>0.30708661417322802</v>
      </c>
      <c r="AN14" s="20">
        <v>0.31674208144796401</v>
      </c>
      <c r="AO14" s="20">
        <v>0.201438848920863</v>
      </c>
      <c r="AP14" s="20">
        <v>0.157894736842105</v>
      </c>
      <c r="AQ14" s="20">
        <v>0.22</v>
      </c>
      <c r="AR14" s="20">
        <v>-0.5</v>
      </c>
      <c r="AS14" s="20">
        <v>0.46666666666666701</v>
      </c>
      <c r="AT14" s="20">
        <v>0.313253012048193</v>
      </c>
      <c r="AU14" s="20">
        <v>0.53846153846153799</v>
      </c>
      <c r="AV14" s="20">
        <v>6.0606060606060601E-2</v>
      </c>
      <c r="AW14" s="20">
        <v>0.30232558139534899</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969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0.349323493234932</v>
      </c>
      <c r="D8" s="16">
        <v>0.353658536585366</v>
      </c>
      <c r="E8" s="16">
        <v>0.38805970149253699</v>
      </c>
      <c r="F8" s="16">
        <v>0.32773109243697501</v>
      </c>
      <c r="G8" s="16">
        <v>0.36666666666666697</v>
      </c>
      <c r="H8" s="16">
        <v>0.40384615384615402</v>
      </c>
      <c r="I8" s="16">
        <v>0.34848484848484901</v>
      </c>
      <c r="J8" s="16">
        <v>0.39344262295082</v>
      </c>
      <c r="K8" s="16">
        <v>0.30769230769230799</v>
      </c>
      <c r="L8" s="16">
        <v>0.26250000000000001</v>
      </c>
      <c r="M8" s="16">
        <v>0.39436619718309901</v>
      </c>
      <c r="N8" s="16">
        <v>0.33333333333333298</v>
      </c>
      <c r="O8" s="16">
        <v>0.125</v>
      </c>
      <c r="P8" s="16"/>
      <c r="Q8" s="16">
        <v>0.36046511627907002</v>
      </c>
      <c r="R8" s="16"/>
      <c r="S8" s="16">
        <v>0.34688691232528601</v>
      </c>
      <c r="T8" s="16"/>
      <c r="U8" s="16">
        <v>0.371475953565506</v>
      </c>
      <c r="V8" s="16"/>
      <c r="W8" s="16">
        <v>0.49593495934959297</v>
      </c>
      <c r="X8" s="16"/>
      <c r="Y8" s="16">
        <v>0.375</v>
      </c>
      <c r="Z8" s="16">
        <v>0.30681818181818199</v>
      </c>
      <c r="AA8" s="16">
        <v>0.25</v>
      </c>
      <c r="AB8" s="16">
        <v>0.55555555555555602</v>
      </c>
      <c r="AC8" s="16"/>
      <c r="AD8" s="16">
        <v>0.36986301369863001</v>
      </c>
      <c r="AE8" s="16">
        <v>0.43333333333333302</v>
      </c>
      <c r="AF8" s="16">
        <v>0.45918367346938799</v>
      </c>
      <c r="AG8" s="16">
        <v>0.344444444444444</v>
      </c>
      <c r="AH8" s="16">
        <v>0.32520325203251998</v>
      </c>
      <c r="AI8" s="16">
        <v>0.26190476190476197</v>
      </c>
      <c r="AJ8" s="16">
        <v>0.23913043478260901</v>
      </c>
      <c r="AK8" s="16"/>
      <c r="AL8" s="16">
        <v>0.29824561403508798</v>
      </c>
      <c r="AM8" s="16">
        <v>0.43307086614173201</v>
      </c>
      <c r="AN8" s="16">
        <v>0.33031674208144801</v>
      </c>
      <c r="AO8" s="16">
        <v>0.410071942446043</v>
      </c>
      <c r="AP8" s="16">
        <v>0.47368421052631599</v>
      </c>
      <c r="AQ8" s="16">
        <v>0.38</v>
      </c>
      <c r="AR8" s="16">
        <v>0.5</v>
      </c>
      <c r="AS8" s="16">
        <v>0.33333333333333298</v>
      </c>
      <c r="AT8" s="16">
        <v>0.30120481927710802</v>
      </c>
      <c r="AU8" s="16">
        <v>0</v>
      </c>
      <c r="AV8" s="16">
        <v>0.21212121212121199</v>
      </c>
      <c r="AW8" s="16">
        <v>0.34883720930232598</v>
      </c>
    </row>
    <row r="9" spans="2:49" x14ac:dyDescent="0.35">
      <c r="B9" s="17" t="s">
        <v>963</v>
      </c>
      <c r="C9" s="16">
        <v>0.18204182041820399</v>
      </c>
      <c r="D9" s="16">
        <v>0.18292682926829301</v>
      </c>
      <c r="E9" s="16">
        <v>0.15671641791044799</v>
      </c>
      <c r="F9" s="16">
        <v>0.20168067226890801</v>
      </c>
      <c r="G9" s="16">
        <v>0.2</v>
      </c>
      <c r="H9" s="16">
        <v>9.6153846153846201E-2</v>
      </c>
      <c r="I9" s="16">
        <v>0.13636363636363599</v>
      </c>
      <c r="J9" s="16">
        <v>0.22950819672131101</v>
      </c>
      <c r="K9" s="16">
        <v>0.230769230769231</v>
      </c>
      <c r="L9" s="16">
        <v>0.13750000000000001</v>
      </c>
      <c r="M9" s="16">
        <v>0.23943661971831001</v>
      </c>
      <c r="N9" s="16">
        <v>0.27272727272727298</v>
      </c>
      <c r="O9" s="16">
        <v>0.125</v>
      </c>
      <c r="P9" s="16"/>
      <c r="Q9" s="16">
        <v>0.188953488372093</v>
      </c>
      <c r="R9" s="16"/>
      <c r="S9" s="16">
        <v>0.18551461245235101</v>
      </c>
      <c r="T9" s="16"/>
      <c r="U9" s="16">
        <v>0.185737976782753</v>
      </c>
      <c r="V9" s="16"/>
      <c r="W9" s="16">
        <v>0.154471544715447</v>
      </c>
      <c r="X9" s="16"/>
      <c r="Y9" s="16">
        <v>0.18452380952381001</v>
      </c>
      <c r="Z9" s="16">
        <v>0.170454545454545</v>
      </c>
      <c r="AA9" s="16">
        <v>0.22222222222222199</v>
      </c>
      <c r="AB9" s="16">
        <v>0.22222222222222199</v>
      </c>
      <c r="AC9" s="16"/>
      <c r="AD9" s="16">
        <v>0.17123287671232901</v>
      </c>
      <c r="AE9" s="16">
        <v>0.25555555555555598</v>
      </c>
      <c r="AF9" s="16">
        <v>0.122448979591837</v>
      </c>
      <c r="AG9" s="16">
        <v>0.194444444444444</v>
      </c>
      <c r="AH9" s="16">
        <v>0.203252032520325</v>
      </c>
      <c r="AI9" s="16">
        <v>0.13095238095238099</v>
      </c>
      <c r="AJ9" s="16">
        <v>0.184782608695652</v>
      </c>
      <c r="AK9" s="16"/>
      <c r="AL9" s="16">
        <v>0.21052631578947401</v>
      </c>
      <c r="AM9" s="16">
        <v>0.18897637795275599</v>
      </c>
      <c r="AN9" s="16">
        <v>0.18552036199095001</v>
      </c>
      <c r="AO9" s="16">
        <v>0.18705035971223</v>
      </c>
      <c r="AP9" s="16">
        <v>0.21052631578947401</v>
      </c>
      <c r="AQ9" s="16">
        <v>0.18</v>
      </c>
      <c r="AR9" s="16">
        <v>0</v>
      </c>
      <c r="AS9" s="16">
        <v>6.6666666666666693E-2</v>
      </c>
      <c r="AT9" s="16">
        <v>0.21686746987951799</v>
      </c>
      <c r="AU9" s="16">
        <v>0.230769230769231</v>
      </c>
      <c r="AV9" s="16">
        <v>0.12121212121212099</v>
      </c>
      <c r="AW9" s="16">
        <v>0.13953488372093001</v>
      </c>
    </row>
    <row r="10" spans="2:49" x14ac:dyDescent="0.35">
      <c r="B10" s="17" t="s">
        <v>964</v>
      </c>
      <c r="C10" s="16">
        <v>0.185731857318573</v>
      </c>
      <c r="D10" s="16">
        <v>0.15853658536585399</v>
      </c>
      <c r="E10" s="16">
        <v>0.14925373134328401</v>
      </c>
      <c r="F10" s="16">
        <v>0.218487394957983</v>
      </c>
      <c r="G10" s="16">
        <v>0.15</v>
      </c>
      <c r="H10" s="16">
        <v>0.230769230769231</v>
      </c>
      <c r="I10" s="16">
        <v>0.25757575757575801</v>
      </c>
      <c r="J10" s="16">
        <v>0.213114754098361</v>
      </c>
      <c r="K10" s="16">
        <v>0.15384615384615399</v>
      </c>
      <c r="L10" s="16">
        <v>0.21249999999999999</v>
      </c>
      <c r="M10" s="16">
        <v>0.12676056338028199</v>
      </c>
      <c r="N10" s="16">
        <v>0.18181818181818199</v>
      </c>
      <c r="O10" s="16">
        <v>0.1875</v>
      </c>
      <c r="P10" s="16"/>
      <c r="Q10" s="16">
        <v>0.17151162790697699</v>
      </c>
      <c r="R10" s="16"/>
      <c r="S10" s="16">
        <v>0.18297331639136</v>
      </c>
      <c r="T10" s="16"/>
      <c r="U10" s="16">
        <v>0.17081260364842499</v>
      </c>
      <c r="V10" s="16"/>
      <c r="W10" s="16">
        <v>0.16260162601625999</v>
      </c>
      <c r="X10" s="16"/>
      <c r="Y10" s="16">
        <v>0.18650793650793701</v>
      </c>
      <c r="Z10" s="16">
        <v>0.19696969696969699</v>
      </c>
      <c r="AA10" s="16">
        <v>0.13888888888888901</v>
      </c>
      <c r="AB10" s="16">
        <v>0</v>
      </c>
      <c r="AC10" s="16"/>
      <c r="AD10" s="16">
        <v>0.17123287671232901</v>
      </c>
      <c r="AE10" s="16">
        <v>0.122222222222222</v>
      </c>
      <c r="AF10" s="16">
        <v>0.23469387755102</v>
      </c>
      <c r="AG10" s="16">
        <v>0.18888888888888899</v>
      </c>
      <c r="AH10" s="16">
        <v>0.138211382113821</v>
      </c>
      <c r="AI10" s="16">
        <v>0.226190476190476</v>
      </c>
      <c r="AJ10" s="16">
        <v>0.23913043478260901</v>
      </c>
      <c r="AK10" s="16"/>
      <c r="AL10" s="16">
        <v>0.19298245614035101</v>
      </c>
      <c r="AM10" s="16">
        <v>0.15748031496063</v>
      </c>
      <c r="AN10" s="16">
        <v>0.194570135746606</v>
      </c>
      <c r="AO10" s="16">
        <v>0.17266187050359699</v>
      </c>
      <c r="AP10" s="16">
        <v>5.2631578947368397E-2</v>
      </c>
      <c r="AQ10" s="16">
        <v>0.14000000000000001</v>
      </c>
      <c r="AR10" s="16">
        <v>0</v>
      </c>
      <c r="AS10" s="16">
        <v>0.2</v>
      </c>
      <c r="AT10" s="16">
        <v>0.180722891566265</v>
      </c>
      <c r="AU10" s="16">
        <v>0.30769230769230799</v>
      </c>
      <c r="AV10" s="16">
        <v>0.30303030303030298</v>
      </c>
      <c r="AW10" s="16">
        <v>0.232558139534884</v>
      </c>
    </row>
    <row r="11" spans="2:49" x14ac:dyDescent="0.35">
      <c r="B11" s="17" t="s">
        <v>965</v>
      </c>
      <c r="C11" s="16">
        <v>0.11439114391143899</v>
      </c>
      <c r="D11" s="16">
        <v>0.17073170731707299</v>
      </c>
      <c r="E11" s="16">
        <v>0.12686567164179099</v>
      </c>
      <c r="F11" s="16">
        <v>0.11764705882352899</v>
      </c>
      <c r="G11" s="16">
        <v>8.3333333333333301E-2</v>
      </c>
      <c r="H11" s="16">
        <v>0.115384615384615</v>
      </c>
      <c r="I11" s="16">
        <v>6.0606060606060601E-2</v>
      </c>
      <c r="J11" s="16">
        <v>4.91803278688525E-2</v>
      </c>
      <c r="K11" s="16">
        <v>0.15384615384615399</v>
      </c>
      <c r="L11" s="16">
        <v>0.13750000000000001</v>
      </c>
      <c r="M11" s="16">
        <v>9.85915492957746E-2</v>
      </c>
      <c r="N11" s="16">
        <v>9.0909090909090898E-2</v>
      </c>
      <c r="O11" s="16">
        <v>0.1875</v>
      </c>
      <c r="P11" s="16"/>
      <c r="Q11" s="16">
        <v>0.107558139534884</v>
      </c>
      <c r="R11" s="16"/>
      <c r="S11" s="16">
        <v>0.111817026683609</v>
      </c>
      <c r="T11" s="16"/>
      <c r="U11" s="16">
        <v>9.4527363184079602E-2</v>
      </c>
      <c r="V11" s="16"/>
      <c r="W11" s="16">
        <v>7.3170731707317097E-2</v>
      </c>
      <c r="X11" s="16"/>
      <c r="Y11" s="16">
        <v>8.5317460317460306E-2</v>
      </c>
      <c r="Z11" s="16">
        <v>0.170454545454545</v>
      </c>
      <c r="AA11" s="16">
        <v>0.11111111111111099</v>
      </c>
      <c r="AB11" s="16">
        <v>0.11111111111111099</v>
      </c>
      <c r="AC11" s="16"/>
      <c r="AD11" s="16">
        <v>8.2191780821917804E-2</v>
      </c>
      <c r="AE11" s="16">
        <v>7.7777777777777807E-2</v>
      </c>
      <c r="AF11" s="16">
        <v>5.10204081632653E-2</v>
      </c>
      <c r="AG11" s="16">
        <v>0.11111111111111099</v>
      </c>
      <c r="AH11" s="16">
        <v>0.113821138211382</v>
      </c>
      <c r="AI11" s="16">
        <v>0.202380952380952</v>
      </c>
      <c r="AJ11" s="16">
        <v>0.19565217391304299</v>
      </c>
      <c r="AK11" s="16"/>
      <c r="AL11" s="16">
        <v>0.12280701754386</v>
      </c>
      <c r="AM11" s="16">
        <v>0.118110236220472</v>
      </c>
      <c r="AN11" s="16">
        <v>0.104072398190045</v>
      </c>
      <c r="AO11" s="16">
        <v>5.7553956834532398E-2</v>
      </c>
      <c r="AP11" s="16">
        <v>5.2631578947368397E-2</v>
      </c>
      <c r="AQ11" s="16">
        <v>0.1</v>
      </c>
      <c r="AR11" s="16">
        <v>0</v>
      </c>
      <c r="AS11" s="16">
        <v>0.33333333333333298</v>
      </c>
      <c r="AT11" s="16">
        <v>0.16867469879518099</v>
      </c>
      <c r="AU11" s="16">
        <v>7.69230769230769E-2</v>
      </c>
      <c r="AV11" s="16">
        <v>0.15151515151515199</v>
      </c>
      <c r="AW11" s="16">
        <v>0.186046511627907</v>
      </c>
    </row>
    <row r="12" spans="2:49" x14ac:dyDescent="0.35">
      <c r="B12" s="17" t="s">
        <v>966</v>
      </c>
      <c r="C12" s="19">
        <v>6.2730627306273101E-2</v>
      </c>
      <c r="D12" s="19">
        <v>4.8780487804878099E-2</v>
      </c>
      <c r="E12" s="19">
        <v>8.9552238805970102E-2</v>
      </c>
      <c r="F12" s="19">
        <v>3.3613445378151301E-2</v>
      </c>
      <c r="G12" s="19">
        <v>0.1</v>
      </c>
      <c r="H12" s="19">
        <v>3.8461538461538498E-2</v>
      </c>
      <c r="I12" s="19">
        <v>9.0909090909090898E-2</v>
      </c>
      <c r="J12" s="19">
        <v>3.2786885245901599E-2</v>
      </c>
      <c r="K12" s="19">
        <v>5.1282051282051301E-2</v>
      </c>
      <c r="L12" s="19">
        <v>0.05</v>
      </c>
      <c r="M12" s="19">
        <v>4.2253521126760597E-2</v>
      </c>
      <c r="N12" s="19">
        <v>6.0606060606060601E-2</v>
      </c>
      <c r="O12" s="19">
        <v>0.25</v>
      </c>
      <c r="P12" s="19"/>
      <c r="Q12" s="19">
        <v>6.1046511627907002E-2</v>
      </c>
      <c r="R12" s="19"/>
      <c r="S12" s="19">
        <v>6.3532401524777599E-2</v>
      </c>
      <c r="T12" s="19"/>
      <c r="U12" s="19">
        <v>6.6334991708125998E-2</v>
      </c>
      <c r="V12" s="19"/>
      <c r="W12" s="19">
        <v>6.50406504065041E-2</v>
      </c>
      <c r="X12" s="19"/>
      <c r="Y12" s="19">
        <v>4.7619047619047603E-2</v>
      </c>
      <c r="Z12" s="19">
        <v>7.9545454545454503E-2</v>
      </c>
      <c r="AA12" s="19">
        <v>0.16666666666666699</v>
      </c>
      <c r="AB12" s="19">
        <v>0</v>
      </c>
      <c r="AC12" s="19"/>
      <c r="AD12" s="19">
        <v>2.7397260273972601E-2</v>
      </c>
      <c r="AE12" s="19">
        <v>5.5555555555555601E-2</v>
      </c>
      <c r="AF12" s="19">
        <v>5.10204081632653E-2</v>
      </c>
      <c r="AG12" s="19">
        <v>5.5555555555555601E-2</v>
      </c>
      <c r="AH12" s="19">
        <v>8.1300813008130093E-2</v>
      </c>
      <c r="AI12" s="19">
        <v>0.119047619047619</v>
      </c>
      <c r="AJ12" s="19">
        <v>7.6086956521739094E-2</v>
      </c>
      <c r="AK12" s="19"/>
      <c r="AL12" s="19">
        <v>7.0175438596491196E-2</v>
      </c>
      <c r="AM12" s="19">
        <v>3.9370078740157501E-2</v>
      </c>
      <c r="AN12" s="19">
        <v>5.8823529411764698E-2</v>
      </c>
      <c r="AO12" s="19">
        <v>7.9136690647481994E-2</v>
      </c>
      <c r="AP12" s="19">
        <v>0.105263157894737</v>
      </c>
      <c r="AQ12" s="19">
        <v>0.08</v>
      </c>
      <c r="AR12" s="19">
        <v>0</v>
      </c>
      <c r="AS12" s="19">
        <v>0</v>
      </c>
      <c r="AT12" s="19">
        <v>3.6144578313252997E-2</v>
      </c>
      <c r="AU12" s="19">
        <v>0.15384615384615399</v>
      </c>
      <c r="AV12" s="19">
        <v>9.0909090909090898E-2</v>
      </c>
      <c r="AW12" s="19">
        <v>4.6511627906976702E-2</v>
      </c>
    </row>
    <row r="13" spans="2:49" x14ac:dyDescent="0.35">
      <c r="B13" s="17" t="s">
        <v>36</v>
      </c>
      <c r="C13" s="19">
        <v>0.10578105781057801</v>
      </c>
      <c r="D13" s="19">
        <v>8.5365853658536606E-2</v>
      </c>
      <c r="E13" s="19">
        <v>8.9552238805970102E-2</v>
      </c>
      <c r="F13" s="19">
        <v>0.10084033613445401</v>
      </c>
      <c r="G13" s="19">
        <v>0.1</v>
      </c>
      <c r="H13" s="19">
        <v>0.115384615384615</v>
      </c>
      <c r="I13" s="19">
        <v>0.10606060606060599</v>
      </c>
      <c r="J13" s="19">
        <v>8.1967213114754106E-2</v>
      </c>
      <c r="K13" s="19">
        <v>0.102564102564103</v>
      </c>
      <c r="L13" s="19">
        <v>0.2</v>
      </c>
      <c r="M13" s="19">
        <v>9.85915492957746E-2</v>
      </c>
      <c r="N13" s="19">
        <v>6.0606060606060601E-2</v>
      </c>
      <c r="O13" s="19">
        <v>0.125</v>
      </c>
      <c r="P13" s="19"/>
      <c r="Q13" s="19">
        <v>0.11046511627907001</v>
      </c>
      <c r="R13" s="19"/>
      <c r="S13" s="19">
        <v>0.109275730622618</v>
      </c>
      <c r="T13" s="19"/>
      <c r="U13" s="19">
        <v>0.11111111111111099</v>
      </c>
      <c r="V13" s="19"/>
      <c r="W13" s="19">
        <v>4.8780487804878099E-2</v>
      </c>
      <c r="X13" s="19"/>
      <c r="Y13" s="19">
        <v>0.121031746031746</v>
      </c>
      <c r="Z13" s="19">
        <v>7.5757575757575801E-2</v>
      </c>
      <c r="AA13" s="19">
        <v>0.11111111111111099</v>
      </c>
      <c r="AB13" s="19">
        <v>0.11111111111111099</v>
      </c>
      <c r="AC13" s="19"/>
      <c r="AD13" s="19">
        <v>0.17808219178082199</v>
      </c>
      <c r="AE13" s="19">
        <v>5.5555555555555601E-2</v>
      </c>
      <c r="AF13" s="19">
        <v>8.1632653061224497E-2</v>
      </c>
      <c r="AG13" s="19">
        <v>0.105555555555556</v>
      </c>
      <c r="AH13" s="19">
        <v>0.138211382113821</v>
      </c>
      <c r="AI13" s="19">
        <v>5.95238095238095E-2</v>
      </c>
      <c r="AJ13" s="19">
        <v>6.5217391304347797E-2</v>
      </c>
      <c r="AK13" s="19"/>
      <c r="AL13" s="19">
        <v>0.105263157894737</v>
      </c>
      <c r="AM13" s="19">
        <v>6.2992125984251995E-2</v>
      </c>
      <c r="AN13" s="19">
        <v>0.12669683257918599</v>
      </c>
      <c r="AO13" s="19">
        <v>9.3525179856115095E-2</v>
      </c>
      <c r="AP13" s="19">
        <v>0.105263157894737</v>
      </c>
      <c r="AQ13" s="19">
        <v>0.12</v>
      </c>
      <c r="AR13" s="19">
        <v>0.5</v>
      </c>
      <c r="AS13" s="19">
        <v>6.6666666666666693E-2</v>
      </c>
      <c r="AT13" s="19">
        <v>9.6385542168674704E-2</v>
      </c>
      <c r="AU13" s="19">
        <v>0.230769230769231</v>
      </c>
      <c r="AV13" s="19">
        <v>0.12121212121212099</v>
      </c>
      <c r="AW13" s="19">
        <v>4.6511627906976702E-2</v>
      </c>
    </row>
    <row r="14" spans="2:49" x14ac:dyDescent="0.35">
      <c r="B14" s="17" t="s">
        <v>463</v>
      </c>
      <c r="C14" s="20">
        <v>-0.354243542435424</v>
      </c>
      <c r="D14" s="20">
        <v>-0.31707317073170699</v>
      </c>
      <c r="E14" s="20">
        <v>-0.328358208955224</v>
      </c>
      <c r="F14" s="20">
        <v>-0.378151260504202</v>
      </c>
      <c r="G14" s="20">
        <v>-0.38333333333333303</v>
      </c>
      <c r="H14" s="20">
        <v>-0.34615384615384598</v>
      </c>
      <c r="I14" s="20">
        <v>-0.33333333333333298</v>
      </c>
      <c r="J14" s="20">
        <v>-0.54098360655737698</v>
      </c>
      <c r="K14" s="20">
        <v>-0.33333333333333298</v>
      </c>
      <c r="L14" s="20">
        <v>-0.21249999999999999</v>
      </c>
      <c r="M14" s="20">
        <v>-0.49295774647887303</v>
      </c>
      <c r="N14" s="20">
        <v>-0.45454545454545398</v>
      </c>
      <c r="O14" s="20">
        <v>0.1875</v>
      </c>
      <c r="P14" s="20"/>
      <c r="Q14" s="20">
        <v>-0.38081395348837199</v>
      </c>
      <c r="R14" s="20"/>
      <c r="S14" s="20">
        <v>-0.35705209656925002</v>
      </c>
      <c r="T14" s="20"/>
      <c r="U14" s="20">
        <v>-0.39635157545605298</v>
      </c>
      <c r="V14" s="20"/>
      <c r="W14" s="20">
        <v>-0.51219512195121997</v>
      </c>
      <c r="X14" s="20"/>
      <c r="Y14" s="20">
        <v>-0.42658730158730201</v>
      </c>
      <c r="Z14" s="20">
        <v>-0.22727272727272699</v>
      </c>
      <c r="AA14" s="20">
        <v>-0.194444444444444</v>
      </c>
      <c r="AB14" s="20">
        <v>-0.66666666666666696</v>
      </c>
      <c r="AC14" s="20"/>
      <c r="AD14" s="20">
        <v>-0.431506849315068</v>
      </c>
      <c r="AE14" s="20">
        <v>-0.55555555555555602</v>
      </c>
      <c r="AF14" s="20">
        <v>-0.47959183673469402</v>
      </c>
      <c r="AG14" s="20">
        <v>-0.37222222222222201</v>
      </c>
      <c r="AH14" s="20">
        <v>-0.33333333333333298</v>
      </c>
      <c r="AI14" s="20">
        <v>-7.1428571428571494E-2</v>
      </c>
      <c r="AJ14" s="20">
        <v>-0.15217391304347799</v>
      </c>
      <c r="AK14" s="20"/>
      <c r="AL14" s="20">
        <v>-0.31578947368421101</v>
      </c>
      <c r="AM14" s="20">
        <v>-0.464566929133858</v>
      </c>
      <c r="AN14" s="20">
        <v>-0.35294117647058798</v>
      </c>
      <c r="AO14" s="20">
        <v>-0.46043165467625902</v>
      </c>
      <c r="AP14" s="20">
        <v>-0.52631578947368396</v>
      </c>
      <c r="AQ14" s="20">
        <v>-0.38</v>
      </c>
      <c r="AR14" s="20">
        <v>-0.5</v>
      </c>
      <c r="AS14" s="20">
        <v>-6.6666666666666693E-2</v>
      </c>
      <c r="AT14" s="20">
        <v>-0.313253012048193</v>
      </c>
      <c r="AU14" s="20">
        <v>0</v>
      </c>
      <c r="AV14" s="20">
        <v>-9.0909090909090898E-2</v>
      </c>
      <c r="AW14" s="20">
        <v>-0.25581395348837199</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970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0.37761377613776098</v>
      </c>
      <c r="D8" s="16">
        <v>0.32926829268292701</v>
      </c>
      <c r="E8" s="16">
        <v>0.42537313432835799</v>
      </c>
      <c r="F8" s="16">
        <v>0.32773109243697501</v>
      </c>
      <c r="G8" s="16">
        <v>0.36666666666666697</v>
      </c>
      <c r="H8" s="16">
        <v>0.44230769230769201</v>
      </c>
      <c r="I8" s="16">
        <v>0.36363636363636398</v>
      </c>
      <c r="J8" s="16">
        <v>0.45901639344262302</v>
      </c>
      <c r="K8" s="16">
        <v>0.33333333333333298</v>
      </c>
      <c r="L8" s="16">
        <v>0.26250000000000001</v>
      </c>
      <c r="M8" s="16">
        <v>0.46478873239436602</v>
      </c>
      <c r="N8" s="16">
        <v>0.45454545454545497</v>
      </c>
      <c r="O8" s="16">
        <v>0.3125</v>
      </c>
      <c r="P8" s="16"/>
      <c r="Q8" s="16">
        <v>0.38953488372092998</v>
      </c>
      <c r="R8" s="16"/>
      <c r="S8" s="16">
        <v>0.37357052096569199</v>
      </c>
      <c r="T8" s="16"/>
      <c r="U8" s="16">
        <v>0.40132669983416303</v>
      </c>
      <c r="V8" s="16"/>
      <c r="W8" s="16">
        <v>0.49593495934959297</v>
      </c>
      <c r="X8" s="16"/>
      <c r="Y8" s="16">
        <v>0.42857142857142899</v>
      </c>
      <c r="Z8" s="16">
        <v>0.29166666666666702</v>
      </c>
      <c r="AA8" s="16">
        <v>0.194444444444444</v>
      </c>
      <c r="AB8" s="16">
        <v>0.77777777777777801</v>
      </c>
      <c r="AC8" s="16"/>
      <c r="AD8" s="16">
        <v>0.47945205479452102</v>
      </c>
      <c r="AE8" s="16">
        <v>0.5</v>
      </c>
      <c r="AF8" s="16">
        <v>0.48979591836734698</v>
      </c>
      <c r="AG8" s="16">
        <v>0.35555555555555601</v>
      </c>
      <c r="AH8" s="16">
        <v>0.32520325203251998</v>
      </c>
      <c r="AI8" s="16">
        <v>0.226190476190476</v>
      </c>
      <c r="AJ8" s="16">
        <v>0.22826086956521699</v>
      </c>
      <c r="AK8" s="16"/>
      <c r="AL8" s="16">
        <v>0.28070175438596501</v>
      </c>
      <c r="AM8" s="16">
        <v>0.40944881889763801</v>
      </c>
      <c r="AN8" s="16">
        <v>0.42533936651583698</v>
      </c>
      <c r="AO8" s="16">
        <v>0.43884892086330901</v>
      </c>
      <c r="AP8" s="16">
        <v>0.52631578947368396</v>
      </c>
      <c r="AQ8" s="16">
        <v>0.4</v>
      </c>
      <c r="AR8" s="16">
        <v>0.5</v>
      </c>
      <c r="AS8" s="16">
        <v>0.133333333333333</v>
      </c>
      <c r="AT8" s="16">
        <v>0.313253012048193</v>
      </c>
      <c r="AU8" s="16">
        <v>0</v>
      </c>
      <c r="AV8" s="16">
        <v>0.21212121212121199</v>
      </c>
      <c r="AW8" s="16">
        <v>0.39534883720930197</v>
      </c>
    </row>
    <row r="9" spans="2:49" x14ac:dyDescent="0.35">
      <c r="B9" s="17" t="s">
        <v>963</v>
      </c>
      <c r="C9" s="16">
        <v>0.15375153751537499</v>
      </c>
      <c r="D9" s="16">
        <v>0.207317073170732</v>
      </c>
      <c r="E9" s="16">
        <v>9.7014925373134303E-2</v>
      </c>
      <c r="F9" s="16">
        <v>0.20168067226890801</v>
      </c>
      <c r="G9" s="16">
        <v>0.18333333333333299</v>
      </c>
      <c r="H9" s="16">
        <v>5.7692307692307702E-2</v>
      </c>
      <c r="I9" s="16">
        <v>0.18181818181818199</v>
      </c>
      <c r="J9" s="16">
        <v>0.14754098360655701</v>
      </c>
      <c r="K9" s="16">
        <v>0.20512820512820501</v>
      </c>
      <c r="L9" s="16">
        <v>0.13750000000000001</v>
      </c>
      <c r="M9" s="16">
        <v>0.12676056338028199</v>
      </c>
      <c r="N9" s="16">
        <v>0.21212121212121199</v>
      </c>
      <c r="O9" s="16">
        <v>6.25E-2</v>
      </c>
      <c r="P9" s="16"/>
      <c r="Q9" s="16">
        <v>0.15552325581395299</v>
      </c>
      <c r="R9" s="16"/>
      <c r="S9" s="16">
        <v>0.15501905972045699</v>
      </c>
      <c r="T9" s="16"/>
      <c r="U9" s="16">
        <v>0.14096185737976799</v>
      </c>
      <c r="V9" s="16"/>
      <c r="W9" s="16">
        <v>0.16260162601625999</v>
      </c>
      <c r="X9" s="16"/>
      <c r="Y9" s="16">
        <v>0.148809523809524</v>
      </c>
      <c r="Z9" s="16">
        <v>0.15909090909090901</v>
      </c>
      <c r="AA9" s="16">
        <v>0.22222222222222199</v>
      </c>
      <c r="AB9" s="16">
        <v>0</v>
      </c>
      <c r="AC9" s="16"/>
      <c r="AD9" s="16">
        <v>9.5890410958904104E-2</v>
      </c>
      <c r="AE9" s="16">
        <v>0.18888888888888899</v>
      </c>
      <c r="AF9" s="16">
        <v>0.11224489795918401</v>
      </c>
      <c r="AG9" s="16">
        <v>0.155555555555556</v>
      </c>
      <c r="AH9" s="16">
        <v>0.219512195121951</v>
      </c>
      <c r="AI9" s="16">
        <v>0.13095238095238099</v>
      </c>
      <c r="AJ9" s="16">
        <v>0.184782608695652</v>
      </c>
      <c r="AK9" s="16"/>
      <c r="AL9" s="16">
        <v>0.22807017543859601</v>
      </c>
      <c r="AM9" s="16">
        <v>0.14960629921259799</v>
      </c>
      <c r="AN9" s="16">
        <v>9.9547511312217202E-2</v>
      </c>
      <c r="AO9" s="16">
        <v>0.15107913669064699</v>
      </c>
      <c r="AP9" s="16">
        <v>0.157894736842105</v>
      </c>
      <c r="AQ9" s="16">
        <v>0.16</v>
      </c>
      <c r="AR9" s="16">
        <v>0</v>
      </c>
      <c r="AS9" s="16">
        <v>0.33333333333333298</v>
      </c>
      <c r="AT9" s="16">
        <v>0.25301204819277101</v>
      </c>
      <c r="AU9" s="16">
        <v>7.69230769230769E-2</v>
      </c>
      <c r="AV9" s="16">
        <v>0.18181818181818199</v>
      </c>
      <c r="AW9" s="16">
        <v>0.116279069767442</v>
      </c>
    </row>
    <row r="10" spans="2:49" x14ac:dyDescent="0.35">
      <c r="B10" s="17" t="s">
        <v>964</v>
      </c>
      <c r="C10" s="16">
        <v>0.185731857318573</v>
      </c>
      <c r="D10" s="16">
        <v>0.219512195121951</v>
      </c>
      <c r="E10" s="16">
        <v>0.164179104477612</v>
      </c>
      <c r="F10" s="16">
        <v>0.19327731092437</v>
      </c>
      <c r="G10" s="16">
        <v>0.133333333333333</v>
      </c>
      <c r="H10" s="16">
        <v>0.25</v>
      </c>
      <c r="I10" s="16">
        <v>0.22727272727272699</v>
      </c>
      <c r="J10" s="16">
        <v>0.19672131147541</v>
      </c>
      <c r="K10" s="16">
        <v>0.15384615384615399</v>
      </c>
      <c r="L10" s="16">
        <v>0.2</v>
      </c>
      <c r="M10" s="16">
        <v>0.154929577464789</v>
      </c>
      <c r="N10" s="16">
        <v>0.12121212121212099</v>
      </c>
      <c r="O10" s="16">
        <v>0.1875</v>
      </c>
      <c r="P10" s="16"/>
      <c r="Q10" s="16">
        <v>0.18023255813953501</v>
      </c>
      <c r="R10" s="16"/>
      <c r="S10" s="16">
        <v>0.18424396442185501</v>
      </c>
      <c r="T10" s="16"/>
      <c r="U10" s="16">
        <v>0.19071310116086199</v>
      </c>
      <c r="V10" s="16"/>
      <c r="W10" s="16">
        <v>0.18699186991869901</v>
      </c>
      <c r="X10" s="16"/>
      <c r="Y10" s="16">
        <v>0.158730158730159</v>
      </c>
      <c r="Z10" s="16">
        <v>0.25</v>
      </c>
      <c r="AA10" s="16">
        <v>0.13888888888888901</v>
      </c>
      <c r="AB10" s="16">
        <v>0</v>
      </c>
      <c r="AC10" s="16"/>
      <c r="AD10" s="16">
        <v>0.15753424657534201</v>
      </c>
      <c r="AE10" s="16">
        <v>8.8888888888888906E-2</v>
      </c>
      <c r="AF10" s="16">
        <v>0.15306122448979601</v>
      </c>
      <c r="AG10" s="16">
        <v>0.211111111111111</v>
      </c>
      <c r="AH10" s="16">
        <v>0.16260162601625999</v>
      </c>
      <c r="AI10" s="16">
        <v>0.273809523809524</v>
      </c>
      <c r="AJ10" s="16">
        <v>0.26086956521739102</v>
      </c>
      <c r="AK10" s="16"/>
      <c r="AL10" s="16">
        <v>0.19298245614035101</v>
      </c>
      <c r="AM10" s="16">
        <v>0.196850393700787</v>
      </c>
      <c r="AN10" s="16">
        <v>0.180995475113122</v>
      </c>
      <c r="AO10" s="16">
        <v>0.17985611510791399</v>
      </c>
      <c r="AP10" s="16">
        <v>5.2631578947368397E-2</v>
      </c>
      <c r="AQ10" s="16">
        <v>0.14000000000000001</v>
      </c>
      <c r="AR10" s="16">
        <v>0</v>
      </c>
      <c r="AS10" s="16">
        <v>0.33333333333333298</v>
      </c>
      <c r="AT10" s="16">
        <v>0.132530120481928</v>
      </c>
      <c r="AU10" s="16">
        <v>0.30769230769230799</v>
      </c>
      <c r="AV10" s="16">
        <v>0.27272727272727298</v>
      </c>
      <c r="AW10" s="16">
        <v>0.209302325581395</v>
      </c>
    </row>
    <row r="11" spans="2:49" x14ac:dyDescent="0.35">
      <c r="B11" s="17" t="s">
        <v>965</v>
      </c>
      <c r="C11" s="16">
        <v>9.2250922509225106E-2</v>
      </c>
      <c r="D11" s="16">
        <v>0.109756097560976</v>
      </c>
      <c r="E11" s="16">
        <v>0.111940298507463</v>
      </c>
      <c r="F11" s="16">
        <v>0.109243697478992</v>
      </c>
      <c r="G11" s="16">
        <v>0.1</v>
      </c>
      <c r="H11" s="16">
        <v>3.8461538461538498E-2</v>
      </c>
      <c r="I11" s="16">
        <v>4.5454545454545497E-2</v>
      </c>
      <c r="J11" s="16">
        <v>0</v>
      </c>
      <c r="K11" s="16">
        <v>0.15384615384615399</v>
      </c>
      <c r="L11" s="16">
        <v>0.17499999999999999</v>
      </c>
      <c r="M11" s="16">
        <v>2.8169014084507001E-2</v>
      </c>
      <c r="N11" s="16">
        <v>3.03030303030303E-2</v>
      </c>
      <c r="O11" s="16">
        <v>0.25</v>
      </c>
      <c r="P11" s="16"/>
      <c r="Q11" s="16">
        <v>9.3023255813953501E-2</v>
      </c>
      <c r="R11" s="16"/>
      <c r="S11" s="16">
        <v>9.2757306226175396E-2</v>
      </c>
      <c r="T11" s="16"/>
      <c r="U11" s="16">
        <v>8.2918739635157501E-2</v>
      </c>
      <c r="V11" s="16"/>
      <c r="W11" s="16">
        <v>4.0650406504064998E-2</v>
      </c>
      <c r="X11" s="16"/>
      <c r="Y11" s="16">
        <v>7.1428571428571397E-2</v>
      </c>
      <c r="Z11" s="16">
        <v>0.12121212121212099</v>
      </c>
      <c r="AA11" s="16">
        <v>0.16666666666666699</v>
      </c>
      <c r="AB11" s="16">
        <v>0.11111111111111099</v>
      </c>
      <c r="AC11" s="16"/>
      <c r="AD11" s="16">
        <v>7.5342465753424695E-2</v>
      </c>
      <c r="AE11" s="16">
        <v>6.6666666666666693E-2</v>
      </c>
      <c r="AF11" s="16">
        <v>7.1428571428571397E-2</v>
      </c>
      <c r="AG11" s="16">
        <v>7.2222222222222202E-2</v>
      </c>
      <c r="AH11" s="16">
        <v>6.50406504065041E-2</v>
      </c>
      <c r="AI11" s="16">
        <v>0.15476190476190499</v>
      </c>
      <c r="AJ11" s="16">
        <v>0.184782608695652</v>
      </c>
      <c r="AK11" s="16"/>
      <c r="AL11" s="16">
        <v>7.0175438596491196E-2</v>
      </c>
      <c r="AM11" s="16">
        <v>0.118110236220472</v>
      </c>
      <c r="AN11" s="16">
        <v>9.0497737556561098E-2</v>
      </c>
      <c r="AO11" s="16">
        <v>5.0359712230215799E-2</v>
      </c>
      <c r="AP11" s="16">
        <v>0.157894736842105</v>
      </c>
      <c r="AQ11" s="16">
        <v>0.08</v>
      </c>
      <c r="AR11" s="16">
        <v>0</v>
      </c>
      <c r="AS11" s="16">
        <v>0.133333333333333</v>
      </c>
      <c r="AT11" s="16">
        <v>0.132530120481928</v>
      </c>
      <c r="AU11" s="16">
        <v>7.69230769230769E-2</v>
      </c>
      <c r="AV11" s="16">
        <v>6.0606060606060601E-2</v>
      </c>
      <c r="AW11" s="16">
        <v>9.3023255813953501E-2</v>
      </c>
    </row>
    <row r="12" spans="2:49" x14ac:dyDescent="0.35">
      <c r="B12" s="17" t="s">
        <v>966</v>
      </c>
      <c r="C12" s="19">
        <v>5.4120541205412098E-2</v>
      </c>
      <c r="D12" s="19">
        <v>4.8780487804878099E-2</v>
      </c>
      <c r="E12" s="19">
        <v>6.7164179104477598E-2</v>
      </c>
      <c r="F12" s="19">
        <v>3.3613445378151301E-2</v>
      </c>
      <c r="G12" s="19">
        <v>6.6666666666666693E-2</v>
      </c>
      <c r="H12" s="19">
        <v>5.7692307692307702E-2</v>
      </c>
      <c r="I12" s="19">
        <v>4.5454545454545497E-2</v>
      </c>
      <c r="J12" s="19">
        <v>6.5573770491803296E-2</v>
      </c>
      <c r="K12" s="19">
        <v>0.128205128205128</v>
      </c>
      <c r="L12" s="19">
        <v>3.7499999999999999E-2</v>
      </c>
      <c r="M12" s="19">
        <v>2.8169014084507001E-2</v>
      </c>
      <c r="N12" s="19">
        <v>6.0606060606060601E-2</v>
      </c>
      <c r="O12" s="19">
        <v>6.25E-2</v>
      </c>
      <c r="P12" s="19"/>
      <c r="Q12" s="19">
        <v>4.6511627906976702E-2</v>
      </c>
      <c r="R12" s="19"/>
      <c r="S12" s="19">
        <v>5.3367217280813201E-2</v>
      </c>
      <c r="T12" s="19"/>
      <c r="U12" s="19">
        <v>4.80928689883914E-2</v>
      </c>
      <c r="V12" s="19"/>
      <c r="W12" s="19">
        <v>3.2520325203252001E-2</v>
      </c>
      <c r="X12" s="19"/>
      <c r="Y12" s="19">
        <v>3.9682539682539701E-2</v>
      </c>
      <c r="Z12" s="19">
        <v>6.8181818181818205E-2</v>
      </c>
      <c r="AA12" s="19">
        <v>0.16666666666666699</v>
      </c>
      <c r="AB12" s="19">
        <v>0</v>
      </c>
      <c r="AC12" s="19"/>
      <c r="AD12" s="19">
        <v>0</v>
      </c>
      <c r="AE12" s="19">
        <v>2.2222222222222199E-2</v>
      </c>
      <c r="AF12" s="19">
        <v>4.08163265306122E-2</v>
      </c>
      <c r="AG12" s="19">
        <v>6.6666666666666693E-2</v>
      </c>
      <c r="AH12" s="19">
        <v>6.50406504065041E-2</v>
      </c>
      <c r="AI12" s="19">
        <v>0.119047619047619</v>
      </c>
      <c r="AJ12" s="19">
        <v>8.6956521739130405E-2</v>
      </c>
      <c r="AK12" s="19"/>
      <c r="AL12" s="19">
        <v>0.12280701754386</v>
      </c>
      <c r="AM12" s="19">
        <v>3.1496062992125998E-2</v>
      </c>
      <c r="AN12" s="19">
        <v>4.9773755656108601E-2</v>
      </c>
      <c r="AO12" s="19">
        <v>5.0359712230215799E-2</v>
      </c>
      <c r="AP12" s="19">
        <v>0</v>
      </c>
      <c r="AQ12" s="19">
        <v>0.06</v>
      </c>
      <c r="AR12" s="19">
        <v>0</v>
      </c>
      <c r="AS12" s="19">
        <v>0</v>
      </c>
      <c r="AT12" s="19">
        <v>3.6144578313252997E-2</v>
      </c>
      <c r="AU12" s="19">
        <v>0</v>
      </c>
      <c r="AV12" s="19">
        <v>0.15151515151515199</v>
      </c>
      <c r="AW12" s="19">
        <v>9.3023255813953501E-2</v>
      </c>
    </row>
    <row r="13" spans="2:49" x14ac:dyDescent="0.35">
      <c r="B13" s="17" t="s">
        <v>36</v>
      </c>
      <c r="C13" s="19">
        <v>0.13653136531365301</v>
      </c>
      <c r="D13" s="19">
        <v>8.5365853658536606E-2</v>
      </c>
      <c r="E13" s="19">
        <v>0.134328358208955</v>
      </c>
      <c r="F13" s="19">
        <v>0.13445378151260501</v>
      </c>
      <c r="G13" s="19">
        <v>0.15</v>
      </c>
      <c r="H13" s="19">
        <v>0.15384615384615399</v>
      </c>
      <c r="I13" s="19">
        <v>0.13636363636363599</v>
      </c>
      <c r="J13" s="19">
        <v>0.13114754098360701</v>
      </c>
      <c r="K13" s="19">
        <v>2.5641025641025599E-2</v>
      </c>
      <c r="L13" s="19">
        <v>0.1875</v>
      </c>
      <c r="M13" s="19">
        <v>0.19718309859154901</v>
      </c>
      <c r="N13" s="19">
        <v>0.12121212121212099</v>
      </c>
      <c r="O13" s="19">
        <v>0.125</v>
      </c>
      <c r="P13" s="19"/>
      <c r="Q13" s="19">
        <v>0.13517441860465099</v>
      </c>
      <c r="R13" s="19"/>
      <c r="S13" s="19">
        <v>0.14104193138500601</v>
      </c>
      <c r="T13" s="19"/>
      <c r="U13" s="19">
        <v>0.13598673300165801</v>
      </c>
      <c r="V13" s="19"/>
      <c r="W13" s="19">
        <v>8.1300813008130093E-2</v>
      </c>
      <c r="X13" s="19"/>
      <c r="Y13" s="19">
        <v>0.15277777777777801</v>
      </c>
      <c r="Z13" s="19">
        <v>0.109848484848485</v>
      </c>
      <c r="AA13" s="19">
        <v>0.11111111111111099</v>
      </c>
      <c r="AB13" s="19">
        <v>0.11111111111111099</v>
      </c>
      <c r="AC13" s="19"/>
      <c r="AD13" s="19">
        <v>0.19178082191780799</v>
      </c>
      <c r="AE13" s="19">
        <v>0.133333333333333</v>
      </c>
      <c r="AF13" s="19">
        <v>0.13265306122449</v>
      </c>
      <c r="AG13" s="19">
        <v>0.13888888888888901</v>
      </c>
      <c r="AH13" s="19">
        <v>0.16260162601625999</v>
      </c>
      <c r="AI13" s="19">
        <v>9.5238095238095205E-2</v>
      </c>
      <c r="AJ13" s="19">
        <v>5.4347826086956499E-2</v>
      </c>
      <c r="AK13" s="19"/>
      <c r="AL13" s="19">
        <v>0.105263157894737</v>
      </c>
      <c r="AM13" s="19">
        <v>9.4488188976377993E-2</v>
      </c>
      <c r="AN13" s="19">
        <v>0.15384615384615399</v>
      </c>
      <c r="AO13" s="19">
        <v>0.12949640287769801</v>
      </c>
      <c r="AP13" s="19">
        <v>0.105263157894737</v>
      </c>
      <c r="AQ13" s="19">
        <v>0.16</v>
      </c>
      <c r="AR13" s="19">
        <v>0.5</v>
      </c>
      <c r="AS13" s="19">
        <v>6.6666666666666693E-2</v>
      </c>
      <c r="AT13" s="19">
        <v>0.132530120481928</v>
      </c>
      <c r="AU13" s="19">
        <v>0.53846153846153799</v>
      </c>
      <c r="AV13" s="19">
        <v>0.12121212121212099</v>
      </c>
      <c r="AW13" s="19">
        <v>9.3023255813953501E-2</v>
      </c>
    </row>
    <row r="14" spans="2:49" x14ac:dyDescent="0.35">
      <c r="B14" s="17" t="s">
        <v>463</v>
      </c>
      <c r="C14" s="20">
        <v>-0.384993849938499</v>
      </c>
      <c r="D14" s="20">
        <v>-0.37804878048780499</v>
      </c>
      <c r="E14" s="20">
        <v>-0.34328358208955201</v>
      </c>
      <c r="F14" s="20">
        <v>-0.38655462184874001</v>
      </c>
      <c r="G14" s="20">
        <v>-0.38333333333333303</v>
      </c>
      <c r="H14" s="20">
        <v>-0.40384615384615402</v>
      </c>
      <c r="I14" s="20">
        <v>-0.45454545454545398</v>
      </c>
      <c r="J14" s="20">
        <v>-0.54098360655737698</v>
      </c>
      <c r="K14" s="20">
        <v>-0.256410256410256</v>
      </c>
      <c r="L14" s="20">
        <v>-0.1875</v>
      </c>
      <c r="M14" s="20">
        <v>-0.53521126760563398</v>
      </c>
      <c r="N14" s="20">
        <v>-0.57575757575757602</v>
      </c>
      <c r="O14" s="20">
        <v>-6.25E-2</v>
      </c>
      <c r="P14" s="20"/>
      <c r="Q14" s="20">
        <v>-0.40552325581395299</v>
      </c>
      <c r="R14" s="20"/>
      <c r="S14" s="20">
        <v>-0.38246505717916102</v>
      </c>
      <c r="T14" s="20"/>
      <c r="U14" s="20">
        <v>-0.411276948590381</v>
      </c>
      <c r="V14" s="20"/>
      <c r="W14" s="20">
        <v>-0.585365853658536</v>
      </c>
      <c r="X14" s="20"/>
      <c r="Y14" s="20">
        <v>-0.466269841269841</v>
      </c>
      <c r="Z14" s="20">
        <v>-0.26136363636363602</v>
      </c>
      <c r="AA14" s="20">
        <v>-8.3333333333333301E-2</v>
      </c>
      <c r="AB14" s="20">
        <v>-0.66666666666666696</v>
      </c>
      <c r="AC14" s="20"/>
      <c r="AD14" s="20">
        <v>-0.5</v>
      </c>
      <c r="AE14" s="20">
        <v>-0.6</v>
      </c>
      <c r="AF14" s="20">
        <v>-0.48979591836734698</v>
      </c>
      <c r="AG14" s="20">
        <v>-0.37222222222222201</v>
      </c>
      <c r="AH14" s="20">
        <v>-0.41463414634146301</v>
      </c>
      <c r="AI14" s="20">
        <v>-8.3333333333333301E-2</v>
      </c>
      <c r="AJ14" s="20">
        <v>-0.141304347826087</v>
      </c>
      <c r="AK14" s="20"/>
      <c r="AL14" s="20">
        <v>-0.31578947368421101</v>
      </c>
      <c r="AM14" s="20">
        <v>-0.40944881889763801</v>
      </c>
      <c r="AN14" s="20">
        <v>-0.38461538461538503</v>
      </c>
      <c r="AO14" s="20">
        <v>-0.48920863309352502</v>
      </c>
      <c r="AP14" s="20">
        <v>-0.52631578947368396</v>
      </c>
      <c r="AQ14" s="20">
        <v>-0.42</v>
      </c>
      <c r="AR14" s="20">
        <v>-0.5</v>
      </c>
      <c r="AS14" s="20">
        <v>-0.33333333333333298</v>
      </c>
      <c r="AT14" s="20">
        <v>-0.39759036144578302</v>
      </c>
      <c r="AU14" s="20">
        <v>0</v>
      </c>
      <c r="AV14" s="20">
        <v>-0.18181818181818199</v>
      </c>
      <c r="AW14" s="20">
        <v>-0.32558139534883701</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971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0.37761377613776098</v>
      </c>
      <c r="D8" s="16">
        <v>0.34146341463414598</v>
      </c>
      <c r="E8" s="16">
        <v>0.43283582089552203</v>
      </c>
      <c r="F8" s="16">
        <v>0.32773109243697501</v>
      </c>
      <c r="G8" s="16">
        <v>0.31666666666666698</v>
      </c>
      <c r="H8" s="16">
        <v>0.42307692307692302</v>
      </c>
      <c r="I8" s="16">
        <v>0.42424242424242398</v>
      </c>
      <c r="J8" s="16">
        <v>0.42622950819672101</v>
      </c>
      <c r="K8" s="16">
        <v>0.35897435897435898</v>
      </c>
      <c r="L8" s="16">
        <v>0.25</v>
      </c>
      <c r="M8" s="16">
        <v>0.50704225352112697</v>
      </c>
      <c r="N8" s="16">
        <v>0.36363636363636398</v>
      </c>
      <c r="O8" s="16">
        <v>0.3125</v>
      </c>
      <c r="P8" s="16"/>
      <c r="Q8" s="16">
        <v>0.38226744186046502</v>
      </c>
      <c r="R8" s="16"/>
      <c r="S8" s="16">
        <v>0.376111817026684</v>
      </c>
      <c r="T8" s="16"/>
      <c r="U8" s="16">
        <v>0.39469320066335001</v>
      </c>
      <c r="V8" s="16"/>
      <c r="W8" s="16">
        <v>0.48780487804877998</v>
      </c>
      <c r="X8" s="16"/>
      <c r="Y8" s="16">
        <v>0.41071428571428598</v>
      </c>
      <c r="Z8" s="16">
        <v>0.33333333333333298</v>
      </c>
      <c r="AA8" s="16">
        <v>0.16666666666666699</v>
      </c>
      <c r="AB8" s="16">
        <v>0.66666666666666696</v>
      </c>
      <c r="AC8" s="16"/>
      <c r="AD8" s="16">
        <v>0.40410958904109601</v>
      </c>
      <c r="AE8" s="16">
        <v>0.47777777777777802</v>
      </c>
      <c r="AF8" s="16">
        <v>0.45918367346938799</v>
      </c>
      <c r="AG8" s="16">
        <v>0.38888888888888901</v>
      </c>
      <c r="AH8" s="16">
        <v>0.36585365853658502</v>
      </c>
      <c r="AI8" s="16">
        <v>0.226190476190476</v>
      </c>
      <c r="AJ8" s="16">
        <v>0.282608695652174</v>
      </c>
      <c r="AK8" s="16"/>
      <c r="AL8" s="16">
        <v>0.26315789473684198</v>
      </c>
      <c r="AM8" s="16">
        <v>0.35433070866141703</v>
      </c>
      <c r="AN8" s="16">
        <v>0.38009049773755699</v>
      </c>
      <c r="AO8" s="16">
        <v>0.47482014388489202</v>
      </c>
      <c r="AP8" s="16">
        <v>0.52631578947368396</v>
      </c>
      <c r="AQ8" s="16">
        <v>0.44</v>
      </c>
      <c r="AR8" s="16">
        <v>0.5</v>
      </c>
      <c r="AS8" s="16">
        <v>0.133333333333333</v>
      </c>
      <c r="AT8" s="16">
        <v>0.313253012048193</v>
      </c>
      <c r="AU8" s="16">
        <v>7.69230769230769E-2</v>
      </c>
      <c r="AV8" s="16">
        <v>0.33333333333333298</v>
      </c>
      <c r="AW8" s="16">
        <v>0.48837209302325602</v>
      </c>
    </row>
    <row r="9" spans="2:49" x14ac:dyDescent="0.35">
      <c r="B9" s="17" t="s">
        <v>963</v>
      </c>
      <c r="C9" s="16">
        <v>0.109471094710947</v>
      </c>
      <c r="D9" s="16">
        <v>0.15853658536585399</v>
      </c>
      <c r="E9" s="16">
        <v>4.47761194029851E-2</v>
      </c>
      <c r="F9" s="16">
        <v>0.159663865546218</v>
      </c>
      <c r="G9" s="16">
        <v>0.133333333333333</v>
      </c>
      <c r="H9" s="16">
        <v>0.115384615384615</v>
      </c>
      <c r="I9" s="16">
        <v>0.10606060606060599</v>
      </c>
      <c r="J9" s="16">
        <v>0.13114754098360701</v>
      </c>
      <c r="K9" s="16">
        <v>0.20512820512820501</v>
      </c>
      <c r="L9" s="16">
        <v>6.25E-2</v>
      </c>
      <c r="M9" s="16">
        <v>7.0422535211267595E-2</v>
      </c>
      <c r="N9" s="16">
        <v>0.12121212121212099</v>
      </c>
      <c r="O9" s="16">
        <v>0</v>
      </c>
      <c r="P9" s="16"/>
      <c r="Q9" s="16">
        <v>0.10901162790697699</v>
      </c>
      <c r="R9" s="16"/>
      <c r="S9" s="16">
        <v>0.11054637865311299</v>
      </c>
      <c r="T9" s="16"/>
      <c r="U9" s="16">
        <v>0.10116086235489199</v>
      </c>
      <c r="V9" s="16"/>
      <c r="W9" s="16">
        <v>0.12195121951219499</v>
      </c>
      <c r="X9" s="16"/>
      <c r="Y9" s="16">
        <v>0.11111111111111099</v>
      </c>
      <c r="Z9" s="16">
        <v>9.4696969696969696E-2</v>
      </c>
      <c r="AA9" s="16">
        <v>0.194444444444444</v>
      </c>
      <c r="AB9" s="16">
        <v>0.11111111111111099</v>
      </c>
      <c r="AC9" s="16"/>
      <c r="AD9" s="16">
        <v>0.102739726027397</v>
      </c>
      <c r="AE9" s="16">
        <v>0.1</v>
      </c>
      <c r="AF9" s="16">
        <v>0.122448979591837</v>
      </c>
      <c r="AG9" s="16">
        <v>0.122222222222222</v>
      </c>
      <c r="AH9" s="16">
        <v>0.146341463414634</v>
      </c>
      <c r="AI9" s="16">
        <v>4.7619047619047603E-2</v>
      </c>
      <c r="AJ9" s="16">
        <v>9.7826086956521702E-2</v>
      </c>
      <c r="AK9" s="16"/>
      <c r="AL9" s="16">
        <v>0.140350877192982</v>
      </c>
      <c r="AM9" s="16">
        <v>0.12598425196850399</v>
      </c>
      <c r="AN9" s="16">
        <v>8.5972850678733004E-2</v>
      </c>
      <c r="AO9" s="16">
        <v>0.100719424460432</v>
      </c>
      <c r="AP9" s="16">
        <v>0.157894736842105</v>
      </c>
      <c r="AQ9" s="16">
        <v>0.1</v>
      </c>
      <c r="AR9" s="16">
        <v>0</v>
      </c>
      <c r="AS9" s="16">
        <v>0.133333333333333</v>
      </c>
      <c r="AT9" s="16">
        <v>0.156626506024096</v>
      </c>
      <c r="AU9" s="16">
        <v>0.15384615384615399</v>
      </c>
      <c r="AV9" s="16">
        <v>0.15151515151515199</v>
      </c>
      <c r="AW9" s="16">
        <v>4.6511627906976702E-2</v>
      </c>
    </row>
    <row r="10" spans="2:49" x14ac:dyDescent="0.35">
      <c r="B10" s="17" t="s">
        <v>964</v>
      </c>
      <c r="C10" s="16">
        <v>0.15375153751537499</v>
      </c>
      <c r="D10" s="16">
        <v>0.19512195121951201</v>
      </c>
      <c r="E10" s="16">
        <v>0.15671641791044799</v>
      </c>
      <c r="F10" s="16">
        <v>0.126050420168067</v>
      </c>
      <c r="G10" s="16">
        <v>0.116666666666667</v>
      </c>
      <c r="H10" s="16">
        <v>0.17307692307692299</v>
      </c>
      <c r="I10" s="16">
        <v>0.16666666666666699</v>
      </c>
      <c r="J10" s="16">
        <v>0.16393442622950799</v>
      </c>
      <c r="K10" s="16">
        <v>0.102564102564103</v>
      </c>
      <c r="L10" s="16">
        <v>0.1875</v>
      </c>
      <c r="M10" s="16">
        <v>0.11267605633802801</v>
      </c>
      <c r="N10" s="16">
        <v>0.21212121212121199</v>
      </c>
      <c r="O10" s="16">
        <v>0.125</v>
      </c>
      <c r="P10" s="16"/>
      <c r="Q10" s="16">
        <v>0.148255813953488</v>
      </c>
      <c r="R10" s="16"/>
      <c r="S10" s="16">
        <v>0.152477763659466</v>
      </c>
      <c r="T10" s="16"/>
      <c r="U10" s="16">
        <v>0.14759535655058001</v>
      </c>
      <c r="V10" s="16"/>
      <c r="W10" s="16">
        <v>0.16260162601625999</v>
      </c>
      <c r="X10" s="16"/>
      <c r="Y10" s="16">
        <v>0.13293650793650799</v>
      </c>
      <c r="Z10" s="16">
        <v>0.200757575757576</v>
      </c>
      <c r="AA10" s="16">
        <v>0.13888888888888901</v>
      </c>
      <c r="AB10" s="16">
        <v>0</v>
      </c>
      <c r="AC10" s="16"/>
      <c r="AD10" s="16">
        <v>0.13013698630136999</v>
      </c>
      <c r="AE10" s="16">
        <v>0.1</v>
      </c>
      <c r="AF10" s="16">
        <v>0.17346938775510201</v>
      </c>
      <c r="AG10" s="16">
        <v>0.13888888888888901</v>
      </c>
      <c r="AH10" s="16">
        <v>0.12195121951219499</v>
      </c>
      <c r="AI10" s="16">
        <v>0.25</v>
      </c>
      <c r="AJ10" s="16">
        <v>0.20652173913043501</v>
      </c>
      <c r="AK10" s="16"/>
      <c r="AL10" s="16">
        <v>0.19298245614035101</v>
      </c>
      <c r="AM10" s="16">
        <v>0.14960629921259799</v>
      </c>
      <c r="AN10" s="16">
        <v>0.14027149321266999</v>
      </c>
      <c r="AO10" s="16">
        <v>0.13669064748201401</v>
      </c>
      <c r="AP10" s="16">
        <v>5.2631578947368397E-2</v>
      </c>
      <c r="AQ10" s="16">
        <v>0.1</v>
      </c>
      <c r="AR10" s="16">
        <v>0</v>
      </c>
      <c r="AS10" s="16">
        <v>0.4</v>
      </c>
      <c r="AT10" s="16">
        <v>0.156626506024096</v>
      </c>
      <c r="AU10" s="16">
        <v>0.15384615384615399</v>
      </c>
      <c r="AV10" s="16">
        <v>0.24242424242424199</v>
      </c>
      <c r="AW10" s="16">
        <v>0.209302325581395</v>
      </c>
    </row>
    <row r="11" spans="2:49" x14ac:dyDescent="0.35">
      <c r="B11" s="17" t="s">
        <v>965</v>
      </c>
      <c r="C11" s="16">
        <v>9.2250922509225106E-2</v>
      </c>
      <c r="D11" s="16">
        <v>0.12195121951219499</v>
      </c>
      <c r="E11" s="16">
        <v>0.119402985074627</v>
      </c>
      <c r="F11" s="16">
        <v>5.0420168067226899E-2</v>
      </c>
      <c r="G11" s="16">
        <v>0.1</v>
      </c>
      <c r="H11" s="16">
        <v>9.6153846153846201E-2</v>
      </c>
      <c r="I11" s="16">
        <v>0.12121212121212099</v>
      </c>
      <c r="J11" s="16">
        <v>1.63934426229508E-2</v>
      </c>
      <c r="K11" s="16">
        <v>0.128205128205128</v>
      </c>
      <c r="L11" s="16">
        <v>0.13750000000000001</v>
      </c>
      <c r="M11" s="16">
        <v>5.63380281690141E-2</v>
      </c>
      <c r="N11" s="16">
        <v>0</v>
      </c>
      <c r="O11" s="16">
        <v>0.1875</v>
      </c>
      <c r="P11" s="16"/>
      <c r="Q11" s="16">
        <v>8.57558139534884E-2</v>
      </c>
      <c r="R11" s="16"/>
      <c r="S11" s="16">
        <v>9.0216010165184199E-2</v>
      </c>
      <c r="T11" s="16"/>
      <c r="U11" s="16">
        <v>7.7943615257048099E-2</v>
      </c>
      <c r="V11" s="16"/>
      <c r="W11" s="16">
        <v>2.4390243902439001E-2</v>
      </c>
      <c r="X11" s="16"/>
      <c r="Y11" s="16">
        <v>6.1507936507936498E-2</v>
      </c>
      <c r="Z11" s="16">
        <v>0.140151515151515</v>
      </c>
      <c r="AA11" s="16">
        <v>0.16666666666666699</v>
      </c>
      <c r="AB11" s="16">
        <v>0.11111111111111099</v>
      </c>
      <c r="AC11" s="16"/>
      <c r="AD11" s="16">
        <v>4.7945205479452101E-2</v>
      </c>
      <c r="AE11" s="16">
        <v>5.5555555555555601E-2</v>
      </c>
      <c r="AF11" s="16">
        <v>5.10204081632653E-2</v>
      </c>
      <c r="AG11" s="16">
        <v>8.8888888888888906E-2</v>
      </c>
      <c r="AH11" s="16">
        <v>0.113821138211382</v>
      </c>
      <c r="AI11" s="16">
        <v>0.17857142857142899</v>
      </c>
      <c r="AJ11" s="16">
        <v>0.141304347826087</v>
      </c>
      <c r="AK11" s="16"/>
      <c r="AL11" s="16">
        <v>0.105263157894737</v>
      </c>
      <c r="AM11" s="16">
        <v>0.15748031496063</v>
      </c>
      <c r="AN11" s="16">
        <v>7.69230769230769E-2</v>
      </c>
      <c r="AO11" s="16">
        <v>5.0359712230215799E-2</v>
      </c>
      <c r="AP11" s="16">
        <v>0</v>
      </c>
      <c r="AQ11" s="16">
        <v>0.02</v>
      </c>
      <c r="AR11" s="16">
        <v>0</v>
      </c>
      <c r="AS11" s="16">
        <v>6.6666666666666693E-2</v>
      </c>
      <c r="AT11" s="16">
        <v>0.14457831325301199</v>
      </c>
      <c r="AU11" s="16">
        <v>0</v>
      </c>
      <c r="AV11" s="16">
        <v>9.0909090909090898E-2</v>
      </c>
      <c r="AW11" s="16">
        <v>0.116279069767442</v>
      </c>
    </row>
    <row r="12" spans="2:49" x14ac:dyDescent="0.35">
      <c r="B12" s="17" t="s">
        <v>966</v>
      </c>
      <c r="C12" s="19">
        <v>5.4120541205412098E-2</v>
      </c>
      <c r="D12" s="19">
        <v>4.8780487804878099E-2</v>
      </c>
      <c r="E12" s="19">
        <v>2.2388059701492501E-2</v>
      </c>
      <c r="F12" s="19">
        <v>5.0420168067226899E-2</v>
      </c>
      <c r="G12" s="19">
        <v>0.1</v>
      </c>
      <c r="H12" s="19">
        <v>3.8461538461538498E-2</v>
      </c>
      <c r="I12" s="19">
        <v>6.0606060606060601E-2</v>
      </c>
      <c r="J12" s="19">
        <v>4.91803278688525E-2</v>
      </c>
      <c r="K12" s="19">
        <v>7.69230769230769E-2</v>
      </c>
      <c r="L12" s="19">
        <v>6.25E-2</v>
      </c>
      <c r="M12" s="19">
        <v>4.2253521126760597E-2</v>
      </c>
      <c r="N12" s="19">
        <v>9.0909090909090898E-2</v>
      </c>
      <c r="O12" s="19">
        <v>0.125</v>
      </c>
      <c r="P12" s="19"/>
      <c r="Q12" s="19">
        <v>5.9593023255813997E-2</v>
      </c>
      <c r="R12" s="19"/>
      <c r="S12" s="19">
        <v>5.4637865311308799E-2</v>
      </c>
      <c r="T12" s="19"/>
      <c r="U12" s="19">
        <v>6.1359867330016603E-2</v>
      </c>
      <c r="V12" s="19"/>
      <c r="W12" s="19">
        <v>4.0650406504064998E-2</v>
      </c>
      <c r="X12" s="19"/>
      <c r="Y12" s="19">
        <v>4.1666666666666699E-2</v>
      </c>
      <c r="Z12" s="19">
        <v>6.8181818181818205E-2</v>
      </c>
      <c r="AA12" s="19">
        <v>0.13888888888888901</v>
      </c>
      <c r="AB12" s="19">
        <v>0</v>
      </c>
      <c r="AC12" s="19"/>
      <c r="AD12" s="19">
        <v>3.42465753424658E-2</v>
      </c>
      <c r="AE12" s="19">
        <v>2.2222222222222199E-2</v>
      </c>
      <c r="AF12" s="19">
        <v>0</v>
      </c>
      <c r="AG12" s="19">
        <v>6.6666666666666693E-2</v>
      </c>
      <c r="AH12" s="19">
        <v>4.0650406504064998E-2</v>
      </c>
      <c r="AI12" s="19">
        <v>0.13095238095238099</v>
      </c>
      <c r="AJ12" s="19">
        <v>9.7826086956521702E-2</v>
      </c>
      <c r="AK12" s="19"/>
      <c r="AL12" s="19">
        <v>8.7719298245614002E-2</v>
      </c>
      <c r="AM12" s="19">
        <v>3.1496062992125998E-2</v>
      </c>
      <c r="AN12" s="19">
        <v>6.7873303167420795E-2</v>
      </c>
      <c r="AO12" s="19">
        <v>5.0359712230215799E-2</v>
      </c>
      <c r="AP12" s="19">
        <v>0.105263157894737</v>
      </c>
      <c r="AQ12" s="19">
        <v>0.04</v>
      </c>
      <c r="AR12" s="19">
        <v>0</v>
      </c>
      <c r="AS12" s="19">
        <v>0.2</v>
      </c>
      <c r="AT12" s="19">
        <v>3.6144578313252997E-2</v>
      </c>
      <c r="AU12" s="19">
        <v>7.69230769230769E-2</v>
      </c>
      <c r="AV12" s="19">
        <v>3.03030303030303E-2</v>
      </c>
      <c r="AW12" s="19">
        <v>2.32558139534884E-2</v>
      </c>
    </row>
    <row r="13" spans="2:49" x14ac:dyDescent="0.35">
      <c r="B13" s="17" t="s">
        <v>36</v>
      </c>
      <c r="C13" s="19">
        <v>0.212792127921279</v>
      </c>
      <c r="D13" s="19">
        <v>0.134146341463415</v>
      </c>
      <c r="E13" s="19">
        <v>0.22388059701492499</v>
      </c>
      <c r="F13" s="19">
        <v>0.28571428571428598</v>
      </c>
      <c r="G13" s="19">
        <v>0.233333333333333</v>
      </c>
      <c r="H13" s="19">
        <v>0.15384615384615399</v>
      </c>
      <c r="I13" s="19">
        <v>0.12121212121212099</v>
      </c>
      <c r="J13" s="19">
        <v>0.213114754098361</v>
      </c>
      <c r="K13" s="19">
        <v>0.128205128205128</v>
      </c>
      <c r="L13" s="19">
        <v>0.3</v>
      </c>
      <c r="M13" s="19">
        <v>0.21126760563380301</v>
      </c>
      <c r="N13" s="19">
        <v>0.21212121212121199</v>
      </c>
      <c r="O13" s="19">
        <v>0.25</v>
      </c>
      <c r="P13" s="19"/>
      <c r="Q13" s="19">
        <v>0.21511627906976699</v>
      </c>
      <c r="R13" s="19"/>
      <c r="S13" s="19">
        <v>0.21601016518424401</v>
      </c>
      <c r="T13" s="19"/>
      <c r="U13" s="19">
        <v>0.217247097844113</v>
      </c>
      <c r="V13" s="19"/>
      <c r="W13" s="19">
        <v>0.16260162601625999</v>
      </c>
      <c r="X13" s="19"/>
      <c r="Y13" s="19">
        <v>0.24206349206349201</v>
      </c>
      <c r="Z13" s="19">
        <v>0.16287878787878801</v>
      </c>
      <c r="AA13" s="19">
        <v>0.194444444444444</v>
      </c>
      <c r="AB13" s="19">
        <v>0.11111111111111099</v>
      </c>
      <c r="AC13" s="19"/>
      <c r="AD13" s="19">
        <v>0.28082191780821902</v>
      </c>
      <c r="AE13" s="19">
        <v>0.24444444444444399</v>
      </c>
      <c r="AF13" s="19">
        <v>0.19387755102040799</v>
      </c>
      <c r="AG13" s="19">
        <v>0.194444444444444</v>
      </c>
      <c r="AH13" s="19">
        <v>0.211382113821138</v>
      </c>
      <c r="AI13" s="19">
        <v>0.16666666666666699</v>
      </c>
      <c r="AJ13" s="19">
        <v>0.173913043478261</v>
      </c>
      <c r="AK13" s="19"/>
      <c r="AL13" s="19">
        <v>0.21052631578947401</v>
      </c>
      <c r="AM13" s="19">
        <v>0.181102362204724</v>
      </c>
      <c r="AN13" s="19">
        <v>0.24886877828054299</v>
      </c>
      <c r="AO13" s="19">
        <v>0.18705035971223</v>
      </c>
      <c r="AP13" s="19">
        <v>0.157894736842105</v>
      </c>
      <c r="AQ13" s="19">
        <v>0.3</v>
      </c>
      <c r="AR13" s="19">
        <v>0.5</v>
      </c>
      <c r="AS13" s="19">
        <v>6.6666666666666693E-2</v>
      </c>
      <c r="AT13" s="19">
        <v>0.19277108433734899</v>
      </c>
      <c r="AU13" s="19">
        <v>0.53846153846153799</v>
      </c>
      <c r="AV13" s="19">
        <v>0.15151515151515199</v>
      </c>
      <c r="AW13" s="19">
        <v>0.116279069767442</v>
      </c>
    </row>
    <row r="14" spans="2:49" x14ac:dyDescent="0.35">
      <c r="B14" s="17" t="s">
        <v>463</v>
      </c>
      <c r="C14" s="20">
        <v>-0.340713407134071</v>
      </c>
      <c r="D14" s="20">
        <v>-0.32926829268292701</v>
      </c>
      <c r="E14" s="20">
        <v>-0.33582089552238797</v>
      </c>
      <c r="F14" s="20">
        <v>-0.38655462184873901</v>
      </c>
      <c r="G14" s="20">
        <v>-0.25</v>
      </c>
      <c r="H14" s="20">
        <v>-0.40384615384615402</v>
      </c>
      <c r="I14" s="20">
        <v>-0.34848484848484801</v>
      </c>
      <c r="J14" s="20">
        <v>-0.49180327868852503</v>
      </c>
      <c r="K14" s="20">
        <v>-0.35897435897435898</v>
      </c>
      <c r="L14" s="20">
        <v>-0.1125</v>
      </c>
      <c r="M14" s="20">
        <v>-0.47887323943662002</v>
      </c>
      <c r="N14" s="20">
        <v>-0.39393939393939398</v>
      </c>
      <c r="O14" s="20">
        <v>0</v>
      </c>
      <c r="P14" s="20"/>
      <c r="Q14" s="20">
        <v>-0.34593023255813898</v>
      </c>
      <c r="R14" s="20"/>
      <c r="S14" s="20">
        <v>-0.34180432020330398</v>
      </c>
      <c r="T14" s="20"/>
      <c r="U14" s="20">
        <v>-0.35655058043117699</v>
      </c>
      <c r="V14" s="20"/>
      <c r="W14" s="20">
        <v>-0.54471544715447195</v>
      </c>
      <c r="X14" s="20"/>
      <c r="Y14" s="20">
        <v>-0.418650793650794</v>
      </c>
      <c r="Z14" s="20">
        <v>-0.21969696969697</v>
      </c>
      <c r="AA14" s="20">
        <v>-5.5555555555555497E-2</v>
      </c>
      <c r="AB14" s="20">
        <v>-0.66666666666666696</v>
      </c>
      <c r="AC14" s="20"/>
      <c r="AD14" s="20">
        <v>-0.42465753424657499</v>
      </c>
      <c r="AE14" s="20">
        <v>-0.5</v>
      </c>
      <c r="AF14" s="20">
        <v>-0.530612244897959</v>
      </c>
      <c r="AG14" s="20">
        <v>-0.35555555555555601</v>
      </c>
      <c r="AH14" s="20">
        <v>-0.35772357723577197</v>
      </c>
      <c r="AI14" s="20">
        <v>3.5714285714285698E-2</v>
      </c>
      <c r="AJ14" s="20">
        <v>-0.141304347826087</v>
      </c>
      <c r="AK14" s="20"/>
      <c r="AL14" s="20">
        <v>-0.21052631578947401</v>
      </c>
      <c r="AM14" s="20">
        <v>-0.291338582677165</v>
      </c>
      <c r="AN14" s="20">
        <v>-0.32126696832579199</v>
      </c>
      <c r="AO14" s="20">
        <v>-0.47482014388489202</v>
      </c>
      <c r="AP14" s="20">
        <v>-0.57894736842105299</v>
      </c>
      <c r="AQ14" s="20">
        <v>-0.48</v>
      </c>
      <c r="AR14" s="20">
        <v>-0.5</v>
      </c>
      <c r="AS14" s="20">
        <v>0</v>
      </c>
      <c r="AT14" s="20">
        <v>-0.28915662650602397</v>
      </c>
      <c r="AU14" s="20">
        <v>-0.15384615384615399</v>
      </c>
      <c r="AV14" s="20">
        <v>-0.36363636363636398</v>
      </c>
      <c r="AW14" s="20">
        <v>-0.39534883720930197</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972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0.56334563345633504</v>
      </c>
      <c r="D8" s="16">
        <v>0.47560975609756101</v>
      </c>
      <c r="E8" s="16">
        <v>0.61940298507462699</v>
      </c>
      <c r="F8" s="16">
        <v>0.630252100840336</v>
      </c>
      <c r="G8" s="16">
        <v>0.51666666666666705</v>
      </c>
      <c r="H8" s="16">
        <v>0.55769230769230804</v>
      </c>
      <c r="I8" s="16">
        <v>0.54545454545454497</v>
      </c>
      <c r="J8" s="16">
        <v>0.60655737704918</v>
      </c>
      <c r="K8" s="16">
        <v>0.512820512820513</v>
      </c>
      <c r="L8" s="16">
        <v>0.4375</v>
      </c>
      <c r="M8" s="16">
        <v>0.63380281690140805</v>
      </c>
      <c r="N8" s="16">
        <v>0.51515151515151503</v>
      </c>
      <c r="O8" s="16">
        <v>0.6875</v>
      </c>
      <c r="P8" s="16"/>
      <c r="Q8" s="16">
        <v>0.57122093023255804</v>
      </c>
      <c r="R8" s="16"/>
      <c r="S8" s="16">
        <v>0.56035578144853904</v>
      </c>
      <c r="T8" s="16"/>
      <c r="U8" s="16">
        <v>0.57877280265340003</v>
      </c>
      <c r="V8" s="16"/>
      <c r="W8" s="16">
        <v>0.68292682926829296</v>
      </c>
      <c r="X8" s="16"/>
      <c r="Y8" s="16">
        <v>0.58730158730158699</v>
      </c>
      <c r="Z8" s="16">
        <v>0.51893939393939403</v>
      </c>
      <c r="AA8" s="16">
        <v>0.52777777777777801</v>
      </c>
      <c r="AB8" s="16">
        <v>0.66666666666666696</v>
      </c>
      <c r="AC8" s="16"/>
      <c r="AD8" s="16">
        <v>0.57534246575342496</v>
      </c>
      <c r="AE8" s="16">
        <v>0.7</v>
      </c>
      <c r="AF8" s="16">
        <v>0.530612244897959</v>
      </c>
      <c r="AG8" s="16">
        <v>0.56111111111111101</v>
      </c>
      <c r="AH8" s="16">
        <v>0.57723577235772405</v>
      </c>
      <c r="AI8" s="16">
        <v>0.51190476190476197</v>
      </c>
      <c r="AJ8" s="16">
        <v>0.47826086956521702</v>
      </c>
      <c r="AK8" s="16"/>
      <c r="AL8" s="16">
        <v>0.54385964912280704</v>
      </c>
      <c r="AM8" s="16">
        <v>0.64566929133858297</v>
      </c>
      <c r="AN8" s="16">
        <v>0.55203619909502299</v>
      </c>
      <c r="AO8" s="16">
        <v>0.58992805755395705</v>
      </c>
      <c r="AP8" s="16">
        <v>0.73684210526315796</v>
      </c>
      <c r="AQ8" s="16">
        <v>0.57999999999999996</v>
      </c>
      <c r="AR8" s="16">
        <v>0.5</v>
      </c>
      <c r="AS8" s="16">
        <v>0.4</v>
      </c>
      <c r="AT8" s="16">
        <v>0.530120481927711</v>
      </c>
      <c r="AU8" s="16">
        <v>0.15384615384615399</v>
      </c>
      <c r="AV8" s="16">
        <v>0.48484848484848497</v>
      </c>
      <c r="AW8" s="16">
        <v>0.581395348837209</v>
      </c>
    </row>
    <row r="9" spans="2:49" x14ac:dyDescent="0.35">
      <c r="B9" s="17" t="s">
        <v>963</v>
      </c>
      <c r="C9" s="16">
        <v>0.118081180811808</v>
      </c>
      <c r="D9" s="16">
        <v>0.18292682926829301</v>
      </c>
      <c r="E9" s="16">
        <v>8.2089552238805999E-2</v>
      </c>
      <c r="F9" s="16">
        <v>0.109243697478992</v>
      </c>
      <c r="G9" s="16">
        <v>0.15</v>
      </c>
      <c r="H9" s="16">
        <v>0.15384615384615399</v>
      </c>
      <c r="I9" s="16">
        <v>9.0909090909090898E-2</v>
      </c>
      <c r="J9" s="16">
        <v>3.2786885245901599E-2</v>
      </c>
      <c r="K9" s="16">
        <v>0.15384615384615399</v>
      </c>
      <c r="L9" s="16">
        <v>0.13750000000000001</v>
      </c>
      <c r="M9" s="16">
        <v>0.11267605633802801</v>
      </c>
      <c r="N9" s="16">
        <v>0.15151515151515199</v>
      </c>
      <c r="O9" s="16">
        <v>0.125</v>
      </c>
      <c r="P9" s="16"/>
      <c r="Q9" s="16">
        <v>0.12063953488372101</v>
      </c>
      <c r="R9" s="16"/>
      <c r="S9" s="16">
        <v>0.118170266836086</v>
      </c>
      <c r="T9" s="16"/>
      <c r="U9" s="16">
        <v>0.112769485903814</v>
      </c>
      <c r="V9" s="16"/>
      <c r="W9" s="16">
        <v>8.1300813008130093E-2</v>
      </c>
      <c r="X9" s="16"/>
      <c r="Y9" s="16">
        <v>0.107142857142857</v>
      </c>
      <c r="Z9" s="16">
        <v>0.15151515151515199</v>
      </c>
      <c r="AA9" s="16">
        <v>5.5555555555555601E-2</v>
      </c>
      <c r="AB9" s="16">
        <v>0</v>
      </c>
      <c r="AC9" s="16"/>
      <c r="AD9" s="16">
        <v>8.9041095890410996E-2</v>
      </c>
      <c r="AE9" s="16">
        <v>7.7777777777777807E-2</v>
      </c>
      <c r="AF9" s="16">
        <v>0.13265306122449</v>
      </c>
      <c r="AG9" s="16">
        <v>0.105555555555556</v>
      </c>
      <c r="AH9" s="16">
        <v>0.105691056910569</v>
      </c>
      <c r="AI9" s="16">
        <v>0.13095238095238099</v>
      </c>
      <c r="AJ9" s="16">
        <v>0.217391304347826</v>
      </c>
      <c r="AK9" s="16"/>
      <c r="AL9" s="16">
        <v>0.19298245614035101</v>
      </c>
      <c r="AM9" s="16">
        <v>7.8740157480315001E-2</v>
      </c>
      <c r="AN9" s="16">
        <v>0.108597285067873</v>
      </c>
      <c r="AO9" s="16">
        <v>0.12949640287769801</v>
      </c>
      <c r="AP9" s="16">
        <v>5.2631578947368397E-2</v>
      </c>
      <c r="AQ9" s="16">
        <v>0.12</v>
      </c>
      <c r="AR9" s="16">
        <v>0</v>
      </c>
      <c r="AS9" s="16">
        <v>0.133333333333333</v>
      </c>
      <c r="AT9" s="16">
        <v>0.14457831325301199</v>
      </c>
      <c r="AU9" s="16">
        <v>7.69230769230769E-2</v>
      </c>
      <c r="AV9" s="16">
        <v>0.12121212121212099</v>
      </c>
      <c r="AW9" s="16">
        <v>0.13953488372093001</v>
      </c>
    </row>
    <row r="10" spans="2:49" x14ac:dyDescent="0.35">
      <c r="B10" s="17" t="s">
        <v>964</v>
      </c>
      <c r="C10" s="16">
        <v>0.107011070110701</v>
      </c>
      <c r="D10" s="16">
        <v>0.109756097560976</v>
      </c>
      <c r="E10" s="16">
        <v>0.14925373134328401</v>
      </c>
      <c r="F10" s="16">
        <v>7.5630252100840303E-2</v>
      </c>
      <c r="G10" s="16">
        <v>8.3333333333333301E-2</v>
      </c>
      <c r="H10" s="16">
        <v>0.134615384615385</v>
      </c>
      <c r="I10" s="16">
        <v>0.16666666666666699</v>
      </c>
      <c r="J10" s="16">
        <v>9.8360655737704902E-2</v>
      </c>
      <c r="K10" s="16">
        <v>7.69230769230769E-2</v>
      </c>
      <c r="L10" s="16">
        <v>0.125</v>
      </c>
      <c r="M10" s="16">
        <v>4.2253521126760597E-2</v>
      </c>
      <c r="N10" s="16">
        <v>9.0909090909090898E-2</v>
      </c>
      <c r="O10" s="16">
        <v>6.25E-2</v>
      </c>
      <c r="P10" s="16"/>
      <c r="Q10" s="16">
        <v>0.104651162790698</v>
      </c>
      <c r="R10" s="16"/>
      <c r="S10" s="16">
        <v>0.105463786531131</v>
      </c>
      <c r="T10" s="16"/>
      <c r="U10" s="16">
        <v>0.10116086235489199</v>
      </c>
      <c r="V10" s="16"/>
      <c r="W10" s="16">
        <v>0.12195121951219499</v>
      </c>
      <c r="X10" s="16"/>
      <c r="Y10" s="16">
        <v>8.9285714285714302E-2</v>
      </c>
      <c r="Z10" s="16">
        <v>0.14772727272727301</v>
      </c>
      <c r="AA10" s="16">
        <v>8.3333333333333301E-2</v>
      </c>
      <c r="AB10" s="16">
        <v>0</v>
      </c>
      <c r="AC10" s="16"/>
      <c r="AD10" s="16">
        <v>0.102739726027397</v>
      </c>
      <c r="AE10" s="16">
        <v>3.3333333333333298E-2</v>
      </c>
      <c r="AF10" s="16">
        <v>0.15306122448979601</v>
      </c>
      <c r="AG10" s="16">
        <v>6.6666666666666693E-2</v>
      </c>
      <c r="AH10" s="16">
        <v>9.7560975609756101E-2</v>
      </c>
      <c r="AI10" s="16">
        <v>0.226190476190476</v>
      </c>
      <c r="AJ10" s="16">
        <v>0.119565217391304</v>
      </c>
      <c r="AK10" s="16"/>
      <c r="AL10" s="16">
        <v>0.105263157894737</v>
      </c>
      <c r="AM10" s="16">
        <v>9.4488188976377993E-2</v>
      </c>
      <c r="AN10" s="16">
        <v>9.5022624434389094E-2</v>
      </c>
      <c r="AO10" s="16">
        <v>8.6330935251798593E-2</v>
      </c>
      <c r="AP10" s="16">
        <v>0.105263157894737</v>
      </c>
      <c r="AQ10" s="16">
        <v>0.1</v>
      </c>
      <c r="AR10" s="16">
        <v>0</v>
      </c>
      <c r="AS10" s="16">
        <v>0.33333333333333298</v>
      </c>
      <c r="AT10" s="16">
        <v>0.156626506024096</v>
      </c>
      <c r="AU10" s="16">
        <v>0.15384615384615399</v>
      </c>
      <c r="AV10" s="16">
        <v>6.0606060606060601E-2</v>
      </c>
      <c r="AW10" s="16">
        <v>0.13953488372093001</v>
      </c>
    </row>
    <row r="11" spans="2:49" x14ac:dyDescent="0.35">
      <c r="B11" s="17" t="s">
        <v>965</v>
      </c>
      <c r="C11" s="16">
        <v>3.6900369003690002E-2</v>
      </c>
      <c r="D11" s="16">
        <v>4.8780487804878099E-2</v>
      </c>
      <c r="E11" s="16">
        <v>2.2388059701492501E-2</v>
      </c>
      <c r="F11" s="16">
        <v>1.6806722689075598E-2</v>
      </c>
      <c r="G11" s="16">
        <v>0.05</v>
      </c>
      <c r="H11" s="16">
        <v>3.8461538461538498E-2</v>
      </c>
      <c r="I11" s="16">
        <v>3.03030303030303E-2</v>
      </c>
      <c r="J11" s="16">
        <v>1.63934426229508E-2</v>
      </c>
      <c r="K11" s="16">
        <v>5.1282051282051301E-2</v>
      </c>
      <c r="L11" s="16">
        <v>0.1125</v>
      </c>
      <c r="M11" s="16">
        <v>1.4084507042253501E-2</v>
      </c>
      <c r="N11" s="16">
        <v>3.03030303030303E-2</v>
      </c>
      <c r="O11" s="16">
        <v>0</v>
      </c>
      <c r="P11" s="16"/>
      <c r="Q11" s="16">
        <v>3.1976744186046499E-2</v>
      </c>
      <c r="R11" s="16"/>
      <c r="S11" s="16">
        <v>3.5578144853875497E-2</v>
      </c>
      <c r="T11" s="16"/>
      <c r="U11" s="16">
        <v>3.4825870646766198E-2</v>
      </c>
      <c r="V11" s="16"/>
      <c r="W11" s="16">
        <v>1.6260162601626001E-2</v>
      </c>
      <c r="X11" s="16"/>
      <c r="Y11" s="16">
        <v>1.9841269841269799E-2</v>
      </c>
      <c r="Z11" s="16">
        <v>5.3030303030302997E-2</v>
      </c>
      <c r="AA11" s="16">
        <v>0.13888888888888901</v>
      </c>
      <c r="AB11" s="16">
        <v>0.11111111111111099</v>
      </c>
      <c r="AC11" s="16"/>
      <c r="AD11" s="16">
        <v>2.0547945205479499E-2</v>
      </c>
      <c r="AE11" s="16">
        <v>2.2222222222222199E-2</v>
      </c>
      <c r="AF11" s="16">
        <v>2.04081632653061E-2</v>
      </c>
      <c r="AG11" s="16">
        <v>3.3333333333333298E-2</v>
      </c>
      <c r="AH11" s="16">
        <v>4.0650406504064998E-2</v>
      </c>
      <c r="AI11" s="16">
        <v>3.5714285714285698E-2</v>
      </c>
      <c r="AJ11" s="16">
        <v>9.7826086956521702E-2</v>
      </c>
      <c r="AK11" s="16"/>
      <c r="AL11" s="16">
        <v>5.2631578947368397E-2</v>
      </c>
      <c r="AM11" s="16">
        <v>7.0866141732283505E-2</v>
      </c>
      <c r="AN11" s="16">
        <v>2.7149321266968299E-2</v>
      </c>
      <c r="AO11" s="16">
        <v>1.4388489208633099E-2</v>
      </c>
      <c r="AP11" s="16">
        <v>0</v>
      </c>
      <c r="AQ11" s="16">
        <v>0.02</v>
      </c>
      <c r="AR11" s="16">
        <v>0</v>
      </c>
      <c r="AS11" s="16">
        <v>6.6666666666666693E-2</v>
      </c>
      <c r="AT11" s="16">
        <v>0</v>
      </c>
      <c r="AU11" s="16">
        <v>7.69230769230769E-2</v>
      </c>
      <c r="AV11" s="16">
        <v>6.0606060606060601E-2</v>
      </c>
      <c r="AW11" s="16">
        <v>4.6511627906976702E-2</v>
      </c>
    </row>
    <row r="12" spans="2:49" x14ac:dyDescent="0.35">
      <c r="B12" s="17" t="s">
        <v>966</v>
      </c>
      <c r="C12" s="19">
        <v>2.5830258302582999E-2</v>
      </c>
      <c r="D12" s="19">
        <v>4.8780487804878099E-2</v>
      </c>
      <c r="E12" s="19">
        <v>2.2388059701492501E-2</v>
      </c>
      <c r="F12" s="19">
        <v>1.6806722689075598E-2</v>
      </c>
      <c r="G12" s="19">
        <v>0.05</v>
      </c>
      <c r="H12" s="19">
        <v>0</v>
      </c>
      <c r="I12" s="19">
        <v>0</v>
      </c>
      <c r="J12" s="19">
        <v>4.91803278688525E-2</v>
      </c>
      <c r="K12" s="19">
        <v>5.1282051282051301E-2</v>
      </c>
      <c r="L12" s="19">
        <v>2.5000000000000001E-2</v>
      </c>
      <c r="M12" s="19">
        <v>1.4084507042253501E-2</v>
      </c>
      <c r="N12" s="19">
        <v>3.03030303030303E-2</v>
      </c>
      <c r="O12" s="19">
        <v>0</v>
      </c>
      <c r="P12" s="19"/>
      <c r="Q12" s="19">
        <v>2.7616279069767401E-2</v>
      </c>
      <c r="R12" s="19"/>
      <c r="S12" s="19">
        <v>2.66836086404066E-2</v>
      </c>
      <c r="T12" s="19"/>
      <c r="U12" s="19">
        <v>2.9850746268656699E-2</v>
      </c>
      <c r="V12" s="19"/>
      <c r="W12" s="19">
        <v>8.1300813008130107E-3</v>
      </c>
      <c r="X12" s="19"/>
      <c r="Y12" s="19">
        <v>1.9841269841269799E-2</v>
      </c>
      <c r="Z12" s="19">
        <v>3.03030303030303E-2</v>
      </c>
      <c r="AA12" s="19">
        <v>8.3333333333333301E-2</v>
      </c>
      <c r="AB12" s="19">
        <v>0</v>
      </c>
      <c r="AC12" s="19"/>
      <c r="AD12" s="19">
        <v>6.8493150684931503E-3</v>
      </c>
      <c r="AE12" s="19">
        <v>2.2222222222222199E-2</v>
      </c>
      <c r="AF12" s="19">
        <v>2.04081632653061E-2</v>
      </c>
      <c r="AG12" s="19">
        <v>5.5555555555555601E-2</v>
      </c>
      <c r="AH12" s="19">
        <v>8.1300813008130107E-3</v>
      </c>
      <c r="AI12" s="19">
        <v>3.5714285714285698E-2</v>
      </c>
      <c r="AJ12" s="19">
        <v>2.1739130434782601E-2</v>
      </c>
      <c r="AK12" s="19"/>
      <c r="AL12" s="19">
        <v>0</v>
      </c>
      <c r="AM12" s="19">
        <v>7.8740157480314994E-3</v>
      </c>
      <c r="AN12" s="19">
        <v>4.0723981900452497E-2</v>
      </c>
      <c r="AO12" s="19">
        <v>3.5971223021582698E-2</v>
      </c>
      <c r="AP12" s="19">
        <v>0</v>
      </c>
      <c r="AQ12" s="19">
        <v>0.06</v>
      </c>
      <c r="AR12" s="19">
        <v>0</v>
      </c>
      <c r="AS12" s="19">
        <v>0</v>
      </c>
      <c r="AT12" s="19">
        <v>1.20481927710843E-2</v>
      </c>
      <c r="AU12" s="19">
        <v>0</v>
      </c>
      <c r="AV12" s="19">
        <v>3.03030303030303E-2</v>
      </c>
      <c r="AW12" s="19">
        <v>2.32558139534884E-2</v>
      </c>
    </row>
    <row r="13" spans="2:49" x14ac:dyDescent="0.35">
      <c r="B13" s="17" t="s">
        <v>36</v>
      </c>
      <c r="C13" s="19">
        <v>0.14883148831488299</v>
      </c>
      <c r="D13" s="19">
        <v>0.134146341463415</v>
      </c>
      <c r="E13" s="19">
        <v>0.104477611940299</v>
      </c>
      <c r="F13" s="19">
        <v>0.151260504201681</v>
      </c>
      <c r="G13" s="19">
        <v>0.15</v>
      </c>
      <c r="H13" s="19">
        <v>0.115384615384615</v>
      </c>
      <c r="I13" s="19">
        <v>0.16666666666666699</v>
      </c>
      <c r="J13" s="19">
        <v>0.19672131147541</v>
      </c>
      <c r="K13" s="19">
        <v>0.15384615384615399</v>
      </c>
      <c r="L13" s="19">
        <v>0.16250000000000001</v>
      </c>
      <c r="M13" s="19">
        <v>0.183098591549296</v>
      </c>
      <c r="N13" s="19">
        <v>0.18181818181818199</v>
      </c>
      <c r="O13" s="19">
        <v>0.125</v>
      </c>
      <c r="P13" s="19"/>
      <c r="Q13" s="19">
        <v>0.143895348837209</v>
      </c>
      <c r="R13" s="19"/>
      <c r="S13" s="19">
        <v>0.15374841168996201</v>
      </c>
      <c r="T13" s="19"/>
      <c r="U13" s="19">
        <v>0.142620232172471</v>
      </c>
      <c r="V13" s="19"/>
      <c r="W13" s="19">
        <v>8.9430894308943104E-2</v>
      </c>
      <c r="X13" s="19"/>
      <c r="Y13" s="19">
        <v>0.17658730158730199</v>
      </c>
      <c r="Z13" s="19">
        <v>9.8484848484848495E-2</v>
      </c>
      <c r="AA13" s="19">
        <v>0.11111111111111099</v>
      </c>
      <c r="AB13" s="19">
        <v>0.22222222222222199</v>
      </c>
      <c r="AC13" s="19"/>
      <c r="AD13" s="19">
        <v>0.20547945205479501</v>
      </c>
      <c r="AE13" s="19">
        <v>0.14444444444444399</v>
      </c>
      <c r="AF13" s="19">
        <v>0.14285714285714299</v>
      </c>
      <c r="AG13" s="19">
        <v>0.17777777777777801</v>
      </c>
      <c r="AH13" s="19">
        <v>0.17073170731707299</v>
      </c>
      <c r="AI13" s="19">
        <v>5.95238095238095E-2</v>
      </c>
      <c r="AJ13" s="19">
        <v>6.5217391304347797E-2</v>
      </c>
      <c r="AK13" s="19"/>
      <c r="AL13" s="19">
        <v>0.105263157894737</v>
      </c>
      <c r="AM13" s="19">
        <v>0.102362204724409</v>
      </c>
      <c r="AN13" s="19">
        <v>0.17647058823529399</v>
      </c>
      <c r="AO13" s="19">
        <v>0.14388489208633101</v>
      </c>
      <c r="AP13" s="19">
        <v>0.105263157894737</v>
      </c>
      <c r="AQ13" s="19">
        <v>0.12</v>
      </c>
      <c r="AR13" s="19">
        <v>0.5</v>
      </c>
      <c r="AS13" s="19">
        <v>6.6666666666666693E-2</v>
      </c>
      <c r="AT13" s="19">
        <v>0.156626506024096</v>
      </c>
      <c r="AU13" s="19">
        <v>0.53846153846153799</v>
      </c>
      <c r="AV13" s="19">
        <v>0.24242424242424199</v>
      </c>
      <c r="AW13" s="19">
        <v>6.9767441860465101E-2</v>
      </c>
    </row>
    <row r="14" spans="2:49" x14ac:dyDescent="0.35">
      <c r="B14" s="17" t="s">
        <v>463</v>
      </c>
      <c r="C14" s="20">
        <v>-0.61869618696187001</v>
      </c>
      <c r="D14" s="20">
        <v>-0.56097560975609795</v>
      </c>
      <c r="E14" s="20">
        <v>-0.65671641791044799</v>
      </c>
      <c r="F14" s="20">
        <v>-0.70588235294117696</v>
      </c>
      <c r="G14" s="20">
        <v>-0.56666666666666698</v>
      </c>
      <c r="H14" s="20">
        <v>-0.67307692307692302</v>
      </c>
      <c r="I14" s="20">
        <v>-0.60606060606060597</v>
      </c>
      <c r="J14" s="20">
        <v>-0.57377049180327899</v>
      </c>
      <c r="K14" s="20">
        <v>-0.56410256410256399</v>
      </c>
      <c r="L14" s="20">
        <v>-0.4375</v>
      </c>
      <c r="M14" s="20">
        <v>-0.71830985915492995</v>
      </c>
      <c r="N14" s="20">
        <v>-0.60606060606060597</v>
      </c>
      <c r="O14" s="20">
        <v>-0.8125</v>
      </c>
      <c r="P14" s="20"/>
      <c r="Q14" s="20">
        <v>-0.63226744186046502</v>
      </c>
      <c r="R14" s="20"/>
      <c r="S14" s="20">
        <v>-0.61626429479034295</v>
      </c>
      <c r="T14" s="20"/>
      <c r="U14" s="20">
        <v>-0.62686567164179097</v>
      </c>
      <c r="V14" s="20"/>
      <c r="W14" s="20">
        <v>-0.73983739837398399</v>
      </c>
      <c r="X14" s="20"/>
      <c r="Y14" s="20">
        <v>-0.65476190476190499</v>
      </c>
      <c r="Z14" s="20">
        <v>-0.58712121212121204</v>
      </c>
      <c r="AA14" s="20">
        <v>-0.36111111111111099</v>
      </c>
      <c r="AB14" s="20">
        <v>-0.55555555555555602</v>
      </c>
      <c r="AC14" s="20"/>
      <c r="AD14" s="20">
        <v>-0.63698630136986301</v>
      </c>
      <c r="AE14" s="20">
        <v>-0.73333333333333295</v>
      </c>
      <c r="AF14" s="20">
        <v>-0.62244897959183698</v>
      </c>
      <c r="AG14" s="20">
        <v>-0.57777777777777795</v>
      </c>
      <c r="AH14" s="20">
        <v>-0.63414634146341498</v>
      </c>
      <c r="AI14" s="20">
        <v>-0.57142857142857095</v>
      </c>
      <c r="AJ14" s="20">
        <v>-0.57608695652173902</v>
      </c>
      <c r="AK14" s="20"/>
      <c r="AL14" s="20">
        <v>-0.68421052631579005</v>
      </c>
      <c r="AM14" s="20">
        <v>-0.64566929133858297</v>
      </c>
      <c r="AN14" s="20">
        <v>-0.59276018099547501</v>
      </c>
      <c r="AO14" s="20">
        <v>-0.66906474820143902</v>
      </c>
      <c r="AP14" s="20">
        <v>-0.78947368421052599</v>
      </c>
      <c r="AQ14" s="20">
        <v>-0.62</v>
      </c>
      <c r="AR14" s="20">
        <v>-0.5</v>
      </c>
      <c r="AS14" s="20">
        <v>-0.46666666666666701</v>
      </c>
      <c r="AT14" s="20">
        <v>-0.66265060240963902</v>
      </c>
      <c r="AU14" s="20">
        <v>-0.15384615384615399</v>
      </c>
      <c r="AV14" s="20">
        <v>-0.51515151515151503</v>
      </c>
      <c r="AW14" s="20">
        <v>-0.65116279069767402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973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0.30258302583025798</v>
      </c>
      <c r="D8" s="16">
        <v>0.28048780487804897</v>
      </c>
      <c r="E8" s="16">
        <v>0.29850746268656703</v>
      </c>
      <c r="F8" s="16">
        <v>0.31932773109243701</v>
      </c>
      <c r="G8" s="16">
        <v>0.25</v>
      </c>
      <c r="H8" s="16">
        <v>0.25</v>
      </c>
      <c r="I8" s="16">
        <v>0.31818181818181801</v>
      </c>
      <c r="J8" s="16">
        <v>0.36065573770491799</v>
      </c>
      <c r="K8" s="16">
        <v>0.35897435897435898</v>
      </c>
      <c r="L8" s="16">
        <v>0.25</v>
      </c>
      <c r="M8" s="16">
        <v>0.352112676056338</v>
      </c>
      <c r="N8" s="16">
        <v>0.33333333333333298</v>
      </c>
      <c r="O8" s="16">
        <v>0.25</v>
      </c>
      <c r="P8" s="16"/>
      <c r="Q8" s="16">
        <v>0.30087209302325602</v>
      </c>
      <c r="R8" s="16"/>
      <c r="S8" s="16">
        <v>0.29987293519695002</v>
      </c>
      <c r="T8" s="16"/>
      <c r="U8" s="16">
        <v>0.31343283582089598</v>
      </c>
      <c r="V8" s="16"/>
      <c r="W8" s="16">
        <v>0.39837398373983701</v>
      </c>
      <c r="X8" s="16"/>
      <c r="Y8" s="16">
        <v>0.32539682539682502</v>
      </c>
      <c r="Z8" s="16">
        <v>0.25757575757575801</v>
      </c>
      <c r="AA8" s="16">
        <v>0.25</v>
      </c>
      <c r="AB8" s="16">
        <v>0.55555555555555602</v>
      </c>
      <c r="AC8" s="16"/>
      <c r="AD8" s="16">
        <v>0.30821917808219201</v>
      </c>
      <c r="AE8" s="16">
        <v>0.41111111111111098</v>
      </c>
      <c r="AF8" s="16">
        <v>0.35714285714285698</v>
      </c>
      <c r="AG8" s="16">
        <v>0.29444444444444401</v>
      </c>
      <c r="AH8" s="16">
        <v>0.26016260162601601</v>
      </c>
      <c r="AI8" s="16">
        <v>0.25</v>
      </c>
      <c r="AJ8" s="16">
        <v>0.25</v>
      </c>
      <c r="AK8" s="16"/>
      <c r="AL8" s="16">
        <v>0.24561403508771901</v>
      </c>
      <c r="AM8" s="16">
        <v>0.31496062992126</v>
      </c>
      <c r="AN8" s="16">
        <v>0.289592760180996</v>
      </c>
      <c r="AO8" s="16">
        <v>0.35971223021582699</v>
      </c>
      <c r="AP8" s="16">
        <v>0.52631578947368396</v>
      </c>
      <c r="AQ8" s="16">
        <v>0.34</v>
      </c>
      <c r="AR8" s="16">
        <v>0.5</v>
      </c>
      <c r="AS8" s="16">
        <v>0.2</v>
      </c>
      <c r="AT8" s="16">
        <v>0.20481927710843401</v>
      </c>
      <c r="AU8" s="16">
        <v>0.30769230769230799</v>
      </c>
      <c r="AV8" s="16">
        <v>0.30303030303030298</v>
      </c>
      <c r="AW8" s="16">
        <v>0.34883720930232598</v>
      </c>
    </row>
    <row r="9" spans="2:49" x14ac:dyDescent="0.35">
      <c r="B9" s="17" t="s">
        <v>963</v>
      </c>
      <c r="C9" s="16">
        <v>0.14268142681426799</v>
      </c>
      <c r="D9" s="16">
        <v>0.12195121951219499</v>
      </c>
      <c r="E9" s="16">
        <v>0.104477611940299</v>
      </c>
      <c r="F9" s="16">
        <v>0.126050420168067</v>
      </c>
      <c r="G9" s="16">
        <v>0.28333333333333299</v>
      </c>
      <c r="H9" s="16">
        <v>0.134615384615385</v>
      </c>
      <c r="I9" s="16">
        <v>0.16666666666666699</v>
      </c>
      <c r="J9" s="16">
        <v>8.1967213114754106E-2</v>
      </c>
      <c r="K9" s="16">
        <v>0.17948717948717899</v>
      </c>
      <c r="L9" s="16">
        <v>8.7499999999999994E-2</v>
      </c>
      <c r="M9" s="16">
        <v>0.154929577464789</v>
      </c>
      <c r="N9" s="16">
        <v>0.21212121212121199</v>
      </c>
      <c r="O9" s="16">
        <v>0.3125</v>
      </c>
      <c r="P9" s="16"/>
      <c r="Q9" s="16">
        <v>0.146802325581395</v>
      </c>
      <c r="R9" s="16"/>
      <c r="S9" s="16">
        <v>0.144853875476493</v>
      </c>
      <c r="T9" s="16"/>
      <c r="U9" s="16">
        <v>0.13930348258706499</v>
      </c>
      <c r="V9" s="16"/>
      <c r="W9" s="16">
        <v>0.138211382113821</v>
      </c>
      <c r="X9" s="16"/>
      <c r="Y9" s="16">
        <v>0.160714285714286</v>
      </c>
      <c r="Z9" s="16">
        <v>0.117424242424242</v>
      </c>
      <c r="AA9" s="16">
        <v>8.3333333333333301E-2</v>
      </c>
      <c r="AB9" s="16">
        <v>0.11111111111111099</v>
      </c>
      <c r="AC9" s="16"/>
      <c r="AD9" s="16">
        <v>0.150684931506849</v>
      </c>
      <c r="AE9" s="16">
        <v>0.2</v>
      </c>
      <c r="AF9" s="16">
        <v>0.16326530612244899</v>
      </c>
      <c r="AG9" s="16">
        <v>0.13888888888888901</v>
      </c>
      <c r="AH9" s="16">
        <v>0.146341463414634</v>
      </c>
      <c r="AI9" s="16">
        <v>0.119047619047619</v>
      </c>
      <c r="AJ9" s="16">
        <v>7.6086956521739094E-2</v>
      </c>
      <c r="AK9" s="16"/>
      <c r="AL9" s="16">
        <v>0.21052631578947401</v>
      </c>
      <c r="AM9" s="16">
        <v>0.102362204724409</v>
      </c>
      <c r="AN9" s="16">
        <v>0.122171945701357</v>
      </c>
      <c r="AO9" s="16">
        <v>0.15827338129496399</v>
      </c>
      <c r="AP9" s="16">
        <v>0</v>
      </c>
      <c r="AQ9" s="16">
        <v>0.18</v>
      </c>
      <c r="AR9" s="16">
        <v>0</v>
      </c>
      <c r="AS9" s="16">
        <v>0.266666666666667</v>
      </c>
      <c r="AT9" s="16">
        <v>0.19277108433734899</v>
      </c>
      <c r="AU9" s="16">
        <v>0.15384615384615399</v>
      </c>
      <c r="AV9" s="16">
        <v>0.15151515151515199</v>
      </c>
      <c r="AW9" s="16">
        <v>9.3023255813953501E-2</v>
      </c>
    </row>
    <row r="10" spans="2:49" x14ac:dyDescent="0.35">
      <c r="B10" s="17" t="s">
        <v>964</v>
      </c>
      <c r="C10" s="16">
        <v>0.166051660516605</v>
      </c>
      <c r="D10" s="16">
        <v>0.207317073170732</v>
      </c>
      <c r="E10" s="16">
        <v>0.134328358208955</v>
      </c>
      <c r="F10" s="16">
        <v>0.184873949579832</v>
      </c>
      <c r="G10" s="16">
        <v>0.133333333333333</v>
      </c>
      <c r="H10" s="16">
        <v>0.25</v>
      </c>
      <c r="I10" s="16">
        <v>0.16666666666666699</v>
      </c>
      <c r="J10" s="16">
        <v>0.213114754098361</v>
      </c>
      <c r="K10" s="16">
        <v>0.128205128205128</v>
      </c>
      <c r="L10" s="16">
        <v>0.1125</v>
      </c>
      <c r="M10" s="16">
        <v>0.140845070422535</v>
      </c>
      <c r="N10" s="16">
        <v>0.15151515151515199</v>
      </c>
      <c r="O10" s="16">
        <v>0.25</v>
      </c>
      <c r="P10" s="16"/>
      <c r="Q10" s="16">
        <v>0.164244186046512</v>
      </c>
      <c r="R10" s="16"/>
      <c r="S10" s="16">
        <v>0.165184243964422</v>
      </c>
      <c r="T10" s="16"/>
      <c r="U10" s="16">
        <v>0.16086235489220599</v>
      </c>
      <c r="V10" s="16"/>
      <c r="W10" s="16">
        <v>0.17886178861788599</v>
      </c>
      <c r="X10" s="16"/>
      <c r="Y10" s="16">
        <v>0.158730158730159</v>
      </c>
      <c r="Z10" s="16">
        <v>0.19696969696969699</v>
      </c>
      <c r="AA10" s="16">
        <v>8.3333333333333301E-2</v>
      </c>
      <c r="AB10" s="16">
        <v>0</v>
      </c>
      <c r="AC10" s="16"/>
      <c r="AD10" s="16">
        <v>0.184931506849315</v>
      </c>
      <c r="AE10" s="16">
        <v>0.1</v>
      </c>
      <c r="AF10" s="16">
        <v>0.19387755102040799</v>
      </c>
      <c r="AG10" s="16">
        <v>0.155555555555556</v>
      </c>
      <c r="AH10" s="16">
        <v>0.13008130081300801</v>
      </c>
      <c r="AI10" s="16">
        <v>0.202380952380952</v>
      </c>
      <c r="AJ10" s="16">
        <v>0.20652173913043501</v>
      </c>
      <c r="AK10" s="16"/>
      <c r="AL10" s="16">
        <v>0.140350877192982</v>
      </c>
      <c r="AM10" s="16">
        <v>0.15748031496063</v>
      </c>
      <c r="AN10" s="16">
        <v>0.167420814479638</v>
      </c>
      <c r="AO10" s="16">
        <v>0.16546762589928099</v>
      </c>
      <c r="AP10" s="16">
        <v>0</v>
      </c>
      <c r="AQ10" s="16">
        <v>0.16</v>
      </c>
      <c r="AR10" s="16">
        <v>0</v>
      </c>
      <c r="AS10" s="16">
        <v>0.4</v>
      </c>
      <c r="AT10" s="16">
        <v>0.19277108433734899</v>
      </c>
      <c r="AU10" s="16">
        <v>0.15384615384615399</v>
      </c>
      <c r="AV10" s="16">
        <v>0.18181818181818199</v>
      </c>
      <c r="AW10" s="16">
        <v>0.13953488372093001</v>
      </c>
    </row>
    <row r="11" spans="2:49" x14ac:dyDescent="0.35">
      <c r="B11" s="17" t="s">
        <v>965</v>
      </c>
      <c r="C11" s="16">
        <v>0.19803198031980301</v>
      </c>
      <c r="D11" s="16">
        <v>0.26829268292682901</v>
      </c>
      <c r="E11" s="16">
        <v>0.201492537313433</v>
      </c>
      <c r="F11" s="16">
        <v>0.184873949579832</v>
      </c>
      <c r="G11" s="16">
        <v>0.18333333333333299</v>
      </c>
      <c r="H11" s="16">
        <v>0.15384615384615399</v>
      </c>
      <c r="I11" s="16">
        <v>0.13636363636363599</v>
      </c>
      <c r="J11" s="16">
        <v>0.22950819672131101</v>
      </c>
      <c r="K11" s="16">
        <v>0.128205128205128</v>
      </c>
      <c r="L11" s="16">
        <v>0.32500000000000001</v>
      </c>
      <c r="M11" s="16">
        <v>0.22535211267605601</v>
      </c>
      <c r="N11" s="16">
        <v>3.03030303030303E-2</v>
      </c>
      <c r="O11" s="16">
        <v>0</v>
      </c>
      <c r="P11" s="16"/>
      <c r="Q11" s="16">
        <v>0.19622093023255799</v>
      </c>
      <c r="R11" s="16"/>
      <c r="S11" s="16">
        <v>0.19949174078780199</v>
      </c>
      <c r="T11" s="16"/>
      <c r="U11" s="16">
        <v>0.185737976782753</v>
      </c>
      <c r="V11" s="16"/>
      <c r="W11" s="16">
        <v>0.12195121951219499</v>
      </c>
      <c r="X11" s="16"/>
      <c r="Y11" s="16">
        <v>0.18650793650793701</v>
      </c>
      <c r="Z11" s="16">
        <v>0.21969696969697</v>
      </c>
      <c r="AA11" s="16">
        <v>0.194444444444444</v>
      </c>
      <c r="AB11" s="16">
        <v>0.22222222222222199</v>
      </c>
      <c r="AC11" s="16"/>
      <c r="AD11" s="16">
        <v>0.164383561643836</v>
      </c>
      <c r="AE11" s="16">
        <v>0.17777777777777801</v>
      </c>
      <c r="AF11" s="16">
        <v>0.13265306122449</v>
      </c>
      <c r="AG11" s="16">
        <v>0.227777777777778</v>
      </c>
      <c r="AH11" s="16">
        <v>0.25203252032520301</v>
      </c>
      <c r="AI11" s="16">
        <v>0.202380952380952</v>
      </c>
      <c r="AJ11" s="16">
        <v>0.20652173913043501</v>
      </c>
      <c r="AK11" s="16"/>
      <c r="AL11" s="16">
        <v>0.21052631578947401</v>
      </c>
      <c r="AM11" s="16">
        <v>0.25984251968503902</v>
      </c>
      <c r="AN11" s="16">
        <v>0.18552036199095001</v>
      </c>
      <c r="AO11" s="16">
        <v>0.17266187050359699</v>
      </c>
      <c r="AP11" s="16">
        <v>0.105263157894737</v>
      </c>
      <c r="AQ11" s="16">
        <v>0.1</v>
      </c>
      <c r="AR11" s="16">
        <v>0</v>
      </c>
      <c r="AS11" s="16">
        <v>6.6666666666666693E-2</v>
      </c>
      <c r="AT11" s="16">
        <v>0.30120481927710802</v>
      </c>
      <c r="AU11" s="16">
        <v>0.230769230769231</v>
      </c>
      <c r="AV11" s="16">
        <v>0.24242424242424199</v>
      </c>
      <c r="AW11" s="16">
        <v>0.13953488372093001</v>
      </c>
    </row>
    <row r="12" spans="2:49" x14ac:dyDescent="0.35">
      <c r="B12" s="17" t="s">
        <v>966</v>
      </c>
      <c r="C12" s="19">
        <v>0.11070110701107</v>
      </c>
      <c r="D12" s="19">
        <v>8.5365853658536606E-2</v>
      </c>
      <c r="E12" s="19">
        <v>0.17910447761194001</v>
      </c>
      <c r="F12" s="19">
        <v>0.109243697478992</v>
      </c>
      <c r="G12" s="19">
        <v>0.1</v>
      </c>
      <c r="H12" s="19">
        <v>9.6153846153846201E-2</v>
      </c>
      <c r="I12" s="19">
        <v>0.15151515151515199</v>
      </c>
      <c r="J12" s="19">
        <v>4.91803278688525E-2</v>
      </c>
      <c r="K12" s="19">
        <v>0.15384615384615399</v>
      </c>
      <c r="L12" s="19">
        <v>8.7499999999999994E-2</v>
      </c>
      <c r="M12" s="19">
        <v>2.8169014084507001E-2</v>
      </c>
      <c r="N12" s="19">
        <v>0.15151515151515199</v>
      </c>
      <c r="O12" s="19">
        <v>0.125</v>
      </c>
      <c r="P12" s="19"/>
      <c r="Q12" s="19">
        <v>0.11046511627907001</v>
      </c>
      <c r="R12" s="19"/>
      <c r="S12" s="19">
        <v>0.10800508259212201</v>
      </c>
      <c r="T12" s="19"/>
      <c r="U12" s="19">
        <v>0.12106135986733001</v>
      </c>
      <c r="V12" s="19"/>
      <c r="W12" s="19">
        <v>0.146341463414634</v>
      </c>
      <c r="X12" s="19"/>
      <c r="Y12" s="19">
        <v>7.3412698412698402E-2</v>
      </c>
      <c r="Z12" s="19">
        <v>0.16287878787878801</v>
      </c>
      <c r="AA12" s="19">
        <v>0.27777777777777801</v>
      </c>
      <c r="AB12" s="19">
        <v>0</v>
      </c>
      <c r="AC12" s="19"/>
      <c r="AD12" s="19">
        <v>5.4794520547945202E-2</v>
      </c>
      <c r="AE12" s="19">
        <v>4.4444444444444398E-2</v>
      </c>
      <c r="AF12" s="19">
        <v>7.1428571428571397E-2</v>
      </c>
      <c r="AG12" s="19">
        <v>0.105555555555556</v>
      </c>
      <c r="AH12" s="19">
        <v>0.105691056910569</v>
      </c>
      <c r="AI12" s="19">
        <v>0.202380952380952</v>
      </c>
      <c r="AJ12" s="19">
        <v>0.23913043478260901</v>
      </c>
      <c r="AK12" s="19"/>
      <c r="AL12" s="19">
        <v>0.140350877192982</v>
      </c>
      <c r="AM12" s="19">
        <v>0.110236220472441</v>
      </c>
      <c r="AN12" s="19">
        <v>0.12669683257918599</v>
      </c>
      <c r="AO12" s="19">
        <v>7.1942446043165506E-2</v>
      </c>
      <c r="AP12" s="19">
        <v>0.26315789473684198</v>
      </c>
      <c r="AQ12" s="19">
        <v>0.14000000000000001</v>
      </c>
      <c r="AR12" s="19">
        <v>0.5</v>
      </c>
      <c r="AS12" s="19">
        <v>6.6666666666666693E-2</v>
      </c>
      <c r="AT12" s="19">
        <v>3.6144578313252997E-2</v>
      </c>
      <c r="AU12" s="19">
        <v>0</v>
      </c>
      <c r="AV12" s="19">
        <v>3.03030303030303E-2</v>
      </c>
      <c r="AW12" s="19">
        <v>0.232558139534884</v>
      </c>
    </row>
    <row r="13" spans="2:49" x14ac:dyDescent="0.35">
      <c r="B13" s="17" t="s">
        <v>36</v>
      </c>
      <c r="C13" s="19">
        <v>7.9950799507995093E-2</v>
      </c>
      <c r="D13" s="19">
        <v>3.65853658536585E-2</v>
      </c>
      <c r="E13" s="19">
        <v>8.2089552238805999E-2</v>
      </c>
      <c r="F13" s="19">
        <v>7.5630252100840303E-2</v>
      </c>
      <c r="G13" s="19">
        <v>0.05</v>
      </c>
      <c r="H13" s="19">
        <v>0.115384615384615</v>
      </c>
      <c r="I13" s="19">
        <v>6.0606060606060601E-2</v>
      </c>
      <c r="J13" s="19">
        <v>6.5573770491803296E-2</v>
      </c>
      <c r="K13" s="19">
        <v>5.1282051282051301E-2</v>
      </c>
      <c r="L13" s="19">
        <v>0.13750000000000001</v>
      </c>
      <c r="M13" s="19">
        <v>9.85915492957746E-2</v>
      </c>
      <c r="N13" s="19">
        <v>0.12121212121212099</v>
      </c>
      <c r="O13" s="19">
        <v>6.25E-2</v>
      </c>
      <c r="P13" s="19"/>
      <c r="Q13" s="19">
        <v>8.1395348837209294E-2</v>
      </c>
      <c r="R13" s="19"/>
      <c r="S13" s="19">
        <v>8.25921219822109E-2</v>
      </c>
      <c r="T13" s="19"/>
      <c r="U13" s="19">
        <v>7.9601990049751201E-2</v>
      </c>
      <c r="V13" s="19"/>
      <c r="W13" s="19">
        <v>1.6260162601626001E-2</v>
      </c>
      <c r="X13" s="19"/>
      <c r="Y13" s="19">
        <v>9.5238095238095205E-2</v>
      </c>
      <c r="Z13" s="19">
        <v>4.5454545454545497E-2</v>
      </c>
      <c r="AA13" s="19">
        <v>0.11111111111111099</v>
      </c>
      <c r="AB13" s="19">
        <v>0.11111111111111099</v>
      </c>
      <c r="AC13" s="19"/>
      <c r="AD13" s="19">
        <v>0.13698630136986301</v>
      </c>
      <c r="AE13" s="19">
        <v>6.6666666666666693E-2</v>
      </c>
      <c r="AF13" s="19">
        <v>8.1632653061224497E-2</v>
      </c>
      <c r="AG13" s="19">
        <v>7.7777777777777807E-2</v>
      </c>
      <c r="AH13" s="19">
        <v>0.105691056910569</v>
      </c>
      <c r="AI13" s="19">
        <v>2.3809523809523801E-2</v>
      </c>
      <c r="AJ13" s="19">
        <v>2.1739130434782601E-2</v>
      </c>
      <c r="AK13" s="19"/>
      <c r="AL13" s="19">
        <v>5.2631578947368397E-2</v>
      </c>
      <c r="AM13" s="19">
        <v>5.5118110236220499E-2</v>
      </c>
      <c r="AN13" s="19">
        <v>0.108597285067873</v>
      </c>
      <c r="AO13" s="19">
        <v>7.1942446043165506E-2</v>
      </c>
      <c r="AP13" s="19">
        <v>0.105263157894737</v>
      </c>
      <c r="AQ13" s="19">
        <v>0.08</v>
      </c>
      <c r="AR13" s="19">
        <v>0</v>
      </c>
      <c r="AS13" s="19">
        <v>0</v>
      </c>
      <c r="AT13" s="19">
        <v>7.2289156626505993E-2</v>
      </c>
      <c r="AU13" s="19">
        <v>0.15384615384615399</v>
      </c>
      <c r="AV13" s="19">
        <v>9.0909090909090898E-2</v>
      </c>
      <c r="AW13" s="19">
        <v>4.6511627906976702E-2</v>
      </c>
    </row>
    <row r="14" spans="2:49" x14ac:dyDescent="0.35">
      <c r="B14" s="17" t="s">
        <v>463</v>
      </c>
      <c r="C14" s="20">
        <v>-0.13653136531365301</v>
      </c>
      <c r="D14" s="20">
        <v>-4.8780487804878002E-2</v>
      </c>
      <c r="E14" s="20">
        <v>-2.2388059701492501E-2</v>
      </c>
      <c r="F14" s="20">
        <v>-0.151260504201681</v>
      </c>
      <c r="G14" s="20">
        <v>-0.25</v>
      </c>
      <c r="H14" s="20">
        <v>-0.134615384615385</v>
      </c>
      <c r="I14" s="20">
        <v>-0.19696969696969699</v>
      </c>
      <c r="J14" s="20">
        <v>-0.16393442622950799</v>
      </c>
      <c r="K14" s="20">
        <v>-0.256410256410256</v>
      </c>
      <c r="L14" s="20">
        <v>7.4999999999999997E-2</v>
      </c>
      <c r="M14" s="20">
        <v>-0.25352112676056299</v>
      </c>
      <c r="N14" s="20">
        <v>-0.36363636363636398</v>
      </c>
      <c r="O14" s="20">
        <v>-0.4375</v>
      </c>
      <c r="P14" s="20"/>
      <c r="Q14" s="20">
        <v>-0.14098837209302301</v>
      </c>
      <c r="R14" s="20"/>
      <c r="S14" s="20">
        <v>-0.13722998729352001</v>
      </c>
      <c r="T14" s="20"/>
      <c r="U14" s="20">
        <v>-0.145936981757877</v>
      </c>
      <c r="V14" s="20"/>
      <c r="W14" s="20">
        <v>-0.26829268292682901</v>
      </c>
      <c r="X14" s="20"/>
      <c r="Y14" s="20">
        <v>-0.226190476190476</v>
      </c>
      <c r="Z14" s="20">
        <v>7.5757575757575699E-3</v>
      </c>
      <c r="AA14" s="20">
        <v>0.13888888888888901</v>
      </c>
      <c r="AB14" s="20">
        <v>-0.44444444444444497</v>
      </c>
      <c r="AC14" s="20"/>
      <c r="AD14" s="20">
        <v>-0.23972602739726001</v>
      </c>
      <c r="AE14" s="20">
        <v>-0.38888888888888901</v>
      </c>
      <c r="AF14" s="20">
        <v>-0.31632653061224503</v>
      </c>
      <c r="AG14" s="20">
        <v>-0.1</v>
      </c>
      <c r="AH14" s="20">
        <v>-4.8780487804878002E-2</v>
      </c>
      <c r="AI14" s="20">
        <v>3.5714285714285698E-2</v>
      </c>
      <c r="AJ14" s="20">
        <v>0.119565217391304</v>
      </c>
      <c r="AK14" s="20"/>
      <c r="AL14" s="20">
        <v>-0.105263157894737</v>
      </c>
      <c r="AM14" s="20">
        <v>-4.7244094488188899E-2</v>
      </c>
      <c r="AN14" s="20">
        <v>-9.9547511312217202E-2</v>
      </c>
      <c r="AO14" s="20">
        <v>-0.27338129496402902</v>
      </c>
      <c r="AP14" s="20">
        <v>-0.157894736842105</v>
      </c>
      <c r="AQ14" s="20">
        <v>-0.28000000000000003</v>
      </c>
      <c r="AR14" s="20">
        <v>0</v>
      </c>
      <c r="AS14" s="20">
        <v>-0.33333333333333298</v>
      </c>
      <c r="AT14" s="20">
        <v>-6.02409638554217E-2</v>
      </c>
      <c r="AU14" s="20">
        <v>-0.230769230769231</v>
      </c>
      <c r="AV14" s="20">
        <v>-0.18181818181818199</v>
      </c>
      <c r="AW14" s="20">
        <v>-6.9767441860465101E-2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974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0.35301353013530101</v>
      </c>
      <c r="D8" s="16">
        <v>0.30487804878048802</v>
      </c>
      <c r="E8" s="16">
        <v>0.38805970149253699</v>
      </c>
      <c r="F8" s="16">
        <v>0.34453781512604997</v>
      </c>
      <c r="G8" s="16">
        <v>0.36666666666666697</v>
      </c>
      <c r="H8" s="16">
        <v>0.32692307692307698</v>
      </c>
      <c r="I8" s="16">
        <v>0.34848484848484901</v>
      </c>
      <c r="J8" s="16">
        <v>0.409836065573771</v>
      </c>
      <c r="K8" s="16">
        <v>0.41025641025641002</v>
      </c>
      <c r="L8" s="16">
        <v>0.23749999999999999</v>
      </c>
      <c r="M8" s="16">
        <v>0.43661971830985902</v>
      </c>
      <c r="N8" s="16">
        <v>0.30303030303030298</v>
      </c>
      <c r="O8" s="16">
        <v>0.375</v>
      </c>
      <c r="P8" s="16"/>
      <c r="Q8" s="16">
        <v>0.36046511627907002</v>
      </c>
      <c r="R8" s="16"/>
      <c r="S8" s="16">
        <v>0.35196950444726799</v>
      </c>
      <c r="T8" s="16"/>
      <c r="U8" s="16">
        <v>0.36981757877280302</v>
      </c>
      <c r="V8" s="16"/>
      <c r="W8" s="16">
        <v>0.439024390243902</v>
      </c>
      <c r="X8" s="16"/>
      <c r="Y8" s="16">
        <v>0.39285714285714302</v>
      </c>
      <c r="Z8" s="16">
        <v>0.29545454545454503</v>
      </c>
      <c r="AA8" s="16">
        <v>0.194444444444444</v>
      </c>
      <c r="AB8" s="16">
        <v>0.44444444444444398</v>
      </c>
      <c r="AC8" s="16"/>
      <c r="AD8" s="16">
        <v>0.40410958904109601</v>
      </c>
      <c r="AE8" s="16">
        <v>0.48888888888888898</v>
      </c>
      <c r="AF8" s="16">
        <v>0.397959183673469</v>
      </c>
      <c r="AG8" s="16">
        <v>0.35</v>
      </c>
      <c r="AH8" s="16">
        <v>0.26829268292682901</v>
      </c>
      <c r="AI8" s="16">
        <v>0.34523809523809501</v>
      </c>
      <c r="AJ8" s="16">
        <v>0.217391304347826</v>
      </c>
      <c r="AK8" s="16"/>
      <c r="AL8" s="16">
        <v>0.26315789473684198</v>
      </c>
      <c r="AM8" s="16">
        <v>0.40944881889763801</v>
      </c>
      <c r="AN8" s="16">
        <v>0.361990950226244</v>
      </c>
      <c r="AO8" s="16">
        <v>0.402877697841727</v>
      </c>
      <c r="AP8" s="16">
        <v>0.52631578947368396</v>
      </c>
      <c r="AQ8" s="16">
        <v>0.36</v>
      </c>
      <c r="AR8" s="16">
        <v>0.5</v>
      </c>
      <c r="AS8" s="16">
        <v>0.2</v>
      </c>
      <c r="AT8" s="16">
        <v>0.28915662650602397</v>
      </c>
      <c r="AU8" s="16">
        <v>7.69230769230769E-2</v>
      </c>
      <c r="AV8" s="16">
        <v>0.30303030303030298</v>
      </c>
      <c r="AW8" s="16">
        <v>0.32558139534883701</v>
      </c>
    </row>
    <row r="9" spans="2:49" x14ac:dyDescent="0.35">
      <c r="B9" s="17" t="s">
        <v>963</v>
      </c>
      <c r="C9" s="16">
        <v>0.18204182041820399</v>
      </c>
      <c r="D9" s="16">
        <v>0.219512195121951</v>
      </c>
      <c r="E9" s="16">
        <v>0.12686567164179099</v>
      </c>
      <c r="F9" s="16">
        <v>0.20168067226890801</v>
      </c>
      <c r="G9" s="16">
        <v>0.18333333333333299</v>
      </c>
      <c r="H9" s="16">
        <v>0.17307692307692299</v>
      </c>
      <c r="I9" s="16">
        <v>0.18181818181818199</v>
      </c>
      <c r="J9" s="16">
        <v>0.22950819672131101</v>
      </c>
      <c r="K9" s="16">
        <v>0.20512820512820501</v>
      </c>
      <c r="L9" s="16">
        <v>0.16250000000000001</v>
      </c>
      <c r="M9" s="16">
        <v>0.183098591549296</v>
      </c>
      <c r="N9" s="16">
        <v>0.18181818181818199</v>
      </c>
      <c r="O9" s="16">
        <v>0.1875</v>
      </c>
      <c r="P9" s="16"/>
      <c r="Q9" s="16">
        <v>0.184593023255814</v>
      </c>
      <c r="R9" s="16"/>
      <c r="S9" s="16">
        <v>0.18297331639136</v>
      </c>
      <c r="T9" s="16"/>
      <c r="U9" s="16">
        <v>0.18076285240464299</v>
      </c>
      <c r="V9" s="16"/>
      <c r="W9" s="16">
        <v>0.211382113821138</v>
      </c>
      <c r="X9" s="16"/>
      <c r="Y9" s="16">
        <v>0.18650793650793701</v>
      </c>
      <c r="Z9" s="16">
        <v>0.15909090909090901</v>
      </c>
      <c r="AA9" s="16">
        <v>0.27777777777777801</v>
      </c>
      <c r="AB9" s="16">
        <v>0.22222222222222199</v>
      </c>
      <c r="AC9" s="16"/>
      <c r="AD9" s="16">
        <v>0.123287671232877</v>
      </c>
      <c r="AE9" s="16">
        <v>0.211111111111111</v>
      </c>
      <c r="AF9" s="16">
        <v>0.183673469387755</v>
      </c>
      <c r="AG9" s="16">
        <v>0.211111111111111</v>
      </c>
      <c r="AH9" s="16">
        <v>0.203252032520325</v>
      </c>
      <c r="AI9" s="16">
        <v>0.14285714285714299</v>
      </c>
      <c r="AJ9" s="16">
        <v>0.19565217391304299</v>
      </c>
      <c r="AK9" s="16"/>
      <c r="AL9" s="16">
        <v>0.21052631578947401</v>
      </c>
      <c r="AM9" s="16">
        <v>0.15748031496063</v>
      </c>
      <c r="AN9" s="16">
        <v>0.15384615384615399</v>
      </c>
      <c r="AO9" s="16">
        <v>0.22302158273381301</v>
      </c>
      <c r="AP9" s="16">
        <v>0.157894736842105</v>
      </c>
      <c r="AQ9" s="16">
        <v>0.16</v>
      </c>
      <c r="AR9" s="16">
        <v>0</v>
      </c>
      <c r="AS9" s="16">
        <v>0.266666666666667</v>
      </c>
      <c r="AT9" s="16">
        <v>0.22891566265060201</v>
      </c>
      <c r="AU9" s="16">
        <v>0.230769230769231</v>
      </c>
      <c r="AV9" s="16">
        <v>0.18181818181818199</v>
      </c>
      <c r="AW9" s="16">
        <v>0.186046511627907</v>
      </c>
    </row>
    <row r="10" spans="2:49" x14ac:dyDescent="0.35">
      <c r="B10" s="17" t="s">
        <v>964</v>
      </c>
      <c r="C10" s="16">
        <v>0.15621156211562101</v>
      </c>
      <c r="D10" s="16">
        <v>0.219512195121951</v>
      </c>
      <c r="E10" s="16">
        <v>0.134328358208955</v>
      </c>
      <c r="F10" s="16">
        <v>0.151260504201681</v>
      </c>
      <c r="G10" s="16">
        <v>0.16666666666666699</v>
      </c>
      <c r="H10" s="16">
        <v>0.21153846153846201</v>
      </c>
      <c r="I10" s="16">
        <v>0.22727272727272699</v>
      </c>
      <c r="J10" s="16">
        <v>9.8360655737704902E-2</v>
      </c>
      <c r="K10" s="16">
        <v>0.102564102564103</v>
      </c>
      <c r="L10" s="16">
        <v>0.1875</v>
      </c>
      <c r="M10" s="16">
        <v>8.4507042253521097E-2</v>
      </c>
      <c r="N10" s="16">
        <v>0.15151515151515199</v>
      </c>
      <c r="O10" s="16">
        <v>6.25E-2</v>
      </c>
      <c r="P10" s="16"/>
      <c r="Q10" s="16">
        <v>0.15552325581395299</v>
      </c>
      <c r="R10" s="16"/>
      <c r="S10" s="16">
        <v>0.15628970775095299</v>
      </c>
      <c r="T10" s="16"/>
      <c r="U10" s="16">
        <v>0.155887230514096</v>
      </c>
      <c r="V10" s="16"/>
      <c r="W10" s="16">
        <v>0.12195121951219499</v>
      </c>
      <c r="X10" s="16"/>
      <c r="Y10" s="16">
        <v>0.136904761904762</v>
      </c>
      <c r="Z10" s="16">
        <v>0.19696969696969699</v>
      </c>
      <c r="AA10" s="16">
        <v>0.13888888888888901</v>
      </c>
      <c r="AB10" s="16">
        <v>0.11111111111111099</v>
      </c>
      <c r="AC10" s="16"/>
      <c r="AD10" s="16">
        <v>0.17808219178082199</v>
      </c>
      <c r="AE10" s="16">
        <v>8.8888888888888906E-2</v>
      </c>
      <c r="AF10" s="16">
        <v>0.16326530612244899</v>
      </c>
      <c r="AG10" s="16">
        <v>0.133333333333333</v>
      </c>
      <c r="AH10" s="16">
        <v>0.13008130081300801</v>
      </c>
      <c r="AI10" s="16">
        <v>0.238095238095238</v>
      </c>
      <c r="AJ10" s="16">
        <v>0.184782608695652</v>
      </c>
      <c r="AK10" s="16"/>
      <c r="AL10" s="16">
        <v>0.175438596491228</v>
      </c>
      <c r="AM10" s="16">
        <v>0.181102362204724</v>
      </c>
      <c r="AN10" s="16">
        <v>0.18552036199095001</v>
      </c>
      <c r="AO10" s="16">
        <v>0.12230215827338101</v>
      </c>
      <c r="AP10" s="16">
        <v>0</v>
      </c>
      <c r="AQ10" s="16">
        <v>0.16</v>
      </c>
      <c r="AR10" s="16">
        <v>0</v>
      </c>
      <c r="AS10" s="16">
        <v>0.133333333333333</v>
      </c>
      <c r="AT10" s="16">
        <v>0.132530120481928</v>
      </c>
      <c r="AU10" s="16">
        <v>0.230769230769231</v>
      </c>
      <c r="AV10" s="16">
        <v>0.15151515151515199</v>
      </c>
      <c r="AW10" s="16">
        <v>0.13953488372093001</v>
      </c>
    </row>
    <row r="11" spans="2:49" x14ac:dyDescent="0.35">
      <c r="B11" s="17" t="s">
        <v>965</v>
      </c>
      <c r="C11" s="16">
        <v>0.14514145141451401</v>
      </c>
      <c r="D11" s="16">
        <v>0.109756097560976</v>
      </c>
      <c r="E11" s="16">
        <v>0.14925373134328401</v>
      </c>
      <c r="F11" s="16">
        <v>0.126050420168067</v>
      </c>
      <c r="G11" s="16">
        <v>0.15</v>
      </c>
      <c r="H11" s="16">
        <v>9.6153846153846201E-2</v>
      </c>
      <c r="I11" s="16">
        <v>0.10606060606060599</v>
      </c>
      <c r="J11" s="16">
        <v>0.13114754098360701</v>
      </c>
      <c r="K11" s="16">
        <v>0.128205128205128</v>
      </c>
      <c r="L11" s="16">
        <v>0.23749999999999999</v>
      </c>
      <c r="M11" s="16">
        <v>0.154929577464789</v>
      </c>
      <c r="N11" s="16">
        <v>0.18181818181818199</v>
      </c>
      <c r="O11" s="16">
        <v>0.25</v>
      </c>
      <c r="P11" s="16"/>
      <c r="Q11" s="16">
        <v>0.143895348837209</v>
      </c>
      <c r="R11" s="16"/>
      <c r="S11" s="16">
        <v>0.14739517153748399</v>
      </c>
      <c r="T11" s="16"/>
      <c r="U11" s="16">
        <v>0.134328358208955</v>
      </c>
      <c r="V11" s="16"/>
      <c r="W11" s="16">
        <v>8.9430894308943104E-2</v>
      </c>
      <c r="X11" s="16"/>
      <c r="Y11" s="16">
        <v>0.12896825396825401</v>
      </c>
      <c r="Z11" s="16">
        <v>0.170454545454545</v>
      </c>
      <c r="AA11" s="16">
        <v>0.16666666666666699</v>
      </c>
      <c r="AB11" s="16">
        <v>0.22222222222222199</v>
      </c>
      <c r="AC11" s="16"/>
      <c r="AD11" s="16">
        <v>0.116438356164384</v>
      </c>
      <c r="AE11" s="16">
        <v>0.1</v>
      </c>
      <c r="AF11" s="16">
        <v>0.14285714285714299</v>
      </c>
      <c r="AG11" s="16">
        <v>0.122222222222222</v>
      </c>
      <c r="AH11" s="16">
        <v>0.211382113821138</v>
      </c>
      <c r="AI11" s="16">
        <v>0.15476190476190499</v>
      </c>
      <c r="AJ11" s="16">
        <v>0.184782608695652</v>
      </c>
      <c r="AK11" s="16"/>
      <c r="AL11" s="16">
        <v>0.21052631578947401</v>
      </c>
      <c r="AM11" s="16">
        <v>0.118110236220472</v>
      </c>
      <c r="AN11" s="16">
        <v>0.14027149321266999</v>
      </c>
      <c r="AO11" s="16">
        <v>9.3525179856115095E-2</v>
      </c>
      <c r="AP11" s="16">
        <v>0.157894736842105</v>
      </c>
      <c r="AQ11" s="16">
        <v>0.14000000000000001</v>
      </c>
      <c r="AR11" s="16">
        <v>0</v>
      </c>
      <c r="AS11" s="16">
        <v>0.2</v>
      </c>
      <c r="AT11" s="16">
        <v>0.20481927710843401</v>
      </c>
      <c r="AU11" s="16">
        <v>0.15384615384615399</v>
      </c>
      <c r="AV11" s="16">
        <v>0.21212121212121199</v>
      </c>
      <c r="AW11" s="16">
        <v>0.116279069767442</v>
      </c>
    </row>
    <row r="12" spans="2:49" x14ac:dyDescent="0.35">
      <c r="B12" s="17" t="s">
        <v>966</v>
      </c>
      <c r="C12" s="19">
        <v>8.4870848708487101E-2</v>
      </c>
      <c r="D12" s="19">
        <v>8.5365853658536606E-2</v>
      </c>
      <c r="E12" s="19">
        <v>0.12686567164179099</v>
      </c>
      <c r="F12" s="19">
        <v>8.40336134453782E-2</v>
      </c>
      <c r="G12" s="19">
        <v>8.3333333333333301E-2</v>
      </c>
      <c r="H12" s="19">
        <v>9.6153846153846201E-2</v>
      </c>
      <c r="I12" s="19">
        <v>0.10606060606060599</v>
      </c>
      <c r="J12" s="19">
        <v>3.2786885245901599E-2</v>
      </c>
      <c r="K12" s="19">
        <v>0.102564102564103</v>
      </c>
      <c r="L12" s="19">
        <v>0.05</v>
      </c>
      <c r="M12" s="19">
        <v>7.0422535211267595E-2</v>
      </c>
      <c r="N12" s="19">
        <v>6.0606060606060601E-2</v>
      </c>
      <c r="O12" s="19">
        <v>6.25E-2</v>
      </c>
      <c r="P12" s="19"/>
      <c r="Q12" s="19">
        <v>7.8488372093023298E-2</v>
      </c>
      <c r="R12" s="19"/>
      <c r="S12" s="19">
        <v>8.1321473951715406E-2</v>
      </c>
      <c r="T12" s="19"/>
      <c r="U12" s="19">
        <v>7.7943615257048099E-2</v>
      </c>
      <c r="V12" s="19"/>
      <c r="W12" s="19">
        <v>8.9430894308943104E-2</v>
      </c>
      <c r="X12" s="19"/>
      <c r="Y12" s="19">
        <v>6.3492063492063502E-2</v>
      </c>
      <c r="Z12" s="19">
        <v>0.12121212121212099</v>
      </c>
      <c r="AA12" s="19">
        <v>0.13888888888888901</v>
      </c>
      <c r="AB12" s="19">
        <v>0</v>
      </c>
      <c r="AC12" s="19"/>
      <c r="AD12" s="19">
        <v>3.42465753424658E-2</v>
      </c>
      <c r="AE12" s="19">
        <v>4.4444444444444398E-2</v>
      </c>
      <c r="AF12" s="19">
        <v>4.08163265306122E-2</v>
      </c>
      <c r="AG12" s="19">
        <v>0.105555555555556</v>
      </c>
      <c r="AH12" s="19">
        <v>0.105691056910569</v>
      </c>
      <c r="AI12" s="19">
        <v>9.5238095238095205E-2</v>
      </c>
      <c r="AJ12" s="19">
        <v>0.173913043478261</v>
      </c>
      <c r="AK12" s="19"/>
      <c r="AL12" s="19">
        <v>8.7719298245614002E-2</v>
      </c>
      <c r="AM12" s="19">
        <v>6.2992125984251995E-2</v>
      </c>
      <c r="AN12" s="19">
        <v>7.69230769230769E-2</v>
      </c>
      <c r="AO12" s="19">
        <v>8.6330935251798593E-2</v>
      </c>
      <c r="AP12" s="19">
        <v>0.105263157894737</v>
      </c>
      <c r="AQ12" s="19">
        <v>0.06</v>
      </c>
      <c r="AR12" s="19">
        <v>0</v>
      </c>
      <c r="AS12" s="19">
        <v>0.133333333333333</v>
      </c>
      <c r="AT12" s="19">
        <v>9.6385542168674704E-2</v>
      </c>
      <c r="AU12" s="19">
        <v>0</v>
      </c>
      <c r="AV12" s="19">
        <v>6.0606060606060601E-2</v>
      </c>
      <c r="AW12" s="19">
        <v>0.209302325581395</v>
      </c>
    </row>
    <row r="13" spans="2:49" x14ac:dyDescent="0.35">
      <c r="B13" s="17" t="s">
        <v>36</v>
      </c>
      <c r="C13" s="19">
        <v>7.8720787207872095E-2</v>
      </c>
      <c r="D13" s="19">
        <v>6.0975609756097601E-2</v>
      </c>
      <c r="E13" s="19">
        <v>7.4626865671641798E-2</v>
      </c>
      <c r="F13" s="19">
        <v>9.2436974789915999E-2</v>
      </c>
      <c r="G13" s="19">
        <v>0.05</v>
      </c>
      <c r="H13" s="19">
        <v>9.6153846153846201E-2</v>
      </c>
      <c r="I13" s="19">
        <v>3.03030303030303E-2</v>
      </c>
      <c r="J13" s="19">
        <v>9.8360655737704902E-2</v>
      </c>
      <c r="K13" s="19">
        <v>5.1282051282051301E-2</v>
      </c>
      <c r="L13" s="19">
        <v>0.125</v>
      </c>
      <c r="M13" s="19">
        <v>7.0422535211267595E-2</v>
      </c>
      <c r="N13" s="19">
        <v>0.12121212121212099</v>
      </c>
      <c r="O13" s="19">
        <v>6.25E-2</v>
      </c>
      <c r="P13" s="19"/>
      <c r="Q13" s="19">
        <v>7.7034883720930203E-2</v>
      </c>
      <c r="R13" s="19"/>
      <c r="S13" s="19">
        <v>8.0050825921219801E-2</v>
      </c>
      <c r="T13" s="19"/>
      <c r="U13" s="19">
        <v>8.12603648424544E-2</v>
      </c>
      <c r="V13" s="19"/>
      <c r="W13" s="19">
        <v>4.8780487804878099E-2</v>
      </c>
      <c r="X13" s="19"/>
      <c r="Y13" s="19">
        <v>9.1269841269841306E-2</v>
      </c>
      <c r="Z13" s="19">
        <v>5.6818181818181802E-2</v>
      </c>
      <c r="AA13" s="19">
        <v>8.3333333333333301E-2</v>
      </c>
      <c r="AB13" s="19">
        <v>0</v>
      </c>
      <c r="AC13" s="19"/>
      <c r="AD13" s="19">
        <v>0.14383561643835599</v>
      </c>
      <c r="AE13" s="19">
        <v>6.6666666666666693E-2</v>
      </c>
      <c r="AF13" s="19">
        <v>7.1428571428571397E-2</v>
      </c>
      <c r="AG13" s="19">
        <v>7.7777777777777807E-2</v>
      </c>
      <c r="AH13" s="19">
        <v>8.1300813008130093E-2</v>
      </c>
      <c r="AI13" s="19">
        <v>2.3809523809523801E-2</v>
      </c>
      <c r="AJ13" s="19">
        <v>4.3478260869565202E-2</v>
      </c>
      <c r="AK13" s="19"/>
      <c r="AL13" s="19">
        <v>5.2631578947368397E-2</v>
      </c>
      <c r="AM13" s="19">
        <v>7.0866141732283505E-2</v>
      </c>
      <c r="AN13" s="19">
        <v>8.1447963800904993E-2</v>
      </c>
      <c r="AO13" s="19">
        <v>7.1942446043165506E-2</v>
      </c>
      <c r="AP13" s="19">
        <v>5.2631578947368397E-2</v>
      </c>
      <c r="AQ13" s="19">
        <v>0.12</v>
      </c>
      <c r="AR13" s="19">
        <v>0.5</v>
      </c>
      <c r="AS13" s="19">
        <v>6.6666666666666693E-2</v>
      </c>
      <c r="AT13" s="19">
        <v>4.81927710843374E-2</v>
      </c>
      <c r="AU13" s="19">
        <v>0.30769230769230799</v>
      </c>
      <c r="AV13" s="19">
        <v>9.0909090909090898E-2</v>
      </c>
      <c r="AW13" s="19">
        <v>2.32558139534884E-2</v>
      </c>
    </row>
    <row r="14" spans="2:49" x14ac:dyDescent="0.35">
      <c r="B14" s="17" t="s">
        <v>463</v>
      </c>
      <c r="C14" s="20">
        <v>-0.305043050430504</v>
      </c>
      <c r="D14" s="20">
        <v>-0.32926829268292701</v>
      </c>
      <c r="E14" s="20">
        <v>-0.238805970149254</v>
      </c>
      <c r="F14" s="20">
        <v>-0.33613445378151302</v>
      </c>
      <c r="G14" s="20">
        <v>-0.31666666666666698</v>
      </c>
      <c r="H14" s="20">
        <v>-0.30769230769230799</v>
      </c>
      <c r="I14" s="20">
        <v>-0.31818181818181801</v>
      </c>
      <c r="J14" s="20">
        <v>-0.47540983606557402</v>
      </c>
      <c r="K14" s="20">
        <v>-0.38461538461538503</v>
      </c>
      <c r="L14" s="20">
        <v>-0.1125</v>
      </c>
      <c r="M14" s="20">
        <v>-0.39436619718309901</v>
      </c>
      <c r="N14" s="20">
        <v>-0.24242424242424199</v>
      </c>
      <c r="O14" s="20">
        <v>-0.25</v>
      </c>
      <c r="P14" s="20"/>
      <c r="Q14" s="20">
        <v>-0.32267441860465101</v>
      </c>
      <c r="R14" s="20"/>
      <c r="S14" s="20">
        <v>-0.30622617534942798</v>
      </c>
      <c r="T14" s="20"/>
      <c r="U14" s="20">
        <v>-0.33830845771144302</v>
      </c>
      <c r="V14" s="20"/>
      <c r="W14" s="20">
        <v>-0.47154471544715398</v>
      </c>
      <c r="X14" s="20"/>
      <c r="Y14" s="20">
        <v>-0.38690476190476197</v>
      </c>
      <c r="Z14" s="20">
        <v>-0.16287878787878801</v>
      </c>
      <c r="AA14" s="20">
        <v>-0.16666666666666699</v>
      </c>
      <c r="AB14" s="20">
        <v>-0.44444444444444398</v>
      </c>
      <c r="AC14" s="20"/>
      <c r="AD14" s="20">
        <v>-0.37671232876712302</v>
      </c>
      <c r="AE14" s="20">
        <v>-0.55555555555555503</v>
      </c>
      <c r="AF14" s="20">
        <v>-0.397959183673469</v>
      </c>
      <c r="AG14" s="20">
        <v>-0.33333333333333298</v>
      </c>
      <c r="AH14" s="20">
        <v>-0.154471544715447</v>
      </c>
      <c r="AI14" s="20">
        <v>-0.238095238095238</v>
      </c>
      <c r="AJ14" s="20">
        <v>-5.4347826086956499E-2</v>
      </c>
      <c r="AK14" s="20"/>
      <c r="AL14" s="20">
        <v>-0.175438596491228</v>
      </c>
      <c r="AM14" s="20">
        <v>-0.38582677165354301</v>
      </c>
      <c r="AN14" s="20">
        <v>-0.29864253393665202</v>
      </c>
      <c r="AO14" s="20">
        <v>-0.44604316546762601</v>
      </c>
      <c r="AP14" s="20">
        <v>-0.42105263157894701</v>
      </c>
      <c r="AQ14" s="20">
        <v>-0.32</v>
      </c>
      <c r="AR14" s="20">
        <v>-0.5</v>
      </c>
      <c r="AS14" s="20">
        <v>-0.133333333333333</v>
      </c>
      <c r="AT14" s="20">
        <v>-0.21686746987951799</v>
      </c>
      <c r="AU14" s="20">
        <v>-0.15384615384615399</v>
      </c>
      <c r="AV14" s="20">
        <v>-0.21212121212121199</v>
      </c>
      <c r="AW14" s="20">
        <v>-0.186046511627907</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975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0.46740467404674002</v>
      </c>
      <c r="D8" s="16">
        <v>0.40243902439024398</v>
      </c>
      <c r="E8" s="16">
        <v>0.44776119402985098</v>
      </c>
      <c r="F8" s="16">
        <v>0.51260504201680701</v>
      </c>
      <c r="G8" s="16">
        <v>0.46666666666666701</v>
      </c>
      <c r="H8" s="16">
        <v>0.46153846153846201</v>
      </c>
      <c r="I8" s="16">
        <v>0.40909090909090901</v>
      </c>
      <c r="J8" s="16">
        <v>0.50819672131147497</v>
      </c>
      <c r="K8" s="16">
        <v>0.512820512820513</v>
      </c>
      <c r="L8" s="16">
        <v>0.36249999999999999</v>
      </c>
      <c r="M8" s="16">
        <v>0.54929577464788704</v>
      </c>
      <c r="N8" s="16">
        <v>0.54545454545454497</v>
      </c>
      <c r="O8" s="16">
        <v>0.625</v>
      </c>
      <c r="P8" s="16"/>
      <c r="Q8" s="16">
        <v>0.46947674418604701</v>
      </c>
      <c r="R8" s="16"/>
      <c r="S8" s="16">
        <v>0.46505717916137201</v>
      </c>
      <c r="T8" s="16"/>
      <c r="U8" s="16">
        <v>0.48092868988391402</v>
      </c>
      <c r="V8" s="16"/>
      <c r="W8" s="16">
        <v>0.62601626016260203</v>
      </c>
      <c r="X8" s="16"/>
      <c r="Y8" s="16">
        <v>0.48809523809523803</v>
      </c>
      <c r="Z8" s="16">
        <v>0.435606060606061</v>
      </c>
      <c r="AA8" s="16">
        <v>0.38888888888888901</v>
      </c>
      <c r="AB8" s="16">
        <v>0.55555555555555602</v>
      </c>
      <c r="AC8" s="16"/>
      <c r="AD8" s="16">
        <v>0.50684931506849296</v>
      </c>
      <c r="AE8" s="16">
        <v>0.56666666666666698</v>
      </c>
      <c r="AF8" s="16">
        <v>0.5</v>
      </c>
      <c r="AG8" s="16">
        <v>0.45</v>
      </c>
      <c r="AH8" s="16">
        <v>0.38211382113821102</v>
      </c>
      <c r="AI8" s="16">
        <v>0.452380952380952</v>
      </c>
      <c r="AJ8" s="16">
        <v>0.434782608695652</v>
      </c>
      <c r="AK8" s="16"/>
      <c r="AL8" s="16">
        <v>0.43859649122806998</v>
      </c>
      <c r="AM8" s="16">
        <v>0.50393700787401596</v>
      </c>
      <c r="AN8" s="16">
        <v>0.47511312217194601</v>
      </c>
      <c r="AO8" s="16">
        <v>0.49640287769784203</v>
      </c>
      <c r="AP8" s="16">
        <v>0.52631578947368396</v>
      </c>
      <c r="AQ8" s="16">
        <v>0.44</v>
      </c>
      <c r="AR8" s="16">
        <v>0.5</v>
      </c>
      <c r="AS8" s="16">
        <v>0.46666666666666701</v>
      </c>
      <c r="AT8" s="16">
        <v>0.40963855421686701</v>
      </c>
      <c r="AU8" s="16">
        <v>0.15384615384615399</v>
      </c>
      <c r="AV8" s="16">
        <v>0.36363636363636398</v>
      </c>
      <c r="AW8" s="16">
        <v>0.581395348837209</v>
      </c>
    </row>
    <row r="9" spans="2:49" x14ac:dyDescent="0.35">
      <c r="B9" s="17" t="s">
        <v>963</v>
      </c>
      <c r="C9" s="16">
        <v>0.121771217712177</v>
      </c>
      <c r="D9" s="16">
        <v>0.134146341463415</v>
      </c>
      <c r="E9" s="16">
        <v>0.104477611940299</v>
      </c>
      <c r="F9" s="16">
        <v>8.40336134453782E-2</v>
      </c>
      <c r="G9" s="16">
        <v>0.18333333333333299</v>
      </c>
      <c r="H9" s="16">
        <v>0.134615384615385</v>
      </c>
      <c r="I9" s="16">
        <v>7.5757575757575801E-2</v>
      </c>
      <c r="J9" s="16">
        <v>0.16393442622950799</v>
      </c>
      <c r="K9" s="16">
        <v>0.15384615384615399</v>
      </c>
      <c r="L9" s="16">
        <v>0.15</v>
      </c>
      <c r="M9" s="16">
        <v>0.12676056338028199</v>
      </c>
      <c r="N9" s="16">
        <v>0.12121212121212099</v>
      </c>
      <c r="O9" s="16">
        <v>0</v>
      </c>
      <c r="P9" s="16"/>
      <c r="Q9" s="16">
        <v>0.123546511627907</v>
      </c>
      <c r="R9" s="16"/>
      <c r="S9" s="16">
        <v>0.124523506988564</v>
      </c>
      <c r="T9" s="16"/>
      <c r="U9" s="16">
        <v>0.12603648424543901</v>
      </c>
      <c r="V9" s="16"/>
      <c r="W9" s="16">
        <v>0.105691056910569</v>
      </c>
      <c r="X9" s="16"/>
      <c r="Y9" s="16">
        <v>0.11111111111111099</v>
      </c>
      <c r="Z9" s="16">
        <v>0.140151515151515</v>
      </c>
      <c r="AA9" s="16">
        <v>0.13888888888888901</v>
      </c>
      <c r="AB9" s="16">
        <v>0.11111111111111099</v>
      </c>
      <c r="AC9" s="16"/>
      <c r="AD9" s="16">
        <v>8.9041095890410996E-2</v>
      </c>
      <c r="AE9" s="16">
        <v>0.11111111111111099</v>
      </c>
      <c r="AF9" s="16">
        <v>0.122448979591837</v>
      </c>
      <c r="AG9" s="16">
        <v>0.13888888888888901</v>
      </c>
      <c r="AH9" s="16">
        <v>0.138211382113821</v>
      </c>
      <c r="AI9" s="16">
        <v>0.17857142857142899</v>
      </c>
      <c r="AJ9" s="16">
        <v>7.6086956521739094E-2</v>
      </c>
      <c r="AK9" s="16"/>
      <c r="AL9" s="16">
        <v>0.19298245614035101</v>
      </c>
      <c r="AM9" s="16">
        <v>0.102362204724409</v>
      </c>
      <c r="AN9" s="16">
        <v>0.108597285067873</v>
      </c>
      <c r="AO9" s="16">
        <v>0.14388489208633101</v>
      </c>
      <c r="AP9" s="16">
        <v>0.105263157894737</v>
      </c>
      <c r="AQ9" s="16">
        <v>0.14000000000000001</v>
      </c>
      <c r="AR9" s="16">
        <v>0</v>
      </c>
      <c r="AS9" s="16">
        <v>6.6666666666666693E-2</v>
      </c>
      <c r="AT9" s="16">
        <v>0.108433734939759</v>
      </c>
      <c r="AU9" s="16">
        <v>0.15384615384615399</v>
      </c>
      <c r="AV9" s="16">
        <v>0.18181818181818199</v>
      </c>
      <c r="AW9" s="16">
        <v>9.3023255813953501E-2</v>
      </c>
    </row>
    <row r="10" spans="2:49" x14ac:dyDescent="0.35">
      <c r="B10" s="17" t="s">
        <v>964</v>
      </c>
      <c r="C10" s="16">
        <v>0.132841328413284</v>
      </c>
      <c r="D10" s="16">
        <v>0.18292682926829301</v>
      </c>
      <c r="E10" s="16">
        <v>0.14179104477611901</v>
      </c>
      <c r="F10" s="16">
        <v>0.109243697478992</v>
      </c>
      <c r="G10" s="16">
        <v>6.6666666666666693E-2</v>
      </c>
      <c r="H10" s="16">
        <v>0.17307692307692299</v>
      </c>
      <c r="I10" s="16">
        <v>0.24242424242424199</v>
      </c>
      <c r="J10" s="16">
        <v>8.1967213114754106E-2</v>
      </c>
      <c r="K10" s="16">
        <v>5.1282051282051301E-2</v>
      </c>
      <c r="L10" s="16">
        <v>0.1125</v>
      </c>
      <c r="M10" s="16">
        <v>0.12676056338028199</v>
      </c>
      <c r="N10" s="16">
        <v>0.12121212121212099</v>
      </c>
      <c r="O10" s="16">
        <v>0.1875</v>
      </c>
      <c r="P10" s="16"/>
      <c r="Q10" s="16">
        <v>0.127906976744186</v>
      </c>
      <c r="R10" s="16"/>
      <c r="S10" s="16">
        <v>0.13214739517153701</v>
      </c>
      <c r="T10" s="16"/>
      <c r="U10" s="16">
        <v>0.12106135986733001</v>
      </c>
      <c r="V10" s="16"/>
      <c r="W10" s="16">
        <v>0.113821138211382</v>
      </c>
      <c r="X10" s="16"/>
      <c r="Y10" s="16">
        <v>0.11111111111111099</v>
      </c>
      <c r="Z10" s="16">
        <v>0.174242424242424</v>
      </c>
      <c r="AA10" s="16">
        <v>0.13888888888888901</v>
      </c>
      <c r="AB10" s="16">
        <v>0.11111111111111099</v>
      </c>
      <c r="AC10" s="16"/>
      <c r="AD10" s="16">
        <v>0.123287671232877</v>
      </c>
      <c r="AE10" s="16">
        <v>7.7777777777777807E-2</v>
      </c>
      <c r="AF10" s="16">
        <v>9.1836734693877597E-2</v>
      </c>
      <c r="AG10" s="16">
        <v>0.11111111111111099</v>
      </c>
      <c r="AH10" s="16">
        <v>0.146341463414634</v>
      </c>
      <c r="AI10" s="16">
        <v>0.19047619047618999</v>
      </c>
      <c r="AJ10" s="16">
        <v>0.217391304347826</v>
      </c>
      <c r="AK10" s="16"/>
      <c r="AL10" s="16">
        <v>0.105263157894737</v>
      </c>
      <c r="AM10" s="16">
        <v>0.133858267716535</v>
      </c>
      <c r="AN10" s="16">
        <v>0.144796380090498</v>
      </c>
      <c r="AO10" s="16">
        <v>0.100719424460432</v>
      </c>
      <c r="AP10" s="16">
        <v>0.105263157894737</v>
      </c>
      <c r="AQ10" s="16">
        <v>0.12</v>
      </c>
      <c r="AR10" s="16">
        <v>0</v>
      </c>
      <c r="AS10" s="16">
        <v>0.2</v>
      </c>
      <c r="AT10" s="16">
        <v>0.16867469879518099</v>
      </c>
      <c r="AU10" s="16">
        <v>0.15384615384615399</v>
      </c>
      <c r="AV10" s="16">
        <v>0.18181818181818199</v>
      </c>
      <c r="AW10" s="16">
        <v>0.116279069767442</v>
      </c>
    </row>
    <row r="11" spans="2:49" x14ac:dyDescent="0.35">
      <c r="B11" s="17" t="s">
        <v>965</v>
      </c>
      <c r="C11" s="16">
        <v>6.5190651906519098E-2</v>
      </c>
      <c r="D11" s="16">
        <v>0.12195121951219499</v>
      </c>
      <c r="E11" s="16">
        <v>8.2089552238805999E-2</v>
      </c>
      <c r="F11" s="16">
        <v>5.8823529411764698E-2</v>
      </c>
      <c r="G11" s="16">
        <v>0.05</v>
      </c>
      <c r="H11" s="16">
        <v>3.8461538461538498E-2</v>
      </c>
      <c r="I11" s="16">
        <v>4.5454545454545497E-2</v>
      </c>
      <c r="J11" s="16">
        <v>3.2786885245901599E-2</v>
      </c>
      <c r="K11" s="16">
        <v>0.102564102564103</v>
      </c>
      <c r="L11" s="16">
        <v>0.1</v>
      </c>
      <c r="M11" s="16">
        <v>4.2253521126760597E-2</v>
      </c>
      <c r="N11" s="16">
        <v>0</v>
      </c>
      <c r="O11" s="16">
        <v>0</v>
      </c>
      <c r="P11" s="16"/>
      <c r="Q11" s="16">
        <v>6.5406976744186093E-2</v>
      </c>
      <c r="R11" s="16"/>
      <c r="S11" s="16">
        <v>6.4803049555273204E-2</v>
      </c>
      <c r="T11" s="16"/>
      <c r="U11" s="16">
        <v>6.6334991708125998E-2</v>
      </c>
      <c r="V11" s="16"/>
      <c r="W11" s="16">
        <v>2.4390243902439001E-2</v>
      </c>
      <c r="X11" s="16"/>
      <c r="Y11" s="16">
        <v>5.1587301587301598E-2</v>
      </c>
      <c r="Z11" s="16">
        <v>9.4696969696969696E-2</v>
      </c>
      <c r="AA11" s="16">
        <v>2.7777777777777801E-2</v>
      </c>
      <c r="AB11" s="16">
        <v>0.11111111111111099</v>
      </c>
      <c r="AC11" s="16"/>
      <c r="AD11" s="16">
        <v>6.1643835616438401E-2</v>
      </c>
      <c r="AE11" s="16">
        <v>4.4444444444444398E-2</v>
      </c>
      <c r="AF11" s="16">
        <v>5.10204081632653E-2</v>
      </c>
      <c r="AG11" s="16">
        <v>0.05</v>
      </c>
      <c r="AH11" s="16">
        <v>8.1300813008130093E-2</v>
      </c>
      <c r="AI11" s="16">
        <v>7.1428571428571397E-2</v>
      </c>
      <c r="AJ11" s="16">
        <v>0.108695652173913</v>
      </c>
      <c r="AK11" s="16"/>
      <c r="AL11" s="16">
        <v>7.0175438596491196E-2</v>
      </c>
      <c r="AM11" s="16">
        <v>7.8740157480315001E-2</v>
      </c>
      <c r="AN11" s="16">
        <v>4.9773755656108601E-2</v>
      </c>
      <c r="AO11" s="16">
        <v>6.4748201438848907E-2</v>
      </c>
      <c r="AP11" s="16">
        <v>0.105263157894737</v>
      </c>
      <c r="AQ11" s="16">
        <v>0.06</v>
      </c>
      <c r="AR11" s="16">
        <v>0</v>
      </c>
      <c r="AS11" s="16">
        <v>0.2</v>
      </c>
      <c r="AT11" s="16">
        <v>7.2289156626505993E-2</v>
      </c>
      <c r="AU11" s="16">
        <v>0</v>
      </c>
      <c r="AV11" s="16">
        <v>9.0909090909090898E-2</v>
      </c>
      <c r="AW11" s="16">
        <v>4.6511627906976702E-2</v>
      </c>
    </row>
    <row r="12" spans="2:49" x14ac:dyDescent="0.35">
      <c r="B12" s="17" t="s">
        <v>966</v>
      </c>
      <c r="C12" s="19">
        <v>4.0590405904058997E-2</v>
      </c>
      <c r="D12" s="19">
        <v>6.0975609756097601E-2</v>
      </c>
      <c r="E12" s="19">
        <v>2.9850746268656699E-2</v>
      </c>
      <c r="F12" s="19">
        <v>3.3613445378151301E-2</v>
      </c>
      <c r="G12" s="19">
        <v>6.6666666666666693E-2</v>
      </c>
      <c r="H12" s="19">
        <v>1.9230769230769201E-2</v>
      </c>
      <c r="I12" s="19">
        <v>3.03030303030303E-2</v>
      </c>
      <c r="J12" s="19">
        <v>6.5573770491803296E-2</v>
      </c>
      <c r="K12" s="19">
        <v>5.1282051282051301E-2</v>
      </c>
      <c r="L12" s="19">
        <v>6.25E-2</v>
      </c>
      <c r="M12" s="19">
        <v>2.8169014084507001E-2</v>
      </c>
      <c r="N12" s="19">
        <v>0</v>
      </c>
      <c r="O12" s="19">
        <v>0</v>
      </c>
      <c r="P12" s="19"/>
      <c r="Q12" s="19">
        <v>4.3604651162790699E-2</v>
      </c>
      <c r="R12" s="19"/>
      <c r="S12" s="19">
        <v>4.0660736975857703E-2</v>
      </c>
      <c r="T12" s="19"/>
      <c r="U12" s="19">
        <v>4.3117744610281901E-2</v>
      </c>
      <c r="V12" s="19"/>
      <c r="W12" s="19">
        <v>1.6260162601626001E-2</v>
      </c>
      <c r="X12" s="19"/>
      <c r="Y12" s="19">
        <v>3.3730158730158701E-2</v>
      </c>
      <c r="Z12" s="19">
        <v>3.7878787878787901E-2</v>
      </c>
      <c r="AA12" s="19">
        <v>0.16666666666666699</v>
      </c>
      <c r="AB12" s="19">
        <v>0</v>
      </c>
      <c r="AC12" s="19"/>
      <c r="AD12" s="19">
        <v>1.3698630136986301E-2</v>
      </c>
      <c r="AE12" s="19">
        <v>2.2222222222222199E-2</v>
      </c>
      <c r="AF12" s="19">
        <v>4.08163265306122E-2</v>
      </c>
      <c r="AG12" s="19">
        <v>7.7777777777777807E-2</v>
      </c>
      <c r="AH12" s="19">
        <v>2.4390243902439001E-2</v>
      </c>
      <c r="AI12" s="19">
        <v>4.7619047619047603E-2</v>
      </c>
      <c r="AJ12" s="19">
        <v>4.3478260869565202E-2</v>
      </c>
      <c r="AK12" s="19"/>
      <c r="AL12" s="19">
        <v>1.7543859649122799E-2</v>
      </c>
      <c r="AM12" s="19">
        <v>4.7244094488188997E-2</v>
      </c>
      <c r="AN12" s="19">
        <v>3.1674208144796399E-2</v>
      </c>
      <c r="AO12" s="19">
        <v>5.0359712230215799E-2</v>
      </c>
      <c r="AP12" s="19">
        <v>0</v>
      </c>
      <c r="AQ12" s="19">
        <v>0.08</v>
      </c>
      <c r="AR12" s="19">
        <v>0</v>
      </c>
      <c r="AS12" s="19">
        <v>0</v>
      </c>
      <c r="AT12" s="19">
        <v>4.81927710843374E-2</v>
      </c>
      <c r="AU12" s="19">
        <v>0</v>
      </c>
      <c r="AV12" s="19">
        <v>3.03030303030303E-2</v>
      </c>
      <c r="AW12" s="19">
        <v>4.6511627906976702E-2</v>
      </c>
    </row>
    <row r="13" spans="2:49" x14ac:dyDescent="0.35">
      <c r="B13" s="17" t="s">
        <v>36</v>
      </c>
      <c r="C13" s="19">
        <v>0.17220172201722</v>
      </c>
      <c r="D13" s="19">
        <v>9.7560975609756101E-2</v>
      </c>
      <c r="E13" s="19">
        <v>0.19402985074626899</v>
      </c>
      <c r="F13" s="19">
        <v>0.20168067226890801</v>
      </c>
      <c r="G13" s="19">
        <v>0.16666666666666699</v>
      </c>
      <c r="H13" s="19">
        <v>0.17307692307692299</v>
      </c>
      <c r="I13" s="19">
        <v>0.19696969696969699</v>
      </c>
      <c r="J13" s="19">
        <v>0.14754098360655701</v>
      </c>
      <c r="K13" s="19">
        <v>0.128205128205128</v>
      </c>
      <c r="L13" s="19">
        <v>0.21249999999999999</v>
      </c>
      <c r="M13" s="19">
        <v>0.12676056338028199</v>
      </c>
      <c r="N13" s="19">
        <v>0.21212121212121199</v>
      </c>
      <c r="O13" s="19">
        <v>0.1875</v>
      </c>
      <c r="P13" s="19"/>
      <c r="Q13" s="19">
        <v>0.170058139534884</v>
      </c>
      <c r="R13" s="19"/>
      <c r="S13" s="19">
        <v>0.17280813214739499</v>
      </c>
      <c r="T13" s="19"/>
      <c r="U13" s="19">
        <v>0.16252072968490899</v>
      </c>
      <c r="V13" s="19"/>
      <c r="W13" s="19">
        <v>0.113821138211382</v>
      </c>
      <c r="X13" s="19"/>
      <c r="Y13" s="19">
        <v>0.204365079365079</v>
      </c>
      <c r="Z13" s="19">
        <v>0.117424242424242</v>
      </c>
      <c r="AA13" s="19">
        <v>0.13888888888888901</v>
      </c>
      <c r="AB13" s="19">
        <v>0.11111111111111099</v>
      </c>
      <c r="AC13" s="19"/>
      <c r="AD13" s="19">
        <v>0.20547945205479501</v>
      </c>
      <c r="AE13" s="19">
        <v>0.17777777777777801</v>
      </c>
      <c r="AF13" s="19">
        <v>0.19387755102040799</v>
      </c>
      <c r="AG13" s="19">
        <v>0.172222222222222</v>
      </c>
      <c r="AH13" s="19">
        <v>0.22764227642276399</v>
      </c>
      <c r="AI13" s="19">
        <v>5.95238095238095E-2</v>
      </c>
      <c r="AJ13" s="19">
        <v>0.119565217391304</v>
      </c>
      <c r="AK13" s="19"/>
      <c r="AL13" s="19">
        <v>0.175438596491228</v>
      </c>
      <c r="AM13" s="19">
        <v>0.133858267716535</v>
      </c>
      <c r="AN13" s="19">
        <v>0.19004524886877799</v>
      </c>
      <c r="AO13" s="19">
        <v>0.14388489208633101</v>
      </c>
      <c r="AP13" s="19">
        <v>0.157894736842105</v>
      </c>
      <c r="AQ13" s="19">
        <v>0.16</v>
      </c>
      <c r="AR13" s="19">
        <v>0.5</v>
      </c>
      <c r="AS13" s="19">
        <v>6.6666666666666693E-2</v>
      </c>
      <c r="AT13" s="19">
        <v>0.19277108433734899</v>
      </c>
      <c r="AU13" s="19">
        <v>0.53846153846153799</v>
      </c>
      <c r="AV13" s="19">
        <v>0.15151515151515199</v>
      </c>
      <c r="AW13" s="19">
        <v>0.116279069767442</v>
      </c>
    </row>
    <row r="14" spans="2:49" x14ac:dyDescent="0.35">
      <c r="B14" s="17" t="s">
        <v>463</v>
      </c>
      <c r="C14" s="20">
        <v>-0.48339483394833899</v>
      </c>
      <c r="D14" s="20">
        <v>-0.353658536585366</v>
      </c>
      <c r="E14" s="20">
        <v>-0.44029850746268701</v>
      </c>
      <c r="F14" s="20">
        <v>-0.504201680672269</v>
      </c>
      <c r="G14" s="20">
        <v>-0.53333333333333299</v>
      </c>
      <c r="H14" s="20">
        <v>-0.53846153846153799</v>
      </c>
      <c r="I14" s="20">
        <v>-0.40909090909090901</v>
      </c>
      <c r="J14" s="20">
        <v>-0.57377049180327899</v>
      </c>
      <c r="K14" s="20">
        <v>-0.512820512820513</v>
      </c>
      <c r="L14" s="20">
        <v>-0.35</v>
      </c>
      <c r="M14" s="20">
        <v>-0.60563380281690105</v>
      </c>
      <c r="N14" s="20">
        <v>-0.66666666666666696</v>
      </c>
      <c r="O14" s="20">
        <v>-0.625</v>
      </c>
      <c r="P14" s="20"/>
      <c r="Q14" s="20">
        <v>-0.48401162790697699</v>
      </c>
      <c r="R14" s="20"/>
      <c r="S14" s="20">
        <v>-0.484116899618806</v>
      </c>
      <c r="T14" s="20"/>
      <c r="U14" s="20">
        <v>-0.49751243781094501</v>
      </c>
      <c r="V14" s="20"/>
      <c r="W14" s="20">
        <v>-0.69105691056910601</v>
      </c>
      <c r="X14" s="20"/>
      <c r="Y14" s="20">
        <v>-0.51388888888888895</v>
      </c>
      <c r="Z14" s="20">
        <v>-0.44318181818181801</v>
      </c>
      <c r="AA14" s="20">
        <v>-0.33333333333333298</v>
      </c>
      <c r="AB14" s="20">
        <v>-0.55555555555555602</v>
      </c>
      <c r="AC14" s="20"/>
      <c r="AD14" s="20">
        <v>-0.52054794520547998</v>
      </c>
      <c r="AE14" s="20">
        <v>-0.61111111111111105</v>
      </c>
      <c r="AF14" s="20">
        <v>-0.530612244897959</v>
      </c>
      <c r="AG14" s="20">
        <v>-0.46111111111111103</v>
      </c>
      <c r="AH14" s="20">
        <v>-0.41463414634146301</v>
      </c>
      <c r="AI14" s="20">
        <v>-0.51190476190476197</v>
      </c>
      <c r="AJ14" s="20">
        <v>-0.35869565217391303</v>
      </c>
      <c r="AK14" s="20"/>
      <c r="AL14" s="20">
        <v>-0.54385964912280704</v>
      </c>
      <c r="AM14" s="20">
        <v>-0.48031496062992102</v>
      </c>
      <c r="AN14" s="20">
        <v>-0.50226244343891402</v>
      </c>
      <c r="AO14" s="20">
        <v>-0.52517985611510798</v>
      </c>
      <c r="AP14" s="20">
        <v>-0.52631578947368396</v>
      </c>
      <c r="AQ14" s="20">
        <v>-0.44</v>
      </c>
      <c r="AR14" s="20">
        <v>-0.5</v>
      </c>
      <c r="AS14" s="20">
        <v>-0.33333333333333298</v>
      </c>
      <c r="AT14" s="20">
        <v>-0.39759036144578302</v>
      </c>
      <c r="AU14" s="20">
        <v>-0.30769230769230799</v>
      </c>
      <c r="AV14" s="20">
        <v>-0.42424242424242398</v>
      </c>
      <c r="AW14" s="20">
        <v>-0.581395348837209</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W24"/>
  <sheetViews>
    <sheetView showGridLines="0" workbookViewId="0">
      <pane xSplit="2" topLeftCell="C1" activePane="topRight" state="frozen"/>
      <selection pane="topRight" activeCell="C1" sqref="C1"/>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435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424</v>
      </c>
      <c r="C8" s="16">
        <v>0.99015990159901601</v>
      </c>
      <c r="D8" s="16">
        <v>0.98780487804878003</v>
      </c>
      <c r="E8" s="16">
        <v>0.99253731343283602</v>
      </c>
      <c r="F8" s="16">
        <v>0.97478991596638698</v>
      </c>
      <c r="G8" s="16">
        <v>1</v>
      </c>
      <c r="H8" s="16">
        <v>0.96153846153846201</v>
      </c>
      <c r="I8" s="16">
        <v>1</v>
      </c>
      <c r="J8" s="16">
        <v>1</v>
      </c>
      <c r="K8" s="16">
        <v>1</v>
      </c>
      <c r="L8" s="16">
        <v>1</v>
      </c>
      <c r="M8" s="16">
        <v>0.98591549295774605</v>
      </c>
      <c r="N8" s="16">
        <v>1</v>
      </c>
      <c r="O8" s="16">
        <v>1</v>
      </c>
      <c r="P8" s="16"/>
      <c r="Q8" s="16">
        <v>0.98982558139534904</v>
      </c>
      <c r="R8" s="16"/>
      <c r="S8" s="16">
        <v>0.98983481575603605</v>
      </c>
      <c r="T8" s="16"/>
      <c r="U8" s="16">
        <v>0.988391376451078</v>
      </c>
      <c r="V8" s="16"/>
      <c r="W8" s="16">
        <v>1</v>
      </c>
      <c r="X8" s="16"/>
      <c r="Y8" s="16">
        <v>0.99206349206349198</v>
      </c>
      <c r="Z8" s="16">
        <v>0.98863636363636398</v>
      </c>
      <c r="AA8" s="16">
        <v>0.97222222222222199</v>
      </c>
      <c r="AB8" s="16">
        <v>1</v>
      </c>
      <c r="AC8" s="16"/>
      <c r="AD8" s="16">
        <v>0.99315068493150704</v>
      </c>
      <c r="AE8" s="16">
        <v>0.96666666666666701</v>
      </c>
      <c r="AF8" s="16">
        <v>1</v>
      </c>
      <c r="AG8" s="16">
        <v>0.99444444444444402</v>
      </c>
      <c r="AH8" s="16">
        <v>0.99186991869918695</v>
      </c>
      <c r="AI8" s="16">
        <v>0.98809523809523803</v>
      </c>
      <c r="AJ8" s="16">
        <v>0.98913043478260898</v>
      </c>
      <c r="AK8" s="16"/>
      <c r="AL8" s="16">
        <v>1</v>
      </c>
      <c r="AM8" s="16">
        <v>0.98425196850393704</v>
      </c>
      <c r="AN8" s="16">
        <v>0.98190045248868796</v>
      </c>
      <c r="AO8" s="16">
        <v>1</v>
      </c>
      <c r="AP8" s="16">
        <v>0.94736842105263197</v>
      </c>
      <c r="AQ8" s="16">
        <v>1</v>
      </c>
      <c r="AR8" s="16">
        <v>1</v>
      </c>
      <c r="AS8" s="16">
        <v>1</v>
      </c>
      <c r="AT8" s="16">
        <v>1</v>
      </c>
      <c r="AU8" s="16">
        <v>1</v>
      </c>
      <c r="AV8" s="16">
        <v>1</v>
      </c>
      <c r="AW8" s="16">
        <v>0.97674418604651203</v>
      </c>
    </row>
    <row r="9" spans="2:49" x14ac:dyDescent="0.35">
      <c r="B9" s="17" t="s">
        <v>425</v>
      </c>
      <c r="C9" s="16">
        <v>0.25338253382533799</v>
      </c>
      <c r="D9" s="16">
        <v>0.32926829268292701</v>
      </c>
      <c r="E9" s="16">
        <v>0.29850746268656703</v>
      </c>
      <c r="F9" s="16">
        <v>0.218487394957983</v>
      </c>
      <c r="G9" s="16">
        <v>0.38333333333333303</v>
      </c>
      <c r="H9" s="16">
        <v>0.134615384615385</v>
      </c>
      <c r="I9" s="16">
        <v>0.16666666666666699</v>
      </c>
      <c r="J9" s="16">
        <v>0.213114754098361</v>
      </c>
      <c r="K9" s="16">
        <v>0.33333333333333298</v>
      </c>
      <c r="L9" s="16">
        <v>0.23749999999999999</v>
      </c>
      <c r="M9" s="16">
        <v>0.21126760563380301</v>
      </c>
      <c r="N9" s="16">
        <v>0.24242424242424199</v>
      </c>
      <c r="O9" s="16">
        <v>0.25</v>
      </c>
      <c r="P9" s="16"/>
      <c r="Q9" s="16">
        <v>0.25436046511627902</v>
      </c>
      <c r="R9" s="16"/>
      <c r="S9" s="16">
        <v>0.249047013977128</v>
      </c>
      <c r="T9" s="16"/>
      <c r="U9" s="16">
        <v>0.26533996683250399</v>
      </c>
      <c r="V9" s="16"/>
      <c r="W9" s="16">
        <v>0.292682926829268</v>
      </c>
      <c r="X9" s="16"/>
      <c r="Y9" s="16">
        <v>0.26785714285714302</v>
      </c>
      <c r="Z9" s="16">
        <v>0.24242424242424199</v>
      </c>
      <c r="AA9" s="16">
        <v>0.16666666666666699</v>
      </c>
      <c r="AB9" s="16">
        <v>0.11111111111111099</v>
      </c>
      <c r="AC9" s="16"/>
      <c r="AD9" s="16">
        <v>0.21232876712328799</v>
      </c>
      <c r="AE9" s="16">
        <v>0.35555555555555601</v>
      </c>
      <c r="AF9" s="16">
        <v>0.26530612244898</v>
      </c>
      <c r="AG9" s="16">
        <v>0.227777777777778</v>
      </c>
      <c r="AH9" s="16">
        <v>0.18699186991869901</v>
      </c>
      <c r="AI9" s="16">
        <v>0.33333333333333298</v>
      </c>
      <c r="AJ9" s="16">
        <v>0.27173913043478298</v>
      </c>
      <c r="AK9" s="16"/>
      <c r="AL9" s="16">
        <v>0.157894736842105</v>
      </c>
      <c r="AM9" s="16">
        <v>0.33858267716535401</v>
      </c>
      <c r="AN9" s="16">
        <v>0.230769230769231</v>
      </c>
      <c r="AO9" s="16">
        <v>0.35251798561151099</v>
      </c>
      <c r="AP9" s="16">
        <v>0.21052631578947401</v>
      </c>
      <c r="AQ9" s="16">
        <v>0.14000000000000001</v>
      </c>
      <c r="AR9" s="16">
        <v>0.5</v>
      </c>
      <c r="AS9" s="16">
        <v>0.2</v>
      </c>
      <c r="AT9" s="16">
        <v>0.16867469879518099</v>
      </c>
      <c r="AU9" s="16">
        <v>0.15384615384615399</v>
      </c>
      <c r="AV9" s="16">
        <v>0.15151515151515199</v>
      </c>
      <c r="AW9" s="16">
        <v>0.39534883720930197</v>
      </c>
    </row>
    <row r="10" spans="2:49" x14ac:dyDescent="0.35">
      <c r="B10" s="17" t="s">
        <v>426</v>
      </c>
      <c r="C10" s="16">
        <v>0.12546125461254601</v>
      </c>
      <c r="D10" s="16">
        <v>0.219512195121951</v>
      </c>
      <c r="E10" s="16">
        <v>0.134328358208955</v>
      </c>
      <c r="F10" s="16">
        <v>0.19327731092437</v>
      </c>
      <c r="G10" s="16">
        <v>0.133333333333333</v>
      </c>
      <c r="H10" s="16">
        <v>5.7692307692307702E-2</v>
      </c>
      <c r="I10" s="16">
        <v>9.0909090909090898E-2</v>
      </c>
      <c r="J10" s="16">
        <v>0.114754098360656</v>
      </c>
      <c r="K10" s="16">
        <v>5.1282051282051301E-2</v>
      </c>
      <c r="L10" s="16">
        <v>3.7499999999999999E-2</v>
      </c>
      <c r="M10" s="16">
        <v>9.85915492957746E-2</v>
      </c>
      <c r="N10" s="16">
        <v>0.15151515151515199</v>
      </c>
      <c r="O10" s="16">
        <v>0.125</v>
      </c>
      <c r="P10" s="16"/>
      <c r="Q10" s="16">
        <v>0.126453488372093</v>
      </c>
      <c r="R10" s="16"/>
      <c r="S10" s="16">
        <v>0.124523506988564</v>
      </c>
      <c r="T10" s="16"/>
      <c r="U10" s="16">
        <v>0.13598673300165801</v>
      </c>
      <c r="V10" s="16"/>
      <c r="W10" s="16">
        <v>0.113821138211382</v>
      </c>
      <c r="X10" s="16"/>
      <c r="Y10" s="16">
        <v>0.103174603174603</v>
      </c>
      <c r="Z10" s="16">
        <v>0.15909090909090901</v>
      </c>
      <c r="AA10" s="16">
        <v>0.22222222222222199</v>
      </c>
      <c r="AB10" s="16">
        <v>0</v>
      </c>
      <c r="AC10" s="16"/>
      <c r="AD10" s="16">
        <v>0.10958904109589</v>
      </c>
      <c r="AE10" s="16">
        <v>8.8888888888888906E-2</v>
      </c>
      <c r="AF10" s="16">
        <v>0.15306122448979601</v>
      </c>
      <c r="AG10" s="16">
        <v>7.2222222222222202E-2</v>
      </c>
      <c r="AH10" s="16">
        <v>0.105691056910569</v>
      </c>
      <c r="AI10" s="16">
        <v>0.238095238095238</v>
      </c>
      <c r="AJ10" s="16">
        <v>0.184782608695652</v>
      </c>
      <c r="AK10" s="16"/>
      <c r="AL10" s="16">
        <v>0.12280701754386</v>
      </c>
      <c r="AM10" s="16">
        <v>0.16535433070866101</v>
      </c>
      <c r="AN10" s="16">
        <v>9.9547511312217202E-2</v>
      </c>
      <c r="AO10" s="16">
        <v>0.15827338129496399</v>
      </c>
      <c r="AP10" s="16">
        <v>0.21052631578947401</v>
      </c>
      <c r="AQ10" s="16">
        <v>0.18</v>
      </c>
      <c r="AR10" s="16">
        <v>0</v>
      </c>
      <c r="AS10" s="16">
        <v>6.6666666666666693E-2</v>
      </c>
      <c r="AT10" s="16">
        <v>7.2289156626505993E-2</v>
      </c>
      <c r="AU10" s="16">
        <v>7.69230769230769E-2</v>
      </c>
      <c r="AV10" s="16">
        <v>3.03030303030303E-2</v>
      </c>
      <c r="AW10" s="16">
        <v>0.186046511627907</v>
      </c>
    </row>
    <row r="11" spans="2:49" x14ac:dyDescent="0.35">
      <c r="B11" s="17" t="s">
        <v>427</v>
      </c>
      <c r="C11" s="16">
        <v>7.1340713407134104E-2</v>
      </c>
      <c r="D11" s="16">
        <v>8.5365853658536606E-2</v>
      </c>
      <c r="E11" s="16">
        <v>7.4626865671641798E-2</v>
      </c>
      <c r="F11" s="16">
        <v>6.7226890756302504E-2</v>
      </c>
      <c r="G11" s="16">
        <v>6.6666666666666693E-2</v>
      </c>
      <c r="H11" s="16">
        <v>9.6153846153846201E-2</v>
      </c>
      <c r="I11" s="16">
        <v>9.0909090909090898E-2</v>
      </c>
      <c r="J11" s="16">
        <v>8.1967213114754106E-2</v>
      </c>
      <c r="K11" s="16">
        <v>0.102564102564103</v>
      </c>
      <c r="L11" s="16">
        <v>2.5000000000000001E-2</v>
      </c>
      <c r="M11" s="16">
        <v>5.63380281690141E-2</v>
      </c>
      <c r="N11" s="16">
        <v>0</v>
      </c>
      <c r="O11" s="16">
        <v>0.1875</v>
      </c>
      <c r="P11" s="16"/>
      <c r="Q11" s="16">
        <v>6.6860465116279105E-2</v>
      </c>
      <c r="R11" s="16"/>
      <c r="S11" s="16">
        <v>7.3697585768742094E-2</v>
      </c>
      <c r="T11" s="16"/>
      <c r="U11" s="16">
        <v>6.9651741293532299E-2</v>
      </c>
      <c r="V11" s="16"/>
      <c r="W11" s="16">
        <v>8.9430894308943104E-2</v>
      </c>
      <c r="X11" s="16"/>
      <c r="Y11" s="16">
        <v>6.5476190476190493E-2</v>
      </c>
      <c r="Z11" s="16">
        <v>9.0909090909090898E-2</v>
      </c>
      <c r="AA11" s="16">
        <v>2.7777777777777801E-2</v>
      </c>
      <c r="AB11" s="16">
        <v>0</v>
      </c>
      <c r="AC11" s="16"/>
      <c r="AD11" s="16">
        <v>5.4794520547945202E-2</v>
      </c>
      <c r="AE11" s="16">
        <v>6.6666666666666693E-2</v>
      </c>
      <c r="AF11" s="16">
        <v>2.04081632653061E-2</v>
      </c>
      <c r="AG11" s="16">
        <v>0.116666666666667</v>
      </c>
      <c r="AH11" s="16">
        <v>9.7560975609756101E-2</v>
      </c>
      <c r="AI11" s="16">
        <v>8.3333333333333301E-2</v>
      </c>
      <c r="AJ11" s="16">
        <v>2.1739130434782601E-2</v>
      </c>
      <c r="AK11" s="16"/>
      <c r="AL11" s="16">
        <v>8.7719298245614002E-2</v>
      </c>
      <c r="AM11" s="16">
        <v>0.102362204724409</v>
      </c>
      <c r="AN11" s="16">
        <v>5.8823529411764698E-2</v>
      </c>
      <c r="AO11" s="16">
        <v>5.7553956834532398E-2</v>
      </c>
      <c r="AP11" s="16">
        <v>0.105263157894737</v>
      </c>
      <c r="AQ11" s="16">
        <v>0.06</v>
      </c>
      <c r="AR11" s="16">
        <v>0</v>
      </c>
      <c r="AS11" s="16">
        <v>0</v>
      </c>
      <c r="AT11" s="16">
        <v>6.02409638554217E-2</v>
      </c>
      <c r="AU11" s="16">
        <v>7.69230769230769E-2</v>
      </c>
      <c r="AV11" s="16">
        <v>0.15151515151515199</v>
      </c>
      <c r="AW11" s="16">
        <v>6.9767441860465101E-2</v>
      </c>
    </row>
    <row r="12" spans="2:49" x14ac:dyDescent="0.35">
      <c r="B12" s="17" t="s">
        <v>428</v>
      </c>
      <c r="C12" s="16">
        <v>4.5510455104550998E-2</v>
      </c>
      <c r="D12" s="16">
        <v>8.5365853658536606E-2</v>
      </c>
      <c r="E12" s="16">
        <v>5.22388059701493E-2</v>
      </c>
      <c r="F12" s="16">
        <v>2.5210084033613401E-2</v>
      </c>
      <c r="G12" s="16">
        <v>3.3333333333333298E-2</v>
      </c>
      <c r="H12" s="16">
        <v>5.7692307692307702E-2</v>
      </c>
      <c r="I12" s="16">
        <v>0</v>
      </c>
      <c r="J12" s="16">
        <v>3.2786885245901599E-2</v>
      </c>
      <c r="K12" s="16">
        <v>7.69230769230769E-2</v>
      </c>
      <c r="L12" s="16">
        <v>7.4999999999999997E-2</v>
      </c>
      <c r="M12" s="16">
        <v>2.8169014084507001E-2</v>
      </c>
      <c r="N12" s="16">
        <v>3.03030303030303E-2</v>
      </c>
      <c r="O12" s="16">
        <v>6.25E-2</v>
      </c>
      <c r="P12" s="16"/>
      <c r="Q12" s="16">
        <v>4.2151162790697701E-2</v>
      </c>
      <c r="R12" s="16"/>
      <c r="S12" s="16">
        <v>4.3202033036848803E-2</v>
      </c>
      <c r="T12" s="16"/>
      <c r="U12" s="16">
        <v>4.6434494195688202E-2</v>
      </c>
      <c r="V12" s="16"/>
      <c r="W12" s="16">
        <v>3.2520325203252001E-2</v>
      </c>
      <c r="X12" s="16"/>
      <c r="Y12" s="16">
        <v>3.5714285714285698E-2</v>
      </c>
      <c r="Z12" s="16">
        <v>5.3030303030302997E-2</v>
      </c>
      <c r="AA12" s="16">
        <v>0.13888888888888901</v>
      </c>
      <c r="AB12" s="16">
        <v>0</v>
      </c>
      <c r="AC12" s="16"/>
      <c r="AD12" s="16">
        <v>4.7945205479452101E-2</v>
      </c>
      <c r="AE12" s="16">
        <v>3.3333333333333298E-2</v>
      </c>
      <c r="AF12" s="16">
        <v>3.06122448979592E-2</v>
      </c>
      <c r="AG12" s="16">
        <v>2.7777777777777801E-2</v>
      </c>
      <c r="AH12" s="16">
        <v>4.8780487804878099E-2</v>
      </c>
      <c r="AI12" s="16">
        <v>9.5238095238095205E-2</v>
      </c>
      <c r="AJ12" s="16">
        <v>5.4347826086956499E-2</v>
      </c>
      <c r="AK12" s="16"/>
      <c r="AL12" s="16">
        <v>1.7543859649122799E-2</v>
      </c>
      <c r="AM12" s="16">
        <v>3.1496062992125998E-2</v>
      </c>
      <c r="AN12" s="16">
        <v>5.4298642533936702E-2</v>
      </c>
      <c r="AO12" s="16">
        <v>5.0359712230215799E-2</v>
      </c>
      <c r="AP12" s="16">
        <v>0.105263157894737</v>
      </c>
      <c r="AQ12" s="16">
        <v>0.02</v>
      </c>
      <c r="AR12" s="16">
        <v>0</v>
      </c>
      <c r="AS12" s="16">
        <v>6.6666666666666693E-2</v>
      </c>
      <c r="AT12" s="16">
        <v>1.20481927710843E-2</v>
      </c>
      <c r="AU12" s="16">
        <v>0</v>
      </c>
      <c r="AV12" s="16">
        <v>3.03030303030303E-2</v>
      </c>
      <c r="AW12" s="16">
        <v>0.116279069767442</v>
      </c>
    </row>
    <row r="13" spans="2:49" x14ac:dyDescent="0.35">
      <c r="B13" s="17" t="s">
        <v>429</v>
      </c>
      <c r="C13" s="16">
        <v>3.6900369003690002E-2</v>
      </c>
      <c r="D13" s="16">
        <v>3.65853658536585E-2</v>
      </c>
      <c r="E13" s="16">
        <v>5.22388059701493E-2</v>
      </c>
      <c r="F13" s="16">
        <v>4.20168067226891E-2</v>
      </c>
      <c r="G13" s="16">
        <v>1.6666666666666701E-2</v>
      </c>
      <c r="H13" s="16">
        <v>0</v>
      </c>
      <c r="I13" s="16">
        <v>4.5454545454545497E-2</v>
      </c>
      <c r="J13" s="16">
        <v>0</v>
      </c>
      <c r="K13" s="16">
        <v>0</v>
      </c>
      <c r="L13" s="16">
        <v>8.7499999999999994E-2</v>
      </c>
      <c r="M13" s="16">
        <v>2.8169014084507001E-2</v>
      </c>
      <c r="N13" s="16">
        <v>3.03030303030303E-2</v>
      </c>
      <c r="O13" s="16">
        <v>6.25E-2</v>
      </c>
      <c r="P13" s="16"/>
      <c r="Q13" s="16">
        <v>3.3430232558139497E-2</v>
      </c>
      <c r="R13" s="16"/>
      <c r="S13" s="16">
        <v>3.4307496823379899E-2</v>
      </c>
      <c r="T13" s="16"/>
      <c r="U13" s="16">
        <v>3.3167495854062999E-2</v>
      </c>
      <c r="V13" s="16"/>
      <c r="W13" s="16">
        <v>3.2520325203252001E-2</v>
      </c>
      <c r="X13" s="16"/>
      <c r="Y13" s="16">
        <v>2.5793650793650799E-2</v>
      </c>
      <c r="Z13" s="16">
        <v>6.0606060606060601E-2</v>
      </c>
      <c r="AA13" s="16">
        <v>2.7777777777777801E-2</v>
      </c>
      <c r="AB13" s="16">
        <v>0</v>
      </c>
      <c r="AC13" s="16"/>
      <c r="AD13" s="16">
        <v>2.7397260273972601E-2</v>
      </c>
      <c r="AE13" s="16">
        <v>3.3333333333333298E-2</v>
      </c>
      <c r="AF13" s="16">
        <v>2.04081632653061E-2</v>
      </c>
      <c r="AG13" s="16">
        <v>3.3333333333333298E-2</v>
      </c>
      <c r="AH13" s="16">
        <v>2.4390243902439001E-2</v>
      </c>
      <c r="AI13" s="16">
        <v>5.95238095238095E-2</v>
      </c>
      <c r="AJ13" s="16">
        <v>7.6086956521739094E-2</v>
      </c>
      <c r="AK13" s="16"/>
      <c r="AL13" s="16">
        <v>1.7543859649122799E-2</v>
      </c>
      <c r="AM13" s="16">
        <v>4.7244094488188997E-2</v>
      </c>
      <c r="AN13" s="16">
        <v>4.52488687782805E-2</v>
      </c>
      <c r="AO13" s="16">
        <v>2.8776978417266199E-2</v>
      </c>
      <c r="AP13" s="16">
        <v>5.2631578947368397E-2</v>
      </c>
      <c r="AQ13" s="16">
        <v>0</v>
      </c>
      <c r="AR13" s="16">
        <v>0</v>
      </c>
      <c r="AS13" s="16">
        <v>6.6666666666666693E-2</v>
      </c>
      <c r="AT13" s="16">
        <v>2.40963855421687E-2</v>
      </c>
      <c r="AU13" s="16">
        <v>0</v>
      </c>
      <c r="AV13" s="16">
        <v>3.03030303030303E-2</v>
      </c>
      <c r="AW13" s="16">
        <v>9.3023255813953501E-2</v>
      </c>
    </row>
    <row r="14" spans="2:49" x14ac:dyDescent="0.35">
      <c r="B14" s="17" t="s">
        <v>430</v>
      </c>
      <c r="C14" s="16">
        <v>3.3210332103321E-2</v>
      </c>
      <c r="D14" s="16">
        <v>4.8780487804878099E-2</v>
      </c>
      <c r="E14" s="16">
        <v>5.9701492537313397E-2</v>
      </c>
      <c r="F14" s="16">
        <v>3.3613445378151301E-2</v>
      </c>
      <c r="G14" s="16">
        <v>0.05</v>
      </c>
      <c r="H14" s="16">
        <v>0</v>
      </c>
      <c r="I14" s="16">
        <v>1.5151515151515201E-2</v>
      </c>
      <c r="J14" s="16">
        <v>1.63934426229508E-2</v>
      </c>
      <c r="K14" s="16">
        <v>2.5641025641025599E-2</v>
      </c>
      <c r="L14" s="16">
        <v>1.2500000000000001E-2</v>
      </c>
      <c r="M14" s="16">
        <v>2.8169014084507001E-2</v>
      </c>
      <c r="N14" s="16">
        <v>6.0606060606060601E-2</v>
      </c>
      <c r="O14" s="16">
        <v>0</v>
      </c>
      <c r="P14" s="16"/>
      <c r="Q14" s="16">
        <v>3.4883720930232599E-2</v>
      </c>
      <c r="R14" s="16"/>
      <c r="S14" s="16">
        <v>3.3036848792884398E-2</v>
      </c>
      <c r="T14" s="16"/>
      <c r="U14" s="16">
        <v>3.8142620232172499E-2</v>
      </c>
      <c r="V14" s="16"/>
      <c r="W14" s="16">
        <v>2.4390243902439001E-2</v>
      </c>
      <c r="X14" s="16"/>
      <c r="Y14" s="16">
        <v>2.7777777777777801E-2</v>
      </c>
      <c r="Z14" s="16">
        <v>4.9242424242424199E-2</v>
      </c>
      <c r="AA14" s="16">
        <v>0</v>
      </c>
      <c r="AB14" s="16">
        <v>0</v>
      </c>
      <c r="AC14" s="16"/>
      <c r="AD14" s="16">
        <v>1.3698630136986301E-2</v>
      </c>
      <c r="AE14" s="16">
        <v>1.1111111111111099E-2</v>
      </c>
      <c r="AF14" s="16">
        <v>3.06122448979592E-2</v>
      </c>
      <c r="AG14" s="16">
        <v>2.7777777777777801E-2</v>
      </c>
      <c r="AH14" s="16">
        <v>2.4390243902439001E-2</v>
      </c>
      <c r="AI14" s="16">
        <v>0.107142857142857</v>
      </c>
      <c r="AJ14" s="16">
        <v>4.3478260869565202E-2</v>
      </c>
      <c r="AK14" s="16"/>
      <c r="AL14" s="16">
        <v>1.7543859649122799E-2</v>
      </c>
      <c r="AM14" s="16">
        <v>3.9370078740157501E-2</v>
      </c>
      <c r="AN14" s="16">
        <v>4.52488687782805E-2</v>
      </c>
      <c r="AO14" s="16">
        <v>5.0359712230215799E-2</v>
      </c>
      <c r="AP14" s="16">
        <v>0</v>
      </c>
      <c r="AQ14" s="16">
        <v>0</v>
      </c>
      <c r="AR14" s="16">
        <v>0</v>
      </c>
      <c r="AS14" s="16">
        <v>6.6666666666666693E-2</v>
      </c>
      <c r="AT14" s="16">
        <v>1.20481927710843E-2</v>
      </c>
      <c r="AU14" s="16">
        <v>0</v>
      </c>
      <c r="AV14" s="16">
        <v>0</v>
      </c>
      <c r="AW14" s="16">
        <v>4.6511627906976702E-2</v>
      </c>
    </row>
    <row r="15" spans="2:49" x14ac:dyDescent="0.35">
      <c r="B15" s="17" t="s">
        <v>431</v>
      </c>
      <c r="C15" s="16">
        <v>3.3210332103321E-2</v>
      </c>
      <c r="D15" s="16">
        <v>3.65853658536585E-2</v>
      </c>
      <c r="E15" s="16">
        <v>2.9850746268656699E-2</v>
      </c>
      <c r="F15" s="16">
        <v>5.0420168067226899E-2</v>
      </c>
      <c r="G15" s="16">
        <v>6.6666666666666693E-2</v>
      </c>
      <c r="H15" s="16">
        <v>1.9230769230769201E-2</v>
      </c>
      <c r="I15" s="16">
        <v>3.03030303030303E-2</v>
      </c>
      <c r="J15" s="16">
        <v>1.63934426229508E-2</v>
      </c>
      <c r="K15" s="16">
        <v>0</v>
      </c>
      <c r="L15" s="16">
        <v>1.2500000000000001E-2</v>
      </c>
      <c r="M15" s="16">
        <v>4.2253521126760597E-2</v>
      </c>
      <c r="N15" s="16">
        <v>6.0606060606060601E-2</v>
      </c>
      <c r="O15" s="16">
        <v>0</v>
      </c>
      <c r="P15" s="16"/>
      <c r="Q15" s="16">
        <v>3.3430232558139497E-2</v>
      </c>
      <c r="R15" s="16"/>
      <c r="S15" s="16">
        <v>3.3036848792884398E-2</v>
      </c>
      <c r="T15" s="16"/>
      <c r="U15" s="16">
        <v>3.8142620232172499E-2</v>
      </c>
      <c r="V15" s="16"/>
      <c r="W15" s="16">
        <v>2.4390243902439001E-2</v>
      </c>
      <c r="X15" s="16"/>
      <c r="Y15" s="16">
        <v>2.9761904761904798E-2</v>
      </c>
      <c r="Z15" s="16">
        <v>4.1666666666666699E-2</v>
      </c>
      <c r="AA15" s="16">
        <v>2.7777777777777801E-2</v>
      </c>
      <c r="AB15" s="16">
        <v>0</v>
      </c>
      <c r="AC15" s="16"/>
      <c r="AD15" s="16">
        <v>3.42465753424658E-2</v>
      </c>
      <c r="AE15" s="16">
        <v>2.2222222222222199E-2</v>
      </c>
      <c r="AF15" s="16">
        <v>2.04081632653061E-2</v>
      </c>
      <c r="AG15" s="16">
        <v>3.3333333333333298E-2</v>
      </c>
      <c r="AH15" s="16">
        <v>2.4390243902439001E-2</v>
      </c>
      <c r="AI15" s="16">
        <v>7.1428571428571397E-2</v>
      </c>
      <c r="AJ15" s="16">
        <v>3.2608695652173898E-2</v>
      </c>
      <c r="AK15" s="16"/>
      <c r="AL15" s="16">
        <v>1.7543859649122799E-2</v>
      </c>
      <c r="AM15" s="16">
        <v>6.2992125984251995E-2</v>
      </c>
      <c r="AN15" s="16">
        <v>3.1674208144796399E-2</v>
      </c>
      <c r="AO15" s="16">
        <v>3.5971223021582698E-2</v>
      </c>
      <c r="AP15" s="16">
        <v>0</v>
      </c>
      <c r="AQ15" s="16">
        <v>0.04</v>
      </c>
      <c r="AR15" s="16">
        <v>0</v>
      </c>
      <c r="AS15" s="16">
        <v>6.6666666666666693E-2</v>
      </c>
      <c r="AT15" s="16">
        <v>0</v>
      </c>
      <c r="AU15" s="16">
        <v>0</v>
      </c>
      <c r="AV15" s="16">
        <v>9.0909090909090898E-2</v>
      </c>
      <c r="AW15" s="16">
        <v>0</v>
      </c>
    </row>
    <row r="16" spans="2:49" x14ac:dyDescent="0.35">
      <c r="B16" s="17" t="s">
        <v>432</v>
      </c>
      <c r="C16" s="16">
        <v>1.8450184501845001E-2</v>
      </c>
      <c r="D16" s="16">
        <v>3.65853658536585E-2</v>
      </c>
      <c r="E16" s="16">
        <v>2.2388059701492501E-2</v>
      </c>
      <c r="F16" s="16">
        <v>8.4033613445378096E-3</v>
      </c>
      <c r="G16" s="16">
        <v>1.6666666666666701E-2</v>
      </c>
      <c r="H16" s="16">
        <v>0</v>
      </c>
      <c r="I16" s="16">
        <v>3.03030303030303E-2</v>
      </c>
      <c r="J16" s="16">
        <v>4.91803278688525E-2</v>
      </c>
      <c r="K16" s="16">
        <v>2.5641025641025599E-2</v>
      </c>
      <c r="L16" s="16">
        <v>0</v>
      </c>
      <c r="M16" s="16">
        <v>0</v>
      </c>
      <c r="N16" s="16">
        <v>0</v>
      </c>
      <c r="O16" s="16">
        <v>6.25E-2</v>
      </c>
      <c r="P16" s="16"/>
      <c r="Q16" s="16">
        <v>1.5988372093023302E-2</v>
      </c>
      <c r="R16" s="16"/>
      <c r="S16" s="16">
        <v>1.9059720457433298E-2</v>
      </c>
      <c r="T16" s="16"/>
      <c r="U16" s="16">
        <v>1.49253731343284E-2</v>
      </c>
      <c r="V16" s="16"/>
      <c r="W16" s="16">
        <v>4.0650406504064998E-2</v>
      </c>
      <c r="X16" s="16"/>
      <c r="Y16" s="16">
        <v>1.38888888888889E-2</v>
      </c>
      <c r="Z16" s="16">
        <v>3.03030303030303E-2</v>
      </c>
      <c r="AA16" s="16">
        <v>0</v>
      </c>
      <c r="AB16" s="16">
        <v>0</v>
      </c>
      <c r="AC16" s="16"/>
      <c r="AD16" s="16">
        <v>6.8493150684931503E-3</v>
      </c>
      <c r="AE16" s="16">
        <v>1.1111111111111099E-2</v>
      </c>
      <c r="AF16" s="16">
        <v>1.02040816326531E-2</v>
      </c>
      <c r="AG16" s="16">
        <v>5.5555555555555601E-3</v>
      </c>
      <c r="AH16" s="16">
        <v>2.4390243902439001E-2</v>
      </c>
      <c r="AI16" s="16">
        <v>8.3333333333333301E-2</v>
      </c>
      <c r="AJ16" s="16">
        <v>1.0869565217391301E-2</v>
      </c>
      <c r="AK16" s="16"/>
      <c r="AL16" s="16">
        <v>0</v>
      </c>
      <c r="AM16" s="16">
        <v>5.5118110236220499E-2</v>
      </c>
      <c r="AN16" s="16">
        <v>4.5248868778280504E-3</v>
      </c>
      <c r="AO16" s="16">
        <v>2.8776978417266199E-2</v>
      </c>
      <c r="AP16" s="16">
        <v>0</v>
      </c>
      <c r="AQ16" s="16">
        <v>0</v>
      </c>
      <c r="AR16" s="16">
        <v>0</v>
      </c>
      <c r="AS16" s="16">
        <v>0</v>
      </c>
      <c r="AT16" s="16">
        <v>2.40963855421687E-2</v>
      </c>
      <c r="AU16" s="16">
        <v>0</v>
      </c>
      <c r="AV16" s="16">
        <v>0</v>
      </c>
      <c r="AW16" s="16">
        <v>2.32558139534884E-2</v>
      </c>
    </row>
    <row r="17" spans="2:49" x14ac:dyDescent="0.35">
      <c r="B17" s="17" t="s">
        <v>433</v>
      </c>
      <c r="C17" s="16">
        <v>4.9200492004920103E-3</v>
      </c>
      <c r="D17" s="16">
        <v>1.21951219512195E-2</v>
      </c>
      <c r="E17" s="16">
        <v>7.4626865671641798E-3</v>
      </c>
      <c r="F17" s="16">
        <v>0</v>
      </c>
      <c r="G17" s="16">
        <v>0</v>
      </c>
      <c r="H17" s="16">
        <v>1.9230769230769201E-2</v>
      </c>
      <c r="I17" s="16">
        <v>0</v>
      </c>
      <c r="J17" s="16">
        <v>0</v>
      </c>
      <c r="K17" s="16">
        <v>0</v>
      </c>
      <c r="L17" s="16">
        <v>0</v>
      </c>
      <c r="M17" s="16">
        <v>1.4084507042253501E-2</v>
      </c>
      <c r="N17" s="16">
        <v>0</v>
      </c>
      <c r="O17" s="16">
        <v>0</v>
      </c>
      <c r="P17" s="16"/>
      <c r="Q17" s="16">
        <v>5.8139534883720903E-3</v>
      </c>
      <c r="R17" s="16"/>
      <c r="S17" s="16">
        <v>5.0825921219822103E-3</v>
      </c>
      <c r="T17" s="16"/>
      <c r="U17" s="16">
        <v>6.6334991708126003E-3</v>
      </c>
      <c r="V17" s="16"/>
      <c r="W17" s="16">
        <v>0</v>
      </c>
      <c r="X17" s="16"/>
      <c r="Y17" s="16">
        <v>3.9682539682539698E-3</v>
      </c>
      <c r="Z17" s="16">
        <v>7.5757575757575803E-3</v>
      </c>
      <c r="AA17" s="16">
        <v>0</v>
      </c>
      <c r="AB17" s="16">
        <v>0</v>
      </c>
      <c r="AC17" s="16"/>
      <c r="AD17" s="16">
        <v>1.3698630136986301E-2</v>
      </c>
      <c r="AE17" s="16">
        <v>1.1111111111111099E-2</v>
      </c>
      <c r="AF17" s="16">
        <v>0</v>
      </c>
      <c r="AG17" s="16">
        <v>0</v>
      </c>
      <c r="AH17" s="16">
        <v>0</v>
      </c>
      <c r="AI17" s="16">
        <v>1.1904761904761901E-2</v>
      </c>
      <c r="AJ17" s="16">
        <v>0</v>
      </c>
      <c r="AK17" s="16"/>
      <c r="AL17" s="16">
        <v>3.5087719298245598E-2</v>
      </c>
      <c r="AM17" s="16">
        <v>0</v>
      </c>
      <c r="AN17" s="16">
        <v>0</v>
      </c>
      <c r="AO17" s="16">
        <v>7.1942446043165497E-3</v>
      </c>
      <c r="AP17" s="16">
        <v>5.2631578947368397E-2</v>
      </c>
      <c r="AQ17" s="16">
        <v>0</v>
      </c>
      <c r="AR17" s="16">
        <v>0</v>
      </c>
      <c r="AS17" s="16">
        <v>0</v>
      </c>
      <c r="AT17" s="16">
        <v>0</v>
      </c>
      <c r="AU17" s="16">
        <v>0</v>
      </c>
      <c r="AV17" s="16">
        <v>0</v>
      </c>
      <c r="AW17" s="16">
        <v>0</v>
      </c>
    </row>
    <row r="18" spans="2:49" x14ac:dyDescent="0.35">
      <c r="B18" s="17" t="s">
        <v>46</v>
      </c>
      <c r="C18" s="16">
        <v>6.8880688806888093E-2</v>
      </c>
      <c r="D18" s="16">
        <v>8.5365853658536606E-2</v>
      </c>
      <c r="E18" s="16">
        <v>9.7014925373134303E-2</v>
      </c>
      <c r="F18" s="16">
        <v>0.109243697478992</v>
      </c>
      <c r="G18" s="16">
        <v>8.3333333333333301E-2</v>
      </c>
      <c r="H18" s="16">
        <v>1.9230769230769201E-2</v>
      </c>
      <c r="I18" s="16">
        <v>6.0606060606060601E-2</v>
      </c>
      <c r="J18" s="16">
        <v>4.91803278688525E-2</v>
      </c>
      <c r="K18" s="16">
        <v>7.69230769230769E-2</v>
      </c>
      <c r="L18" s="16">
        <v>2.5000000000000001E-2</v>
      </c>
      <c r="M18" s="16">
        <v>5.63380281690141E-2</v>
      </c>
      <c r="N18" s="16">
        <v>3.03030303030303E-2</v>
      </c>
      <c r="O18" s="16">
        <v>0</v>
      </c>
      <c r="P18" s="16"/>
      <c r="Q18" s="16">
        <v>6.8313953488372103E-2</v>
      </c>
      <c r="R18" s="16"/>
      <c r="S18" s="16">
        <v>6.8614993646759895E-2</v>
      </c>
      <c r="T18" s="16"/>
      <c r="U18" s="16">
        <v>6.7993366500829197E-2</v>
      </c>
      <c r="V18" s="16"/>
      <c r="W18" s="16">
        <v>0.138211382113821</v>
      </c>
      <c r="X18" s="16"/>
      <c r="Y18" s="16">
        <v>6.7460317460317498E-2</v>
      </c>
      <c r="Z18" s="16">
        <v>6.4393939393939406E-2</v>
      </c>
      <c r="AA18" s="16">
        <v>0.11111111111111099</v>
      </c>
      <c r="AB18" s="16">
        <v>0.11111111111111099</v>
      </c>
      <c r="AC18" s="16"/>
      <c r="AD18" s="16">
        <v>4.1095890410958902E-2</v>
      </c>
      <c r="AE18" s="16">
        <v>0.1</v>
      </c>
      <c r="AF18" s="16">
        <v>9.1836734693877597E-2</v>
      </c>
      <c r="AG18" s="16">
        <v>4.4444444444444398E-2</v>
      </c>
      <c r="AH18" s="16">
        <v>5.6910569105691103E-2</v>
      </c>
      <c r="AI18" s="16">
        <v>7.1428571428571397E-2</v>
      </c>
      <c r="AJ18" s="16">
        <v>0.119565217391304</v>
      </c>
      <c r="AK18" s="16"/>
      <c r="AL18" s="16">
        <v>3.5087719298245598E-2</v>
      </c>
      <c r="AM18" s="16">
        <v>0.133858267716535</v>
      </c>
      <c r="AN18" s="16">
        <v>6.3348416289592799E-2</v>
      </c>
      <c r="AO18" s="16">
        <v>5.7553956834532398E-2</v>
      </c>
      <c r="AP18" s="16">
        <v>0.105263157894737</v>
      </c>
      <c r="AQ18" s="16">
        <v>0.1</v>
      </c>
      <c r="AR18" s="16">
        <v>0</v>
      </c>
      <c r="AS18" s="16">
        <v>6.6666666666666693E-2</v>
      </c>
      <c r="AT18" s="16">
        <v>4.81927710843374E-2</v>
      </c>
      <c r="AU18" s="16">
        <v>0</v>
      </c>
      <c r="AV18" s="16">
        <v>0</v>
      </c>
      <c r="AW18" s="16">
        <v>6.9767441860465101E-2</v>
      </c>
    </row>
    <row r="19" spans="2:49" x14ac:dyDescent="0.35">
      <c r="B19" s="17" t="s">
        <v>434</v>
      </c>
      <c r="C19" s="18">
        <v>2.4600246002459999E-3</v>
      </c>
      <c r="D19" s="18">
        <v>0</v>
      </c>
      <c r="E19" s="18">
        <v>0</v>
      </c>
      <c r="F19" s="18">
        <v>8.4033613445378096E-3</v>
      </c>
      <c r="G19" s="18">
        <v>0</v>
      </c>
      <c r="H19" s="18">
        <v>0</v>
      </c>
      <c r="I19" s="18">
        <v>0</v>
      </c>
      <c r="J19" s="18">
        <v>0</v>
      </c>
      <c r="K19" s="18">
        <v>0</v>
      </c>
      <c r="L19" s="18">
        <v>0</v>
      </c>
      <c r="M19" s="18">
        <v>1.4084507042253501E-2</v>
      </c>
      <c r="N19" s="18">
        <v>0</v>
      </c>
      <c r="O19" s="18">
        <v>0</v>
      </c>
      <c r="P19" s="18"/>
      <c r="Q19" s="18">
        <v>1.45348837209302E-3</v>
      </c>
      <c r="R19" s="18"/>
      <c r="S19" s="18">
        <v>2.5412960609911099E-3</v>
      </c>
      <c r="T19" s="18"/>
      <c r="U19" s="18">
        <v>1.6583747927031501E-3</v>
      </c>
      <c r="V19" s="18"/>
      <c r="W19" s="18">
        <v>0</v>
      </c>
      <c r="X19" s="18"/>
      <c r="Y19" s="18">
        <v>1.9841269841269801E-3</v>
      </c>
      <c r="Z19" s="18">
        <v>3.7878787878787902E-3</v>
      </c>
      <c r="AA19" s="18">
        <v>0</v>
      </c>
      <c r="AB19" s="18">
        <v>0</v>
      </c>
      <c r="AC19" s="18"/>
      <c r="AD19" s="18">
        <v>0</v>
      </c>
      <c r="AE19" s="18">
        <v>1.1111111111111099E-2</v>
      </c>
      <c r="AF19" s="18">
        <v>0</v>
      </c>
      <c r="AG19" s="18">
        <v>0</v>
      </c>
      <c r="AH19" s="18">
        <v>8.1300813008130107E-3</v>
      </c>
      <c r="AI19" s="18">
        <v>0</v>
      </c>
      <c r="AJ19" s="18">
        <v>0</v>
      </c>
      <c r="AK19" s="18"/>
      <c r="AL19" s="18">
        <v>0</v>
      </c>
      <c r="AM19" s="18">
        <v>0</v>
      </c>
      <c r="AN19" s="18">
        <v>4.5248868778280504E-3</v>
      </c>
      <c r="AO19" s="18">
        <v>0</v>
      </c>
      <c r="AP19" s="18">
        <v>0</v>
      </c>
      <c r="AQ19" s="18">
        <v>0</v>
      </c>
      <c r="AR19" s="18">
        <v>0</v>
      </c>
      <c r="AS19" s="18">
        <v>0</v>
      </c>
      <c r="AT19" s="18">
        <v>0</v>
      </c>
      <c r="AU19" s="18">
        <v>0</v>
      </c>
      <c r="AV19" s="18">
        <v>0</v>
      </c>
      <c r="AW19" s="18">
        <v>2.32558139534884E-2</v>
      </c>
    </row>
    <row r="20" spans="2:49" x14ac:dyDescent="0.35">
      <c r="B20" s="15"/>
    </row>
    <row r="21" spans="2:49" x14ac:dyDescent="0.35">
      <c r="B21" t="s">
        <v>66</v>
      </c>
    </row>
    <row r="22" spans="2:49" x14ac:dyDescent="0.35">
      <c r="B22" t="s">
        <v>67</v>
      </c>
    </row>
    <row r="24" spans="2:49" x14ac:dyDescent="0.35">
      <c r="B24"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976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0.53628536285362804</v>
      </c>
      <c r="D8" s="16">
        <v>0.41463414634146301</v>
      </c>
      <c r="E8" s="16">
        <v>0.64179104477611904</v>
      </c>
      <c r="F8" s="16">
        <v>0.48739495798319299</v>
      </c>
      <c r="G8" s="16">
        <v>0.6</v>
      </c>
      <c r="H8" s="16">
        <v>0.55769230769230804</v>
      </c>
      <c r="I8" s="16">
        <v>0.53030303030303005</v>
      </c>
      <c r="J8" s="16">
        <v>0.62295081967213095</v>
      </c>
      <c r="K8" s="16">
        <v>0.53846153846153799</v>
      </c>
      <c r="L8" s="16">
        <v>0.42499999999999999</v>
      </c>
      <c r="M8" s="16">
        <v>0.56338028169014098</v>
      </c>
      <c r="N8" s="16">
        <v>0.45454545454545497</v>
      </c>
      <c r="O8" s="16">
        <v>0.625</v>
      </c>
      <c r="P8" s="16"/>
      <c r="Q8" s="16">
        <v>0.54069767441860495</v>
      </c>
      <c r="R8" s="16"/>
      <c r="S8" s="16">
        <v>0.52986022871664595</v>
      </c>
      <c r="T8" s="16"/>
      <c r="U8" s="16">
        <v>0.56053067993366501</v>
      </c>
      <c r="V8" s="16"/>
      <c r="W8" s="16">
        <v>0.64227642276422803</v>
      </c>
      <c r="X8" s="16"/>
      <c r="Y8" s="16">
        <v>0.58134920634920595</v>
      </c>
      <c r="Z8" s="16">
        <v>0.46212121212121199</v>
      </c>
      <c r="AA8" s="16">
        <v>0.41666666666666702</v>
      </c>
      <c r="AB8" s="16">
        <v>0.66666666666666696</v>
      </c>
      <c r="AC8" s="16"/>
      <c r="AD8" s="16">
        <v>0.55479452054794498</v>
      </c>
      <c r="AE8" s="16">
        <v>0.71111111111111103</v>
      </c>
      <c r="AF8" s="16">
        <v>0.57142857142857095</v>
      </c>
      <c r="AG8" s="16">
        <v>0.52222222222222203</v>
      </c>
      <c r="AH8" s="16">
        <v>0.47967479674796698</v>
      </c>
      <c r="AI8" s="16">
        <v>0.452380952380952</v>
      </c>
      <c r="AJ8" s="16">
        <v>0.47826086956521702</v>
      </c>
      <c r="AK8" s="16"/>
      <c r="AL8" s="16">
        <v>0.49122807017543901</v>
      </c>
      <c r="AM8" s="16">
        <v>0.58267716535433101</v>
      </c>
      <c r="AN8" s="16">
        <v>0.54298642533936603</v>
      </c>
      <c r="AO8" s="16">
        <v>0.57553956834532405</v>
      </c>
      <c r="AP8" s="16">
        <v>0.68421052631578905</v>
      </c>
      <c r="AQ8" s="16">
        <v>0.54</v>
      </c>
      <c r="AR8" s="16">
        <v>0.5</v>
      </c>
      <c r="AS8" s="16">
        <v>0.53333333333333299</v>
      </c>
      <c r="AT8" s="16">
        <v>0.421686746987952</v>
      </c>
      <c r="AU8" s="16">
        <v>7.69230769230769E-2</v>
      </c>
      <c r="AV8" s="16">
        <v>0.48484848484848497</v>
      </c>
      <c r="AW8" s="16">
        <v>0.67441860465116299</v>
      </c>
    </row>
    <row r="9" spans="2:49" x14ac:dyDescent="0.35">
      <c r="B9" s="17" t="s">
        <v>963</v>
      </c>
      <c r="C9" s="16">
        <v>0.1230012300123</v>
      </c>
      <c r="D9" s="16">
        <v>0.19512195121951201</v>
      </c>
      <c r="E9" s="16">
        <v>8.2089552238805999E-2</v>
      </c>
      <c r="F9" s="16">
        <v>0.151260504201681</v>
      </c>
      <c r="G9" s="16">
        <v>8.3333333333333301E-2</v>
      </c>
      <c r="H9" s="16">
        <v>9.6153846153846201E-2</v>
      </c>
      <c r="I9" s="16">
        <v>0.12121212121212099</v>
      </c>
      <c r="J9" s="16">
        <v>8.1967213114754106E-2</v>
      </c>
      <c r="K9" s="16">
        <v>2.5641025641025599E-2</v>
      </c>
      <c r="L9" s="16">
        <v>0.125</v>
      </c>
      <c r="M9" s="16">
        <v>0.140845070422535</v>
      </c>
      <c r="N9" s="16">
        <v>0.24242424242424199</v>
      </c>
      <c r="O9" s="16">
        <v>0.1875</v>
      </c>
      <c r="P9" s="16"/>
      <c r="Q9" s="16">
        <v>0.126453488372093</v>
      </c>
      <c r="R9" s="16"/>
      <c r="S9" s="16">
        <v>0.12579415501905999</v>
      </c>
      <c r="T9" s="16"/>
      <c r="U9" s="16">
        <v>0.114427860696517</v>
      </c>
      <c r="V9" s="16"/>
      <c r="W9" s="16">
        <v>0.12195121951219499</v>
      </c>
      <c r="X9" s="16"/>
      <c r="Y9" s="16">
        <v>0.119047619047619</v>
      </c>
      <c r="Z9" s="16">
        <v>0.125</v>
      </c>
      <c r="AA9" s="16">
        <v>0.16666666666666699</v>
      </c>
      <c r="AB9" s="16">
        <v>0.11111111111111099</v>
      </c>
      <c r="AC9" s="16"/>
      <c r="AD9" s="16">
        <v>0.13013698630136999</v>
      </c>
      <c r="AE9" s="16">
        <v>8.8888888888888906E-2</v>
      </c>
      <c r="AF9" s="16">
        <v>0.11224489795918401</v>
      </c>
      <c r="AG9" s="16">
        <v>0.11111111111111099</v>
      </c>
      <c r="AH9" s="16">
        <v>0.154471544715447</v>
      </c>
      <c r="AI9" s="16">
        <v>8.3333333333333301E-2</v>
      </c>
      <c r="AJ9" s="16">
        <v>0.173913043478261</v>
      </c>
      <c r="AK9" s="16"/>
      <c r="AL9" s="16">
        <v>0.175438596491228</v>
      </c>
      <c r="AM9" s="16">
        <v>0.110236220472441</v>
      </c>
      <c r="AN9" s="16">
        <v>9.9547511312217202E-2</v>
      </c>
      <c r="AO9" s="16">
        <v>0.12949640287769801</v>
      </c>
      <c r="AP9" s="16">
        <v>5.2631578947368397E-2</v>
      </c>
      <c r="AQ9" s="16">
        <v>0.18</v>
      </c>
      <c r="AR9" s="16">
        <v>0</v>
      </c>
      <c r="AS9" s="16">
        <v>0.133333333333333</v>
      </c>
      <c r="AT9" s="16">
        <v>0.16867469879518099</v>
      </c>
      <c r="AU9" s="16">
        <v>0.230769230769231</v>
      </c>
      <c r="AV9" s="16">
        <v>9.0909090909090898E-2</v>
      </c>
      <c r="AW9" s="16">
        <v>6.9767441860465101E-2</v>
      </c>
    </row>
    <row r="10" spans="2:49" x14ac:dyDescent="0.35">
      <c r="B10" s="17" t="s">
        <v>964</v>
      </c>
      <c r="C10" s="16">
        <v>0.12669126691266899</v>
      </c>
      <c r="D10" s="16">
        <v>0.18292682926829301</v>
      </c>
      <c r="E10" s="16">
        <v>0.111940298507463</v>
      </c>
      <c r="F10" s="16">
        <v>0.11764705882352899</v>
      </c>
      <c r="G10" s="16">
        <v>0.116666666666667</v>
      </c>
      <c r="H10" s="16">
        <v>0.17307692307692299</v>
      </c>
      <c r="I10" s="16">
        <v>0.21212121212121199</v>
      </c>
      <c r="J10" s="16">
        <v>9.8360655737704902E-2</v>
      </c>
      <c r="K10" s="16">
        <v>0.15384615384615399</v>
      </c>
      <c r="L10" s="16">
        <v>0.13750000000000001</v>
      </c>
      <c r="M10" s="16">
        <v>7.0422535211267595E-2</v>
      </c>
      <c r="N10" s="16">
        <v>3.03030303030303E-2</v>
      </c>
      <c r="O10" s="16">
        <v>0</v>
      </c>
      <c r="P10" s="16"/>
      <c r="Q10" s="16">
        <v>0.12063953488372101</v>
      </c>
      <c r="R10" s="16"/>
      <c r="S10" s="16">
        <v>0.127064803049555</v>
      </c>
      <c r="T10" s="16"/>
      <c r="U10" s="16">
        <v>0.11608623548922101</v>
      </c>
      <c r="V10" s="16"/>
      <c r="W10" s="16">
        <v>0.105691056910569</v>
      </c>
      <c r="X10" s="16"/>
      <c r="Y10" s="16">
        <v>0.109126984126984</v>
      </c>
      <c r="Z10" s="16">
        <v>0.15909090909090901</v>
      </c>
      <c r="AA10" s="16">
        <v>0.16666666666666699</v>
      </c>
      <c r="AB10" s="16">
        <v>0</v>
      </c>
      <c r="AC10" s="16"/>
      <c r="AD10" s="16">
        <v>0.102739726027397</v>
      </c>
      <c r="AE10" s="16">
        <v>7.7777777777777807E-2</v>
      </c>
      <c r="AF10" s="16">
        <v>0.14285714285714299</v>
      </c>
      <c r="AG10" s="16">
        <v>0.122222222222222</v>
      </c>
      <c r="AH10" s="16">
        <v>0.13008130081300801</v>
      </c>
      <c r="AI10" s="16">
        <v>0.214285714285714</v>
      </c>
      <c r="AJ10" s="16">
        <v>0.119565217391304</v>
      </c>
      <c r="AK10" s="16"/>
      <c r="AL10" s="16">
        <v>0.12280701754386</v>
      </c>
      <c r="AM10" s="16">
        <v>0.110236220472441</v>
      </c>
      <c r="AN10" s="16">
        <v>0.122171945701357</v>
      </c>
      <c r="AO10" s="16">
        <v>0.12230215827338101</v>
      </c>
      <c r="AP10" s="16">
        <v>0.105263157894737</v>
      </c>
      <c r="AQ10" s="16">
        <v>0.08</v>
      </c>
      <c r="AR10" s="16">
        <v>0</v>
      </c>
      <c r="AS10" s="16">
        <v>0.133333333333333</v>
      </c>
      <c r="AT10" s="16">
        <v>0.14457831325301199</v>
      </c>
      <c r="AU10" s="16">
        <v>0.230769230769231</v>
      </c>
      <c r="AV10" s="16">
        <v>0.21212121212121199</v>
      </c>
      <c r="AW10" s="16">
        <v>0.116279069767442</v>
      </c>
    </row>
    <row r="11" spans="2:49" x14ac:dyDescent="0.35">
      <c r="B11" s="17" t="s">
        <v>965</v>
      </c>
      <c r="C11" s="16">
        <v>5.6580565805658102E-2</v>
      </c>
      <c r="D11" s="16">
        <v>7.3170731707317097E-2</v>
      </c>
      <c r="E11" s="16">
        <v>5.9701492537313397E-2</v>
      </c>
      <c r="F11" s="16">
        <v>8.40336134453782E-2</v>
      </c>
      <c r="G11" s="16">
        <v>6.6666666666666693E-2</v>
      </c>
      <c r="H11" s="16">
        <v>3.8461538461538498E-2</v>
      </c>
      <c r="I11" s="16">
        <v>3.03030303030303E-2</v>
      </c>
      <c r="J11" s="16">
        <v>0</v>
      </c>
      <c r="K11" s="16">
        <v>0.102564102564103</v>
      </c>
      <c r="L11" s="16">
        <v>8.7499999999999994E-2</v>
      </c>
      <c r="M11" s="16">
        <v>1.4084507042253501E-2</v>
      </c>
      <c r="N11" s="16">
        <v>6.0606060606060601E-2</v>
      </c>
      <c r="O11" s="16">
        <v>0</v>
      </c>
      <c r="P11" s="16"/>
      <c r="Q11" s="16">
        <v>5.8139534883720902E-2</v>
      </c>
      <c r="R11" s="16"/>
      <c r="S11" s="16">
        <v>5.7179161372299898E-2</v>
      </c>
      <c r="T11" s="16"/>
      <c r="U11" s="16">
        <v>5.4726368159204002E-2</v>
      </c>
      <c r="V11" s="16"/>
      <c r="W11" s="16">
        <v>2.4390243902439001E-2</v>
      </c>
      <c r="X11" s="16"/>
      <c r="Y11" s="16">
        <v>3.1746031746031703E-2</v>
      </c>
      <c r="Z11" s="16">
        <v>0.10606060606060599</v>
      </c>
      <c r="AA11" s="16">
        <v>2.7777777777777801E-2</v>
      </c>
      <c r="AB11" s="16">
        <v>0.11111111111111099</v>
      </c>
      <c r="AC11" s="16"/>
      <c r="AD11" s="16">
        <v>2.7397260273972601E-2</v>
      </c>
      <c r="AE11" s="16">
        <v>2.2222222222222199E-2</v>
      </c>
      <c r="AF11" s="16">
        <v>6.1224489795918401E-2</v>
      </c>
      <c r="AG11" s="16">
        <v>4.4444444444444398E-2</v>
      </c>
      <c r="AH11" s="16">
        <v>4.0650406504064998E-2</v>
      </c>
      <c r="AI11" s="16">
        <v>0.119047619047619</v>
      </c>
      <c r="AJ11" s="16">
        <v>0.119565217391304</v>
      </c>
      <c r="AK11" s="16"/>
      <c r="AL11" s="16">
        <v>0.105263157894737</v>
      </c>
      <c r="AM11" s="16">
        <v>4.7244094488188997E-2</v>
      </c>
      <c r="AN11" s="16">
        <v>4.9773755656108601E-2</v>
      </c>
      <c r="AO11" s="16">
        <v>3.5971223021582698E-2</v>
      </c>
      <c r="AP11" s="16">
        <v>5.2631578947368397E-2</v>
      </c>
      <c r="AQ11" s="16">
        <v>0.06</v>
      </c>
      <c r="AR11" s="16">
        <v>0</v>
      </c>
      <c r="AS11" s="16">
        <v>0.133333333333333</v>
      </c>
      <c r="AT11" s="16">
        <v>0.108433734939759</v>
      </c>
      <c r="AU11" s="16">
        <v>0</v>
      </c>
      <c r="AV11" s="16">
        <v>3.03030303030303E-2</v>
      </c>
      <c r="AW11" s="16">
        <v>2.32558139534884E-2</v>
      </c>
    </row>
    <row r="12" spans="2:49" x14ac:dyDescent="0.35">
      <c r="B12" s="17" t="s">
        <v>966</v>
      </c>
      <c r="C12" s="19">
        <v>3.1980319803198001E-2</v>
      </c>
      <c r="D12" s="19">
        <v>4.8780487804878099E-2</v>
      </c>
      <c r="E12" s="19">
        <v>1.49253731343284E-2</v>
      </c>
      <c r="F12" s="19">
        <v>1.6806722689075598E-2</v>
      </c>
      <c r="G12" s="19">
        <v>3.3333333333333298E-2</v>
      </c>
      <c r="H12" s="19">
        <v>0</v>
      </c>
      <c r="I12" s="19">
        <v>1.5151515151515201E-2</v>
      </c>
      <c r="J12" s="19">
        <v>4.91803278688525E-2</v>
      </c>
      <c r="K12" s="19">
        <v>5.1282051282051301E-2</v>
      </c>
      <c r="L12" s="19">
        <v>3.7499999999999999E-2</v>
      </c>
      <c r="M12" s="19">
        <v>2.8169014084507001E-2</v>
      </c>
      <c r="N12" s="19">
        <v>0.12121212121212099</v>
      </c>
      <c r="O12" s="19">
        <v>6.25E-2</v>
      </c>
      <c r="P12" s="19"/>
      <c r="Q12" s="19">
        <v>3.4883720930232599E-2</v>
      </c>
      <c r="R12" s="19"/>
      <c r="S12" s="19">
        <v>3.3036848792884398E-2</v>
      </c>
      <c r="T12" s="19"/>
      <c r="U12" s="19">
        <v>3.4825870646766198E-2</v>
      </c>
      <c r="V12" s="19"/>
      <c r="W12" s="19">
        <v>2.4390243902439001E-2</v>
      </c>
      <c r="X12" s="19"/>
      <c r="Y12" s="19">
        <v>1.9841269841269799E-2</v>
      </c>
      <c r="Z12" s="19">
        <v>4.9242424242424199E-2</v>
      </c>
      <c r="AA12" s="19">
        <v>8.3333333333333301E-2</v>
      </c>
      <c r="AB12" s="19">
        <v>0</v>
      </c>
      <c r="AC12" s="19"/>
      <c r="AD12" s="19">
        <v>2.0547945205479499E-2</v>
      </c>
      <c r="AE12" s="19">
        <v>1.1111111111111099E-2</v>
      </c>
      <c r="AF12" s="19">
        <v>0</v>
      </c>
      <c r="AG12" s="19">
        <v>5.5555555555555601E-2</v>
      </c>
      <c r="AH12" s="19">
        <v>1.6260162601626001E-2</v>
      </c>
      <c r="AI12" s="19">
        <v>5.95238095238095E-2</v>
      </c>
      <c r="AJ12" s="19">
        <v>5.4347826086956499E-2</v>
      </c>
      <c r="AK12" s="19"/>
      <c r="AL12" s="19">
        <v>3.5087719298245598E-2</v>
      </c>
      <c r="AM12" s="19">
        <v>4.7244094488188997E-2</v>
      </c>
      <c r="AN12" s="19">
        <v>3.1674208144796399E-2</v>
      </c>
      <c r="AO12" s="19">
        <v>2.8776978417266199E-2</v>
      </c>
      <c r="AP12" s="19">
        <v>0</v>
      </c>
      <c r="AQ12" s="19">
        <v>0.04</v>
      </c>
      <c r="AR12" s="19">
        <v>0</v>
      </c>
      <c r="AS12" s="19">
        <v>0</v>
      </c>
      <c r="AT12" s="19">
        <v>4.81927710843374E-2</v>
      </c>
      <c r="AU12" s="19">
        <v>0</v>
      </c>
      <c r="AV12" s="19">
        <v>3.03030303030303E-2</v>
      </c>
      <c r="AW12" s="19">
        <v>0</v>
      </c>
    </row>
    <row r="13" spans="2:49" x14ac:dyDescent="0.35">
      <c r="B13" s="17" t="s">
        <v>36</v>
      </c>
      <c r="C13" s="19">
        <v>0.12546125461254601</v>
      </c>
      <c r="D13" s="19">
        <v>8.5365853658536606E-2</v>
      </c>
      <c r="E13" s="19">
        <v>8.9552238805970102E-2</v>
      </c>
      <c r="F13" s="19">
        <v>0.14285714285714299</v>
      </c>
      <c r="G13" s="19">
        <v>0.1</v>
      </c>
      <c r="H13" s="19">
        <v>0.134615384615385</v>
      </c>
      <c r="I13" s="19">
        <v>9.0909090909090898E-2</v>
      </c>
      <c r="J13" s="19">
        <v>0.14754098360655701</v>
      </c>
      <c r="K13" s="19">
        <v>0.128205128205128</v>
      </c>
      <c r="L13" s="19">
        <v>0.1875</v>
      </c>
      <c r="M13" s="19">
        <v>0.183098591549296</v>
      </c>
      <c r="N13" s="19">
        <v>9.0909090909090898E-2</v>
      </c>
      <c r="O13" s="19">
        <v>0.125</v>
      </c>
      <c r="P13" s="19"/>
      <c r="Q13" s="19">
        <v>0.11918604651162799</v>
      </c>
      <c r="R13" s="19"/>
      <c r="S13" s="19">
        <v>0.127064803049555</v>
      </c>
      <c r="T13" s="19"/>
      <c r="U13" s="19">
        <v>0.119402985074627</v>
      </c>
      <c r="V13" s="19"/>
      <c r="W13" s="19">
        <v>8.1300813008130093E-2</v>
      </c>
      <c r="X13" s="19"/>
      <c r="Y13" s="19">
        <v>0.13888888888888901</v>
      </c>
      <c r="Z13" s="19">
        <v>9.8484848484848495E-2</v>
      </c>
      <c r="AA13" s="19">
        <v>0.13888888888888901</v>
      </c>
      <c r="AB13" s="19">
        <v>0.11111111111111099</v>
      </c>
      <c r="AC13" s="19"/>
      <c r="AD13" s="19">
        <v>0.164383561643836</v>
      </c>
      <c r="AE13" s="19">
        <v>8.8888888888888906E-2</v>
      </c>
      <c r="AF13" s="19">
        <v>0.11224489795918401</v>
      </c>
      <c r="AG13" s="19">
        <v>0.14444444444444399</v>
      </c>
      <c r="AH13" s="19">
        <v>0.17886178861788599</v>
      </c>
      <c r="AI13" s="19">
        <v>7.1428571428571397E-2</v>
      </c>
      <c r="AJ13" s="19">
        <v>5.4347826086956499E-2</v>
      </c>
      <c r="AK13" s="19"/>
      <c r="AL13" s="19">
        <v>7.0175438596491196E-2</v>
      </c>
      <c r="AM13" s="19">
        <v>0.102362204724409</v>
      </c>
      <c r="AN13" s="19">
        <v>0.15384615384615399</v>
      </c>
      <c r="AO13" s="19">
        <v>0.107913669064748</v>
      </c>
      <c r="AP13" s="19">
        <v>0.105263157894737</v>
      </c>
      <c r="AQ13" s="19">
        <v>0.1</v>
      </c>
      <c r="AR13" s="19">
        <v>0.5</v>
      </c>
      <c r="AS13" s="19">
        <v>6.6666666666666693E-2</v>
      </c>
      <c r="AT13" s="19">
        <v>0.108433734939759</v>
      </c>
      <c r="AU13" s="19">
        <v>0.46153846153846201</v>
      </c>
      <c r="AV13" s="19">
        <v>0.15151515151515199</v>
      </c>
      <c r="AW13" s="19">
        <v>0.116279069767442</v>
      </c>
    </row>
    <row r="14" spans="2:49" x14ac:dyDescent="0.35">
      <c r="B14" s="17" t="s">
        <v>463</v>
      </c>
      <c r="C14" s="20">
        <v>-0.57072570725707295</v>
      </c>
      <c r="D14" s="20">
        <v>-0.48780487804877998</v>
      </c>
      <c r="E14" s="20">
        <v>-0.64925373134328401</v>
      </c>
      <c r="F14" s="20">
        <v>-0.53781512605042003</v>
      </c>
      <c r="G14" s="20">
        <v>-0.58333333333333304</v>
      </c>
      <c r="H14" s="20">
        <v>-0.61538461538461497</v>
      </c>
      <c r="I14" s="20">
        <v>-0.60606060606060597</v>
      </c>
      <c r="J14" s="20">
        <v>-0.65573770491803296</v>
      </c>
      <c r="K14" s="20">
        <v>-0.41025641025641002</v>
      </c>
      <c r="L14" s="20">
        <v>-0.42499999999999999</v>
      </c>
      <c r="M14" s="20">
        <v>-0.66197183098591506</v>
      </c>
      <c r="N14" s="20">
        <v>-0.51515151515151503</v>
      </c>
      <c r="O14" s="20">
        <v>-0.75</v>
      </c>
      <c r="P14" s="20"/>
      <c r="Q14" s="20">
        <v>-0.57412790697674398</v>
      </c>
      <c r="R14" s="20"/>
      <c r="S14" s="20">
        <v>-0.56543837357052096</v>
      </c>
      <c r="T14" s="20"/>
      <c r="U14" s="20">
        <v>-0.58540630182421205</v>
      </c>
      <c r="V14" s="20"/>
      <c r="W14" s="20">
        <v>-0.71544715447154505</v>
      </c>
      <c r="X14" s="20"/>
      <c r="Y14" s="20">
        <v>-0.64880952380952395</v>
      </c>
      <c r="Z14" s="20">
        <v>-0.43181818181818199</v>
      </c>
      <c r="AA14" s="20">
        <v>-0.47222222222222199</v>
      </c>
      <c r="AB14" s="20">
        <v>-0.66666666666666696</v>
      </c>
      <c r="AC14" s="20"/>
      <c r="AD14" s="20">
        <v>-0.63698630136986301</v>
      </c>
      <c r="AE14" s="20">
        <v>-0.76666666666666705</v>
      </c>
      <c r="AF14" s="20">
        <v>-0.62244897959183698</v>
      </c>
      <c r="AG14" s="20">
        <v>-0.53333333333333299</v>
      </c>
      <c r="AH14" s="20">
        <v>-0.57723577235772405</v>
      </c>
      <c r="AI14" s="20">
        <v>-0.35714285714285698</v>
      </c>
      <c r="AJ14" s="20">
        <v>-0.47826086956521702</v>
      </c>
      <c r="AK14" s="20"/>
      <c r="AL14" s="20">
        <v>-0.52631578947368396</v>
      </c>
      <c r="AM14" s="20">
        <v>-0.59842519685039397</v>
      </c>
      <c r="AN14" s="20">
        <v>-0.56108597285067896</v>
      </c>
      <c r="AO14" s="20">
        <v>-0.64028776978417301</v>
      </c>
      <c r="AP14" s="20">
        <v>-0.68421052631579005</v>
      </c>
      <c r="AQ14" s="20">
        <v>-0.62</v>
      </c>
      <c r="AR14" s="20">
        <v>-0.5</v>
      </c>
      <c r="AS14" s="20">
        <v>-0.53333333333333299</v>
      </c>
      <c r="AT14" s="20">
        <v>-0.43373493975903599</v>
      </c>
      <c r="AU14" s="20">
        <v>-0.30769230769230799</v>
      </c>
      <c r="AV14" s="20">
        <v>-0.51515151515151503</v>
      </c>
      <c r="AW14" s="20">
        <v>-0.72093023255813904</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977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962</v>
      </c>
      <c r="C8" s="16">
        <v>0.38376383763837602</v>
      </c>
      <c r="D8" s="16">
        <v>0.34146341463414598</v>
      </c>
      <c r="E8" s="16">
        <v>0.365671641791045</v>
      </c>
      <c r="F8" s="16">
        <v>0.436974789915966</v>
      </c>
      <c r="G8" s="16">
        <v>0.35</v>
      </c>
      <c r="H8" s="16">
        <v>0.38461538461538503</v>
      </c>
      <c r="I8" s="16">
        <v>0.40909090909090901</v>
      </c>
      <c r="J8" s="16">
        <v>0.44262295081967201</v>
      </c>
      <c r="K8" s="16">
        <v>0.41025641025641002</v>
      </c>
      <c r="L8" s="16">
        <v>0.25</v>
      </c>
      <c r="M8" s="16">
        <v>0.45070422535211302</v>
      </c>
      <c r="N8" s="16">
        <v>0.42424242424242398</v>
      </c>
      <c r="O8" s="16">
        <v>0.375</v>
      </c>
      <c r="P8" s="16"/>
      <c r="Q8" s="16">
        <v>0.39534883720930197</v>
      </c>
      <c r="R8" s="16"/>
      <c r="S8" s="16">
        <v>0.38500635324015198</v>
      </c>
      <c r="T8" s="16"/>
      <c r="U8" s="16">
        <v>0.40961857379767802</v>
      </c>
      <c r="V8" s="16"/>
      <c r="W8" s="16">
        <v>0.52032520325203302</v>
      </c>
      <c r="X8" s="16"/>
      <c r="Y8" s="16">
        <v>0.42460317460317498</v>
      </c>
      <c r="Z8" s="16">
        <v>0.31818181818181801</v>
      </c>
      <c r="AA8" s="16">
        <v>0.25</v>
      </c>
      <c r="AB8" s="16">
        <v>0.55555555555555602</v>
      </c>
      <c r="AC8" s="16"/>
      <c r="AD8" s="16">
        <v>0.5</v>
      </c>
      <c r="AE8" s="16">
        <v>0.5</v>
      </c>
      <c r="AF8" s="16">
        <v>0.47959183673469402</v>
      </c>
      <c r="AG8" s="16">
        <v>0.37222222222222201</v>
      </c>
      <c r="AH8" s="16">
        <v>0.26016260162601601</v>
      </c>
      <c r="AI8" s="16">
        <v>0.26190476190476197</v>
      </c>
      <c r="AJ8" s="16">
        <v>0.282608695652174</v>
      </c>
      <c r="AK8" s="16"/>
      <c r="AL8" s="16">
        <v>0.29824561403508798</v>
      </c>
      <c r="AM8" s="16">
        <v>0.43307086614173201</v>
      </c>
      <c r="AN8" s="16">
        <v>0.375565610859729</v>
      </c>
      <c r="AO8" s="16">
        <v>0.46043165467625902</v>
      </c>
      <c r="AP8" s="16">
        <v>0.63157894736842102</v>
      </c>
      <c r="AQ8" s="16">
        <v>0.42</v>
      </c>
      <c r="AR8" s="16">
        <v>0.5</v>
      </c>
      <c r="AS8" s="16">
        <v>6.6666666666666693E-2</v>
      </c>
      <c r="AT8" s="16">
        <v>0.32530120481927699</v>
      </c>
      <c r="AU8" s="16">
        <v>7.69230769230769E-2</v>
      </c>
      <c r="AV8" s="16">
        <v>0.30303030303030298</v>
      </c>
      <c r="AW8" s="16">
        <v>0.372093023255814</v>
      </c>
    </row>
    <row r="9" spans="2:49" x14ac:dyDescent="0.35">
      <c r="B9" s="17" t="s">
        <v>963</v>
      </c>
      <c r="C9" s="16">
        <v>0.10578105781057801</v>
      </c>
      <c r="D9" s="16">
        <v>0.109756097560976</v>
      </c>
      <c r="E9" s="16">
        <v>8.9552238805970102E-2</v>
      </c>
      <c r="F9" s="16">
        <v>8.40336134453782E-2</v>
      </c>
      <c r="G9" s="16">
        <v>0.15</v>
      </c>
      <c r="H9" s="16">
        <v>9.6153846153846201E-2</v>
      </c>
      <c r="I9" s="16">
        <v>0.13636363636363599</v>
      </c>
      <c r="J9" s="16">
        <v>0.114754098360656</v>
      </c>
      <c r="K9" s="16">
        <v>5.1282051282051301E-2</v>
      </c>
      <c r="L9" s="16">
        <v>0.1125</v>
      </c>
      <c r="M9" s="16">
        <v>0.11267605633802801</v>
      </c>
      <c r="N9" s="16">
        <v>0.12121212121212099</v>
      </c>
      <c r="O9" s="16">
        <v>0.125</v>
      </c>
      <c r="P9" s="16"/>
      <c r="Q9" s="16">
        <v>0.107558139534884</v>
      </c>
      <c r="R9" s="16"/>
      <c r="S9" s="16">
        <v>0.10800508259212201</v>
      </c>
      <c r="T9" s="16"/>
      <c r="U9" s="16">
        <v>9.9502487562189101E-2</v>
      </c>
      <c r="V9" s="16"/>
      <c r="W9" s="16">
        <v>0.113821138211382</v>
      </c>
      <c r="X9" s="16"/>
      <c r="Y9" s="16">
        <v>0.103174603174603</v>
      </c>
      <c r="Z9" s="16">
        <v>0.102272727272727</v>
      </c>
      <c r="AA9" s="16">
        <v>0.13888888888888901</v>
      </c>
      <c r="AB9" s="16">
        <v>0.22222222222222199</v>
      </c>
      <c r="AC9" s="16"/>
      <c r="AD9" s="16">
        <v>0.102739726027397</v>
      </c>
      <c r="AE9" s="16">
        <v>0.1</v>
      </c>
      <c r="AF9" s="16">
        <v>0.102040816326531</v>
      </c>
      <c r="AG9" s="16">
        <v>0.12777777777777799</v>
      </c>
      <c r="AH9" s="16">
        <v>0.113821138211382</v>
      </c>
      <c r="AI9" s="16">
        <v>0.119047619047619</v>
      </c>
      <c r="AJ9" s="16">
        <v>5.4347826086956499E-2</v>
      </c>
      <c r="AK9" s="16"/>
      <c r="AL9" s="16">
        <v>0.12280701754386</v>
      </c>
      <c r="AM9" s="16">
        <v>7.8740157480315001E-2</v>
      </c>
      <c r="AN9" s="16">
        <v>9.5022624434389094E-2</v>
      </c>
      <c r="AO9" s="16">
        <v>9.3525179856115095E-2</v>
      </c>
      <c r="AP9" s="16">
        <v>0.105263157894737</v>
      </c>
      <c r="AQ9" s="16">
        <v>0.12</v>
      </c>
      <c r="AR9" s="16">
        <v>0</v>
      </c>
      <c r="AS9" s="16">
        <v>0.266666666666667</v>
      </c>
      <c r="AT9" s="16">
        <v>0.156626506024096</v>
      </c>
      <c r="AU9" s="16">
        <v>0.15384615384615399</v>
      </c>
      <c r="AV9" s="16">
        <v>0.18181818181818199</v>
      </c>
      <c r="AW9" s="16">
        <v>2.32558139534884E-2</v>
      </c>
    </row>
    <row r="10" spans="2:49" x14ac:dyDescent="0.35">
      <c r="B10" s="17" t="s">
        <v>964</v>
      </c>
      <c r="C10" s="16">
        <v>0.132841328413284</v>
      </c>
      <c r="D10" s="16">
        <v>0.146341463414634</v>
      </c>
      <c r="E10" s="16">
        <v>0.12686567164179099</v>
      </c>
      <c r="F10" s="16">
        <v>0.126050420168067</v>
      </c>
      <c r="G10" s="16">
        <v>0.15</v>
      </c>
      <c r="H10" s="16">
        <v>0.15384615384615399</v>
      </c>
      <c r="I10" s="16">
        <v>0.16666666666666699</v>
      </c>
      <c r="J10" s="16">
        <v>0.114754098360656</v>
      </c>
      <c r="K10" s="16">
        <v>0.15384615384615399</v>
      </c>
      <c r="L10" s="16">
        <v>0.1125</v>
      </c>
      <c r="M10" s="16">
        <v>5.63380281690141E-2</v>
      </c>
      <c r="N10" s="16">
        <v>0.18181818181818199</v>
      </c>
      <c r="O10" s="16">
        <v>0.25</v>
      </c>
      <c r="P10" s="16"/>
      <c r="Q10" s="16">
        <v>0.12936046511627899</v>
      </c>
      <c r="R10" s="16"/>
      <c r="S10" s="16">
        <v>0.13214739517153701</v>
      </c>
      <c r="T10" s="16"/>
      <c r="U10" s="16">
        <v>0.124378109452736</v>
      </c>
      <c r="V10" s="16"/>
      <c r="W10" s="16">
        <v>0.17886178861788599</v>
      </c>
      <c r="X10" s="16"/>
      <c r="Y10" s="16">
        <v>0.11706349206349199</v>
      </c>
      <c r="Z10" s="16">
        <v>0.170454545454545</v>
      </c>
      <c r="AA10" s="16">
        <v>0.11111111111111099</v>
      </c>
      <c r="AB10" s="16">
        <v>0</v>
      </c>
      <c r="AC10" s="16"/>
      <c r="AD10" s="16">
        <v>0.102739726027397</v>
      </c>
      <c r="AE10" s="16">
        <v>0.133333333333333</v>
      </c>
      <c r="AF10" s="16">
        <v>0.11224489795918401</v>
      </c>
      <c r="AG10" s="16">
        <v>8.8888888888888906E-2</v>
      </c>
      <c r="AH10" s="16">
        <v>0.17073170731707299</v>
      </c>
      <c r="AI10" s="16">
        <v>0.15476190476190499</v>
      </c>
      <c r="AJ10" s="16">
        <v>0.217391304347826</v>
      </c>
      <c r="AK10" s="16"/>
      <c r="AL10" s="16">
        <v>0.140350877192982</v>
      </c>
      <c r="AM10" s="16">
        <v>0.14173228346456701</v>
      </c>
      <c r="AN10" s="16">
        <v>0.11764705882352899</v>
      </c>
      <c r="AO10" s="16">
        <v>0.12949640287769801</v>
      </c>
      <c r="AP10" s="16">
        <v>5.2631578947368397E-2</v>
      </c>
      <c r="AQ10" s="16">
        <v>0.14000000000000001</v>
      </c>
      <c r="AR10" s="16">
        <v>0</v>
      </c>
      <c r="AS10" s="16">
        <v>0.2</v>
      </c>
      <c r="AT10" s="16">
        <v>0.132530120481928</v>
      </c>
      <c r="AU10" s="16">
        <v>0.230769230769231</v>
      </c>
      <c r="AV10" s="16">
        <v>0.21212121212121199</v>
      </c>
      <c r="AW10" s="16">
        <v>0.116279069767442</v>
      </c>
    </row>
    <row r="11" spans="2:49" x14ac:dyDescent="0.35">
      <c r="B11" s="17" t="s">
        <v>965</v>
      </c>
      <c r="C11" s="16">
        <v>0.11070110701107</v>
      </c>
      <c r="D11" s="16">
        <v>0.134146341463415</v>
      </c>
      <c r="E11" s="16">
        <v>0.119402985074627</v>
      </c>
      <c r="F11" s="16">
        <v>0.10084033613445401</v>
      </c>
      <c r="G11" s="16">
        <v>0.116666666666667</v>
      </c>
      <c r="H11" s="16">
        <v>0.115384615384615</v>
      </c>
      <c r="I11" s="16">
        <v>9.0909090909090898E-2</v>
      </c>
      <c r="J11" s="16">
        <v>4.91803278688525E-2</v>
      </c>
      <c r="K11" s="16">
        <v>0.17948717948717899</v>
      </c>
      <c r="L11" s="16">
        <v>0.15</v>
      </c>
      <c r="M11" s="16">
        <v>0.11267605633802801</v>
      </c>
      <c r="N11" s="16">
        <v>6.0606060606060601E-2</v>
      </c>
      <c r="O11" s="16">
        <v>0</v>
      </c>
      <c r="P11" s="16"/>
      <c r="Q11" s="16">
        <v>0.10901162790697699</v>
      </c>
      <c r="R11" s="16"/>
      <c r="S11" s="16">
        <v>0.109275730622618</v>
      </c>
      <c r="T11" s="16"/>
      <c r="U11" s="16">
        <v>0.102819237147595</v>
      </c>
      <c r="V11" s="16"/>
      <c r="W11" s="16">
        <v>2.4390243902439001E-2</v>
      </c>
      <c r="X11" s="16"/>
      <c r="Y11" s="16">
        <v>0.103174603174603</v>
      </c>
      <c r="Z11" s="16">
        <v>0.117424242424242</v>
      </c>
      <c r="AA11" s="16">
        <v>0.16666666666666699</v>
      </c>
      <c r="AB11" s="16">
        <v>0.11111111111111099</v>
      </c>
      <c r="AC11" s="16"/>
      <c r="AD11" s="16">
        <v>8.2191780821917804E-2</v>
      </c>
      <c r="AE11" s="16">
        <v>0.122222222222222</v>
      </c>
      <c r="AF11" s="16">
        <v>8.1632653061224497E-2</v>
      </c>
      <c r="AG11" s="16">
        <v>0.122222222222222</v>
      </c>
      <c r="AH11" s="16">
        <v>0.13008130081300801</v>
      </c>
      <c r="AI11" s="16">
        <v>0.119047619047619</v>
      </c>
      <c r="AJ11" s="16">
        <v>0.119565217391304</v>
      </c>
      <c r="AK11" s="16"/>
      <c r="AL11" s="16">
        <v>0.140350877192982</v>
      </c>
      <c r="AM11" s="16">
        <v>0.133858267716535</v>
      </c>
      <c r="AN11" s="16">
        <v>9.0497737556561098E-2</v>
      </c>
      <c r="AO11" s="16">
        <v>0.100719424460432</v>
      </c>
      <c r="AP11" s="16">
        <v>0</v>
      </c>
      <c r="AQ11" s="16">
        <v>0.08</v>
      </c>
      <c r="AR11" s="16">
        <v>0</v>
      </c>
      <c r="AS11" s="16">
        <v>0.133333333333333</v>
      </c>
      <c r="AT11" s="16">
        <v>0.16867469879518099</v>
      </c>
      <c r="AU11" s="16">
        <v>7.69230769230769E-2</v>
      </c>
      <c r="AV11" s="16">
        <v>0.12121212121212099</v>
      </c>
      <c r="AW11" s="16">
        <v>9.3023255813953501E-2</v>
      </c>
    </row>
    <row r="12" spans="2:49" x14ac:dyDescent="0.35">
      <c r="B12" s="17" t="s">
        <v>966</v>
      </c>
      <c r="C12" s="19">
        <v>0.141451414514145</v>
      </c>
      <c r="D12" s="19">
        <v>0.146341463414634</v>
      </c>
      <c r="E12" s="19">
        <v>0.14179104477611901</v>
      </c>
      <c r="F12" s="19">
        <v>0.126050420168067</v>
      </c>
      <c r="G12" s="19">
        <v>0.116666666666667</v>
      </c>
      <c r="H12" s="19">
        <v>0.115384615384615</v>
      </c>
      <c r="I12" s="19">
        <v>0.12121212121212099</v>
      </c>
      <c r="J12" s="19">
        <v>0.14754098360655701</v>
      </c>
      <c r="K12" s="19">
        <v>0.128205128205128</v>
      </c>
      <c r="L12" s="19">
        <v>0.2</v>
      </c>
      <c r="M12" s="19">
        <v>0.140845070422535</v>
      </c>
      <c r="N12" s="19">
        <v>0.18181818181818199</v>
      </c>
      <c r="O12" s="19">
        <v>0.125</v>
      </c>
      <c r="P12" s="19"/>
      <c r="Q12" s="19">
        <v>0.13081395348837199</v>
      </c>
      <c r="R12" s="19"/>
      <c r="S12" s="19">
        <v>0.13722998729352001</v>
      </c>
      <c r="T12" s="19"/>
      <c r="U12" s="19">
        <v>0.134328358208955</v>
      </c>
      <c r="V12" s="19"/>
      <c r="W12" s="19">
        <v>7.3170731707317097E-2</v>
      </c>
      <c r="X12" s="19"/>
      <c r="Y12" s="19">
        <v>0.103174603174603</v>
      </c>
      <c r="Z12" s="19">
        <v>0.21212121212121199</v>
      </c>
      <c r="AA12" s="19">
        <v>0.194444444444444</v>
      </c>
      <c r="AB12" s="19">
        <v>0</v>
      </c>
      <c r="AC12" s="19"/>
      <c r="AD12" s="19">
        <v>4.1095890410958902E-2</v>
      </c>
      <c r="AE12" s="19">
        <v>2.2222222222222199E-2</v>
      </c>
      <c r="AF12" s="19">
        <v>8.1632653061224497E-2</v>
      </c>
      <c r="AG12" s="19">
        <v>0.13888888888888901</v>
      </c>
      <c r="AH12" s="19">
        <v>0.203252032520325</v>
      </c>
      <c r="AI12" s="19">
        <v>0.28571428571428598</v>
      </c>
      <c r="AJ12" s="19">
        <v>0.27173913043478298</v>
      </c>
      <c r="AK12" s="19"/>
      <c r="AL12" s="19">
        <v>0.19298245614035101</v>
      </c>
      <c r="AM12" s="19">
        <v>0.133858267716535</v>
      </c>
      <c r="AN12" s="19">
        <v>0.17194570135746601</v>
      </c>
      <c r="AO12" s="19">
        <v>7.9136690647481994E-2</v>
      </c>
      <c r="AP12" s="19">
        <v>0.157894736842105</v>
      </c>
      <c r="AQ12" s="19">
        <v>0.08</v>
      </c>
      <c r="AR12" s="19">
        <v>0</v>
      </c>
      <c r="AS12" s="19">
        <v>0.2</v>
      </c>
      <c r="AT12" s="19">
        <v>9.6385542168674704E-2</v>
      </c>
      <c r="AU12" s="19">
        <v>7.69230769230769E-2</v>
      </c>
      <c r="AV12" s="19">
        <v>0.18181818181818199</v>
      </c>
      <c r="AW12" s="19">
        <v>0.27906976744186002</v>
      </c>
    </row>
    <row r="13" spans="2:49" x14ac:dyDescent="0.35">
      <c r="B13" s="17" t="s">
        <v>36</v>
      </c>
      <c r="C13" s="19">
        <v>0.12546125461254601</v>
      </c>
      <c r="D13" s="19">
        <v>0.12195121951219499</v>
      </c>
      <c r="E13" s="19">
        <v>0.15671641791044799</v>
      </c>
      <c r="F13" s="19">
        <v>0.126050420168067</v>
      </c>
      <c r="G13" s="19">
        <v>0.116666666666667</v>
      </c>
      <c r="H13" s="19">
        <v>0.134615384615385</v>
      </c>
      <c r="I13" s="19">
        <v>7.5757575757575801E-2</v>
      </c>
      <c r="J13" s="19">
        <v>0.13114754098360701</v>
      </c>
      <c r="K13" s="19">
        <v>7.69230769230769E-2</v>
      </c>
      <c r="L13" s="19">
        <v>0.17499999999999999</v>
      </c>
      <c r="M13" s="19">
        <v>0.12676056338028199</v>
      </c>
      <c r="N13" s="19">
        <v>3.03030303030303E-2</v>
      </c>
      <c r="O13" s="19">
        <v>0.125</v>
      </c>
      <c r="P13" s="19"/>
      <c r="Q13" s="19">
        <v>0.127906976744186</v>
      </c>
      <c r="R13" s="19"/>
      <c r="S13" s="19">
        <v>0.12833545108005101</v>
      </c>
      <c r="T13" s="19"/>
      <c r="U13" s="19">
        <v>0.12935323383084599</v>
      </c>
      <c r="V13" s="19"/>
      <c r="W13" s="19">
        <v>8.9430894308943104E-2</v>
      </c>
      <c r="X13" s="19"/>
      <c r="Y13" s="19">
        <v>0.148809523809524</v>
      </c>
      <c r="Z13" s="19">
        <v>7.9545454545454503E-2</v>
      </c>
      <c r="AA13" s="19">
        <v>0.13888888888888901</v>
      </c>
      <c r="AB13" s="19">
        <v>0.11111111111111099</v>
      </c>
      <c r="AC13" s="19"/>
      <c r="AD13" s="19">
        <v>0.17123287671232901</v>
      </c>
      <c r="AE13" s="19">
        <v>0.122222222222222</v>
      </c>
      <c r="AF13" s="19">
        <v>0.14285714285714299</v>
      </c>
      <c r="AG13" s="19">
        <v>0.15</v>
      </c>
      <c r="AH13" s="19">
        <v>0.12195121951219499</v>
      </c>
      <c r="AI13" s="19">
        <v>5.95238095238095E-2</v>
      </c>
      <c r="AJ13" s="19">
        <v>5.4347826086956499E-2</v>
      </c>
      <c r="AK13" s="19"/>
      <c r="AL13" s="19">
        <v>0.105263157894737</v>
      </c>
      <c r="AM13" s="19">
        <v>7.8740157480315001E-2</v>
      </c>
      <c r="AN13" s="19">
        <v>0.14932126696832601</v>
      </c>
      <c r="AO13" s="19">
        <v>0.13669064748201401</v>
      </c>
      <c r="AP13" s="19">
        <v>5.2631578947368397E-2</v>
      </c>
      <c r="AQ13" s="19">
        <v>0.16</v>
      </c>
      <c r="AR13" s="19">
        <v>0.5</v>
      </c>
      <c r="AS13" s="19">
        <v>0.133333333333333</v>
      </c>
      <c r="AT13" s="19">
        <v>0.120481927710843</v>
      </c>
      <c r="AU13" s="19">
        <v>0.38461538461538503</v>
      </c>
      <c r="AV13" s="19">
        <v>0</v>
      </c>
      <c r="AW13" s="19">
        <v>0.116279069767442</v>
      </c>
    </row>
    <row r="14" spans="2:49" x14ac:dyDescent="0.35">
      <c r="B14" s="17" t="s">
        <v>463</v>
      </c>
      <c r="C14" s="20">
        <v>-0.23739237392373899</v>
      </c>
      <c r="D14" s="20">
        <v>-0.17073170731707299</v>
      </c>
      <c r="E14" s="20">
        <v>-0.19402985074626899</v>
      </c>
      <c r="F14" s="20">
        <v>-0.29411764705882398</v>
      </c>
      <c r="G14" s="20">
        <v>-0.266666666666667</v>
      </c>
      <c r="H14" s="20">
        <v>-0.25</v>
      </c>
      <c r="I14" s="20">
        <v>-0.33333333333333298</v>
      </c>
      <c r="J14" s="20">
        <v>-0.36065573770491799</v>
      </c>
      <c r="K14" s="20">
        <v>-0.15384615384615399</v>
      </c>
      <c r="L14" s="20">
        <v>-1.2500000000000001E-2</v>
      </c>
      <c r="M14" s="20">
        <v>-0.309859154929577</v>
      </c>
      <c r="N14" s="20">
        <v>-0.30303030303030298</v>
      </c>
      <c r="O14" s="20">
        <v>-0.375</v>
      </c>
      <c r="P14" s="20"/>
      <c r="Q14" s="20">
        <v>-0.26308139534883701</v>
      </c>
      <c r="R14" s="20"/>
      <c r="S14" s="20">
        <v>-0.24650571791613701</v>
      </c>
      <c r="T14" s="20"/>
      <c r="U14" s="20">
        <v>-0.27197346600331701</v>
      </c>
      <c r="V14" s="20"/>
      <c r="W14" s="20">
        <v>-0.53658536585365901</v>
      </c>
      <c r="X14" s="20"/>
      <c r="Y14" s="20">
        <v>-0.32142857142857101</v>
      </c>
      <c r="Z14" s="20">
        <v>-9.0909090909090898E-2</v>
      </c>
      <c r="AA14" s="20">
        <v>-2.7777777777777801E-2</v>
      </c>
      <c r="AB14" s="20">
        <v>-0.66666666666666696</v>
      </c>
      <c r="AC14" s="20"/>
      <c r="AD14" s="20">
        <v>-0.47945205479452102</v>
      </c>
      <c r="AE14" s="20">
        <v>-0.45555555555555599</v>
      </c>
      <c r="AF14" s="20">
        <v>-0.41836734693877597</v>
      </c>
      <c r="AG14" s="20">
        <v>-0.23888888888888901</v>
      </c>
      <c r="AH14" s="20">
        <v>-4.0650406504064998E-2</v>
      </c>
      <c r="AI14" s="20">
        <v>2.3809523809523801E-2</v>
      </c>
      <c r="AJ14" s="20">
        <v>5.4347826086956499E-2</v>
      </c>
      <c r="AK14" s="20"/>
      <c r="AL14" s="20">
        <v>-8.7719298245614002E-2</v>
      </c>
      <c r="AM14" s="20">
        <v>-0.244094488188976</v>
      </c>
      <c r="AN14" s="20">
        <v>-0.20814479638009001</v>
      </c>
      <c r="AO14" s="20">
        <v>-0.37410071942445999</v>
      </c>
      <c r="AP14" s="20">
        <v>-0.57894736842105299</v>
      </c>
      <c r="AQ14" s="20">
        <v>-0.38</v>
      </c>
      <c r="AR14" s="20">
        <v>-0.5</v>
      </c>
      <c r="AS14" s="20">
        <v>5.5511151231257802E-17</v>
      </c>
      <c r="AT14" s="20">
        <v>-0.21686746987951799</v>
      </c>
      <c r="AU14" s="20">
        <v>-7.69230769230769E-2</v>
      </c>
      <c r="AV14" s="20">
        <v>-0.18181818181818199</v>
      </c>
      <c r="AW14" s="20">
        <v>-2.32558139534884E-2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AW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978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912</v>
      </c>
      <c r="C8" s="16">
        <v>7.7490774907749096E-2</v>
      </c>
      <c r="D8" s="16">
        <v>9.7560975609756101E-2</v>
      </c>
      <c r="E8" s="16">
        <v>6.7164179104477598E-2</v>
      </c>
      <c r="F8" s="16">
        <v>0.10084033613445401</v>
      </c>
      <c r="G8" s="16">
        <v>0.1</v>
      </c>
      <c r="H8" s="16">
        <v>3.8461538461538498E-2</v>
      </c>
      <c r="I8" s="16">
        <v>3.03030303030303E-2</v>
      </c>
      <c r="J8" s="16">
        <v>6.5573770491803296E-2</v>
      </c>
      <c r="K8" s="16">
        <v>0.128205128205128</v>
      </c>
      <c r="L8" s="16">
        <v>8.7499999999999994E-2</v>
      </c>
      <c r="M8" s="16">
        <v>8.4507042253521097E-2</v>
      </c>
      <c r="N8" s="16">
        <v>6.0606060606060601E-2</v>
      </c>
      <c r="O8" s="16">
        <v>0</v>
      </c>
      <c r="P8" s="16"/>
      <c r="Q8" s="16">
        <v>8.1395348837209294E-2</v>
      </c>
      <c r="R8" s="16"/>
      <c r="S8" s="16">
        <v>7.6238881829733193E-2</v>
      </c>
      <c r="T8" s="16"/>
      <c r="U8" s="16">
        <v>7.9601990049751201E-2</v>
      </c>
      <c r="V8" s="16"/>
      <c r="W8" s="16">
        <v>1.6260162601626001E-2</v>
      </c>
      <c r="X8" s="16"/>
      <c r="Y8" s="16">
        <v>3.7698412698412703E-2</v>
      </c>
      <c r="Z8" s="16">
        <v>0.140151515151515</v>
      </c>
      <c r="AA8" s="16">
        <v>0.11111111111111099</v>
      </c>
      <c r="AB8" s="16">
        <v>0.33333333333333298</v>
      </c>
      <c r="AC8" s="16"/>
      <c r="AD8" s="16">
        <v>5.4794520547945202E-2</v>
      </c>
      <c r="AE8" s="16">
        <v>3.3333333333333298E-2</v>
      </c>
      <c r="AF8" s="16">
        <v>6.1224489795918401E-2</v>
      </c>
      <c r="AG8" s="16">
        <v>6.6666666666666693E-2</v>
      </c>
      <c r="AH8" s="16">
        <v>6.50406504065041E-2</v>
      </c>
      <c r="AI8" s="16">
        <v>0.13095238095238099</v>
      </c>
      <c r="AJ8" s="16">
        <v>0.16304347826087001</v>
      </c>
      <c r="AK8" s="16"/>
      <c r="AL8" s="16">
        <v>0.12280701754386</v>
      </c>
      <c r="AM8" s="16">
        <v>5.5118110236220499E-2</v>
      </c>
      <c r="AN8" s="16">
        <v>8.5972850678733004E-2</v>
      </c>
      <c r="AO8" s="16">
        <v>5.7553956834532398E-2</v>
      </c>
      <c r="AP8" s="16">
        <v>0.105263157894737</v>
      </c>
      <c r="AQ8" s="16">
        <v>0.14000000000000001</v>
      </c>
      <c r="AR8" s="16">
        <v>0</v>
      </c>
      <c r="AS8" s="16">
        <v>0.133333333333333</v>
      </c>
      <c r="AT8" s="16">
        <v>8.4337349397590397E-2</v>
      </c>
      <c r="AU8" s="16">
        <v>0</v>
      </c>
      <c r="AV8" s="16">
        <v>0</v>
      </c>
      <c r="AW8" s="16">
        <v>9.3023255813953501E-2</v>
      </c>
    </row>
    <row r="9" spans="2:49" x14ac:dyDescent="0.35">
      <c r="B9" s="17" t="s">
        <v>913</v>
      </c>
      <c r="C9" s="16">
        <v>5.5350553505535097E-2</v>
      </c>
      <c r="D9" s="16">
        <v>4.8780487804878099E-2</v>
      </c>
      <c r="E9" s="16">
        <v>8.2089552238805999E-2</v>
      </c>
      <c r="F9" s="16">
        <v>3.3613445378151301E-2</v>
      </c>
      <c r="G9" s="16">
        <v>8.3333333333333301E-2</v>
      </c>
      <c r="H9" s="16">
        <v>7.69230769230769E-2</v>
      </c>
      <c r="I9" s="16">
        <v>4.5454545454545497E-2</v>
      </c>
      <c r="J9" s="16">
        <v>1.63934426229508E-2</v>
      </c>
      <c r="K9" s="16">
        <v>7.69230769230769E-2</v>
      </c>
      <c r="L9" s="16">
        <v>6.25E-2</v>
      </c>
      <c r="M9" s="16">
        <v>2.8169014084507001E-2</v>
      </c>
      <c r="N9" s="16">
        <v>9.0909090909090898E-2</v>
      </c>
      <c r="O9" s="16">
        <v>0</v>
      </c>
      <c r="P9" s="16"/>
      <c r="Q9" s="16">
        <v>5.08720930232558E-2</v>
      </c>
      <c r="R9" s="16"/>
      <c r="S9" s="16">
        <v>5.4637865311308799E-2</v>
      </c>
      <c r="T9" s="16"/>
      <c r="U9" s="16">
        <v>4.6434494195688202E-2</v>
      </c>
      <c r="V9" s="16"/>
      <c r="W9" s="16">
        <v>3.2520325203252001E-2</v>
      </c>
      <c r="X9" s="16"/>
      <c r="Y9" s="16">
        <v>5.3571428571428603E-2</v>
      </c>
      <c r="Z9" s="16">
        <v>6.0606060606060601E-2</v>
      </c>
      <c r="AA9" s="16">
        <v>5.5555555555555601E-2</v>
      </c>
      <c r="AB9" s="16">
        <v>0</v>
      </c>
      <c r="AC9" s="16"/>
      <c r="AD9" s="16">
        <v>1.3698630136986301E-2</v>
      </c>
      <c r="AE9" s="16">
        <v>7.7777777777777807E-2</v>
      </c>
      <c r="AF9" s="16">
        <v>6.1224489795918401E-2</v>
      </c>
      <c r="AG9" s="16">
        <v>0.05</v>
      </c>
      <c r="AH9" s="16">
        <v>4.0650406504064998E-2</v>
      </c>
      <c r="AI9" s="16">
        <v>0.13095238095238099</v>
      </c>
      <c r="AJ9" s="16">
        <v>5.4347826086956499E-2</v>
      </c>
      <c r="AK9" s="16"/>
      <c r="AL9" s="16">
        <v>1.7543859649122799E-2</v>
      </c>
      <c r="AM9" s="16">
        <v>6.2992125984251995E-2</v>
      </c>
      <c r="AN9" s="16">
        <v>3.6199095022624403E-2</v>
      </c>
      <c r="AO9" s="16">
        <v>5.7553956834532398E-2</v>
      </c>
      <c r="AP9" s="16">
        <v>5.2631578947368397E-2</v>
      </c>
      <c r="AQ9" s="16">
        <v>0.06</v>
      </c>
      <c r="AR9" s="16">
        <v>0</v>
      </c>
      <c r="AS9" s="16">
        <v>6.6666666666666693E-2</v>
      </c>
      <c r="AT9" s="16">
        <v>7.2289156626505993E-2</v>
      </c>
      <c r="AU9" s="16">
        <v>0</v>
      </c>
      <c r="AV9" s="16">
        <v>0.15151515151515199</v>
      </c>
      <c r="AW9" s="16">
        <v>9.3023255813953501E-2</v>
      </c>
    </row>
    <row r="10" spans="2:49" x14ac:dyDescent="0.35">
      <c r="B10" s="17" t="s">
        <v>914</v>
      </c>
      <c r="C10" s="16">
        <v>0.10578105781057801</v>
      </c>
      <c r="D10" s="16">
        <v>9.7560975609756101E-2</v>
      </c>
      <c r="E10" s="16">
        <v>0.104477611940299</v>
      </c>
      <c r="F10" s="16">
        <v>9.2436974789915999E-2</v>
      </c>
      <c r="G10" s="16">
        <v>8.3333333333333301E-2</v>
      </c>
      <c r="H10" s="16">
        <v>0.134615384615385</v>
      </c>
      <c r="I10" s="16">
        <v>0.13636363636363599</v>
      </c>
      <c r="J10" s="16">
        <v>1.63934426229508E-2</v>
      </c>
      <c r="K10" s="16">
        <v>0.128205128205128</v>
      </c>
      <c r="L10" s="16">
        <v>0.13750000000000001</v>
      </c>
      <c r="M10" s="16">
        <v>0.11267605633802801</v>
      </c>
      <c r="N10" s="16">
        <v>6.0606060606060601E-2</v>
      </c>
      <c r="O10" s="16">
        <v>0.3125</v>
      </c>
      <c r="P10" s="16"/>
      <c r="Q10" s="16">
        <v>0.106104651162791</v>
      </c>
      <c r="R10" s="16"/>
      <c r="S10" s="16">
        <v>0.105463786531131</v>
      </c>
      <c r="T10" s="16"/>
      <c r="U10" s="16">
        <v>0.102819237147595</v>
      </c>
      <c r="V10" s="16"/>
      <c r="W10" s="16">
        <v>0.105691056910569</v>
      </c>
      <c r="X10" s="16"/>
      <c r="Y10" s="16">
        <v>7.1428571428571397E-2</v>
      </c>
      <c r="Z10" s="16">
        <v>0.16666666666666699</v>
      </c>
      <c r="AA10" s="16">
        <v>0.13888888888888901</v>
      </c>
      <c r="AB10" s="16">
        <v>0.11111111111111099</v>
      </c>
      <c r="AC10" s="16"/>
      <c r="AD10" s="16">
        <v>5.4794520547945202E-2</v>
      </c>
      <c r="AE10" s="16">
        <v>3.3333333333333298E-2</v>
      </c>
      <c r="AF10" s="16">
        <v>6.1224489795918401E-2</v>
      </c>
      <c r="AG10" s="16">
        <v>0.122222222222222</v>
      </c>
      <c r="AH10" s="16">
        <v>0.17886178861788599</v>
      </c>
      <c r="AI10" s="16">
        <v>0.107142857142857</v>
      </c>
      <c r="AJ10" s="16">
        <v>0.173913043478261</v>
      </c>
      <c r="AK10" s="16"/>
      <c r="AL10" s="16">
        <v>7.0175438596491196E-2</v>
      </c>
      <c r="AM10" s="16">
        <v>0.12598425196850399</v>
      </c>
      <c r="AN10" s="16">
        <v>0.113122171945701</v>
      </c>
      <c r="AO10" s="16">
        <v>9.3525179856115095E-2</v>
      </c>
      <c r="AP10" s="16">
        <v>0</v>
      </c>
      <c r="AQ10" s="16">
        <v>0.12</v>
      </c>
      <c r="AR10" s="16">
        <v>0.5</v>
      </c>
      <c r="AS10" s="16">
        <v>6.6666666666666693E-2</v>
      </c>
      <c r="AT10" s="16">
        <v>0.132530120481928</v>
      </c>
      <c r="AU10" s="16">
        <v>0</v>
      </c>
      <c r="AV10" s="16">
        <v>9.0909090909090898E-2</v>
      </c>
      <c r="AW10" s="16">
        <v>0.116279069767442</v>
      </c>
    </row>
    <row r="11" spans="2:49" x14ac:dyDescent="0.35">
      <c r="B11" s="17" t="s">
        <v>915</v>
      </c>
      <c r="C11" s="16">
        <v>0.52152521525215301</v>
      </c>
      <c r="D11" s="16">
        <v>0.51219512195121997</v>
      </c>
      <c r="E11" s="16">
        <v>0.537313432835821</v>
      </c>
      <c r="F11" s="16">
        <v>0.53781512605042003</v>
      </c>
      <c r="G11" s="16">
        <v>0.46666666666666701</v>
      </c>
      <c r="H11" s="16">
        <v>0.51923076923076905</v>
      </c>
      <c r="I11" s="16">
        <v>0.5</v>
      </c>
      <c r="J11" s="16">
        <v>0.65573770491803296</v>
      </c>
      <c r="K11" s="16">
        <v>0.41025641025641002</v>
      </c>
      <c r="L11" s="16">
        <v>0.375</v>
      </c>
      <c r="M11" s="16">
        <v>0.63380281690140805</v>
      </c>
      <c r="N11" s="16">
        <v>0.60606060606060597</v>
      </c>
      <c r="O11" s="16">
        <v>0.4375</v>
      </c>
      <c r="P11" s="16"/>
      <c r="Q11" s="16">
        <v>0.51017441860465096</v>
      </c>
      <c r="R11" s="16"/>
      <c r="S11" s="16">
        <v>0.519695044472681</v>
      </c>
      <c r="T11" s="16"/>
      <c r="U11" s="16">
        <v>0.514096185737977</v>
      </c>
      <c r="V11" s="16"/>
      <c r="W11" s="16">
        <v>0.65040650406504097</v>
      </c>
      <c r="X11" s="16"/>
      <c r="Y11" s="16">
        <v>0.54960317460317498</v>
      </c>
      <c r="Z11" s="16">
        <v>0.49621212121212099</v>
      </c>
      <c r="AA11" s="16">
        <v>0.38888888888888901</v>
      </c>
      <c r="AB11" s="16">
        <v>0.22222222222222199</v>
      </c>
      <c r="AC11" s="16"/>
      <c r="AD11" s="16">
        <v>0.534246575342466</v>
      </c>
      <c r="AE11" s="16">
        <v>0.54444444444444395</v>
      </c>
      <c r="AF11" s="16">
        <v>0.5</v>
      </c>
      <c r="AG11" s="16">
        <v>0.56666666666666698</v>
      </c>
      <c r="AH11" s="16">
        <v>0.54471544715447195</v>
      </c>
      <c r="AI11" s="16">
        <v>0.46428571428571402</v>
      </c>
      <c r="AJ11" s="16">
        <v>0.434782608695652</v>
      </c>
      <c r="AK11" s="16"/>
      <c r="AL11" s="16">
        <v>0.59649122807017496</v>
      </c>
      <c r="AM11" s="16">
        <v>0.56692913385826804</v>
      </c>
      <c r="AN11" s="16">
        <v>0.50678733031674195</v>
      </c>
      <c r="AO11" s="16">
        <v>0.44604316546762601</v>
      </c>
      <c r="AP11" s="16">
        <v>0.63157894736842102</v>
      </c>
      <c r="AQ11" s="16">
        <v>0.5</v>
      </c>
      <c r="AR11" s="16">
        <v>0.5</v>
      </c>
      <c r="AS11" s="16">
        <v>0.4</v>
      </c>
      <c r="AT11" s="16">
        <v>0.49397590361445798</v>
      </c>
      <c r="AU11" s="16">
        <v>0.61538461538461497</v>
      </c>
      <c r="AV11" s="16">
        <v>0.60606060606060597</v>
      </c>
      <c r="AW11" s="16">
        <v>0.55813953488372103</v>
      </c>
    </row>
    <row r="12" spans="2:49" x14ac:dyDescent="0.35">
      <c r="B12" s="17" t="s">
        <v>916</v>
      </c>
      <c r="C12" s="16">
        <v>2.7060270602706001E-2</v>
      </c>
      <c r="D12" s="16">
        <v>2.4390243902439001E-2</v>
      </c>
      <c r="E12" s="16">
        <v>3.7313432835820899E-2</v>
      </c>
      <c r="F12" s="16">
        <v>3.3613445378151301E-2</v>
      </c>
      <c r="G12" s="16">
        <v>0</v>
      </c>
      <c r="H12" s="16">
        <v>0</v>
      </c>
      <c r="I12" s="16">
        <v>1.5151515151515201E-2</v>
      </c>
      <c r="J12" s="16">
        <v>4.91803278688525E-2</v>
      </c>
      <c r="K12" s="16">
        <v>7.69230769230769E-2</v>
      </c>
      <c r="L12" s="16">
        <v>2.5000000000000001E-2</v>
      </c>
      <c r="M12" s="16">
        <v>1.4084507042253501E-2</v>
      </c>
      <c r="N12" s="16">
        <v>0</v>
      </c>
      <c r="O12" s="16">
        <v>6.25E-2</v>
      </c>
      <c r="P12" s="16"/>
      <c r="Q12" s="16">
        <v>2.7616279069767401E-2</v>
      </c>
      <c r="R12" s="16"/>
      <c r="S12" s="16">
        <v>2.7954256670902199E-2</v>
      </c>
      <c r="T12" s="16"/>
      <c r="U12" s="16">
        <v>2.6533996683250401E-2</v>
      </c>
      <c r="V12" s="16"/>
      <c r="W12" s="16">
        <v>2.4390243902439001E-2</v>
      </c>
      <c r="X12" s="16"/>
      <c r="Y12" s="16">
        <v>1.58730158730159E-2</v>
      </c>
      <c r="Z12" s="16">
        <v>3.7878787878787901E-2</v>
      </c>
      <c r="AA12" s="16">
        <v>8.3333333333333301E-2</v>
      </c>
      <c r="AB12" s="16">
        <v>0.11111111111111099</v>
      </c>
      <c r="AC12" s="16"/>
      <c r="AD12" s="16">
        <v>6.8493150684931503E-3</v>
      </c>
      <c r="AE12" s="16">
        <v>2.2222222222222199E-2</v>
      </c>
      <c r="AF12" s="16">
        <v>1.02040816326531E-2</v>
      </c>
      <c r="AG12" s="16">
        <v>2.7777777777777801E-2</v>
      </c>
      <c r="AH12" s="16">
        <v>2.4390243902439001E-2</v>
      </c>
      <c r="AI12" s="16">
        <v>4.7619047619047603E-2</v>
      </c>
      <c r="AJ12" s="16">
        <v>6.5217391304347797E-2</v>
      </c>
      <c r="AK12" s="16"/>
      <c r="AL12" s="16">
        <v>5.2631578947368397E-2</v>
      </c>
      <c r="AM12" s="16">
        <v>1.5748031496062999E-2</v>
      </c>
      <c r="AN12" s="16">
        <v>1.35746606334842E-2</v>
      </c>
      <c r="AO12" s="16">
        <v>5.0359712230215799E-2</v>
      </c>
      <c r="AP12" s="16">
        <v>5.2631578947368397E-2</v>
      </c>
      <c r="AQ12" s="16">
        <v>0</v>
      </c>
      <c r="AR12" s="16">
        <v>0</v>
      </c>
      <c r="AS12" s="16">
        <v>6.6666666666666693E-2</v>
      </c>
      <c r="AT12" s="16">
        <v>2.40963855421687E-2</v>
      </c>
      <c r="AU12" s="16">
        <v>7.69230769230769E-2</v>
      </c>
      <c r="AV12" s="16">
        <v>6.0606060606060601E-2</v>
      </c>
      <c r="AW12" s="16">
        <v>0</v>
      </c>
    </row>
    <row r="13" spans="2:49" x14ac:dyDescent="0.35">
      <c r="B13" s="17" t="s">
        <v>917</v>
      </c>
      <c r="C13" s="16">
        <v>9.8400984009840101E-3</v>
      </c>
      <c r="D13" s="16">
        <v>2.4390243902439001E-2</v>
      </c>
      <c r="E13" s="16">
        <v>7.4626865671641798E-3</v>
      </c>
      <c r="F13" s="16">
        <v>8.4033613445378096E-3</v>
      </c>
      <c r="G13" s="16">
        <v>0</v>
      </c>
      <c r="H13" s="16">
        <v>0</v>
      </c>
      <c r="I13" s="16">
        <v>3.03030303030303E-2</v>
      </c>
      <c r="J13" s="16">
        <v>3.2786885245901599E-2</v>
      </c>
      <c r="K13" s="16">
        <v>0</v>
      </c>
      <c r="L13" s="16">
        <v>0</v>
      </c>
      <c r="M13" s="16">
        <v>0</v>
      </c>
      <c r="N13" s="16">
        <v>0</v>
      </c>
      <c r="O13" s="16">
        <v>0</v>
      </c>
      <c r="P13" s="16"/>
      <c r="Q13" s="16">
        <v>1.16279069767442E-2</v>
      </c>
      <c r="R13" s="16"/>
      <c r="S13" s="16">
        <v>1.01651842439644E-2</v>
      </c>
      <c r="T13" s="16"/>
      <c r="U13" s="16">
        <v>1.3266998341625201E-2</v>
      </c>
      <c r="V13" s="16"/>
      <c r="W13" s="16">
        <v>0</v>
      </c>
      <c r="X13" s="16"/>
      <c r="Y13" s="16">
        <v>9.9206349206349201E-3</v>
      </c>
      <c r="Z13" s="16">
        <v>1.13636363636364E-2</v>
      </c>
      <c r="AA13" s="16">
        <v>0</v>
      </c>
      <c r="AB13" s="16">
        <v>0</v>
      </c>
      <c r="AC13" s="16"/>
      <c r="AD13" s="16">
        <v>6.8493150684931503E-3</v>
      </c>
      <c r="AE13" s="16">
        <v>1.1111111111111099E-2</v>
      </c>
      <c r="AF13" s="16">
        <v>1.02040816326531E-2</v>
      </c>
      <c r="AG13" s="16">
        <v>0</v>
      </c>
      <c r="AH13" s="16">
        <v>2.4390243902439001E-2</v>
      </c>
      <c r="AI13" s="16">
        <v>1.1904761904761901E-2</v>
      </c>
      <c r="AJ13" s="16">
        <v>1.0869565217391301E-2</v>
      </c>
      <c r="AK13" s="16"/>
      <c r="AL13" s="16">
        <v>0</v>
      </c>
      <c r="AM13" s="16">
        <v>1.5748031496062999E-2</v>
      </c>
      <c r="AN13" s="16">
        <v>1.8099547511312201E-2</v>
      </c>
      <c r="AO13" s="16">
        <v>1.4388489208633099E-2</v>
      </c>
      <c r="AP13" s="16">
        <v>0</v>
      </c>
      <c r="AQ13" s="16">
        <v>0</v>
      </c>
      <c r="AR13" s="16">
        <v>0</v>
      </c>
      <c r="AS13" s="16">
        <v>0</v>
      </c>
      <c r="AT13" s="16">
        <v>0</v>
      </c>
      <c r="AU13" s="16">
        <v>0</v>
      </c>
      <c r="AV13" s="16">
        <v>0</v>
      </c>
      <c r="AW13" s="16">
        <v>0</v>
      </c>
    </row>
    <row r="14" spans="2:49" x14ac:dyDescent="0.35">
      <c r="B14" s="17" t="s">
        <v>918</v>
      </c>
      <c r="C14" s="16">
        <v>8.61008610086101E-3</v>
      </c>
      <c r="D14" s="16">
        <v>0</v>
      </c>
      <c r="E14" s="16">
        <v>0</v>
      </c>
      <c r="F14" s="16">
        <v>1.6806722689075598E-2</v>
      </c>
      <c r="G14" s="16">
        <v>3.3333333333333298E-2</v>
      </c>
      <c r="H14" s="16">
        <v>0</v>
      </c>
      <c r="I14" s="16">
        <v>0</v>
      </c>
      <c r="J14" s="16">
        <v>1.63934426229508E-2</v>
      </c>
      <c r="K14" s="16">
        <v>0</v>
      </c>
      <c r="L14" s="16">
        <v>1.2500000000000001E-2</v>
      </c>
      <c r="M14" s="16">
        <v>1.4084507042253501E-2</v>
      </c>
      <c r="N14" s="16">
        <v>0</v>
      </c>
      <c r="O14" s="16">
        <v>0</v>
      </c>
      <c r="P14" s="16"/>
      <c r="Q14" s="16">
        <v>7.2674418604651196E-3</v>
      </c>
      <c r="R14" s="16"/>
      <c r="S14" s="16">
        <v>6.35324015247776E-3</v>
      </c>
      <c r="T14" s="16"/>
      <c r="U14" s="16">
        <v>8.2918739635157498E-3</v>
      </c>
      <c r="V14" s="16"/>
      <c r="W14" s="16">
        <v>8.1300813008130107E-3</v>
      </c>
      <c r="X14" s="16"/>
      <c r="Y14" s="16">
        <v>7.9365079365079395E-3</v>
      </c>
      <c r="Z14" s="16">
        <v>7.5757575757575803E-3</v>
      </c>
      <c r="AA14" s="16">
        <v>2.7777777777777801E-2</v>
      </c>
      <c r="AB14" s="16">
        <v>0</v>
      </c>
      <c r="AC14" s="16"/>
      <c r="AD14" s="16">
        <v>1.3698630136986301E-2</v>
      </c>
      <c r="AE14" s="16">
        <v>1.1111111111111099E-2</v>
      </c>
      <c r="AF14" s="16">
        <v>1.02040816326531E-2</v>
      </c>
      <c r="AG14" s="16">
        <v>5.5555555555555601E-3</v>
      </c>
      <c r="AH14" s="16">
        <v>0</v>
      </c>
      <c r="AI14" s="16">
        <v>1.1904761904761901E-2</v>
      </c>
      <c r="AJ14" s="16">
        <v>1.0869565217391301E-2</v>
      </c>
      <c r="AK14" s="16"/>
      <c r="AL14" s="16">
        <v>0</v>
      </c>
      <c r="AM14" s="16">
        <v>7.8740157480314994E-3</v>
      </c>
      <c r="AN14" s="16">
        <v>4.5248868778280504E-3</v>
      </c>
      <c r="AO14" s="16">
        <v>7.1942446043165497E-3</v>
      </c>
      <c r="AP14" s="16">
        <v>0</v>
      </c>
      <c r="AQ14" s="16">
        <v>0.04</v>
      </c>
      <c r="AR14" s="16">
        <v>0</v>
      </c>
      <c r="AS14" s="16">
        <v>0</v>
      </c>
      <c r="AT14" s="16">
        <v>0</v>
      </c>
      <c r="AU14" s="16">
        <v>0</v>
      </c>
      <c r="AV14" s="16">
        <v>0</v>
      </c>
      <c r="AW14" s="16">
        <v>2.32558139534884E-2</v>
      </c>
    </row>
    <row r="15" spans="2:49" x14ac:dyDescent="0.35">
      <c r="B15" s="17" t="s">
        <v>36</v>
      </c>
      <c r="C15" s="18">
        <v>0.194341943419434</v>
      </c>
      <c r="D15" s="18">
        <v>0.19512195121951201</v>
      </c>
      <c r="E15" s="18">
        <v>0.164179104477612</v>
      </c>
      <c r="F15" s="18">
        <v>0.17647058823529399</v>
      </c>
      <c r="G15" s="18">
        <v>0.233333333333333</v>
      </c>
      <c r="H15" s="18">
        <v>0.230769230769231</v>
      </c>
      <c r="I15" s="18">
        <v>0.24242424242424199</v>
      </c>
      <c r="J15" s="18">
        <v>0.14754098360655701</v>
      </c>
      <c r="K15" s="18">
        <v>0.17948717948717899</v>
      </c>
      <c r="L15" s="18">
        <v>0.3</v>
      </c>
      <c r="M15" s="18">
        <v>0.11267605633802801</v>
      </c>
      <c r="N15" s="18">
        <v>0.18181818181818199</v>
      </c>
      <c r="O15" s="18">
        <v>0.1875</v>
      </c>
      <c r="P15" s="18"/>
      <c r="Q15" s="18">
        <v>0.204941860465116</v>
      </c>
      <c r="R15" s="18"/>
      <c r="S15" s="18">
        <v>0.19949174078780199</v>
      </c>
      <c r="T15" s="18"/>
      <c r="U15" s="18">
        <v>0.20895522388059701</v>
      </c>
      <c r="V15" s="18"/>
      <c r="W15" s="18">
        <v>0.16260162601625999</v>
      </c>
      <c r="X15" s="18"/>
      <c r="Y15" s="18">
        <v>0.25396825396825401</v>
      </c>
      <c r="Z15" s="18">
        <v>7.9545454545454503E-2</v>
      </c>
      <c r="AA15" s="18">
        <v>0.194444444444444</v>
      </c>
      <c r="AB15" s="18">
        <v>0.22222222222222199</v>
      </c>
      <c r="AC15" s="18"/>
      <c r="AD15" s="18">
        <v>0.31506849315068503</v>
      </c>
      <c r="AE15" s="18">
        <v>0.266666666666667</v>
      </c>
      <c r="AF15" s="18">
        <v>0.28571428571428598</v>
      </c>
      <c r="AG15" s="18">
        <v>0.16111111111111101</v>
      </c>
      <c r="AH15" s="18">
        <v>0.12195121951219499</v>
      </c>
      <c r="AI15" s="18">
        <v>9.5238095238095205E-2</v>
      </c>
      <c r="AJ15" s="18">
        <v>8.6956521739130405E-2</v>
      </c>
      <c r="AK15" s="18"/>
      <c r="AL15" s="18">
        <v>0.140350877192982</v>
      </c>
      <c r="AM15" s="18">
        <v>0.14960629921259799</v>
      </c>
      <c r="AN15" s="18">
        <v>0.22171945701357501</v>
      </c>
      <c r="AO15" s="18">
        <v>0.27338129496402902</v>
      </c>
      <c r="AP15" s="18">
        <v>0.157894736842105</v>
      </c>
      <c r="AQ15" s="18">
        <v>0.14000000000000001</v>
      </c>
      <c r="AR15" s="18">
        <v>0</v>
      </c>
      <c r="AS15" s="18">
        <v>0.266666666666667</v>
      </c>
      <c r="AT15" s="18">
        <v>0.19277108433734899</v>
      </c>
      <c r="AU15" s="18">
        <v>0.30769230769230799</v>
      </c>
      <c r="AV15" s="18">
        <v>9.0909090909090898E-2</v>
      </c>
      <c r="AW15" s="18">
        <v>0.116279069767442</v>
      </c>
    </row>
    <row r="16" spans="2:49" x14ac:dyDescent="0.35">
      <c r="B16" s="15"/>
    </row>
    <row r="17" spans="2:2" x14ac:dyDescent="0.35">
      <c r="B17" t="s">
        <v>66</v>
      </c>
    </row>
    <row r="18" spans="2:2" x14ac:dyDescent="0.35">
      <c r="B18" t="s">
        <v>67</v>
      </c>
    </row>
    <row r="20" spans="2:2" x14ac:dyDescent="0.35">
      <c r="B20"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AW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986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979</v>
      </c>
      <c r="C8" s="16">
        <v>6.1500615006150103E-2</v>
      </c>
      <c r="D8" s="16">
        <v>0.12195121951219499</v>
      </c>
      <c r="E8" s="16">
        <v>8.2089552238805999E-2</v>
      </c>
      <c r="F8" s="16">
        <v>2.5210084033613401E-2</v>
      </c>
      <c r="G8" s="16">
        <v>3.3333333333333298E-2</v>
      </c>
      <c r="H8" s="16">
        <v>1.9230769230769201E-2</v>
      </c>
      <c r="I8" s="16">
        <v>3.03030303030303E-2</v>
      </c>
      <c r="J8" s="16">
        <v>6.5573770491803296E-2</v>
      </c>
      <c r="K8" s="16">
        <v>0.128205128205128</v>
      </c>
      <c r="L8" s="16">
        <v>0.1</v>
      </c>
      <c r="M8" s="16">
        <v>4.2253521126760597E-2</v>
      </c>
      <c r="N8" s="16">
        <v>3.03030303030303E-2</v>
      </c>
      <c r="O8" s="16">
        <v>0</v>
      </c>
      <c r="P8" s="16"/>
      <c r="Q8" s="16">
        <v>6.5406976744186093E-2</v>
      </c>
      <c r="R8" s="16"/>
      <c r="S8" s="16">
        <v>6.0991105463786499E-2</v>
      </c>
      <c r="T8" s="16"/>
      <c r="U8" s="16">
        <v>6.4676616915422896E-2</v>
      </c>
      <c r="V8" s="16"/>
      <c r="W8" s="16">
        <v>1.6260162601626001E-2</v>
      </c>
      <c r="X8" s="16"/>
      <c r="Y8" s="16">
        <v>3.7698412698412703E-2</v>
      </c>
      <c r="Z8" s="16">
        <v>9.8484848484848495E-2</v>
      </c>
      <c r="AA8" s="16">
        <v>8.3333333333333301E-2</v>
      </c>
      <c r="AB8" s="16">
        <v>0.22222222222222199</v>
      </c>
      <c r="AC8" s="16"/>
      <c r="AD8" s="16">
        <v>6.1643835616438401E-2</v>
      </c>
      <c r="AE8" s="16">
        <v>2.2222222222222199E-2</v>
      </c>
      <c r="AF8" s="16">
        <v>6.1224489795918401E-2</v>
      </c>
      <c r="AG8" s="16">
        <v>0.05</v>
      </c>
      <c r="AH8" s="16">
        <v>4.8780487804878099E-2</v>
      </c>
      <c r="AI8" s="16">
        <v>0.119047619047619</v>
      </c>
      <c r="AJ8" s="16">
        <v>8.6956521739130405E-2</v>
      </c>
      <c r="AK8" s="16"/>
      <c r="AL8" s="16">
        <v>0.105263157894737</v>
      </c>
      <c r="AM8" s="16">
        <v>4.7244094488188997E-2</v>
      </c>
      <c r="AN8" s="16">
        <v>8.1447963800904993E-2</v>
      </c>
      <c r="AO8" s="16">
        <v>3.5971223021582698E-2</v>
      </c>
      <c r="AP8" s="16">
        <v>5.2631578947368397E-2</v>
      </c>
      <c r="AQ8" s="16">
        <v>0.04</v>
      </c>
      <c r="AR8" s="16">
        <v>0</v>
      </c>
      <c r="AS8" s="16">
        <v>6.6666666666666693E-2</v>
      </c>
      <c r="AT8" s="16">
        <v>7.2289156626505993E-2</v>
      </c>
      <c r="AU8" s="16">
        <v>0</v>
      </c>
      <c r="AV8" s="16">
        <v>3.03030303030303E-2</v>
      </c>
      <c r="AW8" s="16">
        <v>6.9767441860465101E-2</v>
      </c>
    </row>
    <row r="9" spans="2:49" x14ac:dyDescent="0.35">
      <c r="B9" s="17" t="s">
        <v>980</v>
      </c>
      <c r="C9" s="16">
        <v>7.2570725707257103E-2</v>
      </c>
      <c r="D9" s="16">
        <v>0.12195121951219499</v>
      </c>
      <c r="E9" s="16">
        <v>6.7164179104477598E-2</v>
      </c>
      <c r="F9" s="16">
        <v>6.7226890756302504E-2</v>
      </c>
      <c r="G9" s="16">
        <v>8.3333333333333301E-2</v>
      </c>
      <c r="H9" s="16">
        <v>7.69230769230769E-2</v>
      </c>
      <c r="I9" s="16">
        <v>6.0606060606060601E-2</v>
      </c>
      <c r="J9" s="16">
        <v>3.2786885245901599E-2</v>
      </c>
      <c r="K9" s="16">
        <v>7.69230769230769E-2</v>
      </c>
      <c r="L9" s="16">
        <v>7.4999999999999997E-2</v>
      </c>
      <c r="M9" s="16">
        <v>7.0422535211267595E-2</v>
      </c>
      <c r="N9" s="16">
        <v>9.0909090909090898E-2</v>
      </c>
      <c r="O9" s="16">
        <v>0</v>
      </c>
      <c r="P9" s="16"/>
      <c r="Q9" s="16">
        <v>6.1046511627907002E-2</v>
      </c>
      <c r="R9" s="16"/>
      <c r="S9" s="16">
        <v>6.9885641677255403E-2</v>
      </c>
      <c r="T9" s="16"/>
      <c r="U9" s="16">
        <v>6.4676616915422896E-2</v>
      </c>
      <c r="V9" s="16"/>
      <c r="W9" s="16">
        <v>4.8780487804878099E-2</v>
      </c>
      <c r="X9" s="16"/>
      <c r="Y9" s="16">
        <v>4.7619047619047603E-2</v>
      </c>
      <c r="Z9" s="16">
        <v>0.117424242424242</v>
      </c>
      <c r="AA9" s="16">
        <v>0.11111111111111099</v>
      </c>
      <c r="AB9" s="16">
        <v>0</v>
      </c>
      <c r="AC9" s="16"/>
      <c r="AD9" s="16">
        <v>6.8493150684931503E-3</v>
      </c>
      <c r="AE9" s="16">
        <v>6.6666666666666693E-2</v>
      </c>
      <c r="AF9" s="16">
        <v>4.08163265306122E-2</v>
      </c>
      <c r="AG9" s="16">
        <v>9.44444444444444E-2</v>
      </c>
      <c r="AH9" s="16">
        <v>8.1300813008130093E-2</v>
      </c>
      <c r="AI9" s="16">
        <v>0.14285714285714299</v>
      </c>
      <c r="AJ9" s="16">
        <v>9.7826086956521702E-2</v>
      </c>
      <c r="AK9" s="16"/>
      <c r="AL9" s="16">
        <v>1.7543859649122799E-2</v>
      </c>
      <c r="AM9" s="16">
        <v>0.118110236220472</v>
      </c>
      <c r="AN9" s="16">
        <v>4.52488687782805E-2</v>
      </c>
      <c r="AO9" s="16">
        <v>6.4748201438848907E-2</v>
      </c>
      <c r="AP9" s="16">
        <v>0</v>
      </c>
      <c r="AQ9" s="16">
        <v>0.12</v>
      </c>
      <c r="AR9" s="16">
        <v>0</v>
      </c>
      <c r="AS9" s="16">
        <v>0.133333333333333</v>
      </c>
      <c r="AT9" s="16">
        <v>3.6144578313252997E-2</v>
      </c>
      <c r="AU9" s="16">
        <v>0</v>
      </c>
      <c r="AV9" s="16">
        <v>0.18181818181818199</v>
      </c>
      <c r="AW9" s="16">
        <v>0.162790697674419</v>
      </c>
    </row>
    <row r="10" spans="2:49" x14ac:dyDescent="0.35">
      <c r="B10" s="17" t="s">
        <v>981</v>
      </c>
      <c r="C10" s="16">
        <v>0.152521525215252</v>
      </c>
      <c r="D10" s="16">
        <v>0.109756097560976</v>
      </c>
      <c r="E10" s="16">
        <v>0.119402985074627</v>
      </c>
      <c r="F10" s="16">
        <v>0.16806722689075601</v>
      </c>
      <c r="G10" s="16">
        <v>0.16666666666666699</v>
      </c>
      <c r="H10" s="16">
        <v>0.28846153846153799</v>
      </c>
      <c r="I10" s="16">
        <v>0.21212121212121199</v>
      </c>
      <c r="J10" s="16">
        <v>8.1967213114754106E-2</v>
      </c>
      <c r="K10" s="16">
        <v>0.230769230769231</v>
      </c>
      <c r="L10" s="16">
        <v>0.1</v>
      </c>
      <c r="M10" s="16">
        <v>0.12676056338028199</v>
      </c>
      <c r="N10" s="16">
        <v>0.12121212121212099</v>
      </c>
      <c r="O10" s="16">
        <v>0.3125</v>
      </c>
      <c r="P10" s="16"/>
      <c r="Q10" s="16">
        <v>0.146802325581395</v>
      </c>
      <c r="R10" s="16"/>
      <c r="S10" s="16">
        <v>0.15120711562897099</v>
      </c>
      <c r="T10" s="16"/>
      <c r="U10" s="16">
        <v>0.144278606965174</v>
      </c>
      <c r="V10" s="16"/>
      <c r="W10" s="16">
        <v>9.7560975609756101E-2</v>
      </c>
      <c r="X10" s="16"/>
      <c r="Y10" s="16">
        <v>0.12896825396825401</v>
      </c>
      <c r="Z10" s="16">
        <v>0.19318181818181801</v>
      </c>
      <c r="AA10" s="16">
        <v>0.194444444444444</v>
      </c>
      <c r="AB10" s="16">
        <v>0.11111111111111099</v>
      </c>
      <c r="AC10" s="16"/>
      <c r="AD10" s="16">
        <v>0.102739726027397</v>
      </c>
      <c r="AE10" s="16">
        <v>0.122222222222222</v>
      </c>
      <c r="AF10" s="16">
        <v>0.11224489795918401</v>
      </c>
      <c r="AG10" s="16">
        <v>0.15</v>
      </c>
      <c r="AH10" s="16">
        <v>0.18699186991869901</v>
      </c>
      <c r="AI10" s="16">
        <v>0.15476190476190499</v>
      </c>
      <c r="AJ10" s="16">
        <v>0.26086956521739102</v>
      </c>
      <c r="AK10" s="16"/>
      <c r="AL10" s="16">
        <v>0.21052631578947401</v>
      </c>
      <c r="AM10" s="16">
        <v>0.196850393700787</v>
      </c>
      <c r="AN10" s="16">
        <v>0.144796380090498</v>
      </c>
      <c r="AO10" s="16">
        <v>7.9136690647481994E-2</v>
      </c>
      <c r="AP10" s="16">
        <v>0.26315789473684198</v>
      </c>
      <c r="AQ10" s="16">
        <v>0.16</v>
      </c>
      <c r="AR10" s="16">
        <v>0.5</v>
      </c>
      <c r="AS10" s="16">
        <v>6.6666666666666693E-2</v>
      </c>
      <c r="AT10" s="16">
        <v>0.14457831325301199</v>
      </c>
      <c r="AU10" s="16">
        <v>0.38461538461538503</v>
      </c>
      <c r="AV10" s="16">
        <v>0.15151515151515199</v>
      </c>
      <c r="AW10" s="16">
        <v>0.116279069767442</v>
      </c>
    </row>
    <row r="11" spans="2:49" x14ac:dyDescent="0.35">
      <c r="B11" s="17" t="s">
        <v>982</v>
      </c>
      <c r="C11" s="16">
        <v>0.52398523985239898</v>
      </c>
      <c r="D11" s="16">
        <v>0.5</v>
      </c>
      <c r="E11" s="16">
        <v>0.58955223880596996</v>
      </c>
      <c r="F11" s="16">
        <v>0.52100840336134502</v>
      </c>
      <c r="G11" s="16">
        <v>0.45</v>
      </c>
      <c r="H11" s="16">
        <v>0.46153846153846201</v>
      </c>
      <c r="I11" s="16">
        <v>0.439393939393939</v>
      </c>
      <c r="J11" s="16">
        <v>0.63934426229508201</v>
      </c>
      <c r="K11" s="16">
        <v>0.43589743589743601</v>
      </c>
      <c r="L11" s="16">
        <v>0.45</v>
      </c>
      <c r="M11" s="16">
        <v>0.60563380281690105</v>
      </c>
      <c r="N11" s="16">
        <v>0.60606060606060597</v>
      </c>
      <c r="O11" s="16">
        <v>0.5625</v>
      </c>
      <c r="P11" s="16"/>
      <c r="Q11" s="16">
        <v>0.53343023255813904</v>
      </c>
      <c r="R11" s="16"/>
      <c r="S11" s="16">
        <v>0.52604828462515896</v>
      </c>
      <c r="T11" s="16"/>
      <c r="U11" s="16">
        <v>0.53067993366500799</v>
      </c>
      <c r="V11" s="16"/>
      <c r="W11" s="16">
        <v>0.67479674796748002</v>
      </c>
      <c r="X11" s="16"/>
      <c r="Y11" s="16">
        <v>0.54365079365079405</v>
      </c>
      <c r="Z11" s="16">
        <v>0.50757575757575801</v>
      </c>
      <c r="AA11" s="16">
        <v>0.41666666666666702</v>
      </c>
      <c r="AB11" s="16">
        <v>0.33333333333333298</v>
      </c>
      <c r="AC11" s="16"/>
      <c r="AD11" s="16">
        <v>0.568493150684932</v>
      </c>
      <c r="AE11" s="16">
        <v>0.48888888888888898</v>
      </c>
      <c r="AF11" s="16">
        <v>0.55102040816326503</v>
      </c>
      <c r="AG11" s="16">
        <v>0.53333333333333299</v>
      </c>
      <c r="AH11" s="16">
        <v>0.56097560975609795</v>
      </c>
      <c r="AI11" s="16">
        <v>0.452380952380952</v>
      </c>
      <c r="AJ11" s="16">
        <v>0.45652173913043498</v>
      </c>
      <c r="AK11" s="16"/>
      <c r="AL11" s="16">
        <v>0.52631578947368396</v>
      </c>
      <c r="AM11" s="16">
        <v>0.488188976377953</v>
      </c>
      <c r="AN11" s="16">
        <v>0.54751131221719496</v>
      </c>
      <c r="AO11" s="16">
        <v>0.54676258992805804</v>
      </c>
      <c r="AP11" s="16">
        <v>0.47368421052631599</v>
      </c>
      <c r="AQ11" s="16">
        <v>0.5</v>
      </c>
      <c r="AR11" s="16">
        <v>0.5</v>
      </c>
      <c r="AS11" s="16">
        <v>0.53333333333333299</v>
      </c>
      <c r="AT11" s="16">
        <v>0.54216867469879504</v>
      </c>
      <c r="AU11" s="16">
        <v>0.30769230769230799</v>
      </c>
      <c r="AV11" s="16">
        <v>0.54545454545454497</v>
      </c>
      <c r="AW11" s="16">
        <v>0.48837209302325602</v>
      </c>
    </row>
    <row r="12" spans="2:49" x14ac:dyDescent="0.35">
      <c r="B12" s="17" t="s">
        <v>983</v>
      </c>
      <c r="C12" s="16">
        <v>9.8400984009840101E-3</v>
      </c>
      <c r="D12" s="16">
        <v>1.21951219512195E-2</v>
      </c>
      <c r="E12" s="16">
        <v>0</v>
      </c>
      <c r="F12" s="16">
        <v>2.5210084033613401E-2</v>
      </c>
      <c r="G12" s="16">
        <v>0</v>
      </c>
      <c r="H12" s="16">
        <v>0</v>
      </c>
      <c r="I12" s="16">
        <v>1.5151515151515201E-2</v>
      </c>
      <c r="J12" s="16">
        <v>0</v>
      </c>
      <c r="K12" s="16">
        <v>0</v>
      </c>
      <c r="L12" s="16">
        <v>1.2500000000000001E-2</v>
      </c>
      <c r="M12" s="16">
        <v>1.4084507042253501E-2</v>
      </c>
      <c r="N12" s="16">
        <v>0</v>
      </c>
      <c r="O12" s="16">
        <v>6.25E-2</v>
      </c>
      <c r="P12" s="16"/>
      <c r="Q12" s="16">
        <v>8.7209302325581394E-3</v>
      </c>
      <c r="R12" s="16"/>
      <c r="S12" s="16">
        <v>8.8945362134688708E-3</v>
      </c>
      <c r="T12" s="16"/>
      <c r="U12" s="16">
        <v>9.9502487562189105E-3</v>
      </c>
      <c r="V12" s="16"/>
      <c r="W12" s="16">
        <v>1.6260162601626001E-2</v>
      </c>
      <c r="X12" s="16"/>
      <c r="Y12" s="16">
        <v>1.9841269841269801E-3</v>
      </c>
      <c r="Z12" s="16">
        <v>1.8939393939393898E-2</v>
      </c>
      <c r="AA12" s="16">
        <v>2.7777777777777801E-2</v>
      </c>
      <c r="AB12" s="16">
        <v>0.11111111111111099</v>
      </c>
      <c r="AC12" s="16"/>
      <c r="AD12" s="16">
        <v>6.8493150684931503E-3</v>
      </c>
      <c r="AE12" s="16">
        <v>1.1111111111111099E-2</v>
      </c>
      <c r="AF12" s="16">
        <v>0</v>
      </c>
      <c r="AG12" s="16">
        <v>0</v>
      </c>
      <c r="AH12" s="16">
        <v>1.6260162601626001E-2</v>
      </c>
      <c r="AI12" s="16">
        <v>3.5714285714285698E-2</v>
      </c>
      <c r="AJ12" s="16">
        <v>1.0869565217391301E-2</v>
      </c>
      <c r="AK12" s="16"/>
      <c r="AL12" s="16">
        <v>1.7543859649122799E-2</v>
      </c>
      <c r="AM12" s="16">
        <v>0</v>
      </c>
      <c r="AN12" s="16">
        <v>4.5248868778280504E-3</v>
      </c>
      <c r="AO12" s="16">
        <v>2.8776978417266199E-2</v>
      </c>
      <c r="AP12" s="16">
        <v>0</v>
      </c>
      <c r="AQ12" s="16">
        <v>0</v>
      </c>
      <c r="AR12" s="16">
        <v>0</v>
      </c>
      <c r="AS12" s="16">
        <v>0</v>
      </c>
      <c r="AT12" s="16">
        <v>0</v>
      </c>
      <c r="AU12" s="16">
        <v>0</v>
      </c>
      <c r="AV12" s="16">
        <v>0</v>
      </c>
      <c r="AW12" s="16">
        <v>4.6511627906976702E-2</v>
      </c>
    </row>
    <row r="13" spans="2:49" x14ac:dyDescent="0.35">
      <c r="B13" s="17" t="s">
        <v>984</v>
      </c>
      <c r="C13" s="16">
        <v>1.230012300123E-3</v>
      </c>
      <c r="D13" s="16">
        <v>0</v>
      </c>
      <c r="E13" s="16">
        <v>0</v>
      </c>
      <c r="F13" s="16">
        <v>0</v>
      </c>
      <c r="G13" s="16">
        <v>0</v>
      </c>
      <c r="H13" s="16">
        <v>0</v>
      </c>
      <c r="I13" s="16">
        <v>0</v>
      </c>
      <c r="J13" s="16">
        <v>1.63934426229508E-2</v>
      </c>
      <c r="K13" s="16">
        <v>0</v>
      </c>
      <c r="L13" s="16">
        <v>0</v>
      </c>
      <c r="M13" s="16">
        <v>0</v>
      </c>
      <c r="N13" s="16">
        <v>0</v>
      </c>
      <c r="O13" s="16">
        <v>0</v>
      </c>
      <c r="P13" s="16"/>
      <c r="Q13" s="16">
        <v>1.45348837209302E-3</v>
      </c>
      <c r="R13" s="16"/>
      <c r="S13" s="16">
        <v>1.27064803049555E-3</v>
      </c>
      <c r="T13" s="16"/>
      <c r="U13" s="16">
        <v>1.6583747927031501E-3</v>
      </c>
      <c r="V13" s="16"/>
      <c r="W13" s="16">
        <v>0</v>
      </c>
      <c r="X13" s="16"/>
      <c r="Y13" s="16">
        <v>1.9841269841269801E-3</v>
      </c>
      <c r="Z13" s="16">
        <v>0</v>
      </c>
      <c r="AA13" s="16">
        <v>0</v>
      </c>
      <c r="AB13" s="16">
        <v>0</v>
      </c>
      <c r="AC13" s="16"/>
      <c r="AD13" s="16">
        <v>6.8493150684931503E-3</v>
      </c>
      <c r="AE13" s="16">
        <v>0</v>
      </c>
      <c r="AF13" s="16">
        <v>0</v>
      </c>
      <c r="AG13" s="16">
        <v>0</v>
      </c>
      <c r="AH13" s="16">
        <v>0</v>
      </c>
      <c r="AI13" s="16">
        <v>0</v>
      </c>
      <c r="AJ13" s="16">
        <v>0</v>
      </c>
      <c r="AK13" s="16"/>
      <c r="AL13" s="16">
        <v>0</v>
      </c>
      <c r="AM13" s="16">
        <v>0</v>
      </c>
      <c r="AN13" s="16">
        <v>0</v>
      </c>
      <c r="AO13" s="16">
        <v>7.1942446043165497E-3</v>
      </c>
      <c r="AP13" s="16">
        <v>0</v>
      </c>
      <c r="AQ13" s="16">
        <v>0</v>
      </c>
      <c r="AR13" s="16">
        <v>0</v>
      </c>
      <c r="AS13" s="16">
        <v>0</v>
      </c>
      <c r="AT13" s="16">
        <v>0</v>
      </c>
      <c r="AU13" s="16">
        <v>0</v>
      </c>
      <c r="AV13" s="16">
        <v>0</v>
      </c>
      <c r="AW13" s="16">
        <v>0</v>
      </c>
    </row>
    <row r="14" spans="2:49" x14ac:dyDescent="0.35">
      <c r="B14" s="17" t="s">
        <v>985</v>
      </c>
      <c r="C14" s="16">
        <v>4.9200492004920103E-3</v>
      </c>
      <c r="D14" s="16">
        <v>0</v>
      </c>
      <c r="E14" s="16">
        <v>0</v>
      </c>
      <c r="F14" s="16">
        <v>8.4033613445378096E-3</v>
      </c>
      <c r="G14" s="16">
        <v>3.3333333333333298E-2</v>
      </c>
      <c r="H14" s="16">
        <v>0</v>
      </c>
      <c r="I14" s="16">
        <v>1.5151515151515201E-2</v>
      </c>
      <c r="J14" s="16">
        <v>0</v>
      </c>
      <c r="K14" s="16">
        <v>0</v>
      </c>
      <c r="L14" s="16">
        <v>0</v>
      </c>
      <c r="M14" s="16">
        <v>0</v>
      </c>
      <c r="N14" s="16">
        <v>0</v>
      </c>
      <c r="O14" s="16">
        <v>0</v>
      </c>
      <c r="P14" s="16"/>
      <c r="Q14" s="16">
        <v>4.3604651162790697E-3</v>
      </c>
      <c r="R14" s="16"/>
      <c r="S14" s="16">
        <v>3.8119440914866601E-3</v>
      </c>
      <c r="T14" s="16"/>
      <c r="U14" s="16">
        <v>4.97512437810945E-3</v>
      </c>
      <c r="V14" s="16"/>
      <c r="W14" s="16">
        <v>1.6260162601626001E-2</v>
      </c>
      <c r="X14" s="16"/>
      <c r="Y14" s="16">
        <v>3.9682539682539698E-3</v>
      </c>
      <c r="Z14" s="16">
        <v>7.5757575757575803E-3</v>
      </c>
      <c r="AA14" s="16">
        <v>0</v>
      </c>
      <c r="AB14" s="16">
        <v>0</v>
      </c>
      <c r="AC14" s="16"/>
      <c r="AD14" s="16">
        <v>6.8493150684931503E-3</v>
      </c>
      <c r="AE14" s="16">
        <v>0</v>
      </c>
      <c r="AF14" s="16">
        <v>0</v>
      </c>
      <c r="AG14" s="16">
        <v>5.5555555555555601E-3</v>
      </c>
      <c r="AH14" s="16">
        <v>8.1300813008130107E-3</v>
      </c>
      <c r="AI14" s="16">
        <v>1.1904761904761901E-2</v>
      </c>
      <c r="AJ14" s="16">
        <v>0</v>
      </c>
      <c r="AK14" s="16"/>
      <c r="AL14" s="16">
        <v>0</v>
      </c>
      <c r="AM14" s="16">
        <v>7.8740157480314994E-3</v>
      </c>
      <c r="AN14" s="16">
        <v>4.5248868778280504E-3</v>
      </c>
      <c r="AO14" s="16">
        <v>0</v>
      </c>
      <c r="AP14" s="16">
        <v>5.2631578947368397E-2</v>
      </c>
      <c r="AQ14" s="16">
        <v>0.02</v>
      </c>
      <c r="AR14" s="16">
        <v>0</v>
      </c>
      <c r="AS14" s="16">
        <v>0</v>
      </c>
      <c r="AT14" s="16">
        <v>0</v>
      </c>
      <c r="AU14" s="16">
        <v>0</v>
      </c>
      <c r="AV14" s="16">
        <v>0</v>
      </c>
      <c r="AW14" s="16">
        <v>0</v>
      </c>
    </row>
    <row r="15" spans="2:49" x14ac:dyDescent="0.35">
      <c r="B15" s="17" t="s">
        <v>36</v>
      </c>
      <c r="C15" s="18">
        <v>0.17343173431734299</v>
      </c>
      <c r="D15" s="18">
        <v>0.134146341463415</v>
      </c>
      <c r="E15" s="18">
        <v>0.14179104477611901</v>
      </c>
      <c r="F15" s="18">
        <v>0.184873949579832</v>
      </c>
      <c r="G15" s="18">
        <v>0.233333333333333</v>
      </c>
      <c r="H15" s="18">
        <v>0.15384615384615399</v>
      </c>
      <c r="I15" s="18">
        <v>0.22727272727272699</v>
      </c>
      <c r="J15" s="18">
        <v>0.16393442622950799</v>
      </c>
      <c r="K15" s="18">
        <v>0.128205128205128</v>
      </c>
      <c r="L15" s="18">
        <v>0.26250000000000001</v>
      </c>
      <c r="M15" s="18">
        <v>0.140845070422535</v>
      </c>
      <c r="N15" s="18">
        <v>0.15151515151515199</v>
      </c>
      <c r="O15" s="18">
        <v>6.25E-2</v>
      </c>
      <c r="P15" s="18"/>
      <c r="Q15" s="18">
        <v>0.17877906976744201</v>
      </c>
      <c r="R15" s="18"/>
      <c r="S15" s="18">
        <v>0.17789072426937699</v>
      </c>
      <c r="T15" s="18"/>
      <c r="U15" s="18">
        <v>0.17910447761194001</v>
      </c>
      <c r="V15" s="18"/>
      <c r="W15" s="18">
        <v>0.13008130081300801</v>
      </c>
      <c r="X15" s="18"/>
      <c r="Y15" s="18">
        <v>0.23412698412698399</v>
      </c>
      <c r="Z15" s="18">
        <v>5.6818181818181802E-2</v>
      </c>
      <c r="AA15" s="18">
        <v>0.16666666666666699</v>
      </c>
      <c r="AB15" s="18">
        <v>0.22222222222222199</v>
      </c>
      <c r="AC15" s="18"/>
      <c r="AD15" s="18">
        <v>0.23972602739726001</v>
      </c>
      <c r="AE15" s="18">
        <v>0.28888888888888897</v>
      </c>
      <c r="AF15" s="18">
        <v>0.23469387755102</v>
      </c>
      <c r="AG15" s="18">
        <v>0.16666666666666699</v>
      </c>
      <c r="AH15" s="18">
        <v>9.7560975609756101E-2</v>
      </c>
      <c r="AI15" s="18">
        <v>8.3333333333333301E-2</v>
      </c>
      <c r="AJ15" s="18">
        <v>8.6956521739130405E-2</v>
      </c>
      <c r="AK15" s="18"/>
      <c r="AL15" s="18">
        <v>0.12280701754386</v>
      </c>
      <c r="AM15" s="18">
        <v>0.14173228346456701</v>
      </c>
      <c r="AN15" s="18">
        <v>0.17194570135746601</v>
      </c>
      <c r="AO15" s="18">
        <v>0.23741007194244601</v>
      </c>
      <c r="AP15" s="18">
        <v>0.157894736842105</v>
      </c>
      <c r="AQ15" s="18">
        <v>0.16</v>
      </c>
      <c r="AR15" s="18">
        <v>0</v>
      </c>
      <c r="AS15" s="18">
        <v>0.2</v>
      </c>
      <c r="AT15" s="18">
        <v>0.20481927710843401</v>
      </c>
      <c r="AU15" s="18">
        <v>0.30769230769230799</v>
      </c>
      <c r="AV15" s="18">
        <v>9.0909090909090898E-2</v>
      </c>
      <c r="AW15" s="18">
        <v>0.116279069767442</v>
      </c>
    </row>
    <row r="16" spans="2:49" x14ac:dyDescent="0.35">
      <c r="B16" s="15"/>
    </row>
    <row r="17" spans="2:2" x14ac:dyDescent="0.35">
      <c r="B17" t="s">
        <v>66</v>
      </c>
    </row>
    <row r="18" spans="2:2" x14ac:dyDescent="0.35">
      <c r="B18" t="s">
        <v>67</v>
      </c>
    </row>
    <row r="20" spans="2:2" x14ac:dyDescent="0.35">
      <c r="B20"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S33"/>
  <sheetViews>
    <sheetView showGridLines="0" workbookViewId="0"/>
  </sheetViews>
  <sheetFormatPr defaultColWidth="10.90625" defaultRowHeight="14.5" x14ac:dyDescent="0.35"/>
  <sheetData>
    <row r="2" spans="4:19" ht="40" customHeight="1" x14ac:dyDescent="0.35">
      <c r="D2" s="31" t="s">
        <v>1133</v>
      </c>
      <c r="E2" s="27"/>
      <c r="F2" s="27"/>
      <c r="G2" s="27"/>
      <c r="H2" s="27"/>
      <c r="I2" s="27"/>
      <c r="J2" s="27"/>
      <c r="K2" s="27"/>
      <c r="L2" s="27"/>
      <c r="M2" s="27"/>
      <c r="N2" s="27"/>
      <c r="O2" s="27"/>
      <c r="P2" s="27"/>
      <c r="Q2" s="27"/>
      <c r="R2" s="27"/>
      <c r="S2" s="27"/>
    </row>
    <row r="3" spans="4:19" x14ac:dyDescent="0.35">
      <c r="J3" t="s">
        <v>107</v>
      </c>
      <c r="K3" t="s">
        <v>82</v>
      </c>
      <c r="L3" t="s">
        <v>988</v>
      </c>
      <c r="M3" t="s">
        <v>989</v>
      </c>
      <c r="N3" t="s">
        <v>990</v>
      </c>
      <c r="O3" t="s">
        <v>991</v>
      </c>
      <c r="P3" t="s">
        <v>992</v>
      </c>
      <c r="Q3" t="s">
        <v>993</v>
      </c>
      <c r="R3" t="s">
        <v>994</v>
      </c>
      <c r="S3" t="s">
        <v>995</v>
      </c>
    </row>
    <row r="4" spans="4:19" x14ac:dyDescent="0.35">
      <c r="J4" t="s">
        <v>996</v>
      </c>
      <c r="K4" t="s">
        <v>997</v>
      </c>
      <c r="L4" t="s">
        <v>998</v>
      </c>
      <c r="M4" t="s">
        <v>999</v>
      </c>
      <c r="N4" t="s">
        <v>1000</v>
      </c>
      <c r="O4" t="s">
        <v>1001</v>
      </c>
      <c r="P4" t="s">
        <v>1002</v>
      </c>
      <c r="Q4" t="s">
        <v>1003</v>
      </c>
      <c r="R4" t="s">
        <v>1004</v>
      </c>
      <c r="S4" t="s">
        <v>1005</v>
      </c>
    </row>
    <row r="5" spans="4:19" x14ac:dyDescent="0.35">
      <c r="J5" t="s">
        <v>1006</v>
      </c>
      <c r="K5" t="s">
        <v>86</v>
      </c>
      <c r="L5" t="s">
        <v>1007</v>
      </c>
      <c r="M5" t="s">
        <v>250</v>
      </c>
      <c r="N5" t="s">
        <v>196</v>
      </c>
      <c r="O5" t="s">
        <v>1008</v>
      </c>
      <c r="P5" t="s">
        <v>1009</v>
      </c>
      <c r="Q5" t="s">
        <v>1010</v>
      </c>
      <c r="R5" t="s">
        <v>1011</v>
      </c>
      <c r="S5" t="s">
        <v>1012</v>
      </c>
    </row>
    <row r="6" spans="4:19" x14ac:dyDescent="0.35">
      <c r="J6" t="s">
        <v>1013</v>
      </c>
      <c r="K6" t="s">
        <v>1014</v>
      </c>
      <c r="L6" t="s">
        <v>1015</v>
      </c>
      <c r="M6" t="s">
        <v>1016</v>
      </c>
      <c r="N6" t="s">
        <v>1017</v>
      </c>
      <c r="O6" t="s">
        <v>1018</v>
      </c>
      <c r="P6" t="s">
        <v>182</v>
      </c>
      <c r="Q6" t="s">
        <v>1019</v>
      </c>
      <c r="R6" t="s">
        <v>1020</v>
      </c>
      <c r="S6" t="s">
        <v>1021</v>
      </c>
    </row>
    <row r="7" spans="4:19" x14ac:dyDescent="0.35">
      <c r="J7" t="s">
        <v>1022</v>
      </c>
      <c r="K7" t="s">
        <v>1023</v>
      </c>
      <c r="L7" t="s">
        <v>1024</v>
      </c>
      <c r="M7" t="s">
        <v>1025</v>
      </c>
      <c r="N7" t="s">
        <v>1026</v>
      </c>
      <c r="O7" t="s">
        <v>1027</v>
      </c>
      <c r="P7" t="s">
        <v>1028</v>
      </c>
      <c r="Q7" t="s">
        <v>183</v>
      </c>
      <c r="R7" t="s">
        <v>1029</v>
      </c>
      <c r="S7" t="s">
        <v>124</v>
      </c>
    </row>
    <row r="8" spans="4:19" x14ac:dyDescent="0.35">
      <c r="J8" t="s">
        <v>1030</v>
      </c>
      <c r="K8" t="s">
        <v>1031</v>
      </c>
      <c r="L8" t="s">
        <v>1032</v>
      </c>
      <c r="M8" t="s">
        <v>1033</v>
      </c>
      <c r="N8" t="s">
        <v>1034</v>
      </c>
      <c r="O8" t="s">
        <v>1035</v>
      </c>
      <c r="P8" t="s">
        <v>1036</v>
      </c>
      <c r="Q8" t="s">
        <v>1037</v>
      </c>
      <c r="R8" t="s">
        <v>1038</v>
      </c>
      <c r="S8" t="s">
        <v>84</v>
      </c>
    </row>
    <row r="9" spans="4:19" x14ac:dyDescent="0.35">
      <c r="J9" t="s">
        <v>81</v>
      </c>
      <c r="K9" t="s">
        <v>1039</v>
      </c>
      <c r="L9" t="s">
        <v>1040</v>
      </c>
      <c r="M9" t="s">
        <v>1041</v>
      </c>
      <c r="N9" t="s">
        <v>1042</v>
      </c>
      <c r="O9" t="s">
        <v>1043</v>
      </c>
      <c r="P9" t="s">
        <v>1044</v>
      </c>
      <c r="Q9" t="s">
        <v>1045</v>
      </c>
      <c r="R9" t="s">
        <v>1046</v>
      </c>
      <c r="S9" t="s">
        <v>1047</v>
      </c>
    </row>
    <row r="10" spans="4:19" x14ac:dyDescent="0.35">
      <c r="J10" t="s">
        <v>1048</v>
      </c>
      <c r="K10" t="s">
        <v>1049</v>
      </c>
      <c r="L10" t="s">
        <v>1050</v>
      </c>
      <c r="M10" t="s">
        <v>1051</v>
      </c>
      <c r="N10" t="s">
        <v>79</v>
      </c>
      <c r="O10" t="s">
        <v>1052</v>
      </c>
      <c r="P10" t="s">
        <v>1053</v>
      </c>
      <c r="Q10" t="s">
        <v>1054</v>
      </c>
      <c r="R10" t="s">
        <v>1055</v>
      </c>
      <c r="S10" t="s">
        <v>1056</v>
      </c>
    </row>
    <row r="11" spans="4:19" x14ac:dyDescent="0.35">
      <c r="J11" t="s">
        <v>1057</v>
      </c>
      <c r="K11" t="s">
        <v>1058</v>
      </c>
      <c r="L11" t="s">
        <v>1059</v>
      </c>
      <c r="M11" t="s">
        <v>51</v>
      </c>
      <c r="N11" t="s">
        <v>1060</v>
      </c>
      <c r="O11" t="s">
        <v>1061</v>
      </c>
      <c r="P11" t="s">
        <v>1062</v>
      </c>
      <c r="Q11" t="s">
        <v>1063</v>
      </c>
      <c r="R11" t="s">
        <v>1064</v>
      </c>
      <c r="S11" t="s">
        <v>1065</v>
      </c>
    </row>
    <row r="12" spans="4:19" x14ac:dyDescent="0.35">
      <c r="J12" t="s">
        <v>1066</v>
      </c>
      <c r="K12" t="s">
        <v>1067</v>
      </c>
      <c r="L12" t="s">
        <v>1068</v>
      </c>
      <c r="M12" t="s">
        <v>1069</v>
      </c>
      <c r="N12" t="s">
        <v>1070</v>
      </c>
      <c r="O12" t="s">
        <v>1071</v>
      </c>
      <c r="P12" t="s">
        <v>1072</v>
      </c>
      <c r="Q12" t="s">
        <v>1073</v>
      </c>
      <c r="R12" t="s">
        <v>1074</v>
      </c>
      <c r="S12" t="s">
        <v>96</v>
      </c>
    </row>
    <row r="13" spans="4:19" x14ac:dyDescent="0.35">
      <c r="J13" t="s">
        <v>1075</v>
      </c>
      <c r="K13" t="s">
        <v>101</v>
      </c>
      <c r="L13" t="s">
        <v>1076</v>
      </c>
      <c r="M13" t="s">
        <v>1077</v>
      </c>
      <c r="N13" t="s">
        <v>1078</v>
      </c>
      <c r="O13" t="s">
        <v>1079</v>
      </c>
      <c r="P13" t="s">
        <v>1080</v>
      </c>
      <c r="Q13" t="s">
        <v>123</v>
      </c>
      <c r="R13" t="s">
        <v>1081</v>
      </c>
      <c r="S13" t="s">
        <v>1082</v>
      </c>
    </row>
    <row r="14" spans="4:19" x14ac:dyDescent="0.35">
      <c r="J14" t="s">
        <v>1083</v>
      </c>
      <c r="K14" t="s">
        <v>1084</v>
      </c>
      <c r="L14" t="s">
        <v>1085</v>
      </c>
      <c r="M14" t="s">
        <v>1086</v>
      </c>
      <c r="N14" t="s">
        <v>1087</v>
      </c>
      <c r="O14" t="s">
        <v>1088</v>
      </c>
      <c r="P14" t="s">
        <v>1089</v>
      </c>
      <c r="Q14" t="s">
        <v>1090</v>
      </c>
      <c r="R14" t="s">
        <v>1091</v>
      </c>
      <c r="S14" t="s">
        <v>1092</v>
      </c>
    </row>
    <row r="15" spans="4:19" x14ac:dyDescent="0.35">
      <c r="J15" t="s">
        <v>1093</v>
      </c>
      <c r="K15" t="s">
        <v>98</v>
      </c>
      <c r="L15" t="s">
        <v>1094</v>
      </c>
      <c r="M15" t="s">
        <v>179</v>
      </c>
      <c r="N15" t="s">
        <v>92</v>
      </c>
      <c r="O15" t="s">
        <v>1095</v>
      </c>
      <c r="P15" t="s">
        <v>1096</v>
      </c>
      <c r="Q15" t="s">
        <v>1097</v>
      </c>
      <c r="R15" t="s">
        <v>256</v>
      </c>
      <c r="S15" t="s">
        <v>367</v>
      </c>
    </row>
    <row r="16" spans="4:19" x14ac:dyDescent="0.35">
      <c r="J16" t="s">
        <v>140</v>
      </c>
      <c r="K16" t="s">
        <v>1098</v>
      </c>
      <c r="L16" t="s">
        <v>1099</v>
      </c>
      <c r="M16" t="s">
        <v>1100</v>
      </c>
      <c r="N16" t="s">
        <v>1101</v>
      </c>
      <c r="O16" t="s">
        <v>1102</v>
      </c>
      <c r="P16" t="s">
        <v>1103</v>
      </c>
      <c r="Q16" t="s">
        <v>1104</v>
      </c>
      <c r="R16" t="s">
        <v>1105</v>
      </c>
      <c r="S16" t="s">
        <v>14</v>
      </c>
    </row>
    <row r="17" spans="2:19" x14ac:dyDescent="0.35">
      <c r="J17" t="s">
        <v>1106</v>
      </c>
      <c r="K17" t="s">
        <v>1107</v>
      </c>
      <c r="L17" t="s">
        <v>1108</v>
      </c>
      <c r="M17" t="s">
        <v>1109</v>
      </c>
      <c r="N17" t="s">
        <v>1110</v>
      </c>
      <c r="O17" t="s">
        <v>103</v>
      </c>
      <c r="P17" t="s">
        <v>1111</v>
      </c>
      <c r="Q17" t="s">
        <v>120</v>
      </c>
      <c r="R17" t="s">
        <v>1112</v>
      </c>
      <c r="S17" t="s">
        <v>14</v>
      </c>
    </row>
    <row r="18" spans="2:19" x14ac:dyDescent="0.35">
      <c r="J18" t="s">
        <v>1113</v>
      </c>
      <c r="K18" t="s">
        <v>1114</v>
      </c>
      <c r="L18" t="s">
        <v>1115</v>
      </c>
      <c r="M18" t="s">
        <v>1116</v>
      </c>
      <c r="N18" t="s">
        <v>343</v>
      </c>
      <c r="O18" t="s">
        <v>1117</v>
      </c>
      <c r="P18" t="s">
        <v>1118</v>
      </c>
      <c r="Q18" t="s">
        <v>265</v>
      </c>
      <c r="R18" t="s">
        <v>1119</v>
      </c>
      <c r="S18" t="s">
        <v>14</v>
      </c>
    </row>
    <row r="19" spans="2:19" x14ac:dyDescent="0.35">
      <c r="J19" t="s">
        <v>1120</v>
      </c>
      <c r="K19" t="s">
        <v>113</v>
      </c>
      <c r="L19" t="s">
        <v>1121</v>
      </c>
      <c r="M19" t="s">
        <v>210</v>
      </c>
      <c r="N19" t="s">
        <v>1122</v>
      </c>
      <c r="O19" t="s">
        <v>1123</v>
      </c>
      <c r="P19" t="s">
        <v>95</v>
      </c>
      <c r="Q19" t="s">
        <v>1124</v>
      </c>
      <c r="R19" t="s">
        <v>1125</v>
      </c>
      <c r="S19" t="s">
        <v>14</v>
      </c>
    </row>
    <row r="20" spans="2:19" x14ac:dyDescent="0.35">
      <c r="J20" t="s">
        <v>1126</v>
      </c>
      <c r="K20" t="s">
        <v>109</v>
      </c>
      <c r="L20" t="s">
        <v>1127</v>
      </c>
      <c r="M20" t="s">
        <v>1128</v>
      </c>
      <c r="N20" t="s">
        <v>1129</v>
      </c>
      <c r="O20" t="s">
        <v>1130</v>
      </c>
      <c r="P20" t="s">
        <v>1131</v>
      </c>
      <c r="Q20" t="s">
        <v>105</v>
      </c>
      <c r="R20" t="s">
        <v>1132</v>
      </c>
      <c r="S20" t="s">
        <v>14</v>
      </c>
    </row>
    <row r="32" spans="2:19" x14ac:dyDescent="0.35">
      <c r="B32" t="s">
        <v>66</v>
      </c>
    </row>
    <row r="33" spans="2:2" x14ac:dyDescent="0.35">
      <c r="B33" s="8" t="str">
        <f>HYPERLINK("#'Contents'!A1", "Return to Contents")</f>
        <v>Return to Contents</v>
      </c>
    </row>
  </sheetData>
  <mergeCells count="1">
    <mergeCell ref="D2:S2"/>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S33"/>
  <sheetViews>
    <sheetView showGridLines="0" workbookViewId="0"/>
  </sheetViews>
  <sheetFormatPr defaultColWidth="10.90625" defaultRowHeight="14.5" x14ac:dyDescent="0.35"/>
  <sheetData>
    <row r="2" spans="4:19" ht="40" customHeight="1" x14ac:dyDescent="0.35">
      <c r="D2" s="31" t="s">
        <v>1207</v>
      </c>
      <c r="E2" s="27"/>
      <c r="F2" s="27"/>
      <c r="G2" s="27"/>
      <c r="H2" s="27"/>
      <c r="I2" s="27"/>
      <c r="J2" s="27"/>
      <c r="K2" s="27"/>
      <c r="L2" s="27"/>
      <c r="M2" s="27"/>
      <c r="N2" s="27"/>
      <c r="O2" s="27"/>
      <c r="P2" s="27"/>
      <c r="Q2" s="27"/>
      <c r="R2" s="27"/>
      <c r="S2" s="27"/>
    </row>
    <row r="3" spans="4:19" x14ac:dyDescent="0.35">
      <c r="J3" t="s">
        <v>628</v>
      </c>
      <c r="K3" t="s">
        <v>1134</v>
      </c>
      <c r="L3" t="s">
        <v>1135</v>
      </c>
      <c r="M3" t="s">
        <v>1136</v>
      </c>
      <c r="N3" t="s">
        <v>1137</v>
      </c>
      <c r="O3" t="s">
        <v>1138</v>
      </c>
      <c r="P3" t="s">
        <v>1139</v>
      </c>
      <c r="Q3" t="s">
        <v>1140</v>
      </c>
      <c r="R3" t="s">
        <v>1141</v>
      </c>
      <c r="S3" t="s">
        <v>1142</v>
      </c>
    </row>
    <row r="4" spans="4:19" x14ac:dyDescent="0.35">
      <c r="J4" t="s">
        <v>1143</v>
      </c>
      <c r="K4" t="s">
        <v>1144</v>
      </c>
      <c r="L4" t="s">
        <v>1145</v>
      </c>
      <c r="M4" t="s">
        <v>1146</v>
      </c>
      <c r="N4" t="s">
        <v>1147</v>
      </c>
      <c r="O4" t="s">
        <v>1148</v>
      </c>
      <c r="P4" t="s">
        <v>1149</v>
      </c>
      <c r="Q4" t="s">
        <v>991</v>
      </c>
      <c r="R4" t="s">
        <v>742</v>
      </c>
      <c r="S4" t="s">
        <v>1150</v>
      </c>
    </row>
    <row r="5" spans="4:19" x14ac:dyDescent="0.35">
      <c r="J5" t="s">
        <v>1052</v>
      </c>
      <c r="K5" t="s">
        <v>1151</v>
      </c>
      <c r="L5" t="s">
        <v>1152</v>
      </c>
      <c r="M5" t="s">
        <v>1125</v>
      </c>
      <c r="N5" t="s">
        <v>1153</v>
      </c>
      <c r="O5" t="s">
        <v>1154</v>
      </c>
      <c r="P5" t="s">
        <v>1155</v>
      </c>
      <c r="Q5" t="s">
        <v>1156</v>
      </c>
      <c r="R5" t="s">
        <v>1157</v>
      </c>
      <c r="S5" t="s">
        <v>1093</v>
      </c>
    </row>
    <row r="6" spans="4:19" x14ac:dyDescent="0.35">
      <c r="J6" t="s">
        <v>1158</v>
      </c>
      <c r="K6" t="s">
        <v>1159</v>
      </c>
      <c r="L6" t="s">
        <v>1160</v>
      </c>
      <c r="M6" t="s">
        <v>1161</v>
      </c>
      <c r="N6" t="s">
        <v>1022</v>
      </c>
      <c r="O6" t="s">
        <v>1162</v>
      </c>
      <c r="P6" t="s">
        <v>1163</v>
      </c>
      <c r="Q6" t="s">
        <v>1037</v>
      </c>
      <c r="R6" t="s">
        <v>1164</v>
      </c>
      <c r="S6" t="s">
        <v>1165</v>
      </c>
    </row>
    <row r="7" spans="4:19" x14ac:dyDescent="0.35">
      <c r="J7" t="s">
        <v>1046</v>
      </c>
      <c r="K7" t="s">
        <v>1166</v>
      </c>
      <c r="L7" t="s">
        <v>1167</v>
      </c>
      <c r="M7" t="s">
        <v>1168</v>
      </c>
      <c r="N7" t="s">
        <v>1169</v>
      </c>
      <c r="O7" t="s">
        <v>1170</v>
      </c>
      <c r="P7" t="s">
        <v>1171</v>
      </c>
      <c r="Q7" t="s">
        <v>1172</v>
      </c>
      <c r="R7" t="s">
        <v>1173</v>
      </c>
      <c r="S7" t="s">
        <v>1174</v>
      </c>
    </row>
    <row r="8" spans="4:19" x14ac:dyDescent="0.35">
      <c r="J8" t="s">
        <v>1175</v>
      </c>
      <c r="K8" t="s">
        <v>1176</v>
      </c>
      <c r="L8" t="s">
        <v>1177</v>
      </c>
      <c r="M8" t="s">
        <v>1178</v>
      </c>
      <c r="N8" t="s">
        <v>1179</v>
      </c>
      <c r="O8" t="s">
        <v>1180</v>
      </c>
      <c r="P8" t="s">
        <v>1181</v>
      </c>
      <c r="Q8" t="s">
        <v>1182</v>
      </c>
      <c r="R8" t="s">
        <v>1183</v>
      </c>
      <c r="S8" t="s">
        <v>14</v>
      </c>
    </row>
    <row r="9" spans="4:19" x14ac:dyDescent="0.35">
      <c r="J9" t="s">
        <v>1184</v>
      </c>
      <c r="K9" t="s">
        <v>1084</v>
      </c>
      <c r="L9" t="s">
        <v>1185</v>
      </c>
      <c r="M9" t="s">
        <v>1186</v>
      </c>
      <c r="N9" t="s">
        <v>1102</v>
      </c>
      <c r="O9" t="s">
        <v>1187</v>
      </c>
      <c r="P9" t="s">
        <v>1188</v>
      </c>
      <c r="Q9" t="s">
        <v>1189</v>
      </c>
      <c r="R9" t="s">
        <v>1190</v>
      </c>
      <c r="S9" t="s">
        <v>14</v>
      </c>
    </row>
    <row r="10" spans="4:19" x14ac:dyDescent="0.35">
      <c r="J10" t="s">
        <v>105</v>
      </c>
      <c r="K10" t="s">
        <v>1191</v>
      </c>
      <c r="L10" t="s">
        <v>1192</v>
      </c>
      <c r="M10" t="s">
        <v>1193</v>
      </c>
      <c r="N10" t="s">
        <v>1194</v>
      </c>
      <c r="O10" t="s">
        <v>1195</v>
      </c>
      <c r="P10" t="s">
        <v>1196</v>
      </c>
      <c r="Q10" t="s">
        <v>1197</v>
      </c>
      <c r="R10" t="s">
        <v>1198</v>
      </c>
      <c r="S10" t="s">
        <v>14</v>
      </c>
    </row>
    <row r="11" spans="4:19" x14ac:dyDescent="0.35">
      <c r="J11" t="s">
        <v>1199</v>
      </c>
      <c r="K11" t="s">
        <v>1200</v>
      </c>
      <c r="L11" t="s">
        <v>1201</v>
      </c>
      <c r="M11" t="s">
        <v>1202</v>
      </c>
      <c r="N11" t="s">
        <v>1094</v>
      </c>
      <c r="O11" t="s">
        <v>1203</v>
      </c>
      <c r="P11" t="s">
        <v>1204</v>
      </c>
      <c r="Q11" t="s">
        <v>1205</v>
      </c>
      <c r="R11" t="s">
        <v>1206</v>
      </c>
      <c r="S11" t="s">
        <v>14</v>
      </c>
    </row>
    <row r="32" spans="2:2" x14ac:dyDescent="0.35">
      <c r="B32" t="s">
        <v>66</v>
      </c>
    </row>
    <row r="33" spans="2:2" x14ac:dyDescent="0.35">
      <c r="B33" s="8" t="str">
        <f>HYPERLINK("#'Contents'!A1", "Return to Contents")</f>
        <v>Return to Contents</v>
      </c>
    </row>
  </sheetData>
  <mergeCells count="1">
    <mergeCell ref="D2:S2"/>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S33"/>
  <sheetViews>
    <sheetView showGridLines="0" workbookViewId="0"/>
  </sheetViews>
  <sheetFormatPr defaultColWidth="10.90625" defaultRowHeight="14.5" x14ac:dyDescent="0.35"/>
  <sheetData>
    <row r="2" spans="4:19" ht="40" customHeight="1" x14ac:dyDescent="0.35">
      <c r="D2" s="31" t="s">
        <v>1283</v>
      </c>
      <c r="E2" s="27"/>
      <c r="F2" s="27"/>
      <c r="G2" s="27"/>
      <c r="H2" s="27"/>
      <c r="I2" s="27"/>
      <c r="J2" s="27"/>
      <c r="K2" s="27"/>
      <c r="L2" s="27"/>
      <c r="M2" s="27"/>
      <c r="N2" s="27"/>
      <c r="O2" s="27"/>
      <c r="P2" s="27"/>
      <c r="Q2" s="27"/>
      <c r="R2" s="27"/>
      <c r="S2" s="27"/>
    </row>
    <row r="3" spans="4:19" x14ac:dyDescent="0.35">
      <c r="J3" t="s">
        <v>991</v>
      </c>
      <c r="K3" t="s">
        <v>1208</v>
      </c>
      <c r="L3" t="s">
        <v>1209</v>
      </c>
      <c r="M3" t="s">
        <v>1054</v>
      </c>
      <c r="N3" t="s">
        <v>1210</v>
      </c>
      <c r="O3" t="s">
        <v>1211</v>
      </c>
      <c r="P3" t="s">
        <v>1212</v>
      </c>
      <c r="Q3" t="s">
        <v>1185</v>
      </c>
      <c r="R3" t="s">
        <v>1213</v>
      </c>
      <c r="S3" t="s">
        <v>1030</v>
      </c>
    </row>
    <row r="4" spans="4:19" x14ac:dyDescent="0.35">
      <c r="J4" t="s">
        <v>1094</v>
      </c>
      <c r="K4" t="s">
        <v>1214</v>
      </c>
      <c r="L4" t="s">
        <v>1215</v>
      </c>
      <c r="M4" t="s">
        <v>1216</v>
      </c>
      <c r="N4" t="s">
        <v>1217</v>
      </c>
      <c r="O4" t="s">
        <v>1218</v>
      </c>
      <c r="P4" t="s">
        <v>1219</v>
      </c>
      <c r="Q4" t="s">
        <v>1220</v>
      </c>
      <c r="R4" t="s">
        <v>86</v>
      </c>
      <c r="S4" t="s">
        <v>1221</v>
      </c>
    </row>
    <row r="5" spans="4:19" x14ac:dyDescent="0.35">
      <c r="J5" t="s">
        <v>1222</v>
      </c>
      <c r="K5" t="s">
        <v>1093</v>
      </c>
      <c r="L5" t="s">
        <v>1223</v>
      </c>
      <c r="M5" t="s">
        <v>1224</v>
      </c>
      <c r="N5" t="s">
        <v>1225</v>
      </c>
      <c r="O5" t="s">
        <v>1226</v>
      </c>
      <c r="P5" t="s">
        <v>1227</v>
      </c>
      <c r="Q5" t="s">
        <v>1072</v>
      </c>
      <c r="R5" t="s">
        <v>1228</v>
      </c>
      <c r="S5" t="s">
        <v>1193</v>
      </c>
    </row>
    <row r="6" spans="4:19" x14ac:dyDescent="0.35">
      <c r="J6" t="s">
        <v>29</v>
      </c>
      <c r="K6" t="s">
        <v>1076</v>
      </c>
      <c r="L6" t="s">
        <v>1229</v>
      </c>
      <c r="M6" t="s">
        <v>1230</v>
      </c>
      <c r="N6" t="s">
        <v>1137</v>
      </c>
      <c r="O6" t="s">
        <v>1231</v>
      </c>
      <c r="P6" t="s">
        <v>1232</v>
      </c>
      <c r="Q6" t="s">
        <v>1052</v>
      </c>
      <c r="R6" t="s">
        <v>1233</v>
      </c>
      <c r="S6" t="s">
        <v>1234</v>
      </c>
    </row>
    <row r="7" spans="4:19" x14ac:dyDescent="0.35">
      <c r="J7" t="s">
        <v>1235</v>
      </c>
      <c r="K7" t="s">
        <v>1188</v>
      </c>
      <c r="L7" t="s">
        <v>424</v>
      </c>
      <c r="M7" t="s">
        <v>1236</v>
      </c>
      <c r="N7" t="s">
        <v>1022</v>
      </c>
      <c r="O7" t="s">
        <v>1237</v>
      </c>
      <c r="P7" t="s">
        <v>1238</v>
      </c>
      <c r="Q7" t="s">
        <v>1239</v>
      </c>
      <c r="R7" t="s">
        <v>1046</v>
      </c>
      <c r="S7" t="s">
        <v>196</v>
      </c>
    </row>
    <row r="8" spans="4:19" x14ac:dyDescent="0.35">
      <c r="J8" t="s">
        <v>1240</v>
      </c>
      <c r="K8" t="s">
        <v>1241</v>
      </c>
      <c r="L8" t="s">
        <v>1242</v>
      </c>
      <c r="M8" t="s">
        <v>1243</v>
      </c>
      <c r="N8" t="s">
        <v>1244</v>
      </c>
      <c r="O8" t="s">
        <v>1045</v>
      </c>
      <c r="P8" t="s">
        <v>1245</v>
      </c>
      <c r="Q8" t="s">
        <v>1041</v>
      </c>
      <c r="R8" t="s">
        <v>1246</v>
      </c>
      <c r="S8" t="s">
        <v>1247</v>
      </c>
    </row>
    <row r="9" spans="4:19" x14ac:dyDescent="0.35">
      <c r="J9" t="s">
        <v>1248</v>
      </c>
      <c r="K9" t="s">
        <v>1099</v>
      </c>
      <c r="L9" t="s">
        <v>1084</v>
      </c>
      <c r="M9" t="s">
        <v>1249</v>
      </c>
      <c r="N9" t="s">
        <v>1250</v>
      </c>
      <c r="O9" t="s">
        <v>120</v>
      </c>
      <c r="P9" t="s">
        <v>140</v>
      </c>
      <c r="Q9" t="s">
        <v>1251</v>
      </c>
      <c r="R9" t="s">
        <v>1252</v>
      </c>
      <c r="S9" t="s">
        <v>1024</v>
      </c>
    </row>
    <row r="10" spans="4:19" x14ac:dyDescent="0.35">
      <c r="J10" t="s">
        <v>1253</v>
      </c>
      <c r="K10" t="s">
        <v>1254</v>
      </c>
      <c r="L10" t="s">
        <v>1255</v>
      </c>
      <c r="M10" t="s">
        <v>990</v>
      </c>
      <c r="N10" t="s">
        <v>1113</v>
      </c>
      <c r="O10" t="s">
        <v>1256</v>
      </c>
      <c r="P10" t="s">
        <v>1257</v>
      </c>
      <c r="Q10" t="s">
        <v>1258</v>
      </c>
      <c r="R10" t="s">
        <v>1259</v>
      </c>
      <c r="S10" t="s">
        <v>1025</v>
      </c>
    </row>
    <row r="11" spans="4:19" x14ac:dyDescent="0.35">
      <c r="J11" t="s">
        <v>1174</v>
      </c>
      <c r="K11" t="s">
        <v>569</v>
      </c>
      <c r="L11" t="s">
        <v>1260</v>
      </c>
      <c r="M11" t="s">
        <v>1261</v>
      </c>
      <c r="N11" t="s">
        <v>1262</v>
      </c>
      <c r="O11" t="s">
        <v>1263</v>
      </c>
      <c r="P11" t="s">
        <v>113</v>
      </c>
      <c r="Q11" t="s">
        <v>1264</v>
      </c>
      <c r="R11" t="s">
        <v>1265</v>
      </c>
      <c r="S11" t="s">
        <v>123</v>
      </c>
    </row>
    <row r="12" spans="4:19" x14ac:dyDescent="0.35">
      <c r="J12" t="s">
        <v>1008</v>
      </c>
      <c r="K12" t="s">
        <v>1266</v>
      </c>
      <c r="L12" t="s">
        <v>1267</v>
      </c>
      <c r="M12" t="s">
        <v>1268</v>
      </c>
      <c r="N12" t="s">
        <v>103</v>
      </c>
      <c r="O12" t="s">
        <v>1269</v>
      </c>
      <c r="P12" t="s">
        <v>1270</v>
      </c>
      <c r="Q12" t="s">
        <v>1271</v>
      </c>
      <c r="R12" t="s">
        <v>1272</v>
      </c>
      <c r="S12" t="s">
        <v>1273</v>
      </c>
    </row>
    <row r="13" spans="4:19" x14ac:dyDescent="0.35">
      <c r="J13" t="s">
        <v>1274</v>
      </c>
      <c r="K13" t="s">
        <v>1275</v>
      </c>
      <c r="L13" t="s">
        <v>1276</v>
      </c>
      <c r="M13" t="s">
        <v>1277</v>
      </c>
      <c r="N13" t="s">
        <v>1278</v>
      </c>
      <c r="O13" t="s">
        <v>1279</v>
      </c>
      <c r="P13" t="s">
        <v>1280</v>
      </c>
      <c r="Q13" t="s">
        <v>1281</v>
      </c>
      <c r="R13" t="s">
        <v>1282</v>
      </c>
      <c r="S13" t="s">
        <v>14</v>
      </c>
    </row>
    <row r="32" spans="2:2" x14ac:dyDescent="0.35">
      <c r="B32" t="s">
        <v>66</v>
      </c>
    </row>
    <row r="33" spans="2:2" x14ac:dyDescent="0.35">
      <c r="B33" s="8" t="str">
        <f>HYPERLINK("#'Contents'!A1", "Return to Contents")</f>
        <v>Return to Contents</v>
      </c>
    </row>
  </sheetData>
  <mergeCells count="1">
    <mergeCell ref="D2:S2"/>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W30"/>
  <sheetViews>
    <sheetView showGridLines="0" workbookViewId="0">
      <pane xSplit="2" topLeftCell="C1" activePane="topRight" state="frozen"/>
      <selection pane="topRight" activeCell="C1" sqref="C1"/>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448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30</v>
      </c>
      <c r="C8" s="16">
        <v>0.96921182266009898</v>
      </c>
      <c r="D8" s="16">
        <v>0.92592592592592604</v>
      </c>
      <c r="E8" s="16">
        <v>0.98507462686567204</v>
      </c>
      <c r="F8" s="16">
        <v>0.96638655462184897</v>
      </c>
      <c r="G8" s="16">
        <v>0.96666666666666701</v>
      </c>
      <c r="H8" s="16">
        <v>0.98076923076923095</v>
      </c>
      <c r="I8" s="16">
        <v>0.939393939393939</v>
      </c>
      <c r="J8" s="16">
        <v>0.98360655737704905</v>
      </c>
      <c r="K8" s="16">
        <v>1</v>
      </c>
      <c r="L8" s="16">
        <v>0.97499999999999998</v>
      </c>
      <c r="M8" s="16">
        <v>0.98591549295774605</v>
      </c>
      <c r="N8" s="16">
        <v>1</v>
      </c>
      <c r="O8" s="16">
        <v>0.875</v>
      </c>
      <c r="P8" s="16"/>
      <c r="Q8" s="16">
        <v>0.96797671033478905</v>
      </c>
      <c r="R8" s="16"/>
      <c r="S8" s="16">
        <v>0.96819338422391898</v>
      </c>
      <c r="T8" s="16"/>
      <c r="U8" s="16">
        <v>0.97176079734219301</v>
      </c>
      <c r="V8" s="16"/>
      <c r="W8" s="16">
        <v>0.97560975609756095</v>
      </c>
      <c r="X8" s="16"/>
      <c r="Y8" s="16">
        <v>0.96421471172962203</v>
      </c>
      <c r="Z8" s="16">
        <v>0.97727272727272696</v>
      </c>
      <c r="AA8" s="16">
        <v>0.97222222222222199</v>
      </c>
      <c r="AB8" s="16">
        <v>1</v>
      </c>
      <c r="AC8" s="16"/>
      <c r="AD8" s="16">
        <v>0.95205479452054798</v>
      </c>
      <c r="AE8" s="16">
        <v>0.95555555555555605</v>
      </c>
      <c r="AF8" s="16">
        <v>0.97959183673469397</v>
      </c>
      <c r="AG8" s="16">
        <v>0.966480446927374</v>
      </c>
      <c r="AH8" s="16">
        <v>0.98373983739837401</v>
      </c>
      <c r="AI8" s="16">
        <v>0.97619047619047605</v>
      </c>
      <c r="AJ8" s="16">
        <v>0.97826086956521696</v>
      </c>
      <c r="AK8" s="16"/>
      <c r="AL8" s="16">
        <v>0.98245614035087703</v>
      </c>
      <c r="AM8" s="16">
        <v>0.99212598425196896</v>
      </c>
      <c r="AN8" s="16">
        <v>0.96832579185520395</v>
      </c>
      <c r="AO8" s="16">
        <v>0.97101449275362295</v>
      </c>
      <c r="AP8" s="16">
        <v>1</v>
      </c>
      <c r="AQ8" s="16">
        <v>0.96</v>
      </c>
      <c r="AR8" s="16">
        <v>0.5</v>
      </c>
      <c r="AS8" s="16">
        <v>1</v>
      </c>
      <c r="AT8" s="16">
        <v>0.93975903614457801</v>
      </c>
      <c r="AU8" s="16">
        <v>0.84615384615384603</v>
      </c>
      <c r="AV8" s="16">
        <v>0.96969696969696995</v>
      </c>
      <c r="AW8" s="16">
        <v>1</v>
      </c>
    </row>
    <row r="9" spans="2:49" x14ac:dyDescent="0.35">
      <c r="B9" s="17" t="s">
        <v>29</v>
      </c>
      <c r="C9" s="16">
        <v>0.84729064039408897</v>
      </c>
      <c r="D9" s="16">
        <v>0.75308641975308599</v>
      </c>
      <c r="E9" s="16">
        <v>0.83582089552238803</v>
      </c>
      <c r="F9" s="16">
        <v>0.84873949579831898</v>
      </c>
      <c r="G9" s="16">
        <v>0.81666666666666698</v>
      </c>
      <c r="H9" s="16">
        <v>0.88461538461538503</v>
      </c>
      <c r="I9" s="16">
        <v>0.80303030303030298</v>
      </c>
      <c r="J9" s="16">
        <v>0.85245901639344301</v>
      </c>
      <c r="K9" s="16">
        <v>0.92307692307692302</v>
      </c>
      <c r="L9" s="16">
        <v>0.86250000000000004</v>
      </c>
      <c r="M9" s="16">
        <v>0.95774647887323905</v>
      </c>
      <c r="N9" s="16">
        <v>0.81818181818181801</v>
      </c>
      <c r="O9" s="16">
        <v>0.875</v>
      </c>
      <c r="P9" s="16"/>
      <c r="Q9" s="16">
        <v>0.84425036390101904</v>
      </c>
      <c r="R9" s="16"/>
      <c r="S9" s="16">
        <v>0.84478371501272298</v>
      </c>
      <c r="T9" s="16"/>
      <c r="U9" s="16">
        <v>0.837209302325581</v>
      </c>
      <c r="V9" s="16"/>
      <c r="W9" s="16">
        <v>0.92682926829268297</v>
      </c>
      <c r="X9" s="16"/>
      <c r="Y9" s="16">
        <v>0.85685884691848901</v>
      </c>
      <c r="Z9" s="16">
        <v>0.83333333333333304</v>
      </c>
      <c r="AA9" s="16">
        <v>0.80555555555555602</v>
      </c>
      <c r="AB9" s="16">
        <v>0.88888888888888895</v>
      </c>
      <c r="AC9" s="16"/>
      <c r="AD9" s="16">
        <v>0.86301369863013699</v>
      </c>
      <c r="AE9" s="16">
        <v>0.9</v>
      </c>
      <c r="AF9" s="16">
        <v>0.86734693877550995</v>
      </c>
      <c r="AG9" s="16">
        <v>0.83240223463687102</v>
      </c>
      <c r="AH9" s="16">
        <v>0.845528455284553</v>
      </c>
      <c r="AI9" s="16">
        <v>0.797619047619048</v>
      </c>
      <c r="AJ9" s="16">
        <v>0.82608695652173902</v>
      </c>
      <c r="AK9" s="16"/>
      <c r="AL9" s="16">
        <v>0.89473684210526305</v>
      </c>
      <c r="AM9" s="16">
        <v>0.85039370078740195</v>
      </c>
      <c r="AN9" s="16">
        <v>0.83710407239818996</v>
      </c>
      <c r="AO9" s="16">
        <v>0.86956521739130399</v>
      </c>
      <c r="AP9" s="16">
        <v>0.68421052631578905</v>
      </c>
      <c r="AQ9" s="16">
        <v>0.76</v>
      </c>
      <c r="AR9" s="16">
        <v>1</v>
      </c>
      <c r="AS9" s="16">
        <v>0.73333333333333295</v>
      </c>
      <c r="AT9" s="16">
        <v>0.89156626506024095</v>
      </c>
      <c r="AU9" s="16">
        <v>0.46153846153846201</v>
      </c>
      <c r="AV9" s="16">
        <v>0.939393939393939</v>
      </c>
      <c r="AW9" s="16">
        <v>0.90697674418604601</v>
      </c>
    </row>
    <row r="10" spans="2:49" ht="43.5" x14ac:dyDescent="0.35">
      <c r="B10" s="17" t="s">
        <v>31</v>
      </c>
      <c r="C10" s="16">
        <v>0.74261083743842404</v>
      </c>
      <c r="D10" s="16">
        <v>0.72839506172839497</v>
      </c>
      <c r="E10" s="16">
        <v>0.76119402985074602</v>
      </c>
      <c r="F10" s="16">
        <v>0.65546218487395003</v>
      </c>
      <c r="G10" s="16">
        <v>0.8</v>
      </c>
      <c r="H10" s="16">
        <v>0.78846153846153799</v>
      </c>
      <c r="I10" s="16">
        <v>0.72727272727272696</v>
      </c>
      <c r="J10" s="16">
        <v>0.72131147540983598</v>
      </c>
      <c r="K10" s="16">
        <v>0.71794871794871795</v>
      </c>
      <c r="L10" s="16">
        <v>0.78749999999999998</v>
      </c>
      <c r="M10" s="16">
        <v>0.77464788732394396</v>
      </c>
      <c r="N10" s="16">
        <v>0.75757575757575801</v>
      </c>
      <c r="O10" s="16">
        <v>0.75</v>
      </c>
      <c r="P10" s="16"/>
      <c r="Q10" s="16">
        <v>0.73944687045123703</v>
      </c>
      <c r="R10" s="16"/>
      <c r="S10" s="16">
        <v>0.73791348600508899</v>
      </c>
      <c r="T10" s="16"/>
      <c r="U10" s="16">
        <v>0.73255813953488402</v>
      </c>
      <c r="V10" s="16"/>
      <c r="W10" s="16">
        <v>0.67479674796748002</v>
      </c>
      <c r="X10" s="16"/>
      <c r="Y10" s="16">
        <v>0.70178926441351897</v>
      </c>
      <c r="Z10" s="16">
        <v>0.81818181818181801</v>
      </c>
      <c r="AA10" s="16">
        <v>0.72222222222222199</v>
      </c>
      <c r="AB10" s="16">
        <v>0.88888888888888895</v>
      </c>
      <c r="AC10" s="16"/>
      <c r="AD10" s="16">
        <v>0.70547945205479501</v>
      </c>
      <c r="AE10" s="16">
        <v>0.71111111111111103</v>
      </c>
      <c r="AF10" s="16">
        <v>0.75510204081632604</v>
      </c>
      <c r="AG10" s="16">
        <v>0.65921787709497204</v>
      </c>
      <c r="AH10" s="16">
        <v>0.82926829268292701</v>
      </c>
      <c r="AI10" s="16">
        <v>0.84523809523809501</v>
      </c>
      <c r="AJ10" s="16">
        <v>0.77173913043478304</v>
      </c>
      <c r="AK10" s="16"/>
      <c r="AL10" s="16">
        <v>0.84210526315789502</v>
      </c>
      <c r="AM10" s="16">
        <v>0.78740157480314998</v>
      </c>
      <c r="AN10" s="16">
        <v>0.75113122171945701</v>
      </c>
      <c r="AO10" s="16">
        <v>0.70289855072463803</v>
      </c>
      <c r="AP10" s="16">
        <v>0.63157894736842102</v>
      </c>
      <c r="AQ10" s="16">
        <v>0.66</v>
      </c>
      <c r="AR10" s="16">
        <v>0</v>
      </c>
      <c r="AS10" s="16">
        <v>0.73333333333333295</v>
      </c>
      <c r="AT10" s="16">
        <v>0.75903614457831303</v>
      </c>
      <c r="AU10" s="16">
        <v>0.30769230769230799</v>
      </c>
      <c r="AV10" s="16">
        <v>0.78787878787878796</v>
      </c>
      <c r="AW10" s="16">
        <v>0.81395348837209303</v>
      </c>
    </row>
    <row r="11" spans="2:49" x14ac:dyDescent="0.35">
      <c r="B11" s="17" t="s">
        <v>436</v>
      </c>
      <c r="C11" s="16">
        <v>0.65024630541871897</v>
      </c>
      <c r="D11" s="16">
        <v>0.69135802469135799</v>
      </c>
      <c r="E11" s="16">
        <v>0.67164179104477595</v>
      </c>
      <c r="F11" s="16">
        <v>0.70588235294117696</v>
      </c>
      <c r="G11" s="16">
        <v>0.66666666666666696</v>
      </c>
      <c r="H11" s="16">
        <v>0.61538461538461497</v>
      </c>
      <c r="I11" s="16">
        <v>0.560606060606061</v>
      </c>
      <c r="J11" s="16">
        <v>0.63934426229508201</v>
      </c>
      <c r="K11" s="16">
        <v>0.61538461538461497</v>
      </c>
      <c r="L11" s="16">
        <v>0.58750000000000002</v>
      </c>
      <c r="M11" s="16">
        <v>0.61971830985915499</v>
      </c>
      <c r="N11" s="16">
        <v>0.75757575757575801</v>
      </c>
      <c r="O11" s="16">
        <v>0.625</v>
      </c>
      <c r="P11" s="16"/>
      <c r="Q11" s="16">
        <v>0.65647743813682702</v>
      </c>
      <c r="R11" s="16"/>
      <c r="S11" s="16">
        <v>0.65521628498727702</v>
      </c>
      <c r="T11" s="16"/>
      <c r="U11" s="16">
        <v>0.66943521594684396</v>
      </c>
      <c r="V11" s="16"/>
      <c r="W11" s="16">
        <v>0.95121951219512202</v>
      </c>
      <c r="X11" s="16"/>
      <c r="Y11" s="16">
        <v>0.65805168986083495</v>
      </c>
      <c r="Z11" s="16">
        <v>0.62878787878787901</v>
      </c>
      <c r="AA11" s="16">
        <v>0.75</v>
      </c>
      <c r="AB11" s="16">
        <v>0.44444444444444398</v>
      </c>
      <c r="AC11" s="16"/>
      <c r="AD11" s="16">
        <v>0.54109589041095896</v>
      </c>
      <c r="AE11" s="16">
        <v>0.64444444444444404</v>
      </c>
      <c r="AF11" s="16">
        <v>0.68367346938775497</v>
      </c>
      <c r="AG11" s="16">
        <v>0.64245810055865904</v>
      </c>
      <c r="AH11" s="16">
        <v>0.66666666666666696</v>
      </c>
      <c r="AI11" s="16">
        <v>0.71428571428571397</v>
      </c>
      <c r="AJ11" s="16">
        <v>0.72826086956521696</v>
      </c>
      <c r="AK11" s="16"/>
      <c r="AL11" s="16">
        <v>0.64912280701754399</v>
      </c>
      <c r="AM11" s="16">
        <v>0.81889763779527602</v>
      </c>
      <c r="AN11" s="16">
        <v>0.57013574660633504</v>
      </c>
      <c r="AO11" s="16">
        <v>0.59420289855072495</v>
      </c>
      <c r="AP11" s="16">
        <v>0.94736842105263197</v>
      </c>
      <c r="AQ11" s="16">
        <v>0.84</v>
      </c>
      <c r="AR11" s="16">
        <v>0.5</v>
      </c>
      <c r="AS11" s="16">
        <v>0.6</v>
      </c>
      <c r="AT11" s="16">
        <v>0.626506024096386</v>
      </c>
      <c r="AU11" s="16">
        <v>0.69230769230769196</v>
      </c>
      <c r="AV11" s="16">
        <v>0.51515151515151503</v>
      </c>
      <c r="AW11" s="16">
        <v>0.60465116279069797</v>
      </c>
    </row>
    <row r="12" spans="2:49" x14ac:dyDescent="0.35">
      <c r="B12" s="17" t="s">
        <v>32</v>
      </c>
      <c r="C12" s="16">
        <v>0.151477832512315</v>
      </c>
      <c r="D12" s="16">
        <v>0.12345679012345701</v>
      </c>
      <c r="E12" s="16">
        <v>0.171641791044776</v>
      </c>
      <c r="F12" s="16">
        <v>0.17647058823529399</v>
      </c>
      <c r="G12" s="16">
        <v>0.15</v>
      </c>
      <c r="H12" s="16">
        <v>0.21153846153846201</v>
      </c>
      <c r="I12" s="16">
        <v>0.15151515151515199</v>
      </c>
      <c r="J12" s="16">
        <v>0.18032786885245899</v>
      </c>
      <c r="K12" s="16">
        <v>0.128205128205128</v>
      </c>
      <c r="L12" s="16">
        <v>0.1</v>
      </c>
      <c r="M12" s="16">
        <v>9.85915492957746E-2</v>
      </c>
      <c r="N12" s="16">
        <v>0.12121212121212099</v>
      </c>
      <c r="O12" s="16">
        <v>0.25</v>
      </c>
      <c r="P12" s="16"/>
      <c r="Q12" s="16">
        <v>0.14992721979621501</v>
      </c>
      <c r="R12" s="16"/>
      <c r="S12" s="16">
        <v>0.15139949109414799</v>
      </c>
      <c r="T12" s="16"/>
      <c r="U12" s="16">
        <v>0.146179401993355</v>
      </c>
      <c r="V12" s="16"/>
      <c r="W12" s="16">
        <v>1</v>
      </c>
      <c r="X12" s="16"/>
      <c r="Y12" s="16">
        <v>0.13717693836978101</v>
      </c>
      <c r="Z12" s="16">
        <v>0.16287878787878801</v>
      </c>
      <c r="AA12" s="16">
        <v>0.25</v>
      </c>
      <c r="AB12" s="16">
        <v>0.22222222222222199</v>
      </c>
      <c r="AC12" s="16"/>
      <c r="AD12" s="16">
        <v>0.102739726027397</v>
      </c>
      <c r="AE12" s="16">
        <v>0.14444444444444399</v>
      </c>
      <c r="AF12" s="16">
        <v>0.14285714285714299</v>
      </c>
      <c r="AG12" s="16">
        <v>0.15642458100558701</v>
      </c>
      <c r="AH12" s="16">
        <v>0.13008130081300801</v>
      </c>
      <c r="AI12" s="16">
        <v>0.17857142857142899</v>
      </c>
      <c r="AJ12" s="16">
        <v>0.23913043478260901</v>
      </c>
      <c r="AK12" s="16"/>
      <c r="AL12" s="16">
        <v>0.105263157894737</v>
      </c>
      <c r="AM12" s="16">
        <v>0.21259842519684999</v>
      </c>
      <c r="AN12" s="16">
        <v>0.11764705882352899</v>
      </c>
      <c r="AO12" s="16">
        <v>0.15217391304347799</v>
      </c>
      <c r="AP12" s="16">
        <v>0.21052631578947401</v>
      </c>
      <c r="AQ12" s="16">
        <v>0.16</v>
      </c>
      <c r="AR12" s="16">
        <v>1</v>
      </c>
      <c r="AS12" s="16">
        <v>0.2</v>
      </c>
      <c r="AT12" s="16">
        <v>0.156626506024096</v>
      </c>
      <c r="AU12" s="16">
        <v>7.69230769230769E-2</v>
      </c>
      <c r="AV12" s="16">
        <v>9.0909090909090898E-2</v>
      </c>
      <c r="AW12" s="16">
        <v>0.209302325581395</v>
      </c>
    </row>
    <row r="13" spans="2:49" x14ac:dyDescent="0.35">
      <c r="B13" s="17" t="s">
        <v>69</v>
      </c>
      <c r="C13" s="16">
        <v>1.35467980295567E-2</v>
      </c>
      <c r="D13" s="16">
        <v>0</v>
      </c>
      <c r="E13" s="16">
        <v>0</v>
      </c>
      <c r="F13" s="16">
        <v>8.4033613445378096E-3</v>
      </c>
      <c r="G13" s="16">
        <v>0</v>
      </c>
      <c r="H13" s="16">
        <v>0</v>
      </c>
      <c r="I13" s="16">
        <v>1.5151515151515201E-2</v>
      </c>
      <c r="J13" s="16">
        <v>1.63934426229508E-2</v>
      </c>
      <c r="K13" s="16">
        <v>2.5641025641025599E-2</v>
      </c>
      <c r="L13" s="16">
        <v>1.2500000000000001E-2</v>
      </c>
      <c r="M13" s="16">
        <v>4.2253521126760597E-2</v>
      </c>
      <c r="N13" s="16">
        <v>6.0606060606060601E-2</v>
      </c>
      <c r="O13" s="16">
        <v>6.25E-2</v>
      </c>
      <c r="P13" s="16"/>
      <c r="Q13" s="16">
        <v>1.0189228529839899E-2</v>
      </c>
      <c r="R13" s="16"/>
      <c r="S13" s="16">
        <v>1.3994910941475799E-2</v>
      </c>
      <c r="T13" s="16"/>
      <c r="U13" s="16">
        <v>9.9667774086378697E-3</v>
      </c>
      <c r="V13" s="16"/>
      <c r="W13" s="16">
        <v>2.4390243902439001E-2</v>
      </c>
      <c r="X13" s="16"/>
      <c r="Y13" s="16">
        <v>1.7892644135188901E-2</v>
      </c>
      <c r="Z13" s="16">
        <v>3.7878787878787902E-3</v>
      </c>
      <c r="AA13" s="16">
        <v>2.7777777777777801E-2</v>
      </c>
      <c r="AB13" s="16">
        <v>0</v>
      </c>
      <c r="AC13" s="16"/>
      <c r="AD13" s="16">
        <v>1.3698630136986301E-2</v>
      </c>
      <c r="AE13" s="16">
        <v>1.1111111111111099E-2</v>
      </c>
      <c r="AF13" s="16">
        <v>0</v>
      </c>
      <c r="AG13" s="16">
        <v>2.23463687150838E-2</v>
      </c>
      <c r="AH13" s="16">
        <v>1.6260162601626001E-2</v>
      </c>
      <c r="AI13" s="16">
        <v>1.1904761904761901E-2</v>
      </c>
      <c r="AJ13" s="16">
        <v>1.0869565217391301E-2</v>
      </c>
      <c r="AK13" s="16"/>
      <c r="AL13" s="16">
        <v>0</v>
      </c>
      <c r="AM13" s="16">
        <v>2.3622047244094498E-2</v>
      </c>
      <c r="AN13" s="16">
        <v>9.0497737556561094E-3</v>
      </c>
      <c r="AO13" s="16">
        <v>2.1739130434782601E-2</v>
      </c>
      <c r="AP13" s="16">
        <v>0</v>
      </c>
      <c r="AQ13" s="16">
        <v>0</v>
      </c>
      <c r="AR13" s="16">
        <v>0</v>
      </c>
      <c r="AS13" s="16">
        <v>0</v>
      </c>
      <c r="AT13" s="16">
        <v>1.20481927710843E-2</v>
      </c>
      <c r="AU13" s="16">
        <v>0</v>
      </c>
      <c r="AV13" s="16">
        <v>6.0606060606060601E-2</v>
      </c>
      <c r="AW13" s="16">
        <v>0</v>
      </c>
    </row>
    <row r="14" spans="2:49" ht="29" x14ac:dyDescent="0.35">
      <c r="B14" s="17" t="s">
        <v>437</v>
      </c>
      <c r="C14" s="16">
        <v>4.92610837438424E-3</v>
      </c>
      <c r="D14" s="16">
        <v>1.2345679012345699E-2</v>
      </c>
      <c r="E14" s="16">
        <v>7.4626865671641798E-3</v>
      </c>
      <c r="F14" s="16">
        <v>8.4033613445378096E-3</v>
      </c>
      <c r="G14" s="16">
        <v>0</v>
      </c>
      <c r="H14" s="16">
        <v>0</v>
      </c>
      <c r="I14" s="16">
        <v>0</v>
      </c>
      <c r="J14" s="16">
        <v>0</v>
      </c>
      <c r="K14" s="16">
        <v>0</v>
      </c>
      <c r="L14" s="16">
        <v>1.2500000000000001E-2</v>
      </c>
      <c r="M14" s="16">
        <v>0</v>
      </c>
      <c r="N14" s="16">
        <v>0</v>
      </c>
      <c r="O14" s="16">
        <v>0</v>
      </c>
      <c r="P14" s="16"/>
      <c r="Q14" s="16">
        <v>5.8224163027656498E-3</v>
      </c>
      <c r="R14" s="16"/>
      <c r="S14" s="16">
        <v>5.0890585241730301E-3</v>
      </c>
      <c r="T14" s="16"/>
      <c r="U14" s="16">
        <v>6.6445182724252502E-3</v>
      </c>
      <c r="V14" s="16"/>
      <c r="W14" s="16">
        <v>0</v>
      </c>
      <c r="X14" s="16"/>
      <c r="Y14" s="16">
        <v>3.9761431411530802E-3</v>
      </c>
      <c r="Z14" s="16">
        <v>7.5757575757575803E-3</v>
      </c>
      <c r="AA14" s="16">
        <v>0</v>
      </c>
      <c r="AB14" s="16">
        <v>0</v>
      </c>
      <c r="AC14" s="16"/>
      <c r="AD14" s="16">
        <v>6.8493150684931503E-3</v>
      </c>
      <c r="AE14" s="16">
        <v>1.1111111111111099E-2</v>
      </c>
      <c r="AF14" s="16">
        <v>1.02040816326531E-2</v>
      </c>
      <c r="AG14" s="16">
        <v>0</v>
      </c>
      <c r="AH14" s="16">
        <v>0</v>
      </c>
      <c r="AI14" s="16">
        <v>1.1904761904761901E-2</v>
      </c>
      <c r="AJ14" s="16">
        <v>0</v>
      </c>
      <c r="AK14" s="16"/>
      <c r="AL14" s="16">
        <v>0</v>
      </c>
      <c r="AM14" s="16">
        <v>7.8740157480314994E-3</v>
      </c>
      <c r="AN14" s="16">
        <v>9.0497737556561094E-3</v>
      </c>
      <c r="AO14" s="16">
        <v>7.2463768115942004E-3</v>
      </c>
      <c r="AP14" s="16">
        <v>0</v>
      </c>
      <c r="AQ14" s="16">
        <v>0</v>
      </c>
      <c r="AR14" s="16">
        <v>0</v>
      </c>
      <c r="AS14" s="16">
        <v>0</v>
      </c>
      <c r="AT14" s="16">
        <v>0</v>
      </c>
      <c r="AU14" s="16">
        <v>0</v>
      </c>
      <c r="AV14" s="16">
        <v>0</v>
      </c>
      <c r="AW14" s="16">
        <v>0</v>
      </c>
    </row>
    <row r="15" spans="2:49" x14ac:dyDescent="0.35">
      <c r="B15" s="17" t="s">
        <v>438</v>
      </c>
      <c r="C15" s="16">
        <v>1.23152709359606E-3</v>
      </c>
      <c r="D15" s="16">
        <v>0</v>
      </c>
      <c r="E15" s="16">
        <v>0</v>
      </c>
      <c r="F15" s="16">
        <v>0</v>
      </c>
      <c r="G15" s="16">
        <v>0</v>
      </c>
      <c r="H15" s="16">
        <v>0</v>
      </c>
      <c r="I15" s="16">
        <v>1.5151515151515201E-2</v>
      </c>
      <c r="J15" s="16">
        <v>0</v>
      </c>
      <c r="K15" s="16">
        <v>0</v>
      </c>
      <c r="L15" s="16">
        <v>0</v>
      </c>
      <c r="M15" s="16">
        <v>0</v>
      </c>
      <c r="N15" s="16">
        <v>0</v>
      </c>
      <c r="O15" s="16">
        <v>0</v>
      </c>
      <c r="P15" s="16"/>
      <c r="Q15" s="16">
        <v>1.4556040756914101E-3</v>
      </c>
      <c r="R15" s="16"/>
      <c r="S15" s="16">
        <v>1.2722646310432599E-3</v>
      </c>
      <c r="T15" s="16"/>
      <c r="U15" s="16">
        <v>1.6611295681063099E-3</v>
      </c>
      <c r="V15" s="16"/>
      <c r="W15" s="16">
        <v>8.1300813008130107E-3</v>
      </c>
      <c r="X15" s="16"/>
      <c r="Y15" s="16">
        <v>1.9880715705765401E-3</v>
      </c>
      <c r="Z15" s="16">
        <v>0</v>
      </c>
      <c r="AA15" s="16">
        <v>0</v>
      </c>
      <c r="AB15" s="16">
        <v>0</v>
      </c>
      <c r="AC15" s="16"/>
      <c r="AD15" s="16">
        <v>6.8493150684931503E-3</v>
      </c>
      <c r="AE15" s="16">
        <v>0</v>
      </c>
      <c r="AF15" s="16">
        <v>0</v>
      </c>
      <c r="AG15" s="16">
        <v>0</v>
      </c>
      <c r="AH15" s="16">
        <v>0</v>
      </c>
      <c r="AI15" s="16">
        <v>0</v>
      </c>
      <c r="AJ15" s="16">
        <v>0</v>
      </c>
      <c r="AK15" s="16"/>
      <c r="AL15" s="16">
        <v>0</v>
      </c>
      <c r="AM15" s="16">
        <v>0</v>
      </c>
      <c r="AN15" s="16">
        <v>0</v>
      </c>
      <c r="AO15" s="16">
        <v>7.2463768115942004E-3</v>
      </c>
      <c r="AP15" s="16">
        <v>0</v>
      </c>
      <c r="AQ15" s="16">
        <v>0</v>
      </c>
      <c r="AR15" s="16">
        <v>0</v>
      </c>
      <c r="AS15" s="16">
        <v>0</v>
      </c>
      <c r="AT15" s="16">
        <v>0</v>
      </c>
      <c r="AU15" s="16">
        <v>0</v>
      </c>
      <c r="AV15" s="16">
        <v>0</v>
      </c>
      <c r="AW15" s="16">
        <v>0</v>
      </c>
    </row>
    <row r="16" spans="2:49" x14ac:dyDescent="0.35">
      <c r="B16" s="17" t="s">
        <v>424</v>
      </c>
      <c r="C16" s="16">
        <v>1.23152709359606E-3</v>
      </c>
      <c r="D16" s="16">
        <v>0</v>
      </c>
      <c r="E16" s="16">
        <v>0</v>
      </c>
      <c r="F16" s="16">
        <v>0</v>
      </c>
      <c r="G16" s="16">
        <v>0</v>
      </c>
      <c r="H16" s="16">
        <v>0</v>
      </c>
      <c r="I16" s="16">
        <v>0</v>
      </c>
      <c r="J16" s="16">
        <v>0</v>
      </c>
      <c r="K16" s="16">
        <v>0</v>
      </c>
      <c r="L16" s="16">
        <v>0</v>
      </c>
      <c r="M16" s="16">
        <v>1.4084507042253501E-2</v>
      </c>
      <c r="N16" s="16">
        <v>0</v>
      </c>
      <c r="O16" s="16">
        <v>0</v>
      </c>
      <c r="P16" s="16"/>
      <c r="Q16" s="16">
        <v>1.4556040756914101E-3</v>
      </c>
      <c r="R16" s="16"/>
      <c r="S16" s="16">
        <v>1.2722646310432599E-3</v>
      </c>
      <c r="T16" s="16"/>
      <c r="U16" s="16">
        <v>1.6611295681063099E-3</v>
      </c>
      <c r="V16" s="16"/>
      <c r="W16" s="16">
        <v>0</v>
      </c>
      <c r="X16" s="16"/>
      <c r="Y16" s="16">
        <v>1.9880715705765401E-3</v>
      </c>
      <c r="Z16" s="16">
        <v>0</v>
      </c>
      <c r="AA16" s="16">
        <v>0</v>
      </c>
      <c r="AB16" s="16">
        <v>0</v>
      </c>
      <c r="AC16" s="16"/>
      <c r="AD16" s="16">
        <v>0</v>
      </c>
      <c r="AE16" s="16">
        <v>0</v>
      </c>
      <c r="AF16" s="16">
        <v>0</v>
      </c>
      <c r="AG16" s="16">
        <v>5.5865921787709499E-3</v>
      </c>
      <c r="AH16" s="16">
        <v>0</v>
      </c>
      <c r="AI16" s="16">
        <v>0</v>
      </c>
      <c r="AJ16" s="16">
        <v>0</v>
      </c>
      <c r="AK16" s="16"/>
      <c r="AL16" s="16">
        <v>0</v>
      </c>
      <c r="AM16" s="16">
        <v>0</v>
      </c>
      <c r="AN16" s="16">
        <v>0</v>
      </c>
      <c r="AO16" s="16">
        <v>7.2463768115942004E-3</v>
      </c>
      <c r="AP16" s="16">
        <v>0</v>
      </c>
      <c r="AQ16" s="16">
        <v>0</v>
      </c>
      <c r="AR16" s="16">
        <v>0</v>
      </c>
      <c r="AS16" s="16">
        <v>0</v>
      </c>
      <c r="AT16" s="16">
        <v>0</v>
      </c>
      <c r="AU16" s="16">
        <v>0</v>
      </c>
      <c r="AV16" s="16">
        <v>0</v>
      </c>
      <c r="AW16" s="16">
        <v>0</v>
      </c>
    </row>
    <row r="17" spans="2:49" x14ac:dyDescent="0.35">
      <c r="B17" s="17" t="s">
        <v>439</v>
      </c>
      <c r="C17" s="16">
        <v>1.23152709359606E-3</v>
      </c>
      <c r="D17" s="16">
        <v>0</v>
      </c>
      <c r="E17" s="16">
        <v>0</v>
      </c>
      <c r="F17" s="16">
        <v>8.4033613445378096E-3</v>
      </c>
      <c r="G17" s="16">
        <v>0</v>
      </c>
      <c r="H17" s="16">
        <v>0</v>
      </c>
      <c r="I17" s="16">
        <v>0</v>
      </c>
      <c r="J17" s="16">
        <v>0</v>
      </c>
      <c r="K17" s="16">
        <v>0</v>
      </c>
      <c r="L17" s="16">
        <v>0</v>
      </c>
      <c r="M17" s="16">
        <v>0</v>
      </c>
      <c r="N17" s="16">
        <v>0</v>
      </c>
      <c r="O17" s="16">
        <v>0</v>
      </c>
      <c r="P17" s="16"/>
      <c r="Q17" s="16">
        <v>1.4556040756914101E-3</v>
      </c>
      <c r="R17" s="16"/>
      <c r="S17" s="16">
        <v>1.2722646310432599E-3</v>
      </c>
      <c r="T17" s="16"/>
      <c r="U17" s="16">
        <v>1.6611295681063099E-3</v>
      </c>
      <c r="V17" s="16"/>
      <c r="W17" s="16">
        <v>8.1300813008130107E-3</v>
      </c>
      <c r="X17" s="16"/>
      <c r="Y17" s="16">
        <v>0</v>
      </c>
      <c r="Z17" s="16">
        <v>0</v>
      </c>
      <c r="AA17" s="16">
        <v>2.7777777777777801E-2</v>
      </c>
      <c r="AB17" s="16">
        <v>0</v>
      </c>
      <c r="AC17" s="16"/>
      <c r="AD17" s="16">
        <v>0</v>
      </c>
      <c r="AE17" s="16">
        <v>0</v>
      </c>
      <c r="AF17" s="16">
        <v>0</v>
      </c>
      <c r="AG17" s="16">
        <v>0</v>
      </c>
      <c r="AH17" s="16">
        <v>0</v>
      </c>
      <c r="AI17" s="16">
        <v>0</v>
      </c>
      <c r="AJ17" s="16">
        <v>1.0869565217391301E-2</v>
      </c>
      <c r="AK17" s="16"/>
      <c r="AL17" s="16">
        <v>0</v>
      </c>
      <c r="AM17" s="16">
        <v>0</v>
      </c>
      <c r="AN17" s="16">
        <v>0</v>
      </c>
      <c r="AO17" s="16">
        <v>7.2463768115942004E-3</v>
      </c>
      <c r="AP17" s="16">
        <v>0</v>
      </c>
      <c r="AQ17" s="16">
        <v>0</v>
      </c>
      <c r="AR17" s="16">
        <v>0</v>
      </c>
      <c r="AS17" s="16">
        <v>0</v>
      </c>
      <c r="AT17" s="16">
        <v>0</v>
      </c>
      <c r="AU17" s="16">
        <v>0</v>
      </c>
      <c r="AV17" s="16">
        <v>0</v>
      </c>
      <c r="AW17" s="16">
        <v>0</v>
      </c>
    </row>
    <row r="18" spans="2:49" x14ac:dyDescent="0.35">
      <c r="B18" s="17" t="s">
        <v>440</v>
      </c>
      <c r="C18" s="16">
        <v>1.23152709359606E-3</v>
      </c>
      <c r="D18" s="16">
        <v>0</v>
      </c>
      <c r="E18" s="16">
        <v>0</v>
      </c>
      <c r="F18" s="16">
        <v>0</v>
      </c>
      <c r="G18" s="16">
        <v>0</v>
      </c>
      <c r="H18" s="16">
        <v>0</v>
      </c>
      <c r="I18" s="16">
        <v>0</v>
      </c>
      <c r="J18" s="16">
        <v>0</v>
      </c>
      <c r="K18" s="16">
        <v>0</v>
      </c>
      <c r="L18" s="16">
        <v>1.2500000000000001E-2</v>
      </c>
      <c r="M18" s="16">
        <v>0</v>
      </c>
      <c r="N18" s="16">
        <v>0</v>
      </c>
      <c r="O18" s="16">
        <v>0</v>
      </c>
      <c r="P18" s="16"/>
      <c r="Q18" s="16">
        <v>1.4556040756914101E-3</v>
      </c>
      <c r="R18" s="16"/>
      <c r="S18" s="16">
        <v>1.2722646310432599E-3</v>
      </c>
      <c r="T18" s="16"/>
      <c r="U18" s="16">
        <v>1.6611295681063099E-3</v>
      </c>
      <c r="V18" s="16"/>
      <c r="W18" s="16">
        <v>0</v>
      </c>
      <c r="X18" s="16"/>
      <c r="Y18" s="16">
        <v>0</v>
      </c>
      <c r="Z18" s="16">
        <v>3.7878787878787902E-3</v>
      </c>
      <c r="AA18" s="16">
        <v>0</v>
      </c>
      <c r="AB18" s="16">
        <v>0</v>
      </c>
      <c r="AC18" s="16"/>
      <c r="AD18" s="16">
        <v>0</v>
      </c>
      <c r="AE18" s="16">
        <v>0</v>
      </c>
      <c r="AF18" s="16">
        <v>0</v>
      </c>
      <c r="AG18" s="16">
        <v>5.5865921787709499E-3</v>
      </c>
      <c r="AH18" s="16">
        <v>0</v>
      </c>
      <c r="AI18" s="16">
        <v>0</v>
      </c>
      <c r="AJ18" s="16">
        <v>0</v>
      </c>
      <c r="AK18" s="16"/>
      <c r="AL18" s="16">
        <v>0</v>
      </c>
      <c r="AM18" s="16">
        <v>7.8740157480314994E-3</v>
      </c>
      <c r="AN18" s="16">
        <v>0</v>
      </c>
      <c r="AO18" s="16">
        <v>0</v>
      </c>
      <c r="AP18" s="16">
        <v>0</v>
      </c>
      <c r="AQ18" s="16">
        <v>0</v>
      </c>
      <c r="AR18" s="16">
        <v>0</v>
      </c>
      <c r="AS18" s="16">
        <v>0</v>
      </c>
      <c r="AT18" s="16">
        <v>0</v>
      </c>
      <c r="AU18" s="16">
        <v>0</v>
      </c>
      <c r="AV18" s="16">
        <v>0</v>
      </c>
      <c r="AW18" s="16">
        <v>0</v>
      </c>
    </row>
    <row r="19" spans="2:49" x14ac:dyDescent="0.35">
      <c r="B19" s="17" t="s">
        <v>441</v>
      </c>
      <c r="C19" s="16">
        <v>1.23152709359606E-3</v>
      </c>
      <c r="D19" s="16">
        <v>0</v>
      </c>
      <c r="E19" s="16">
        <v>0</v>
      </c>
      <c r="F19" s="16">
        <v>0</v>
      </c>
      <c r="G19" s="16">
        <v>0</v>
      </c>
      <c r="H19" s="16">
        <v>0</v>
      </c>
      <c r="I19" s="16">
        <v>0</v>
      </c>
      <c r="J19" s="16">
        <v>0</v>
      </c>
      <c r="K19" s="16">
        <v>0</v>
      </c>
      <c r="L19" s="16">
        <v>0</v>
      </c>
      <c r="M19" s="16">
        <v>0</v>
      </c>
      <c r="N19" s="16">
        <v>3.03030303030303E-2</v>
      </c>
      <c r="O19" s="16">
        <v>0</v>
      </c>
      <c r="P19" s="16"/>
      <c r="Q19" s="16">
        <v>1.4556040756914101E-3</v>
      </c>
      <c r="R19" s="16"/>
      <c r="S19" s="16">
        <v>1.2722646310432599E-3</v>
      </c>
      <c r="T19" s="16"/>
      <c r="U19" s="16">
        <v>1.6611295681063099E-3</v>
      </c>
      <c r="V19" s="16"/>
      <c r="W19" s="16">
        <v>0</v>
      </c>
      <c r="X19" s="16"/>
      <c r="Y19" s="16">
        <v>1.9880715705765401E-3</v>
      </c>
      <c r="Z19" s="16">
        <v>0</v>
      </c>
      <c r="AA19" s="16">
        <v>0</v>
      </c>
      <c r="AB19" s="16">
        <v>0</v>
      </c>
      <c r="AC19" s="16"/>
      <c r="AD19" s="16">
        <v>0</v>
      </c>
      <c r="AE19" s="16">
        <v>0</v>
      </c>
      <c r="AF19" s="16">
        <v>0</v>
      </c>
      <c r="AG19" s="16">
        <v>5.5865921787709499E-3</v>
      </c>
      <c r="AH19" s="16">
        <v>0</v>
      </c>
      <c r="AI19" s="16">
        <v>0</v>
      </c>
      <c r="AJ19" s="16">
        <v>0</v>
      </c>
      <c r="AK19" s="16"/>
      <c r="AL19" s="16">
        <v>0</v>
      </c>
      <c r="AM19" s="16">
        <v>7.8740157480314994E-3</v>
      </c>
      <c r="AN19" s="16">
        <v>0</v>
      </c>
      <c r="AO19" s="16">
        <v>0</v>
      </c>
      <c r="AP19" s="16">
        <v>0</v>
      </c>
      <c r="AQ19" s="16">
        <v>0</v>
      </c>
      <c r="AR19" s="16">
        <v>0</v>
      </c>
      <c r="AS19" s="16">
        <v>0</v>
      </c>
      <c r="AT19" s="16">
        <v>0</v>
      </c>
      <c r="AU19" s="16">
        <v>0</v>
      </c>
      <c r="AV19" s="16">
        <v>0</v>
      </c>
      <c r="AW19" s="16">
        <v>0</v>
      </c>
    </row>
    <row r="20" spans="2:49" x14ac:dyDescent="0.35">
      <c r="B20" s="17" t="s">
        <v>442</v>
      </c>
      <c r="C20" s="16">
        <v>1.23152709359606E-3</v>
      </c>
      <c r="D20" s="16">
        <v>0</v>
      </c>
      <c r="E20" s="16">
        <v>0</v>
      </c>
      <c r="F20" s="16">
        <v>0</v>
      </c>
      <c r="G20" s="16">
        <v>0</v>
      </c>
      <c r="H20" s="16">
        <v>0</v>
      </c>
      <c r="I20" s="16">
        <v>0</v>
      </c>
      <c r="J20" s="16">
        <v>1.63934426229508E-2</v>
      </c>
      <c r="K20" s="16">
        <v>0</v>
      </c>
      <c r="L20" s="16">
        <v>0</v>
      </c>
      <c r="M20" s="16">
        <v>0</v>
      </c>
      <c r="N20" s="16">
        <v>0</v>
      </c>
      <c r="O20" s="16">
        <v>0</v>
      </c>
      <c r="P20" s="16"/>
      <c r="Q20" s="16">
        <v>1.4556040756914101E-3</v>
      </c>
      <c r="R20" s="16"/>
      <c r="S20" s="16">
        <v>1.2722646310432599E-3</v>
      </c>
      <c r="T20" s="16"/>
      <c r="U20" s="16">
        <v>1.6611295681063099E-3</v>
      </c>
      <c r="V20" s="16"/>
      <c r="W20" s="16">
        <v>0</v>
      </c>
      <c r="X20" s="16"/>
      <c r="Y20" s="16">
        <v>1.9880715705765401E-3</v>
      </c>
      <c r="Z20" s="16">
        <v>0</v>
      </c>
      <c r="AA20" s="16">
        <v>0</v>
      </c>
      <c r="AB20" s="16">
        <v>0</v>
      </c>
      <c r="AC20" s="16"/>
      <c r="AD20" s="16">
        <v>6.8493150684931503E-3</v>
      </c>
      <c r="AE20" s="16">
        <v>0</v>
      </c>
      <c r="AF20" s="16">
        <v>0</v>
      </c>
      <c r="AG20" s="16">
        <v>0</v>
      </c>
      <c r="AH20" s="16">
        <v>0</v>
      </c>
      <c r="AI20" s="16">
        <v>0</v>
      </c>
      <c r="AJ20" s="16">
        <v>0</v>
      </c>
      <c r="AK20" s="16"/>
      <c r="AL20" s="16">
        <v>0</v>
      </c>
      <c r="AM20" s="16">
        <v>0</v>
      </c>
      <c r="AN20" s="16">
        <v>4.5248868778280504E-3</v>
      </c>
      <c r="AO20" s="16">
        <v>0</v>
      </c>
      <c r="AP20" s="16">
        <v>0</v>
      </c>
      <c r="AQ20" s="16">
        <v>0</v>
      </c>
      <c r="AR20" s="16">
        <v>0</v>
      </c>
      <c r="AS20" s="16">
        <v>0</v>
      </c>
      <c r="AT20" s="16">
        <v>0</v>
      </c>
      <c r="AU20" s="16">
        <v>0</v>
      </c>
      <c r="AV20" s="16">
        <v>0</v>
      </c>
      <c r="AW20" s="16">
        <v>0</v>
      </c>
    </row>
    <row r="21" spans="2:49" x14ac:dyDescent="0.35">
      <c r="B21" s="17" t="s">
        <v>443</v>
      </c>
      <c r="C21" s="16">
        <v>1.23152709359606E-3</v>
      </c>
      <c r="D21" s="16">
        <v>0</v>
      </c>
      <c r="E21" s="16">
        <v>0</v>
      </c>
      <c r="F21" s="16">
        <v>0</v>
      </c>
      <c r="G21" s="16">
        <v>0</v>
      </c>
      <c r="H21" s="16">
        <v>0</v>
      </c>
      <c r="I21" s="16">
        <v>0</v>
      </c>
      <c r="J21" s="16">
        <v>0</v>
      </c>
      <c r="K21" s="16">
        <v>0</v>
      </c>
      <c r="L21" s="16">
        <v>0</v>
      </c>
      <c r="M21" s="16">
        <v>0</v>
      </c>
      <c r="N21" s="16">
        <v>0</v>
      </c>
      <c r="O21" s="16">
        <v>6.25E-2</v>
      </c>
      <c r="P21" s="16"/>
      <c r="Q21" s="16">
        <v>1.4556040756914101E-3</v>
      </c>
      <c r="R21" s="16"/>
      <c r="S21" s="16">
        <v>1.2722646310432599E-3</v>
      </c>
      <c r="T21" s="16"/>
      <c r="U21" s="16">
        <v>0</v>
      </c>
      <c r="V21" s="16"/>
      <c r="W21" s="16">
        <v>0</v>
      </c>
      <c r="X21" s="16"/>
      <c r="Y21" s="16">
        <v>1.9880715705765401E-3</v>
      </c>
      <c r="Z21" s="16">
        <v>0</v>
      </c>
      <c r="AA21" s="16">
        <v>0</v>
      </c>
      <c r="AB21" s="16">
        <v>0</v>
      </c>
      <c r="AC21" s="16"/>
      <c r="AD21" s="16">
        <v>0</v>
      </c>
      <c r="AE21" s="16">
        <v>1.1111111111111099E-2</v>
      </c>
      <c r="AF21" s="16">
        <v>0</v>
      </c>
      <c r="AG21" s="16">
        <v>0</v>
      </c>
      <c r="AH21" s="16">
        <v>0</v>
      </c>
      <c r="AI21" s="16">
        <v>0</v>
      </c>
      <c r="AJ21" s="16">
        <v>0</v>
      </c>
      <c r="AK21" s="16"/>
      <c r="AL21" s="16">
        <v>0</v>
      </c>
      <c r="AM21" s="16">
        <v>0</v>
      </c>
      <c r="AN21" s="16">
        <v>0</v>
      </c>
      <c r="AO21" s="16">
        <v>0</v>
      </c>
      <c r="AP21" s="16">
        <v>0</v>
      </c>
      <c r="AQ21" s="16">
        <v>0</v>
      </c>
      <c r="AR21" s="16">
        <v>0</v>
      </c>
      <c r="AS21" s="16">
        <v>0</v>
      </c>
      <c r="AT21" s="16">
        <v>1.20481927710843E-2</v>
      </c>
      <c r="AU21" s="16">
        <v>0</v>
      </c>
      <c r="AV21" s="16">
        <v>0</v>
      </c>
      <c r="AW21" s="16">
        <v>0</v>
      </c>
    </row>
    <row r="22" spans="2:49" x14ac:dyDescent="0.35">
      <c r="B22" s="17" t="s">
        <v>444</v>
      </c>
      <c r="C22" s="16">
        <v>1.23152709359606E-3</v>
      </c>
      <c r="D22" s="16">
        <v>0</v>
      </c>
      <c r="E22" s="16">
        <v>0</v>
      </c>
      <c r="F22" s="16">
        <v>0</v>
      </c>
      <c r="G22" s="16">
        <v>0</v>
      </c>
      <c r="H22" s="16">
        <v>0</v>
      </c>
      <c r="I22" s="16">
        <v>0</v>
      </c>
      <c r="J22" s="16">
        <v>0</v>
      </c>
      <c r="K22" s="16">
        <v>0</v>
      </c>
      <c r="L22" s="16">
        <v>0</v>
      </c>
      <c r="M22" s="16">
        <v>0</v>
      </c>
      <c r="N22" s="16">
        <v>3.03030303030303E-2</v>
      </c>
      <c r="O22" s="16">
        <v>0</v>
      </c>
      <c r="P22" s="16"/>
      <c r="Q22" s="16">
        <v>0</v>
      </c>
      <c r="R22" s="16"/>
      <c r="S22" s="16">
        <v>1.2722646310432599E-3</v>
      </c>
      <c r="T22" s="16"/>
      <c r="U22" s="16">
        <v>0</v>
      </c>
      <c r="V22" s="16"/>
      <c r="W22" s="16">
        <v>8.1300813008130107E-3</v>
      </c>
      <c r="X22" s="16"/>
      <c r="Y22" s="16">
        <v>1.9880715705765401E-3</v>
      </c>
      <c r="Z22" s="16">
        <v>0</v>
      </c>
      <c r="AA22" s="16">
        <v>0</v>
      </c>
      <c r="AB22" s="16">
        <v>0</v>
      </c>
      <c r="AC22" s="16"/>
      <c r="AD22" s="16">
        <v>0</v>
      </c>
      <c r="AE22" s="16">
        <v>0</v>
      </c>
      <c r="AF22" s="16">
        <v>0</v>
      </c>
      <c r="AG22" s="16">
        <v>0</v>
      </c>
      <c r="AH22" s="16">
        <v>0</v>
      </c>
      <c r="AI22" s="16">
        <v>1.1904761904761901E-2</v>
      </c>
      <c r="AJ22" s="16">
        <v>0</v>
      </c>
      <c r="AK22" s="16"/>
      <c r="AL22" s="16">
        <v>0</v>
      </c>
      <c r="AM22" s="16">
        <v>0</v>
      </c>
      <c r="AN22" s="16">
        <v>4.5248868778280504E-3</v>
      </c>
      <c r="AO22" s="16">
        <v>0</v>
      </c>
      <c r="AP22" s="16">
        <v>0</v>
      </c>
      <c r="AQ22" s="16">
        <v>0</v>
      </c>
      <c r="AR22" s="16">
        <v>0</v>
      </c>
      <c r="AS22" s="16">
        <v>0</v>
      </c>
      <c r="AT22" s="16">
        <v>0</v>
      </c>
      <c r="AU22" s="16">
        <v>0</v>
      </c>
      <c r="AV22" s="16">
        <v>0</v>
      </c>
      <c r="AW22" s="16">
        <v>0</v>
      </c>
    </row>
    <row r="23" spans="2:49" x14ac:dyDescent="0.35">
      <c r="B23" s="17" t="s">
        <v>445</v>
      </c>
      <c r="C23" s="16">
        <v>1.23152709359606E-3</v>
      </c>
      <c r="D23" s="16">
        <v>0</v>
      </c>
      <c r="E23" s="16">
        <v>0</v>
      </c>
      <c r="F23" s="16">
        <v>0</v>
      </c>
      <c r="G23" s="16">
        <v>0</v>
      </c>
      <c r="H23" s="16">
        <v>0</v>
      </c>
      <c r="I23" s="16">
        <v>0</v>
      </c>
      <c r="J23" s="16">
        <v>0</v>
      </c>
      <c r="K23" s="16">
        <v>0</v>
      </c>
      <c r="L23" s="16">
        <v>0</v>
      </c>
      <c r="M23" s="16">
        <v>1.4084507042253501E-2</v>
      </c>
      <c r="N23" s="16">
        <v>0</v>
      </c>
      <c r="O23" s="16">
        <v>0</v>
      </c>
      <c r="P23" s="16"/>
      <c r="Q23" s="16">
        <v>0</v>
      </c>
      <c r="R23" s="16"/>
      <c r="S23" s="16">
        <v>1.2722646310432599E-3</v>
      </c>
      <c r="T23" s="16"/>
      <c r="U23" s="16">
        <v>0</v>
      </c>
      <c r="V23" s="16"/>
      <c r="W23" s="16">
        <v>0</v>
      </c>
      <c r="X23" s="16"/>
      <c r="Y23" s="16">
        <v>1.9880715705765401E-3</v>
      </c>
      <c r="Z23" s="16">
        <v>0</v>
      </c>
      <c r="AA23" s="16">
        <v>0</v>
      </c>
      <c r="AB23" s="16">
        <v>0</v>
      </c>
      <c r="AC23" s="16"/>
      <c r="AD23" s="16">
        <v>0</v>
      </c>
      <c r="AE23" s="16">
        <v>0</v>
      </c>
      <c r="AF23" s="16">
        <v>0</v>
      </c>
      <c r="AG23" s="16">
        <v>5.5865921787709499E-3</v>
      </c>
      <c r="AH23" s="16">
        <v>0</v>
      </c>
      <c r="AI23" s="16">
        <v>0</v>
      </c>
      <c r="AJ23" s="16">
        <v>0</v>
      </c>
      <c r="AK23" s="16"/>
      <c r="AL23" s="16">
        <v>0</v>
      </c>
      <c r="AM23" s="16">
        <v>0</v>
      </c>
      <c r="AN23" s="16">
        <v>0</v>
      </c>
      <c r="AO23" s="16">
        <v>0</v>
      </c>
      <c r="AP23" s="16">
        <v>0</v>
      </c>
      <c r="AQ23" s="16">
        <v>0</v>
      </c>
      <c r="AR23" s="16">
        <v>0</v>
      </c>
      <c r="AS23" s="16">
        <v>0</v>
      </c>
      <c r="AT23" s="16">
        <v>0</v>
      </c>
      <c r="AU23" s="16">
        <v>0</v>
      </c>
      <c r="AV23" s="16">
        <v>3.03030303030303E-2</v>
      </c>
      <c r="AW23" s="16">
        <v>0</v>
      </c>
    </row>
    <row r="24" spans="2:49" x14ac:dyDescent="0.35">
      <c r="B24" s="17" t="s">
        <v>446</v>
      </c>
      <c r="C24" s="16">
        <v>1.23152709359606E-3</v>
      </c>
      <c r="D24" s="16">
        <v>0</v>
      </c>
      <c r="E24" s="16">
        <v>0</v>
      </c>
      <c r="F24" s="16">
        <v>0</v>
      </c>
      <c r="G24" s="16">
        <v>0</v>
      </c>
      <c r="H24" s="16">
        <v>0</v>
      </c>
      <c r="I24" s="16">
        <v>0</v>
      </c>
      <c r="J24" s="16">
        <v>0</v>
      </c>
      <c r="K24" s="16">
        <v>2.5641025641025599E-2</v>
      </c>
      <c r="L24" s="16">
        <v>0</v>
      </c>
      <c r="M24" s="16">
        <v>0</v>
      </c>
      <c r="N24" s="16">
        <v>0</v>
      </c>
      <c r="O24" s="16">
        <v>0</v>
      </c>
      <c r="P24" s="16"/>
      <c r="Q24" s="16">
        <v>0</v>
      </c>
      <c r="R24" s="16"/>
      <c r="S24" s="16">
        <v>1.2722646310432599E-3</v>
      </c>
      <c r="T24" s="16"/>
      <c r="U24" s="16">
        <v>0</v>
      </c>
      <c r="V24" s="16"/>
      <c r="W24" s="16">
        <v>0</v>
      </c>
      <c r="X24" s="16"/>
      <c r="Y24" s="16">
        <v>1.9880715705765401E-3</v>
      </c>
      <c r="Z24" s="16">
        <v>0</v>
      </c>
      <c r="AA24" s="16">
        <v>0</v>
      </c>
      <c r="AB24" s="16">
        <v>0</v>
      </c>
      <c r="AC24" s="16"/>
      <c r="AD24" s="16">
        <v>0</v>
      </c>
      <c r="AE24" s="16">
        <v>0</v>
      </c>
      <c r="AF24" s="16">
        <v>0</v>
      </c>
      <c r="AG24" s="16">
        <v>0</v>
      </c>
      <c r="AH24" s="16">
        <v>8.1300813008130107E-3</v>
      </c>
      <c r="AI24" s="16">
        <v>0</v>
      </c>
      <c r="AJ24" s="16">
        <v>0</v>
      </c>
      <c r="AK24" s="16"/>
      <c r="AL24" s="16">
        <v>0</v>
      </c>
      <c r="AM24" s="16">
        <v>0</v>
      </c>
      <c r="AN24" s="16">
        <v>0</v>
      </c>
      <c r="AO24" s="16">
        <v>0</v>
      </c>
      <c r="AP24" s="16">
        <v>0</v>
      </c>
      <c r="AQ24" s="16">
        <v>0</v>
      </c>
      <c r="AR24" s="16">
        <v>0</v>
      </c>
      <c r="AS24" s="16">
        <v>0</v>
      </c>
      <c r="AT24" s="16">
        <v>0</v>
      </c>
      <c r="AU24" s="16">
        <v>0</v>
      </c>
      <c r="AV24" s="16">
        <v>3.03030303030303E-2</v>
      </c>
      <c r="AW24" s="16">
        <v>0</v>
      </c>
    </row>
    <row r="25" spans="2:49" x14ac:dyDescent="0.35">
      <c r="B25" s="17" t="s">
        <v>447</v>
      </c>
      <c r="C25" s="18">
        <v>1.23152709359606E-3</v>
      </c>
      <c r="D25" s="18">
        <v>0</v>
      </c>
      <c r="E25" s="18">
        <v>0</v>
      </c>
      <c r="F25" s="18">
        <v>0</v>
      </c>
      <c r="G25" s="18">
        <v>0</v>
      </c>
      <c r="H25" s="18">
        <v>0</v>
      </c>
      <c r="I25" s="18">
        <v>0</v>
      </c>
      <c r="J25" s="18">
        <v>0</v>
      </c>
      <c r="K25" s="18">
        <v>0</v>
      </c>
      <c r="L25" s="18">
        <v>0</v>
      </c>
      <c r="M25" s="18">
        <v>1.4084507042253501E-2</v>
      </c>
      <c r="N25" s="18">
        <v>0</v>
      </c>
      <c r="O25" s="18">
        <v>0</v>
      </c>
      <c r="P25" s="18"/>
      <c r="Q25" s="18">
        <v>0</v>
      </c>
      <c r="R25" s="18"/>
      <c r="S25" s="18">
        <v>1.2722646310432599E-3</v>
      </c>
      <c r="T25" s="18"/>
      <c r="U25" s="18">
        <v>0</v>
      </c>
      <c r="V25" s="18"/>
      <c r="W25" s="18">
        <v>0</v>
      </c>
      <c r="X25" s="18"/>
      <c r="Y25" s="18">
        <v>1.9880715705765401E-3</v>
      </c>
      <c r="Z25" s="18">
        <v>0</v>
      </c>
      <c r="AA25" s="18">
        <v>0</v>
      </c>
      <c r="AB25" s="18">
        <v>0</v>
      </c>
      <c r="AC25" s="18"/>
      <c r="AD25" s="18">
        <v>0</v>
      </c>
      <c r="AE25" s="18">
        <v>0</v>
      </c>
      <c r="AF25" s="18">
        <v>0</v>
      </c>
      <c r="AG25" s="18">
        <v>0</v>
      </c>
      <c r="AH25" s="18">
        <v>8.1300813008130107E-3</v>
      </c>
      <c r="AI25" s="18">
        <v>0</v>
      </c>
      <c r="AJ25" s="18">
        <v>0</v>
      </c>
      <c r="AK25" s="18"/>
      <c r="AL25" s="18">
        <v>0</v>
      </c>
      <c r="AM25" s="18">
        <v>7.8740157480314994E-3</v>
      </c>
      <c r="AN25" s="18">
        <v>0</v>
      </c>
      <c r="AO25" s="18">
        <v>0</v>
      </c>
      <c r="AP25" s="18">
        <v>0</v>
      </c>
      <c r="AQ25" s="18">
        <v>0</v>
      </c>
      <c r="AR25" s="18">
        <v>0</v>
      </c>
      <c r="AS25" s="18">
        <v>0</v>
      </c>
      <c r="AT25" s="18">
        <v>0</v>
      </c>
      <c r="AU25" s="18">
        <v>0</v>
      </c>
      <c r="AV25" s="18">
        <v>0</v>
      </c>
      <c r="AW25" s="18">
        <v>0</v>
      </c>
    </row>
    <row r="26" spans="2:49" x14ac:dyDescent="0.35">
      <c r="B26" s="15"/>
    </row>
    <row r="27" spans="2:49" x14ac:dyDescent="0.35">
      <c r="B27" t="s">
        <v>66</v>
      </c>
    </row>
    <row r="28" spans="2:49" x14ac:dyDescent="0.35">
      <c r="B28" t="s">
        <v>67</v>
      </c>
    </row>
    <row r="30" spans="2:49" x14ac:dyDescent="0.35">
      <c r="B30"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20"/>
  <sheetViews>
    <sheetView showGridLines="0" workbookViewId="0">
      <pane xSplit="2" topLeftCell="C1" activePane="topRight" state="frozen"/>
      <selection pane="topRight" activeCell="C1" sqref="C1"/>
    </sheetView>
  </sheetViews>
  <sheetFormatPr defaultColWidth="10.90625" defaultRowHeight="14.5" x14ac:dyDescent="0.35"/>
  <cols>
    <col min="2" max="2" width="25.7265625" customWidth="1"/>
    <col min="3" max="11" width="20.7265625" customWidth="1"/>
  </cols>
  <sheetData>
    <row r="2" spans="2:11" ht="40" customHeight="1" x14ac:dyDescent="0.35">
      <c r="D2" s="31" t="s">
        <v>464</v>
      </c>
      <c r="E2" s="27"/>
      <c r="F2" s="27"/>
      <c r="G2" s="27"/>
      <c r="H2" s="27"/>
      <c r="I2" s="27"/>
      <c r="J2" s="27"/>
      <c r="K2" s="27"/>
    </row>
    <row r="6" spans="2:11" ht="50" customHeight="1" x14ac:dyDescent="0.35">
      <c r="B6" s="22" t="s">
        <v>14</v>
      </c>
      <c r="C6" s="22" t="s">
        <v>449</v>
      </c>
      <c r="D6" s="22" t="s">
        <v>450</v>
      </c>
      <c r="E6" s="22" t="s">
        <v>451</v>
      </c>
      <c r="F6" s="22" t="s">
        <v>452</v>
      </c>
      <c r="G6" s="22" t="s">
        <v>453</v>
      </c>
      <c r="H6" s="22" t="s">
        <v>454</v>
      </c>
      <c r="I6" s="22" t="s">
        <v>455</v>
      </c>
      <c r="J6" s="22" t="s">
        <v>456</v>
      </c>
    </row>
    <row r="7" spans="2:11" x14ac:dyDescent="0.35">
      <c r="B7" s="17" t="s">
        <v>457</v>
      </c>
      <c r="C7" s="16">
        <v>2.3370233702337002E-2</v>
      </c>
      <c r="D7" s="16">
        <v>4.5510455104550998E-2</v>
      </c>
      <c r="E7" s="16">
        <v>0.227552275522755</v>
      </c>
      <c r="F7" s="16">
        <v>2.460024600246E-2</v>
      </c>
      <c r="G7" s="16">
        <v>3.1980319803198001E-2</v>
      </c>
      <c r="H7" s="16">
        <v>2.7060270602706001E-2</v>
      </c>
      <c r="I7" s="16">
        <v>3.1980319803198001E-2</v>
      </c>
      <c r="J7" s="16">
        <v>1.7220172201721999E-2</v>
      </c>
    </row>
    <row r="8" spans="2:11" x14ac:dyDescent="0.35">
      <c r="B8" s="17" t="s">
        <v>458</v>
      </c>
      <c r="C8" s="16">
        <v>6.39606396063961E-2</v>
      </c>
      <c r="D8" s="16">
        <v>7.8720787207872095E-2</v>
      </c>
      <c r="E8" s="16">
        <v>0.26322263222632197</v>
      </c>
      <c r="F8" s="16">
        <v>5.7810578105781101E-2</v>
      </c>
      <c r="G8" s="16">
        <v>2.5830258302582999E-2</v>
      </c>
      <c r="H8" s="16">
        <v>1.8450184501845001E-2</v>
      </c>
      <c r="I8" s="16">
        <v>3.9360393603935999E-2</v>
      </c>
      <c r="J8" s="16">
        <v>8.3640836408364103E-2</v>
      </c>
    </row>
    <row r="9" spans="2:11" x14ac:dyDescent="0.35">
      <c r="B9" s="17" t="s">
        <v>459</v>
      </c>
      <c r="C9" s="16">
        <v>0.14514145141451401</v>
      </c>
      <c r="D9" s="16">
        <v>0.124231242312423</v>
      </c>
      <c r="E9" s="16">
        <v>0.23370233702337001</v>
      </c>
      <c r="F9" s="16">
        <v>0.12792127921279201</v>
      </c>
      <c r="G9" s="16">
        <v>0.11439114391143899</v>
      </c>
      <c r="H9" s="16">
        <v>0.100861008610086</v>
      </c>
      <c r="I9" s="16">
        <v>0.102091020910209</v>
      </c>
      <c r="J9" s="16">
        <v>0.227552275522755</v>
      </c>
    </row>
    <row r="10" spans="2:11" x14ac:dyDescent="0.35">
      <c r="B10" s="17" t="s">
        <v>460</v>
      </c>
      <c r="C10" s="16">
        <v>0.44403444034440298</v>
      </c>
      <c r="D10" s="16">
        <v>0.35547355473554698</v>
      </c>
      <c r="E10" s="16">
        <v>0.216482164821648</v>
      </c>
      <c r="F10" s="16">
        <v>0.38253382533825298</v>
      </c>
      <c r="G10" s="16">
        <v>0.296432964329643</v>
      </c>
      <c r="H10" s="16">
        <v>0.28905289052890498</v>
      </c>
      <c r="I10" s="16">
        <v>0.31242312423124202</v>
      </c>
      <c r="J10" s="16">
        <v>0.30627306273062699</v>
      </c>
    </row>
    <row r="11" spans="2:11" x14ac:dyDescent="0.35">
      <c r="B11" s="21" t="s">
        <v>461</v>
      </c>
      <c r="C11" s="19">
        <v>0.31734317343173402</v>
      </c>
      <c r="D11" s="19">
        <v>0.38745387453874502</v>
      </c>
      <c r="E11" s="19">
        <v>5.0430504305042999E-2</v>
      </c>
      <c r="F11" s="19">
        <v>0.39483394833948299</v>
      </c>
      <c r="G11" s="19">
        <v>0.51537515375153797</v>
      </c>
      <c r="H11" s="19">
        <v>0.54735547355473602</v>
      </c>
      <c r="I11" s="19">
        <v>0.49323493234932297</v>
      </c>
      <c r="J11" s="19">
        <v>0.327183271832718</v>
      </c>
    </row>
    <row r="12" spans="2:11" x14ac:dyDescent="0.35">
      <c r="B12" s="21" t="s">
        <v>462</v>
      </c>
      <c r="C12" s="19">
        <v>6.1500615006150096E-3</v>
      </c>
      <c r="D12" s="19">
        <v>8.61008610086101E-3</v>
      </c>
      <c r="E12" s="19">
        <v>8.61008610086101E-3</v>
      </c>
      <c r="F12" s="19">
        <v>1.230012300123E-2</v>
      </c>
      <c r="G12" s="19">
        <v>1.5990159901599001E-2</v>
      </c>
      <c r="H12" s="19">
        <v>1.7220172201721999E-2</v>
      </c>
      <c r="I12" s="19">
        <v>2.0910209102091001E-2</v>
      </c>
      <c r="J12" s="19">
        <v>3.8130381303813E-2</v>
      </c>
    </row>
    <row r="13" spans="2:11" x14ac:dyDescent="0.35">
      <c r="B13" s="21" t="s">
        <v>463</v>
      </c>
      <c r="C13" s="20">
        <v>0.67404674046740498</v>
      </c>
      <c r="D13" s="20">
        <v>0.61869618696187001</v>
      </c>
      <c r="E13" s="20">
        <v>-0.223862238622386</v>
      </c>
      <c r="F13" s="20">
        <v>0.69495694956949605</v>
      </c>
      <c r="G13" s="20">
        <v>0.75399753997539998</v>
      </c>
      <c r="H13" s="20">
        <v>0.79089790897908996</v>
      </c>
      <c r="I13" s="20">
        <v>0.734317343173432</v>
      </c>
      <c r="J13" s="20">
        <v>0.53259532595325998</v>
      </c>
    </row>
    <row r="14" spans="2:11" x14ac:dyDescent="0.35">
      <c r="B14" s="15"/>
      <c r="C14" s="15"/>
      <c r="D14" s="15"/>
      <c r="E14" s="15"/>
      <c r="F14" s="15"/>
      <c r="G14" s="15"/>
      <c r="H14" s="15"/>
      <c r="I14" s="15"/>
      <c r="J14" s="15"/>
    </row>
    <row r="15" spans="2:11" x14ac:dyDescent="0.35">
      <c r="B15" t="s">
        <v>66</v>
      </c>
    </row>
    <row r="16" spans="2:11" x14ac:dyDescent="0.35">
      <c r="B16" t="s">
        <v>67</v>
      </c>
    </row>
    <row r="20" spans="2:2" x14ac:dyDescent="0.35">
      <c r="B20"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W19"/>
  <sheetViews>
    <sheetView showGridLines="0" workbookViewId="0">
      <pane xSplit="2" topLeftCell="C1" activePane="topRight" state="frozen"/>
      <selection pane="topRight" activeCell="C1" sqref="C1"/>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465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3.1980319803198001E-2</v>
      </c>
      <c r="D8" s="16">
        <v>4.8780487804878099E-2</v>
      </c>
      <c r="E8" s="16">
        <v>2.9850746268656699E-2</v>
      </c>
      <c r="F8" s="16">
        <v>3.3613445378151301E-2</v>
      </c>
      <c r="G8" s="16">
        <v>0</v>
      </c>
      <c r="H8" s="16">
        <v>5.7692307692307702E-2</v>
      </c>
      <c r="I8" s="16">
        <v>1.5151515151515201E-2</v>
      </c>
      <c r="J8" s="16">
        <v>3.2786885245901599E-2</v>
      </c>
      <c r="K8" s="16">
        <v>2.5641025641025599E-2</v>
      </c>
      <c r="L8" s="16">
        <v>0.05</v>
      </c>
      <c r="M8" s="16">
        <v>2.8169014084507001E-2</v>
      </c>
      <c r="N8" s="16">
        <v>3.03030303030303E-2</v>
      </c>
      <c r="O8" s="16">
        <v>0</v>
      </c>
      <c r="P8" s="16"/>
      <c r="Q8" s="16">
        <v>3.1976744186046499E-2</v>
      </c>
      <c r="R8" s="16"/>
      <c r="S8" s="16">
        <v>3.1766200762388799E-2</v>
      </c>
      <c r="T8" s="16"/>
      <c r="U8" s="16">
        <v>2.81923714759536E-2</v>
      </c>
      <c r="V8" s="16"/>
      <c r="W8" s="16">
        <v>2.4390243902439001E-2</v>
      </c>
      <c r="X8" s="16"/>
      <c r="Y8" s="16">
        <v>3.3730158730158701E-2</v>
      </c>
      <c r="Z8" s="16">
        <v>2.6515151515151499E-2</v>
      </c>
      <c r="AA8" s="16">
        <v>5.5555555555555601E-2</v>
      </c>
      <c r="AB8" s="16">
        <v>0</v>
      </c>
      <c r="AC8" s="16"/>
      <c r="AD8" s="16">
        <v>2.0547945205479499E-2</v>
      </c>
      <c r="AE8" s="16">
        <v>2.2222222222222199E-2</v>
      </c>
      <c r="AF8" s="16">
        <v>4.08163265306122E-2</v>
      </c>
      <c r="AG8" s="16">
        <v>3.8888888888888903E-2</v>
      </c>
      <c r="AH8" s="16">
        <v>3.2520325203252001E-2</v>
      </c>
      <c r="AI8" s="16">
        <v>4.7619047619047603E-2</v>
      </c>
      <c r="AJ8" s="16">
        <v>2.1739130434782601E-2</v>
      </c>
      <c r="AK8" s="16"/>
      <c r="AL8" s="16">
        <v>0</v>
      </c>
      <c r="AM8" s="16">
        <v>3.1496062992125998E-2</v>
      </c>
      <c r="AN8" s="16">
        <v>4.52488687782805E-2</v>
      </c>
      <c r="AO8" s="16">
        <v>2.15827338129496E-2</v>
      </c>
      <c r="AP8" s="16">
        <v>0</v>
      </c>
      <c r="AQ8" s="16">
        <v>0.04</v>
      </c>
      <c r="AR8" s="16">
        <v>0</v>
      </c>
      <c r="AS8" s="16">
        <v>0</v>
      </c>
      <c r="AT8" s="16">
        <v>4.81927710843374E-2</v>
      </c>
      <c r="AU8" s="16">
        <v>7.69230769230769E-2</v>
      </c>
      <c r="AV8" s="16">
        <v>6.0606060606060601E-2</v>
      </c>
      <c r="AW8" s="16">
        <v>0</v>
      </c>
    </row>
    <row r="9" spans="2:49" x14ac:dyDescent="0.35">
      <c r="B9" s="17" t="s">
        <v>458</v>
      </c>
      <c r="C9" s="16">
        <v>3.9360393603935999E-2</v>
      </c>
      <c r="D9" s="16">
        <v>1.21951219512195E-2</v>
      </c>
      <c r="E9" s="16">
        <v>5.22388059701493E-2</v>
      </c>
      <c r="F9" s="16">
        <v>5.8823529411764698E-2</v>
      </c>
      <c r="G9" s="16">
        <v>0</v>
      </c>
      <c r="H9" s="16">
        <v>0</v>
      </c>
      <c r="I9" s="16">
        <v>3.03030303030303E-2</v>
      </c>
      <c r="J9" s="16">
        <v>4.91803278688525E-2</v>
      </c>
      <c r="K9" s="16">
        <v>0.102564102564103</v>
      </c>
      <c r="L9" s="16">
        <v>0.05</v>
      </c>
      <c r="M9" s="16">
        <v>4.2253521126760597E-2</v>
      </c>
      <c r="N9" s="16">
        <v>3.03030303030303E-2</v>
      </c>
      <c r="O9" s="16">
        <v>0</v>
      </c>
      <c r="P9" s="16"/>
      <c r="Q9" s="16">
        <v>3.6337209302325597E-2</v>
      </c>
      <c r="R9" s="16"/>
      <c r="S9" s="16">
        <v>3.9390088945362098E-2</v>
      </c>
      <c r="T9" s="16"/>
      <c r="U9" s="16">
        <v>3.3167495854062999E-2</v>
      </c>
      <c r="V9" s="16"/>
      <c r="W9" s="16">
        <v>8.9430894308943104E-2</v>
      </c>
      <c r="X9" s="16"/>
      <c r="Y9" s="16">
        <v>5.1587301587301598E-2</v>
      </c>
      <c r="Z9" s="16">
        <v>1.5151515151515201E-2</v>
      </c>
      <c r="AA9" s="16">
        <v>5.5555555555555601E-2</v>
      </c>
      <c r="AB9" s="16">
        <v>0</v>
      </c>
      <c r="AC9" s="16"/>
      <c r="AD9" s="16">
        <v>3.42465753424658E-2</v>
      </c>
      <c r="AE9" s="16">
        <v>7.7777777777777807E-2</v>
      </c>
      <c r="AF9" s="16">
        <v>4.08163265306122E-2</v>
      </c>
      <c r="AG9" s="16">
        <v>2.7777777777777801E-2</v>
      </c>
      <c r="AH9" s="16">
        <v>4.8780487804878099E-2</v>
      </c>
      <c r="AI9" s="16">
        <v>2.3809523809523801E-2</v>
      </c>
      <c r="AJ9" s="16">
        <v>3.2608695652173898E-2</v>
      </c>
      <c r="AK9" s="16"/>
      <c r="AL9" s="16">
        <v>3.5087719298245598E-2</v>
      </c>
      <c r="AM9" s="16">
        <v>7.8740157480314994E-3</v>
      </c>
      <c r="AN9" s="16">
        <v>4.52488687782805E-2</v>
      </c>
      <c r="AO9" s="16">
        <v>1.4388489208633099E-2</v>
      </c>
      <c r="AP9" s="16">
        <v>0.105263157894737</v>
      </c>
      <c r="AQ9" s="16">
        <v>0.02</v>
      </c>
      <c r="AR9" s="16">
        <v>0</v>
      </c>
      <c r="AS9" s="16">
        <v>6.6666666666666693E-2</v>
      </c>
      <c r="AT9" s="16">
        <v>6.02409638554217E-2</v>
      </c>
      <c r="AU9" s="16">
        <v>0</v>
      </c>
      <c r="AV9" s="16">
        <v>6.0606060606060601E-2</v>
      </c>
      <c r="AW9" s="16">
        <v>0.116279069767442</v>
      </c>
    </row>
    <row r="10" spans="2:49" x14ac:dyDescent="0.35">
      <c r="B10" s="17" t="s">
        <v>459</v>
      </c>
      <c r="C10" s="16">
        <v>0.102091020910209</v>
      </c>
      <c r="D10" s="16">
        <v>0.12195121951219499</v>
      </c>
      <c r="E10" s="16">
        <v>0.12686567164179099</v>
      </c>
      <c r="F10" s="16">
        <v>8.40336134453782E-2</v>
      </c>
      <c r="G10" s="16">
        <v>0.133333333333333</v>
      </c>
      <c r="H10" s="16">
        <v>0.134615384615385</v>
      </c>
      <c r="I10" s="16">
        <v>6.0606060606060601E-2</v>
      </c>
      <c r="J10" s="16">
        <v>0.114754098360656</v>
      </c>
      <c r="K10" s="16">
        <v>5.1282051282051301E-2</v>
      </c>
      <c r="L10" s="16">
        <v>0.05</v>
      </c>
      <c r="M10" s="16">
        <v>0.12676056338028199</v>
      </c>
      <c r="N10" s="16">
        <v>0.12121212121212099</v>
      </c>
      <c r="O10" s="16">
        <v>6.25E-2</v>
      </c>
      <c r="P10" s="16"/>
      <c r="Q10" s="16">
        <v>9.8837209302325604E-2</v>
      </c>
      <c r="R10" s="16"/>
      <c r="S10" s="16">
        <v>0.10292249047014</v>
      </c>
      <c r="T10" s="16"/>
      <c r="U10" s="16">
        <v>8.6235489220563802E-2</v>
      </c>
      <c r="V10" s="16"/>
      <c r="W10" s="16">
        <v>0.154471544715447</v>
      </c>
      <c r="X10" s="16"/>
      <c r="Y10" s="16">
        <v>0.109126984126984</v>
      </c>
      <c r="Z10" s="16">
        <v>8.7121212121212099E-2</v>
      </c>
      <c r="AA10" s="16">
        <v>8.3333333333333301E-2</v>
      </c>
      <c r="AB10" s="16">
        <v>0.22222222222222199</v>
      </c>
      <c r="AC10" s="16"/>
      <c r="AD10" s="16">
        <v>0.13013698630136999</v>
      </c>
      <c r="AE10" s="16">
        <v>5.5555555555555601E-2</v>
      </c>
      <c r="AF10" s="16">
        <v>0.102040816326531</v>
      </c>
      <c r="AG10" s="16">
        <v>0.12777777777777799</v>
      </c>
      <c r="AH10" s="16">
        <v>7.3170731707317097E-2</v>
      </c>
      <c r="AI10" s="16">
        <v>7.1428571428571397E-2</v>
      </c>
      <c r="AJ10" s="16">
        <v>0.119565217391304</v>
      </c>
      <c r="AK10" s="16"/>
      <c r="AL10" s="16">
        <v>5.2631578947368397E-2</v>
      </c>
      <c r="AM10" s="16">
        <v>5.5118110236220499E-2</v>
      </c>
      <c r="AN10" s="16">
        <v>0.104072398190045</v>
      </c>
      <c r="AO10" s="16">
        <v>7.9136690647481994E-2</v>
      </c>
      <c r="AP10" s="16">
        <v>0.21052631578947401</v>
      </c>
      <c r="AQ10" s="16">
        <v>0.08</v>
      </c>
      <c r="AR10" s="16">
        <v>0</v>
      </c>
      <c r="AS10" s="16">
        <v>0</v>
      </c>
      <c r="AT10" s="16">
        <v>0.20481927710843401</v>
      </c>
      <c r="AU10" s="16">
        <v>0.230769230769231</v>
      </c>
      <c r="AV10" s="16">
        <v>0.18181818181818199</v>
      </c>
      <c r="AW10" s="16">
        <v>6.9767441860465101E-2</v>
      </c>
    </row>
    <row r="11" spans="2:49" x14ac:dyDescent="0.35">
      <c r="B11" s="17" t="s">
        <v>460</v>
      </c>
      <c r="C11" s="16">
        <v>0.31242312423124202</v>
      </c>
      <c r="D11" s="16">
        <v>0.37804878048780499</v>
      </c>
      <c r="E11" s="16">
        <v>0.26865671641791</v>
      </c>
      <c r="F11" s="16">
        <v>0.32773109243697501</v>
      </c>
      <c r="G11" s="16">
        <v>0.266666666666667</v>
      </c>
      <c r="H11" s="16">
        <v>0.28846153846153799</v>
      </c>
      <c r="I11" s="16">
        <v>0.31818181818181801</v>
      </c>
      <c r="J11" s="16">
        <v>0.39344262295082</v>
      </c>
      <c r="K11" s="16">
        <v>0.30769230769230799</v>
      </c>
      <c r="L11" s="16">
        <v>0.3125</v>
      </c>
      <c r="M11" s="16">
        <v>0.29577464788732399</v>
      </c>
      <c r="N11" s="16">
        <v>0.24242424242424199</v>
      </c>
      <c r="O11" s="16">
        <v>0.375</v>
      </c>
      <c r="P11" s="16"/>
      <c r="Q11" s="16">
        <v>0.30377906976744201</v>
      </c>
      <c r="R11" s="16"/>
      <c r="S11" s="16">
        <v>0.315120711562897</v>
      </c>
      <c r="T11" s="16"/>
      <c r="U11" s="16">
        <v>0.30016583747927</v>
      </c>
      <c r="V11" s="16"/>
      <c r="W11" s="16">
        <v>0.31707317073170699</v>
      </c>
      <c r="X11" s="16"/>
      <c r="Y11" s="16">
        <v>0.31150793650793701</v>
      </c>
      <c r="Z11" s="16">
        <v>0.30681818181818199</v>
      </c>
      <c r="AA11" s="16">
        <v>0.33333333333333298</v>
      </c>
      <c r="AB11" s="16">
        <v>0.44444444444444398</v>
      </c>
      <c r="AC11" s="16"/>
      <c r="AD11" s="16">
        <v>0.32191780821917798</v>
      </c>
      <c r="AE11" s="16">
        <v>0.3</v>
      </c>
      <c r="AF11" s="16">
        <v>0.32653061224489799</v>
      </c>
      <c r="AG11" s="16">
        <v>0.27777777777777801</v>
      </c>
      <c r="AH11" s="16">
        <v>0.38211382113821102</v>
      </c>
      <c r="AI11" s="16">
        <v>0.214285714285714</v>
      </c>
      <c r="AJ11" s="16">
        <v>0.35869565217391303</v>
      </c>
      <c r="AK11" s="16"/>
      <c r="AL11" s="16">
        <v>0.36842105263157898</v>
      </c>
      <c r="AM11" s="16">
        <v>0.29921259842519699</v>
      </c>
      <c r="AN11" s="16">
        <v>0.30769230769230799</v>
      </c>
      <c r="AO11" s="16">
        <v>0.26618705035971202</v>
      </c>
      <c r="AP11" s="16">
        <v>0.157894736842105</v>
      </c>
      <c r="AQ11" s="16">
        <v>0.3</v>
      </c>
      <c r="AR11" s="16">
        <v>1</v>
      </c>
      <c r="AS11" s="16">
        <v>0.4</v>
      </c>
      <c r="AT11" s="16">
        <v>0.34939759036144602</v>
      </c>
      <c r="AU11" s="16">
        <v>0.30769230769230799</v>
      </c>
      <c r="AV11" s="16">
        <v>0.39393939393939398</v>
      </c>
      <c r="AW11" s="16">
        <v>0.34883720930232598</v>
      </c>
    </row>
    <row r="12" spans="2:49" x14ac:dyDescent="0.35">
      <c r="B12" s="17" t="s">
        <v>461</v>
      </c>
      <c r="C12" s="19">
        <v>0.49323493234932297</v>
      </c>
      <c r="D12" s="19">
        <v>0.41463414634146301</v>
      </c>
      <c r="E12" s="19">
        <v>0.51492537313432796</v>
      </c>
      <c r="F12" s="19">
        <v>0.47058823529411797</v>
      </c>
      <c r="G12" s="19">
        <v>0.6</v>
      </c>
      <c r="H12" s="19">
        <v>0.51923076923076905</v>
      </c>
      <c r="I12" s="19">
        <v>0.54545454545454497</v>
      </c>
      <c r="J12" s="19">
        <v>0.36065573770491799</v>
      </c>
      <c r="K12" s="19">
        <v>0.512820512820513</v>
      </c>
      <c r="L12" s="19">
        <v>0.52500000000000002</v>
      </c>
      <c r="M12" s="19">
        <v>0.46478873239436602</v>
      </c>
      <c r="N12" s="19">
        <v>0.54545454545454497</v>
      </c>
      <c r="O12" s="19">
        <v>0.5</v>
      </c>
      <c r="P12" s="19"/>
      <c r="Q12" s="19">
        <v>0.50726744186046502</v>
      </c>
      <c r="R12" s="19"/>
      <c r="S12" s="19">
        <v>0.48919949174078797</v>
      </c>
      <c r="T12" s="19"/>
      <c r="U12" s="19">
        <v>0.52736318407960203</v>
      </c>
      <c r="V12" s="19"/>
      <c r="W12" s="19">
        <v>0.41463414634146301</v>
      </c>
      <c r="X12" s="19"/>
      <c r="Y12" s="19">
        <v>0.47222222222222199</v>
      </c>
      <c r="Z12" s="19">
        <v>0.54545454545454497</v>
      </c>
      <c r="AA12" s="19">
        <v>0.44444444444444398</v>
      </c>
      <c r="AB12" s="19">
        <v>0.33333333333333298</v>
      </c>
      <c r="AC12" s="19"/>
      <c r="AD12" s="19">
        <v>0.47945205479452102</v>
      </c>
      <c r="AE12" s="19">
        <v>0.52222222222222203</v>
      </c>
      <c r="AF12" s="19">
        <v>0.469387755102041</v>
      </c>
      <c r="AG12" s="19">
        <v>0.48888888888888898</v>
      </c>
      <c r="AH12" s="19">
        <v>0.439024390243902</v>
      </c>
      <c r="AI12" s="19">
        <v>0.64285714285714302</v>
      </c>
      <c r="AJ12" s="19">
        <v>0.45652173913043498</v>
      </c>
      <c r="AK12" s="19"/>
      <c r="AL12" s="19">
        <v>0.52631578947368396</v>
      </c>
      <c r="AM12" s="19">
        <v>0.57480314960629897</v>
      </c>
      <c r="AN12" s="19">
        <v>0.47058823529411797</v>
      </c>
      <c r="AO12" s="19">
        <v>0.597122302158273</v>
      </c>
      <c r="AP12" s="19">
        <v>0.52631578947368396</v>
      </c>
      <c r="AQ12" s="19">
        <v>0.54</v>
      </c>
      <c r="AR12" s="19">
        <v>0</v>
      </c>
      <c r="AS12" s="19">
        <v>0.53333333333333299</v>
      </c>
      <c r="AT12" s="19">
        <v>0.33734939759036098</v>
      </c>
      <c r="AU12" s="19">
        <v>0.38461538461538503</v>
      </c>
      <c r="AV12" s="19">
        <v>0.30303030303030298</v>
      </c>
      <c r="AW12" s="19">
        <v>0.44186046511627902</v>
      </c>
    </row>
    <row r="13" spans="2:49" x14ac:dyDescent="0.35">
      <c r="B13" s="17" t="s">
        <v>462</v>
      </c>
      <c r="C13" s="19">
        <v>2.0910209102091001E-2</v>
      </c>
      <c r="D13" s="19">
        <v>2.4390243902439001E-2</v>
      </c>
      <c r="E13" s="19">
        <v>7.4626865671641798E-3</v>
      </c>
      <c r="F13" s="19">
        <v>2.5210084033613401E-2</v>
      </c>
      <c r="G13" s="19">
        <v>0</v>
      </c>
      <c r="H13" s="19">
        <v>0</v>
      </c>
      <c r="I13" s="19">
        <v>3.03030303030303E-2</v>
      </c>
      <c r="J13" s="19">
        <v>4.91803278688525E-2</v>
      </c>
      <c r="K13" s="19">
        <v>0</v>
      </c>
      <c r="L13" s="19">
        <v>1.2500000000000001E-2</v>
      </c>
      <c r="M13" s="19">
        <v>4.2253521126760597E-2</v>
      </c>
      <c r="N13" s="19">
        <v>3.03030303030303E-2</v>
      </c>
      <c r="O13" s="19">
        <v>6.25E-2</v>
      </c>
      <c r="P13" s="19"/>
      <c r="Q13" s="19">
        <v>2.1802325581395301E-2</v>
      </c>
      <c r="R13" s="19"/>
      <c r="S13" s="19">
        <v>2.1601016518424401E-2</v>
      </c>
      <c r="T13" s="19"/>
      <c r="U13" s="19">
        <v>2.48756218905473E-2</v>
      </c>
      <c r="V13" s="19"/>
      <c r="W13" s="19">
        <v>0</v>
      </c>
      <c r="X13" s="19"/>
      <c r="Y13" s="19">
        <v>2.18253968253968E-2</v>
      </c>
      <c r="Z13" s="19">
        <v>1.8939393939393898E-2</v>
      </c>
      <c r="AA13" s="19">
        <v>2.7777777777777801E-2</v>
      </c>
      <c r="AB13" s="19">
        <v>0</v>
      </c>
      <c r="AC13" s="19"/>
      <c r="AD13" s="19">
        <v>1.3698630136986301E-2</v>
      </c>
      <c r="AE13" s="19">
        <v>2.2222222222222199E-2</v>
      </c>
      <c r="AF13" s="19">
        <v>2.04081632653061E-2</v>
      </c>
      <c r="AG13" s="19">
        <v>3.8888888888888903E-2</v>
      </c>
      <c r="AH13" s="19">
        <v>2.4390243902439001E-2</v>
      </c>
      <c r="AI13" s="19">
        <v>0</v>
      </c>
      <c r="AJ13" s="19">
        <v>1.0869565217391301E-2</v>
      </c>
      <c r="AK13" s="19"/>
      <c r="AL13" s="19">
        <v>1.7543859649122799E-2</v>
      </c>
      <c r="AM13" s="19">
        <v>3.1496062992125998E-2</v>
      </c>
      <c r="AN13" s="19">
        <v>2.7149321266968299E-2</v>
      </c>
      <c r="AO13" s="19">
        <v>2.15827338129496E-2</v>
      </c>
      <c r="AP13" s="19">
        <v>0</v>
      </c>
      <c r="AQ13" s="19">
        <v>0.02</v>
      </c>
      <c r="AR13" s="19">
        <v>0</v>
      </c>
      <c r="AS13" s="19">
        <v>0</v>
      </c>
      <c r="AT13" s="19">
        <v>0</v>
      </c>
      <c r="AU13" s="19">
        <v>0</v>
      </c>
      <c r="AV13" s="19">
        <v>0</v>
      </c>
      <c r="AW13" s="19">
        <v>2.32558139534884E-2</v>
      </c>
    </row>
    <row r="14" spans="2:49" x14ac:dyDescent="0.35">
      <c r="B14" s="17" t="s">
        <v>463</v>
      </c>
      <c r="C14" s="20">
        <v>0.734317343173432</v>
      </c>
      <c r="D14" s="20">
        <v>0.73170731707317105</v>
      </c>
      <c r="E14" s="20">
        <v>0.70149253731343297</v>
      </c>
      <c r="F14" s="20">
        <v>0.70588235294117696</v>
      </c>
      <c r="G14" s="20">
        <v>0.86666666666666703</v>
      </c>
      <c r="H14" s="20">
        <v>0.75</v>
      </c>
      <c r="I14" s="20">
        <v>0.81818181818181801</v>
      </c>
      <c r="J14" s="20">
        <v>0.67213114754098402</v>
      </c>
      <c r="K14" s="20">
        <v>0.69230769230769196</v>
      </c>
      <c r="L14" s="20">
        <v>0.73750000000000004</v>
      </c>
      <c r="M14" s="20">
        <v>0.69014084507042295</v>
      </c>
      <c r="N14" s="20">
        <v>0.72727272727272696</v>
      </c>
      <c r="O14" s="20">
        <v>0.875</v>
      </c>
      <c r="P14" s="20"/>
      <c r="Q14" s="20">
        <v>0.74273255813953498</v>
      </c>
      <c r="R14" s="20"/>
      <c r="S14" s="20">
        <v>0.73316391359593402</v>
      </c>
      <c r="T14" s="20"/>
      <c r="U14" s="20">
        <v>0.76616915422885601</v>
      </c>
      <c r="V14" s="20"/>
      <c r="W14" s="20">
        <v>0.61788617886178898</v>
      </c>
      <c r="X14" s="20"/>
      <c r="Y14" s="20">
        <v>0.69841269841269804</v>
      </c>
      <c r="Z14" s="20">
        <v>0.810606060606061</v>
      </c>
      <c r="AA14" s="20">
        <v>0.66666666666666696</v>
      </c>
      <c r="AB14" s="20">
        <v>0.77777777777777801</v>
      </c>
      <c r="AC14" s="20"/>
      <c r="AD14" s="20">
        <v>0.74657534246575297</v>
      </c>
      <c r="AE14" s="20">
        <v>0.72222222222222199</v>
      </c>
      <c r="AF14" s="20">
        <v>0.71428571428571397</v>
      </c>
      <c r="AG14" s="20">
        <v>0.7</v>
      </c>
      <c r="AH14" s="20">
        <v>0.73983739837398399</v>
      </c>
      <c r="AI14" s="20">
        <v>0.78571428571428603</v>
      </c>
      <c r="AJ14" s="20">
        <v>0.76086956521739102</v>
      </c>
      <c r="AK14" s="20"/>
      <c r="AL14" s="20">
        <v>0.859649122807017</v>
      </c>
      <c r="AM14" s="20">
        <v>0.83464566929133899</v>
      </c>
      <c r="AN14" s="20">
        <v>0.68778280542986403</v>
      </c>
      <c r="AO14" s="20">
        <v>0.82733812949640295</v>
      </c>
      <c r="AP14" s="20">
        <v>0.57894736842105299</v>
      </c>
      <c r="AQ14" s="20">
        <v>0.78</v>
      </c>
      <c r="AR14" s="20">
        <v>1</v>
      </c>
      <c r="AS14" s="20">
        <v>0.86666666666666703</v>
      </c>
      <c r="AT14" s="20">
        <v>0.57831325301204795</v>
      </c>
      <c r="AU14" s="20">
        <v>0.61538461538461497</v>
      </c>
      <c r="AV14" s="20">
        <v>0.57575757575757602</v>
      </c>
      <c r="AW14" s="20">
        <v>0.67441860465116299</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W19"/>
  <sheetViews>
    <sheetView showGridLines="0" workbookViewId="0">
      <pane xSplit="2" topLeftCell="C1" activePane="topRight" state="frozen"/>
      <selection pane="topRight" activeCell="C1" sqref="C1"/>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466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3.1980319803198001E-2</v>
      </c>
      <c r="D8" s="16">
        <v>3.65853658536585E-2</v>
      </c>
      <c r="E8" s="16">
        <v>3.7313432835820899E-2</v>
      </c>
      <c r="F8" s="16">
        <v>3.3613445378151301E-2</v>
      </c>
      <c r="G8" s="16">
        <v>0</v>
      </c>
      <c r="H8" s="16">
        <v>0</v>
      </c>
      <c r="I8" s="16">
        <v>0</v>
      </c>
      <c r="J8" s="16">
        <v>4.91803278688525E-2</v>
      </c>
      <c r="K8" s="16">
        <v>5.1282051282051301E-2</v>
      </c>
      <c r="L8" s="16">
        <v>7.4999999999999997E-2</v>
      </c>
      <c r="M8" s="16">
        <v>2.8169014084507001E-2</v>
      </c>
      <c r="N8" s="16">
        <v>3.03030303030303E-2</v>
      </c>
      <c r="O8" s="16">
        <v>0</v>
      </c>
      <c r="P8" s="16"/>
      <c r="Q8" s="16">
        <v>3.6337209302325597E-2</v>
      </c>
      <c r="R8" s="16"/>
      <c r="S8" s="16">
        <v>3.3036848792884398E-2</v>
      </c>
      <c r="T8" s="16"/>
      <c r="U8" s="16">
        <v>3.3167495854062999E-2</v>
      </c>
      <c r="V8" s="16"/>
      <c r="W8" s="16">
        <v>2.4390243902439001E-2</v>
      </c>
      <c r="X8" s="16"/>
      <c r="Y8" s="16">
        <v>3.1746031746031703E-2</v>
      </c>
      <c r="Z8" s="16">
        <v>3.4090909090909102E-2</v>
      </c>
      <c r="AA8" s="16">
        <v>2.7777777777777801E-2</v>
      </c>
      <c r="AB8" s="16">
        <v>0</v>
      </c>
      <c r="AC8" s="16"/>
      <c r="AD8" s="16">
        <v>4.1095890410958902E-2</v>
      </c>
      <c r="AE8" s="16">
        <v>4.4444444444444398E-2</v>
      </c>
      <c r="AF8" s="16">
        <v>3.06122448979592E-2</v>
      </c>
      <c r="AG8" s="16">
        <v>2.2222222222222199E-2</v>
      </c>
      <c r="AH8" s="16">
        <v>3.2520325203252001E-2</v>
      </c>
      <c r="AI8" s="16">
        <v>4.7619047619047603E-2</v>
      </c>
      <c r="AJ8" s="16">
        <v>1.0869565217391301E-2</v>
      </c>
      <c r="AK8" s="16"/>
      <c r="AL8" s="16">
        <v>0</v>
      </c>
      <c r="AM8" s="16">
        <v>3.1496062992125998E-2</v>
      </c>
      <c r="AN8" s="16">
        <v>3.6199095022624403E-2</v>
      </c>
      <c r="AO8" s="16">
        <v>5.0359712230215799E-2</v>
      </c>
      <c r="AP8" s="16">
        <v>0</v>
      </c>
      <c r="AQ8" s="16">
        <v>0</v>
      </c>
      <c r="AR8" s="16">
        <v>0</v>
      </c>
      <c r="AS8" s="16">
        <v>6.6666666666666693E-2</v>
      </c>
      <c r="AT8" s="16">
        <v>4.81927710843374E-2</v>
      </c>
      <c r="AU8" s="16">
        <v>0</v>
      </c>
      <c r="AV8" s="16">
        <v>0</v>
      </c>
      <c r="AW8" s="16">
        <v>2.32558139534884E-2</v>
      </c>
    </row>
    <row r="9" spans="2:49" x14ac:dyDescent="0.35">
      <c r="B9" s="17" t="s">
        <v>458</v>
      </c>
      <c r="C9" s="16">
        <v>2.5830258302582999E-2</v>
      </c>
      <c r="D9" s="16">
        <v>2.4390243902439001E-2</v>
      </c>
      <c r="E9" s="16">
        <v>1.49253731343284E-2</v>
      </c>
      <c r="F9" s="16">
        <v>4.20168067226891E-2</v>
      </c>
      <c r="G9" s="16">
        <v>3.3333333333333298E-2</v>
      </c>
      <c r="H9" s="16">
        <v>0</v>
      </c>
      <c r="I9" s="16">
        <v>0</v>
      </c>
      <c r="J9" s="16">
        <v>3.2786885245901599E-2</v>
      </c>
      <c r="K9" s="16">
        <v>2.5641025641025599E-2</v>
      </c>
      <c r="L9" s="16">
        <v>2.5000000000000001E-2</v>
      </c>
      <c r="M9" s="16">
        <v>4.2253521126760597E-2</v>
      </c>
      <c r="N9" s="16">
        <v>3.03030303030303E-2</v>
      </c>
      <c r="O9" s="16">
        <v>6.25E-2</v>
      </c>
      <c r="P9" s="16"/>
      <c r="Q9" s="16">
        <v>2.4709302325581401E-2</v>
      </c>
      <c r="R9" s="16"/>
      <c r="S9" s="16">
        <v>2.5412960609911099E-2</v>
      </c>
      <c r="T9" s="16"/>
      <c r="U9" s="16">
        <v>2.3217247097844101E-2</v>
      </c>
      <c r="V9" s="16"/>
      <c r="W9" s="16">
        <v>3.2520325203252001E-2</v>
      </c>
      <c r="X9" s="16"/>
      <c r="Y9" s="16">
        <v>2.7777777777777801E-2</v>
      </c>
      <c r="Z9" s="16">
        <v>1.8939393939393898E-2</v>
      </c>
      <c r="AA9" s="16">
        <v>2.7777777777777801E-2</v>
      </c>
      <c r="AB9" s="16">
        <v>0.11111111111111099</v>
      </c>
      <c r="AC9" s="16"/>
      <c r="AD9" s="16">
        <v>2.0547945205479499E-2</v>
      </c>
      <c r="AE9" s="16">
        <v>1.1111111111111099E-2</v>
      </c>
      <c r="AF9" s="16">
        <v>1.02040816326531E-2</v>
      </c>
      <c r="AG9" s="16">
        <v>3.3333333333333298E-2</v>
      </c>
      <c r="AH9" s="16">
        <v>4.0650406504064998E-2</v>
      </c>
      <c r="AI9" s="16">
        <v>3.5714285714285698E-2</v>
      </c>
      <c r="AJ9" s="16">
        <v>2.1739130434782601E-2</v>
      </c>
      <c r="AK9" s="16"/>
      <c r="AL9" s="16">
        <v>1.7543859649122799E-2</v>
      </c>
      <c r="AM9" s="16">
        <v>7.8740157480314994E-3</v>
      </c>
      <c r="AN9" s="16">
        <v>2.7149321266968299E-2</v>
      </c>
      <c r="AO9" s="16">
        <v>2.8776978417266199E-2</v>
      </c>
      <c r="AP9" s="16">
        <v>5.2631578947368397E-2</v>
      </c>
      <c r="AQ9" s="16">
        <v>0.02</v>
      </c>
      <c r="AR9" s="16">
        <v>0</v>
      </c>
      <c r="AS9" s="16">
        <v>6.6666666666666693E-2</v>
      </c>
      <c r="AT9" s="16">
        <v>3.6144578313252997E-2</v>
      </c>
      <c r="AU9" s="16">
        <v>0</v>
      </c>
      <c r="AV9" s="16">
        <v>3.03030303030303E-2</v>
      </c>
      <c r="AW9" s="16">
        <v>4.6511627906976702E-2</v>
      </c>
    </row>
    <row r="10" spans="2:49" x14ac:dyDescent="0.35">
      <c r="B10" s="17" t="s">
        <v>459</v>
      </c>
      <c r="C10" s="16">
        <v>0.11439114391143899</v>
      </c>
      <c r="D10" s="16">
        <v>8.5365853658536606E-2</v>
      </c>
      <c r="E10" s="16">
        <v>0.111940298507463</v>
      </c>
      <c r="F10" s="16">
        <v>0.13445378151260501</v>
      </c>
      <c r="G10" s="16">
        <v>0.133333333333333</v>
      </c>
      <c r="H10" s="16">
        <v>0.15384615384615399</v>
      </c>
      <c r="I10" s="16">
        <v>0.13636363636363599</v>
      </c>
      <c r="J10" s="16">
        <v>0.13114754098360701</v>
      </c>
      <c r="K10" s="16">
        <v>0.128205128205128</v>
      </c>
      <c r="L10" s="16">
        <v>3.7499999999999999E-2</v>
      </c>
      <c r="M10" s="16">
        <v>0.154929577464789</v>
      </c>
      <c r="N10" s="16">
        <v>6.0606060606060601E-2</v>
      </c>
      <c r="O10" s="16">
        <v>6.25E-2</v>
      </c>
      <c r="P10" s="16"/>
      <c r="Q10" s="16">
        <v>0.107558139534884</v>
      </c>
      <c r="R10" s="16"/>
      <c r="S10" s="16">
        <v>0.113087674714104</v>
      </c>
      <c r="T10" s="16"/>
      <c r="U10" s="16">
        <v>0.104477611940299</v>
      </c>
      <c r="V10" s="16"/>
      <c r="W10" s="16">
        <v>0.211382113821138</v>
      </c>
      <c r="X10" s="16"/>
      <c r="Y10" s="16">
        <v>0.103174603174603</v>
      </c>
      <c r="Z10" s="16">
        <v>0.125</v>
      </c>
      <c r="AA10" s="16">
        <v>0.16666666666666699</v>
      </c>
      <c r="AB10" s="16">
        <v>0.22222222222222199</v>
      </c>
      <c r="AC10" s="16"/>
      <c r="AD10" s="16">
        <v>0.123287671232877</v>
      </c>
      <c r="AE10" s="16">
        <v>0.11111111111111099</v>
      </c>
      <c r="AF10" s="16">
        <v>9.1836734693877597E-2</v>
      </c>
      <c r="AG10" s="16">
        <v>0.133333333333333</v>
      </c>
      <c r="AH10" s="16">
        <v>4.8780487804878099E-2</v>
      </c>
      <c r="AI10" s="16">
        <v>8.3333333333333301E-2</v>
      </c>
      <c r="AJ10" s="16">
        <v>0.20652173913043501</v>
      </c>
      <c r="AK10" s="16"/>
      <c r="AL10" s="16">
        <v>0.21052631578947401</v>
      </c>
      <c r="AM10" s="16">
        <v>8.6614173228346497E-2</v>
      </c>
      <c r="AN10" s="16">
        <v>0.122171945701357</v>
      </c>
      <c r="AO10" s="16">
        <v>2.8776978417266199E-2</v>
      </c>
      <c r="AP10" s="16">
        <v>0.26315789473684198</v>
      </c>
      <c r="AQ10" s="16">
        <v>0.08</v>
      </c>
      <c r="AR10" s="16">
        <v>0</v>
      </c>
      <c r="AS10" s="16">
        <v>6.6666666666666693E-2</v>
      </c>
      <c r="AT10" s="16">
        <v>0.14457831325301199</v>
      </c>
      <c r="AU10" s="16">
        <v>7.69230769230769E-2</v>
      </c>
      <c r="AV10" s="16">
        <v>0.15151515151515199</v>
      </c>
      <c r="AW10" s="16">
        <v>0.162790697674419</v>
      </c>
    </row>
    <row r="11" spans="2:49" x14ac:dyDescent="0.35">
      <c r="B11" s="17" t="s">
        <v>460</v>
      </c>
      <c r="C11" s="16">
        <v>0.296432964329643</v>
      </c>
      <c r="D11" s="16">
        <v>0.353658536585366</v>
      </c>
      <c r="E11" s="16">
        <v>0.29104477611940299</v>
      </c>
      <c r="F11" s="16">
        <v>0.310924369747899</v>
      </c>
      <c r="G11" s="16">
        <v>0.28333333333333299</v>
      </c>
      <c r="H11" s="16">
        <v>0.32692307692307698</v>
      </c>
      <c r="I11" s="16">
        <v>0.27272727272727298</v>
      </c>
      <c r="J11" s="16">
        <v>0.19672131147541</v>
      </c>
      <c r="K11" s="16">
        <v>0.20512820512820501</v>
      </c>
      <c r="L11" s="16">
        <v>0.36249999999999999</v>
      </c>
      <c r="M11" s="16">
        <v>0.23943661971831001</v>
      </c>
      <c r="N11" s="16">
        <v>0.33333333333333298</v>
      </c>
      <c r="O11" s="16">
        <v>0.4375</v>
      </c>
      <c r="P11" s="16"/>
      <c r="Q11" s="16">
        <v>0.29941860465116299</v>
      </c>
      <c r="R11" s="16"/>
      <c r="S11" s="16">
        <v>0.29987293519695002</v>
      </c>
      <c r="T11" s="16"/>
      <c r="U11" s="16">
        <v>0.30182421227197298</v>
      </c>
      <c r="V11" s="16"/>
      <c r="W11" s="16">
        <v>0.292682926829268</v>
      </c>
      <c r="X11" s="16"/>
      <c r="Y11" s="16">
        <v>0.30357142857142899</v>
      </c>
      <c r="Z11" s="16">
        <v>0.28409090909090901</v>
      </c>
      <c r="AA11" s="16">
        <v>0.30555555555555602</v>
      </c>
      <c r="AB11" s="16">
        <v>0.22222222222222199</v>
      </c>
      <c r="AC11" s="16"/>
      <c r="AD11" s="16">
        <v>0.301369863013699</v>
      </c>
      <c r="AE11" s="16">
        <v>0.211111111111111</v>
      </c>
      <c r="AF11" s="16">
        <v>0.32653061224489799</v>
      </c>
      <c r="AG11" s="16">
        <v>0.3</v>
      </c>
      <c r="AH11" s="16">
        <v>0.31707317073170699</v>
      </c>
      <c r="AI11" s="16">
        <v>0.28571428571428598</v>
      </c>
      <c r="AJ11" s="16">
        <v>0.315217391304348</v>
      </c>
      <c r="AK11" s="16"/>
      <c r="AL11" s="16">
        <v>0.29824561403508798</v>
      </c>
      <c r="AM11" s="16">
        <v>0.267716535433071</v>
      </c>
      <c r="AN11" s="16">
        <v>0.32579185520361997</v>
      </c>
      <c r="AO11" s="16">
        <v>0.30935251798561197</v>
      </c>
      <c r="AP11" s="16">
        <v>0.21052631578947401</v>
      </c>
      <c r="AQ11" s="16">
        <v>0.26</v>
      </c>
      <c r="AR11" s="16">
        <v>1</v>
      </c>
      <c r="AS11" s="16">
        <v>0.4</v>
      </c>
      <c r="AT11" s="16">
        <v>0.313253012048193</v>
      </c>
      <c r="AU11" s="16">
        <v>0.38461538461538503</v>
      </c>
      <c r="AV11" s="16">
        <v>0.15151515151515199</v>
      </c>
      <c r="AW11" s="16">
        <v>0.32558139534883701</v>
      </c>
    </row>
    <row r="12" spans="2:49" x14ac:dyDescent="0.35">
      <c r="B12" s="17" t="s">
        <v>461</v>
      </c>
      <c r="C12" s="19">
        <v>0.51537515375153797</v>
      </c>
      <c r="D12" s="19">
        <v>0.47560975609756101</v>
      </c>
      <c r="E12" s="19">
        <v>0.537313432835821</v>
      </c>
      <c r="F12" s="19">
        <v>0.46218487394958002</v>
      </c>
      <c r="G12" s="19">
        <v>0.55000000000000004</v>
      </c>
      <c r="H12" s="19">
        <v>0.5</v>
      </c>
      <c r="I12" s="19">
        <v>0.59090909090909105</v>
      </c>
      <c r="J12" s="19">
        <v>0.55737704918032804</v>
      </c>
      <c r="K12" s="19">
        <v>0.58974358974358998</v>
      </c>
      <c r="L12" s="19">
        <v>0.48749999999999999</v>
      </c>
      <c r="M12" s="19">
        <v>0.50704225352112697</v>
      </c>
      <c r="N12" s="19">
        <v>0.51515151515151503</v>
      </c>
      <c r="O12" s="19">
        <v>0.375</v>
      </c>
      <c r="P12" s="19"/>
      <c r="Q12" s="19">
        <v>0.51744186046511598</v>
      </c>
      <c r="R12" s="19"/>
      <c r="S12" s="19">
        <v>0.51334180432020304</v>
      </c>
      <c r="T12" s="19"/>
      <c r="U12" s="19">
        <v>0.52238805970149205</v>
      </c>
      <c r="V12" s="19"/>
      <c r="W12" s="19">
        <v>0.439024390243902</v>
      </c>
      <c r="X12" s="19"/>
      <c r="Y12" s="19">
        <v>0.51984126984126999</v>
      </c>
      <c r="Z12" s="19">
        <v>0.51893939393939403</v>
      </c>
      <c r="AA12" s="19">
        <v>0.47222222222222199</v>
      </c>
      <c r="AB12" s="19">
        <v>0.33333333333333298</v>
      </c>
      <c r="AC12" s="19"/>
      <c r="AD12" s="19">
        <v>0.50684931506849296</v>
      </c>
      <c r="AE12" s="19">
        <v>0.6</v>
      </c>
      <c r="AF12" s="19">
        <v>0.530612244897959</v>
      </c>
      <c r="AG12" s="19">
        <v>0.483333333333333</v>
      </c>
      <c r="AH12" s="19">
        <v>0.54471544715447195</v>
      </c>
      <c r="AI12" s="19">
        <v>0.53571428571428603</v>
      </c>
      <c r="AJ12" s="19">
        <v>0.434782608695652</v>
      </c>
      <c r="AK12" s="19"/>
      <c r="AL12" s="19">
        <v>0.45614035087719301</v>
      </c>
      <c r="AM12" s="19">
        <v>0.58267716535433101</v>
      </c>
      <c r="AN12" s="19">
        <v>0.47058823529411797</v>
      </c>
      <c r="AO12" s="19">
        <v>0.56115107913669104</v>
      </c>
      <c r="AP12" s="19">
        <v>0.47368421052631599</v>
      </c>
      <c r="AQ12" s="19">
        <v>0.64</v>
      </c>
      <c r="AR12" s="19">
        <v>0</v>
      </c>
      <c r="AS12" s="19">
        <v>0.4</v>
      </c>
      <c r="AT12" s="19">
        <v>0.44578313253011997</v>
      </c>
      <c r="AU12" s="19">
        <v>0.53846153846153799</v>
      </c>
      <c r="AV12" s="19">
        <v>0.66666666666666696</v>
      </c>
      <c r="AW12" s="19">
        <v>0.418604651162791</v>
      </c>
    </row>
    <row r="13" spans="2:49" x14ac:dyDescent="0.35">
      <c r="B13" s="17" t="s">
        <v>462</v>
      </c>
      <c r="C13" s="19">
        <v>1.5990159901599001E-2</v>
      </c>
      <c r="D13" s="19">
        <v>2.4390243902439001E-2</v>
      </c>
      <c r="E13" s="19">
        <v>7.4626865671641798E-3</v>
      </c>
      <c r="F13" s="19">
        <v>1.6806722689075598E-2</v>
      </c>
      <c r="G13" s="19">
        <v>0</v>
      </c>
      <c r="H13" s="19">
        <v>1.9230769230769201E-2</v>
      </c>
      <c r="I13" s="19">
        <v>0</v>
      </c>
      <c r="J13" s="19">
        <v>3.2786885245901599E-2</v>
      </c>
      <c r="K13" s="19">
        <v>0</v>
      </c>
      <c r="L13" s="19">
        <v>1.2500000000000001E-2</v>
      </c>
      <c r="M13" s="19">
        <v>2.8169014084507001E-2</v>
      </c>
      <c r="N13" s="19">
        <v>3.03030303030303E-2</v>
      </c>
      <c r="O13" s="19">
        <v>6.25E-2</v>
      </c>
      <c r="P13" s="19"/>
      <c r="Q13" s="19">
        <v>1.4534883720930199E-2</v>
      </c>
      <c r="R13" s="19"/>
      <c r="S13" s="19">
        <v>1.52477763659466E-2</v>
      </c>
      <c r="T13" s="19"/>
      <c r="U13" s="19">
        <v>1.49253731343284E-2</v>
      </c>
      <c r="V13" s="19"/>
      <c r="W13" s="19">
        <v>0</v>
      </c>
      <c r="X13" s="19"/>
      <c r="Y13" s="19">
        <v>1.38888888888889E-2</v>
      </c>
      <c r="Z13" s="19">
        <v>1.8939393939393898E-2</v>
      </c>
      <c r="AA13" s="19">
        <v>0</v>
      </c>
      <c r="AB13" s="19">
        <v>0.11111111111111099</v>
      </c>
      <c r="AC13" s="19"/>
      <c r="AD13" s="19">
        <v>6.8493150684931503E-3</v>
      </c>
      <c r="AE13" s="19">
        <v>2.2222222222222199E-2</v>
      </c>
      <c r="AF13" s="19">
        <v>1.02040816326531E-2</v>
      </c>
      <c r="AG13" s="19">
        <v>2.7777777777777801E-2</v>
      </c>
      <c r="AH13" s="19">
        <v>1.6260162601626001E-2</v>
      </c>
      <c r="AI13" s="19">
        <v>1.1904761904761901E-2</v>
      </c>
      <c r="AJ13" s="19">
        <v>1.0869565217391301E-2</v>
      </c>
      <c r="AK13" s="19"/>
      <c r="AL13" s="19">
        <v>1.7543859649122799E-2</v>
      </c>
      <c r="AM13" s="19">
        <v>2.3622047244094498E-2</v>
      </c>
      <c r="AN13" s="19">
        <v>1.8099547511312201E-2</v>
      </c>
      <c r="AO13" s="19">
        <v>2.15827338129496E-2</v>
      </c>
      <c r="AP13" s="19">
        <v>0</v>
      </c>
      <c r="AQ13" s="19">
        <v>0</v>
      </c>
      <c r="AR13" s="19">
        <v>0</v>
      </c>
      <c r="AS13" s="19">
        <v>0</v>
      </c>
      <c r="AT13" s="19">
        <v>1.20481927710843E-2</v>
      </c>
      <c r="AU13" s="19">
        <v>0</v>
      </c>
      <c r="AV13" s="19">
        <v>0</v>
      </c>
      <c r="AW13" s="19">
        <v>2.32558139534884E-2</v>
      </c>
    </row>
    <row r="14" spans="2:49" x14ac:dyDescent="0.35">
      <c r="B14" s="17" t="s">
        <v>463</v>
      </c>
      <c r="C14" s="20">
        <v>0.75399753997539998</v>
      </c>
      <c r="D14" s="20">
        <v>0.76829268292682895</v>
      </c>
      <c r="E14" s="20">
        <v>0.77611940298507498</v>
      </c>
      <c r="F14" s="20">
        <v>0.69747899159663895</v>
      </c>
      <c r="G14" s="20">
        <v>0.8</v>
      </c>
      <c r="H14" s="20">
        <v>0.82692307692307698</v>
      </c>
      <c r="I14" s="20">
        <v>0.86363636363636398</v>
      </c>
      <c r="J14" s="20">
        <v>0.67213114754098402</v>
      </c>
      <c r="K14" s="20">
        <v>0.71794871794871795</v>
      </c>
      <c r="L14" s="20">
        <v>0.75</v>
      </c>
      <c r="M14" s="20">
        <v>0.676056338028169</v>
      </c>
      <c r="N14" s="20">
        <v>0.78787878787878796</v>
      </c>
      <c r="O14" s="20">
        <v>0.75</v>
      </c>
      <c r="P14" s="20"/>
      <c r="Q14" s="20">
        <v>0.75581395348837199</v>
      </c>
      <c r="R14" s="20"/>
      <c r="S14" s="20">
        <v>0.75476493011435797</v>
      </c>
      <c r="T14" s="20"/>
      <c r="U14" s="20">
        <v>0.76782752902155904</v>
      </c>
      <c r="V14" s="20"/>
      <c r="W14" s="20">
        <v>0.67479674796748002</v>
      </c>
      <c r="X14" s="20"/>
      <c r="Y14" s="20">
        <v>0.76388888888888895</v>
      </c>
      <c r="Z14" s="20">
        <v>0.75</v>
      </c>
      <c r="AA14" s="20">
        <v>0.72222222222222199</v>
      </c>
      <c r="AB14" s="20">
        <v>0.44444444444444398</v>
      </c>
      <c r="AC14" s="20"/>
      <c r="AD14" s="20">
        <v>0.74657534246575297</v>
      </c>
      <c r="AE14" s="20">
        <v>0.75555555555555598</v>
      </c>
      <c r="AF14" s="20">
        <v>0.81632653061224503</v>
      </c>
      <c r="AG14" s="20">
        <v>0.72777777777777797</v>
      </c>
      <c r="AH14" s="20">
        <v>0.78861788617886197</v>
      </c>
      <c r="AI14" s="20">
        <v>0.73809523809523803</v>
      </c>
      <c r="AJ14" s="20">
        <v>0.71739130434782605</v>
      </c>
      <c r="AK14" s="20"/>
      <c r="AL14" s="20">
        <v>0.73684210526315796</v>
      </c>
      <c r="AM14" s="20">
        <v>0.81102362204724399</v>
      </c>
      <c r="AN14" s="20">
        <v>0.73303167420814497</v>
      </c>
      <c r="AO14" s="20">
        <v>0.79136690647482</v>
      </c>
      <c r="AP14" s="20">
        <v>0.63157894736842102</v>
      </c>
      <c r="AQ14" s="20">
        <v>0.88</v>
      </c>
      <c r="AR14" s="20">
        <v>1</v>
      </c>
      <c r="AS14" s="20">
        <v>0.66666666666666696</v>
      </c>
      <c r="AT14" s="20">
        <v>0.67469879518072295</v>
      </c>
      <c r="AU14" s="20">
        <v>0.92307692307692302</v>
      </c>
      <c r="AV14" s="20">
        <v>0.78787878787878796</v>
      </c>
      <c r="AW14" s="20">
        <v>0.67441860465116299</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467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2.7060270602706001E-2</v>
      </c>
      <c r="D8" s="16">
        <v>2.4390243902439001E-2</v>
      </c>
      <c r="E8" s="16">
        <v>2.9850746268656699E-2</v>
      </c>
      <c r="F8" s="16">
        <v>1.6806722689075598E-2</v>
      </c>
      <c r="G8" s="16">
        <v>0</v>
      </c>
      <c r="H8" s="16">
        <v>3.8461538461538498E-2</v>
      </c>
      <c r="I8" s="16">
        <v>0</v>
      </c>
      <c r="J8" s="16">
        <v>4.91803278688525E-2</v>
      </c>
      <c r="K8" s="16">
        <v>5.1282051282051301E-2</v>
      </c>
      <c r="L8" s="16">
        <v>0.05</v>
      </c>
      <c r="M8" s="16">
        <v>1.4084507042253501E-2</v>
      </c>
      <c r="N8" s="16">
        <v>6.0606060606060601E-2</v>
      </c>
      <c r="O8" s="16">
        <v>0</v>
      </c>
      <c r="P8" s="16"/>
      <c r="Q8" s="16">
        <v>3.0523255813953501E-2</v>
      </c>
      <c r="R8" s="16"/>
      <c r="S8" s="16">
        <v>2.7954256670902199E-2</v>
      </c>
      <c r="T8" s="16"/>
      <c r="U8" s="16">
        <v>3.1509121061359897E-2</v>
      </c>
      <c r="V8" s="16"/>
      <c r="W8" s="16">
        <v>1.6260162601626001E-2</v>
      </c>
      <c r="X8" s="16"/>
      <c r="Y8" s="16">
        <v>1.7857142857142901E-2</v>
      </c>
      <c r="Z8" s="16">
        <v>3.7878787878787901E-2</v>
      </c>
      <c r="AA8" s="16">
        <v>8.3333333333333301E-2</v>
      </c>
      <c r="AB8" s="16">
        <v>0</v>
      </c>
      <c r="AC8" s="16"/>
      <c r="AD8" s="16">
        <v>1.3698630136986301E-2</v>
      </c>
      <c r="AE8" s="16">
        <v>3.3333333333333298E-2</v>
      </c>
      <c r="AF8" s="16">
        <v>5.10204081632653E-2</v>
      </c>
      <c r="AG8" s="16">
        <v>1.6666666666666701E-2</v>
      </c>
      <c r="AH8" s="16">
        <v>4.0650406504064998E-2</v>
      </c>
      <c r="AI8" s="16">
        <v>3.5714285714285698E-2</v>
      </c>
      <c r="AJ8" s="16">
        <v>1.0869565217391301E-2</v>
      </c>
      <c r="AK8" s="16"/>
      <c r="AL8" s="16">
        <v>1.7543859649122799E-2</v>
      </c>
      <c r="AM8" s="16">
        <v>3.1496062992125998E-2</v>
      </c>
      <c r="AN8" s="16">
        <v>3.1674208144796399E-2</v>
      </c>
      <c r="AO8" s="16">
        <v>3.5971223021582698E-2</v>
      </c>
      <c r="AP8" s="16">
        <v>0</v>
      </c>
      <c r="AQ8" s="16">
        <v>0.02</v>
      </c>
      <c r="AR8" s="16">
        <v>0</v>
      </c>
      <c r="AS8" s="16">
        <v>6.6666666666666693E-2</v>
      </c>
      <c r="AT8" s="16">
        <v>1.20481927710843E-2</v>
      </c>
      <c r="AU8" s="16">
        <v>0</v>
      </c>
      <c r="AV8" s="16">
        <v>0</v>
      </c>
      <c r="AW8" s="16">
        <v>2.32558139534884E-2</v>
      </c>
    </row>
    <row r="9" spans="2:49" x14ac:dyDescent="0.35">
      <c r="B9" s="17" t="s">
        <v>458</v>
      </c>
      <c r="C9" s="16">
        <v>1.8450184501845001E-2</v>
      </c>
      <c r="D9" s="16">
        <v>1.21951219512195E-2</v>
      </c>
      <c r="E9" s="16">
        <v>2.2388059701492501E-2</v>
      </c>
      <c r="F9" s="16">
        <v>1.6806722689075598E-2</v>
      </c>
      <c r="G9" s="16">
        <v>0</v>
      </c>
      <c r="H9" s="16">
        <v>3.8461538461538498E-2</v>
      </c>
      <c r="I9" s="16">
        <v>1.5151515151515201E-2</v>
      </c>
      <c r="J9" s="16">
        <v>0</v>
      </c>
      <c r="K9" s="16">
        <v>2.5641025641025599E-2</v>
      </c>
      <c r="L9" s="16">
        <v>2.5000000000000001E-2</v>
      </c>
      <c r="M9" s="16">
        <v>1.4084507042253501E-2</v>
      </c>
      <c r="N9" s="16">
        <v>6.0606060606060601E-2</v>
      </c>
      <c r="O9" s="16">
        <v>0</v>
      </c>
      <c r="P9" s="16"/>
      <c r="Q9" s="16">
        <v>2.0348837209302299E-2</v>
      </c>
      <c r="R9" s="16"/>
      <c r="S9" s="16">
        <v>1.9059720457433298E-2</v>
      </c>
      <c r="T9" s="16"/>
      <c r="U9" s="16">
        <v>1.99004975124378E-2</v>
      </c>
      <c r="V9" s="16"/>
      <c r="W9" s="16">
        <v>3.2520325203252001E-2</v>
      </c>
      <c r="X9" s="16"/>
      <c r="Y9" s="16">
        <v>2.3809523809523801E-2</v>
      </c>
      <c r="Z9" s="16">
        <v>1.13636363636364E-2</v>
      </c>
      <c r="AA9" s="16">
        <v>0</v>
      </c>
      <c r="AB9" s="16">
        <v>0</v>
      </c>
      <c r="AC9" s="16"/>
      <c r="AD9" s="16">
        <v>3.42465753424658E-2</v>
      </c>
      <c r="AE9" s="16">
        <v>1.1111111111111099E-2</v>
      </c>
      <c r="AF9" s="16">
        <v>2.04081632653061E-2</v>
      </c>
      <c r="AG9" s="16">
        <v>1.6666666666666701E-2</v>
      </c>
      <c r="AH9" s="16">
        <v>8.1300813008130107E-3</v>
      </c>
      <c r="AI9" s="16">
        <v>1.1904761904761901E-2</v>
      </c>
      <c r="AJ9" s="16">
        <v>2.1739130434782601E-2</v>
      </c>
      <c r="AK9" s="16"/>
      <c r="AL9" s="16">
        <v>1.7543859649122799E-2</v>
      </c>
      <c r="AM9" s="16">
        <v>0</v>
      </c>
      <c r="AN9" s="16">
        <v>2.2624434389140299E-2</v>
      </c>
      <c r="AO9" s="16">
        <v>1.4388489208633099E-2</v>
      </c>
      <c r="AP9" s="16">
        <v>0</v>
      </c>
      <c r="AQ9" s="16">
        <v>0.02</v>
      </c>
      <c r="AR9" s="16">
        <v>0</v>
      </c>
      <c r="AS9" s="16">
        <v>0</v>
      </c>
      <c r="AT9" s="16">
        <v>2.40963855421687E-2</v>
      </c>
      <c r="AU9" s="16">
        <v>0</v>
      </c>
      <c r="AV9" s="16">
        <v>3.03030303030303E-2</v>
      </c>
      <c r="AW9" s="16">
        <v>0</v>
      </c>
    </row>
    <row r="10" spans="2:49" x14ac:dyDescent="0.35">
      <c r="B10" s="17" t="s">
        <v>459</v>
      </c>
      <c r="C10" s="16">
        <v>0.100861008610086</v>
      </c>
      <c r="D10" s="16">
        <v>8.5365853658536606E-2</v>
      </c>
      <c r="E10" s="16">
        <v>8.2089552238805999E-2</v>
      </c>
      <c r="F10" s="16">
        <v>9.2436974789915999E-2</v>
      </c>
      <c r="G10" s="16">
        <v>0.116666666666667</v>
      </c>
      <c r="H10" s="16">
        <v>0.134615384615385</v>
      </c>
      <c r="I10" s="16">
        <v>0.12121212121212099</v>
      </c>
      <c r="J10" s="16">
        <v>0.14754098360655701</v>
      </c>
      <c r="K10" s="16">
        <v>0.102564102564103</v>
      </c>
      <c r="L10" s="16">
        <v>0.1</v>
      </c>
      <c r="M10" s="16">
        <v>0.11267605633802801</v>
      </c>
      <c r="N10" s="16">
        <v>3.03030303030303E-2</v>
      </c>
      <c r="O10" s="16">
        <v>6.25E-2</v>
      </c>
      <c r="P10" s="16"/>
      <c r="Q10" s="16">
        <v>9.4476744186046499E-2</v>
      </c>
      <c r="R10" s="16"/>
      <c r="S10" s="16">
        <v>9.6569250317662003E-2</v>
      </c>
      <c r="T10" s="16"/>
      <c r="U10" s="16">
        <v>9.1210613598673301E-2</v>
      </c>
      <c r="V10" s="16"/>
      <c r="W10" s="16">
        <v>0.146341463414634</v>
      </c>
      <c r="X10" s="16"/>
      <c r="Y10" s="16">
        <v>9.9206349206349201E-2</v>
      </c>
      <c r="Z10" s="16">
        <v>9.8484848484848495E-2</v>
      </c>
      <c r="AA10" s="16">
        <v>0.13888888888888901</v>
      </c>
      <c r="AB10" s="16">
        <v>0.11111111111111099</v>
      </c>
      <c r="AC10" s="16"/>
      <c r="AD10" s="16">
        <v>0.102739726027397</v>
      </c>
      <c r="AE10" s="16">
        <v>8.8888888888888906E-2</v>
      </c>
      <c r="AF10" s="16">
        <v>6.1224489795918401E-2</v>
      </c>
      <c r="AG10" s="16">
        <v>0.116666666666667</v>
      </c>
      <c r="AH10" s="16">
        <v>0.105691056910569</v>
      </c>
      <c r="AI10" s="16">
        <v>5.95238095238095E-2</v>
      </c>
      <c r="AJ10" s="16">
        <v>0.15217391304347799</v>
      </c>
      <c r="AK10" s="16"/>
      <c r="AL10" s="16">
        <v>7.0175438596491196E-2</v>
      </c>
      <c r="AM10" s="16">
        <v>5.5118110236220499E-2</v>
      </c>
      <c r="AN10" s="16">
        <v>0.12669683257918599</v>
      </c>
      <c r="AO10" s="16">
        <v>8.6330935251798593E-2</v>
      </c>
      <c r="AP10" s="16">
        <v>0.105263157894737</v>
      </c>
      <c r="AQ10" s="16">
        <v>0.06</v>
      </c>
      <c r="AR10" s="16">
        <v>0</v>
      </c>
      <c r="AS10" s="16">
        <v>6.6666666666666693E-2</v>
      </c>
      <c r="AT10" s="16">
        <v>0.120481927710843</v>
      </c>
      <c r="AU10" s="16">
        <v>0.15384615384615399</v>
      </c>
      <c r="AV10" s="16">
        <v>0.15151515151515199</v>
      </c>
      <c r="AW10" s="16">
        <v>0.13953488372093001</v>
      </c>
    </row>
    <row r="11" spans="2:49" x14ac:dyDescent="0.35">
      <c r="B11" s="17" t="s">
        <v>460</v>
      </c>
      <c r="C11" s="16">
        <v>0.28905289052890498</v>
      </c>
      <c r="D11" s="16">
        <v>0.292682926829268</v>
      </c>
      <c r="E11" s="16">
        <v>0.25373134328358199</v>
      </c>
      <c r="F11" s="16">
        <v>0.35294117647058798</v>
      </c>
      <c r="G11" s="16">
        <v>0.28333333333333299</v>
      </c>
      <c r="H11" s="16">
        <v>0.30769230769230799</v>
      </c>
      <c r="I11" s="16">
        <v>0.28787878787878801</v>
      </c>
      <c r="J11" s="16">
        <v>0.36065573770491799</v>
      </c>
      <c r="K11" s="16">
        <v>0.230769230769231</v>
      </c>
      <c r="L11" s="16">
        <v>0.26250000000000001</v>
      </c>
      <c r="M11" s="16">
        <v>0.183098591549296</v>
      </c>
      <c r="N11" s="16">
        <v>0.39393939393939398</v>
      </c>
      <c r="O11" s="16">
        <v>0.3125</v>
      </c>
      <c r="P11" s="16"/>
      <c r="Q11" s="16">
        <v>0.28197674418604701</v>
      </c>
      <c r="R11" s="16"/>
      <c r="S11" s="16">
        <v>0.29479034307496799</v>
      </c>
      <c r="T11" s="16"/>
      <c r="U11" s="16">
        <v>0.280265339966833</v>
      </c>
      <c r="V11" s="16"/>
      <c r="W11" s="16">
        <v>0.33333333333333298</v>
      </c>
      <c r="X11" s="16"/>
      <c r="Y11" s="16">
        <v>0.297619047619048</v>
      </c>
      <c r="Z11" s="16">
        <v>0.26136363636363602</v>
      </c>
      <c r="AA11" s="16">
        <v>0.36111111111111099</v>
      </c>
      <c r="AB11" s="16">
        <v>0.33333333333333298</v>
      </c>
      <c r="AC11" s="16"/>
      <c r="AD11" s="16">
        <v>0.32876712328767099</v>
      </c>
      <c r="AE11" s="16">
        <v>0.25555555555555598</v>
      </c>
      <c r="AF11" s="16">
        <v>0.30612244897959201</v>
      </c>
      <c r="AG11" s="16">
        <v>0.28888888888888897</v>
      </c>
      <c r="AH11" s="16">
        <v>0.31707317073170699</v>
      </c>
      <c r="AI11" s="16">
        <v>0.214285714285714</v>
      </c>
      <c r="AJ11" s="16">
        <v>0.27173913043478298</v>
      </c>
      <c r="AK11" s="16"/>
      <c r="AL11" s="16">
        <v>0.33333333333333298</v>
      </c>
      <c r="AM11" s="16">
        <v>0.21259842519684999</v>
      </c>
      <c r="AN11" s="16">
        <v>0.32579185520361997</v>
      </c>
      <c r="AO11" s="16">
        <v>0.25179856115107901</v>
      </c>
      <c r="AP11" s="16">
        <v>0.36842105263157898</v>
      </c>
      <c r="AQ11" s="16">
        <v>0.22</v>
      </c>
      <c r="AR11" s="16">
        <v>0.5</v>
      </c>
      <c r="AS11" s="16">
        <v>0.266666666666667</v>
      </c>
      <c r="AT11" s="16">
        <v>0.30120481927710802</v>
      </c>
      <c r="AU11" s="16">
        <v>0.15384615384615399</v>
      </c>
      <c r="AV11" s="16">
        <v>0.48484848484848497</v>
      </c>
      <c r="AW11" s="16">
        <v>0.34883720930232598</v>
      </c>
    </row>
    <row r="12" spans="2:49" x14ac:dyDescent="0.35">
      <c r="B12" s="17" t="s">
        <v>461</v>
      </c>
      <c r="C12" s="19">
        <v>0.54735547355473602</v>
      </c>
      <c r="D12" s="19">
        <v>0.54878048780487798</v>
      </c>
      <c r="E12" s="19">
        <v>0.59701492537313405</v>
      </c>
      <c r="F12" s="19">
        <v>0.495798319327731</v>
      </c>
      <c r="G12" s="19">
        <v>0.6</v>
      </c>
      <c r="H12" s="19">
        <v>0.480769230769231</v>
      </c>
      <c r="I12" s="19">
        <v>0.57575757575757602</v>
      </c>
      <c r="J12" s="19">
        <v>0.42622950819672101</v>
      </c>
      <c r="K12" s="19">
        <v>0.58974358974358998</v>
      </c>
      <c r="L12" s="19">
        <v>0.5625</v>
      </c>
      <c r="M12" s="19">
        <v>0.63380281690140805</v>
      </c>
      <c r="N12" s="19">
        <v>0.42424242424242398</v>
      </c>
      <c r="O12" s="19">
        <v>0.5625</v>
      </c>
      <c r="P12" s="19"/>
      <c r="Q12" s="19">
        <v>0.55523255813953498</v>
      </c>
      <c r="R12" s="19"/>
      <c r="S12" s="19">
        <v>0.54510800508259205</v>
      </c>
      <c r="T12" s="19"/>
      <c r="U12" s="19">
        <v>0.55721393034825895</v>
      </c>
      <c r="V12" s="19"/>
      <c r="W12" s="19">
        <v>0.46341463414634099</v>
      </c>
      <c r="X12" s="19"/>
      <c r="Y12" s="19">
        <v>0.54960317460317498</v>
      </c>
      <c r="Z12" s="19">
        <v>0.560606060606061</v>
      </c>
      <c r="AA12" s="19">
        <v>0.41666666666666702</v>
      </c>
      <c r="AB12" s="19">
        <v>0.55555555555555602</v>
      </c>
      <c r="AC12" s="19"/>
      <c r="AD12" s="19">
        <v>0.50684931506849296</v>
      </c>
      <c r="AE12" s="19">
        <v>0.6</v>
      </c>
      <c r="AF12" s="19">
        <v>0.56122448979591799</v>
      </c>
      <c r="AG12" s="19">
        <v>0.51666666666666705</v>
      </c>
      <c r="AH12" s="19">
        <v>0.52845528455284596</v>
      </c>
      <c r="AI12" s="19">
        <v>0.67857142857142905</v>
      </c>
      <c r="AJ12" s="19">
        <v>0.51086956521739102</v>
      </c>
      <c r="AK12" s="19"/>
      <c r="AL12" s="19">
        <v>0.54385964912280704</v>
      </c>
      <c r="AM12" s="19">
        <v>0.69291338582677198</v>
      </c>
      <c r="AN12" s="19">
        <v>0.47058823529411797</v>
      </c>
      <c r="AO12" s="19">
        <v>0.58992805755395705</v>
      </c>
      <c r="AP12" s="19">
        <v>0.52631578947368396</v>
      </c>
      <c r="AQ12" s="19">
        <v>0.66</v>
      </c>
      <c r="AR12" s="19">
        <v>0</v>
      </c>
      <c r="AS12" s="19">
        <v>0.6</v>
      </c>
      <c r="AT12" s="19">
        <v>0.54216867469879504</v>
      </c>
      <c r="AU12" s="19">
        <v>0.61538461538461497</v>
      </c>
      <c r="AV12" s="19">
        <v>0.33333333333333298</v>
      </c>
      <c r="AW12" s="19">
        <v>0.46511627906976699</v>
      </c>
    </row>
    <row r="13" spans="2:49" x14ac:dyDescent="0.35">
      <c r="B13" s="17" t="s">
        <v>462</v>
      </c>
      <c r="C13" s="19">
        <v>1.7220172201721999E-2</v>
      </c>
      <c r="D13" s="19">
        <v>3.65853658536585E-2</v>
      </c>
      <c r="E13" s="19">
        <v>1.49253731343284E-2</v>
      </c>
      <c r="F13" s="19">
        <v>2.5210084033613401E-2</v>
      </c>
      <c r="G13" s="19">
        <v>0</v>
      </c>
      <c r="H13" s="19">
        <v>0</v>
      </c>
      <c r="I13" s="19">
        <v>0</v>
      </c>
      <c r="J13" s="19">
        <v>1.63934426229508E-2</v>
      </c>
      <c r="K13" s="19">
        <v>0</v>
      </c>
      <c r="L13" s="19">
        <v>0</v>
      </c>
      <c r="M13" s="19">
        <v>4.2253521126760597E-2</v>
      </c>
      <c r="N13" s="19">
        <v>3.03030303030303E-2</v>
      </c>
      <c r="O13" s="19">
        <v>6.25E-2</v>
      </c>
      <c r="P13" s="19"/>
      <c r="Q13" s="19">
        <v>1.74418604651163E-2</v>
      </c>
      <c r="R13" s="19"/>
      <c r="S13" s="19">
        <v>1.6518424396442199E-2</v>
      </c>
      <c r="T13" s="19"/>
      <c r="U13" s="19">
        <v>1.99004975124378E-2</v>
      </c>
      <c r="V13" s="19"/>
      <c r="W13" s="19">
        <v>8.1300813008130107E-3</v>
      </c>
      <c r="X13" s="19"/>
      <c r="Y13" s="19">
        <v>1.1904761904761901E-2</v>
      </c>
      <c r="Z13" s="19">
        <v>3.03030303030303E-2</v>
      </c>
      <c r="AA13" s="19">
        <v>0</v>
      </c>
      <c r="AB13" s="19">
        <v>0</v>
      </c>
      <c r="AC13" s="19"/>
      <c r="AD13" s="19">
        <v>1.3698630136986301E-2</v>
      </c>
      <c r="AE13" s="19">
        <v>1.1111111111111099E-2</v>
      </c>
      <c r="AF13" s="19">
        <v>0</v>
      </c>
      <c r="AG13" s="19">
        <v>4.4444444444444398E-2</v>
      </c>
      <c r="AH13" s="19">
        <v>0</v>
      </c>
      <c r="AI13" s="19">
        <v>0</v>
      </c>
      <c r="AJ13" s="19">
        <v>3.2608695652173898E-2</v>
      </c>
      <c r="AK13" s="19"/>
      <c r="AL13" s="19">
        <v>1.7543859649122799E-2</v>
      </c>
      <c r="AM13" s="19">
        <v>7.8740157480314994E-3</v>
      </c>
      <c r="AN13" s="19">
        <v>2.2624434389140299E-2</v>
      </c>
      <c r="AO13" s="19">
        <v>2.15827338129496E-2</v>
      </c>
      <c r="AP13" s="19">
        <v>0</v>
      </c>
      <c r="AQ13" s="19">
        <v>0.02</v>
      </c>
      <c r="AR13" s="19">
        <v>0.5</v>
      </c>
      <c r="AS13" s="19">
        <v>0</v>
      </c>
      <c r="AT13" s="19">
        <v>0</v>
      </c>
      <c r="AU13" s="19">
        <v>7.69230769230769E-2</v>
      </c>
      <c r="AV13" s="19">
        <v>0</v>
      </c>
      <c r="AW13" s="19">
        <v>2.32558139534884E-2</v>
      </c>
    </row>
    <row r="14" spans="2:49" x14ac:dyDescent="0.35">
      <c r="B14" s="17" t="s">
        <v>463</v>
      </c>
      <c r="C14" s="20">
        <v>0.79089790897908996</v>
      </c>
      <c r="D14" s="20">
        <v>0.80487804878048796</v>
      </c>
      <c r="E14" s="20">
        <v>0.79850746268656703</v>
      </c>
      <c r="F14" s="20">
        <v>0.81512605042016795</v>
      </c>
      <c r="G14" s="20">
        <v>0.88333333333333297</v>
      </c>
      <c r="H14" s="20">
        <v>0.71153846153846201</v>
      </c>
      <c r="I14" s="20">
        <v>0.84848484848484895</v>
      </c>
      <c r="J14" s="20">
        <v>0.73770491803278704</v>
      </c>
      <c r="K14" s="20">
        <v>0.74358974358974395</v>
      </c>
      <c r="L14" s="20">
        <v>0.75</v>
      </c>
      <c r="M14" s="20">
        <v>0.78873239436619702</v>
      </c>
      <c r="N14" s="20">
        <v>0.69696969696969702</v>
      </c>
      <c r="O14" s="20">
        <v>0.875</v>
      </c>
      <c r="P14" s="20"/>
      <c r="Q14" s="20">
        <v>0.78633720930232598</v>
      </c>
      <c r="R14" s="20"/>
      <c r="S14" s="20">
        <v>0.79288437102922504</v>
      </c>
      <c r="T14" s="20"/>
      <c r="U14" s="20">
        <v>0.78606965174129395</v>
      </c>
      <c r="V14" s="20"/>
      <c r="W14" s="20">
        <v>0.74796747967479704</v>
      </c>
      <c r="X14" s="20"/>
      <c r="Y14" s="20">
        <v>0.80555555555555602</v>
      </c>
      <c r="Z14" s="20">
        <v>0.77272727272727304</v>
      </c>
      <c r="AA14" s="20">
        <v>0.69444444444444398</v>
      </c>
      <c r="AB14" s="20">
        <v>0.88888888888888895</v>
      </c>
      <c r="AC14" s="20"/>
      <c r="AD14" s="20">
        <v>0.78767123287671204</v>
      </c>
      <c r="AE14" s="20">
        <v>0.81111111111111101</v>
      </c>
      <c r="AF14" s="20">
        <v>0.79591836734693899</v>
      </c>
      <c r="AG14" s="20">
        <v>0.77222222222222203</v>
      </c>
      <c r="AH14" s="20">
        <v>0.79674796747967502</v>
      </c>
      <c r="AI14" s="20">
        <v>0.84523809523809501</v>
      </c>
      <c r="AJ14" s="20">
        <v>0.75</v>
      </c>
      <c r="AK14" s="20"/>
      <c r="AL14" s="20">
        <v>0.84210526315789502</v>
      </c>
      <c r="AM14" s="20">
        <v>0.87401574803149595</v>
      </c>
      <c r="AN14" s="20">
        <v>0.74208144796380104</v>
      </c>
      <c r="AO14" s="20">
        <v>0.79136690647482</v>
      </c>
      <c r="AP14" s="20">
        <v>0.89473684210526305</v>
      </c>
      <c r="AQ14" s="20">
        <v>0.84</v>
      </c>
      <c r="AR14" s="20">
        <v>0.5</v>
      </c>
      <c r="AS14" s="20">
        <v>0.8</v>
      </c>
      <c r="AT14" s="20">
        <v>0.80722891566265098</v>
      </c>
      <c r="AU14" s="20">
        <v>0.76923076923076905</v>
      </c>
      <c r="AV14" s="20">
        <v>0.78787878787878796</v>
      </c>
      <c r="AW14" s="20">
        <v>0.79069767441860495</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468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1.7220172201721999E-2</v>
      </c>
      <c r="D8" s="16">
        <v>1.21951219512195E-2</v>
      </c>
      <c r="E8" s="16">
        <v>2.2388059701492501E-2</v>
      </c>
      <c r="F8" s="16">
        <v>1.6806722689075598E-2</v>
      </c>
      <c r="G8" s="16">
        <v>1.6666666666666701E-2</v>
      </c>
      <c r="H8" s="16">
        <v>3.8461538461538498E-2</v>
      </c>
      <c r="I8" s="16">
        <v>0</v>
      </c>
      <c r="J8" s="16">
        <v>0</v>
      </c>
      <c r="K8" s="16">
        <v>0</v>
      </c>
      <c r="L8" s="16">
        <v>2.5000000000000001E-2</v>
      </c>
      <c r="M8" s="16">
        <v>2.8169014084507001E-2</v>
      </c>
      <c r="N8" s="16">
        <v>0</v>
      </c>
      <c r="O8" s="16">
        <v>6.25E-2</v>
      </c>
      <c r="P8" s="16"/>
      <c r="Q8" s="16">
        <v>1.8895348837209301E-2</v>
      </c>
      <c r="R8" s="16"/>
      <c r="S8" s="16">
        <v>1.6518424396442199E-2</v>
      </c>
      <c r="T8" s="16"/>
      <c r="U8" s="16">
        <v>1.8242122719734698E-2</v>
      </c>
      <c r="V8" s="16"/>
      <c r="W8" s="16">
        <v>3.2520325203252001E-2</v>
      </c>
      <c r="X8" s="16"/>
      <c r="Y8" s="16">
        <v>2.18253968253968E-2</v>
      </c>
      <c r="Z8" s="16">
        <v>1.13636363636364E-2</v>
      </c>
      <c r="AA8" s="16">
        <v>0</v>
      </c>
      <c r="AB8" s="16">
        <v>0</v>
      </c>
      <c r="AC8" s="16"/>
      <c r="AD8" s="16">
        <v>1.3698630136986301E-2</v>
      </c>
      <c r="AE8" s="16">
        <v>1.1111111111111099E-2</v>
      </c>
      <c r="AF8" s="16">
        <v>3.06122448979592E-2</v>
      </c>
      <c r="AG8" s="16">
        <v>1.6666666666666701E-2</v>
      </c>
      <c r="AH8" s="16">
        <v>2.4390243902439001E-2</v>
      </c>
      <c r="AI8" s="16">
        <v>2.3809523809523801E-2</v>
      </c>
      <c r="AJ8" s="16">
        <v>0</v>
      </c>
      <c r="AK8" s="16"/>
      <c r="AL8" s="16">
        <v>0</v>
      </c>
      <c r="AM8" s="16">
        <v>2.3622047244094498E-2</v>
      </c>
      <c r="AN8" s="16">
        <v>4.0723981900452497E-2</v>
      </c>
      <c r="AO8" s="16">
        <v>7.1942446043165497E-3</v>
      </c>
      <c r="AP8" s="16">
        <v>0</v>
      </c>
      <c r="AQ8" s="16">
        <v>0</v>
      </c>
      <c r="AR8" s="16">
        <v>0</v>
      </c>
      <c r="AS8" s="16">
        <v>0</v>
      </c>
      <c r="AT8" s="16">
        <v>1.20481927710843E-2</v>
      </c>
      <c r="AU8" s="16">
        <v>0</v>
      </c>
      <c r="AV8" s="16">
        <v>0</v>
      </c>
      <c r="AW8" s="16">
        <v>0</v>
      </c>
    </row>
    <row r="9" spans="2:49" x14ac:dyDescent="0.35">
      <c r="B9" s="17" t="s">
        <v>458</v>
      </c>
      <c r="C9" s="16">
        <v>8.3640836408364103E-2</v>
      </c>
      <c r="D9" s="16">
        <v>3.65853658536585E-2</v>
      </c>
      <c r="E9" s="16">
        <v>0.111940298507463</v>
      </c>
      <c r="F9" s="16">
        <v>0.11764705882352899</v>
      </c>
      <c r="G9" s="16">
        <v>0.133333333333333</v>
      </c>
      <c r="H9" s="16">
        <v>0</v>
      </c>
      <c r="I9" s="16">
        <v>4.5454545454545497E-2</v>
      </c>
      <c r="J9" s="16">
        <v>8.1967213114754106E-2</v>
      </c>
      <c r="K9" s="16">
        <v>2.5641025641025599E-2</v>
      </c>
      <c r="L9" s="16">
        <v>0.1125</v>
      </c>
      <c r="M9" s="16">
        <v>5.63380281690141E-2</v>
      </c>
      <c r="N9" s="16">
        <v>0.15151515151515199</v>
      </c>
      <c r="O9" s="16">
        <v>6.25E-2</v>
      </c>
      <c r="P9" s="16"/>
      <c r="Q9" s="16">
        <v>9.1569767441860503E-2</v>
      </c>
      <c r="R9" s="16"/>
      <c r="S9" s="16">
        <v>8.3862770012706506E-2</v>
      </c>
      <c r="T9" s="16"/>
      <c r="U9" s="16">
        <v>9.1210613598673301E-2</v>
      </c>
      <c r="V9" s="16"/>
      <c r="W9" s="16">
        <v>0.154471544715447</v>
      </c>
      <c r="X9" s="16"/>
      <c r="Y9" s="16">
        <v>9.1269841269841306E-2</v>
      </c>
      <c r="Z9" s="16">
        <v>7.1969696969697003E-2</v>
      </c>
      <c r="AA9" s="16">
        <v>8.3333333333333301E-2</v>
      </c>
      <c r="AB9" s="16">
        <v>0</v>
      </c>
      <c r="AC9" s="16"/>
      <c r="AD9" s="16">
        <v>8.2191780821917804E-2</v>
      </c>
      <c r="AE9" s="16">
        <v>0.1</v>
      </c>
      <c r="AF9" s="16">
        <v>6.1224489795918401E-2</v>
      </c>
      <c r="AG9" s="16">
        <v>9.44444444444444E-2</v>
      </c>
      <c r="AH9" s="16">
        <v>6.50406504065041E-2</v>
      </c>
      <c r="AI9" s="16">
        <v>7.1428571428571397E-2</v>
      </c>
      <c r="AJ9" s="16">
        <v>0.108695652173913</v>
      </c>
      <c r="AK9" s="16"/>
      <c r="AL9" s="16">
        <v>7.0175438596491196E-2</v>
      </c>
      <c r="AM9" s="16">
        <v>6.2992125984251995E-2</v>
      </c>
      <c r="AN9" s="16">
        <v>9.0497737556561098E-2</v>
      </c>
      <c r="AO9" s="16">
        <v>8.6330935251798593E-2</v>
      </c>
      <c r="AP9" s="16">
        <v>0.105263157894737</v>
      </c>
      <c r="AQ9" s="16">
        <v>0.14000000000000001</v>
      </c>
      <c r="AR9" s="16">
        <v>0</v>
      </c>
      <c r="AS9" s="16">
        <v>6.6666666666666693E-2</v>
      </c>
      <c r="AT9" s="16">
        <v>9.6385542168674704E-2</v>
      </c>
      <c r="AU9" s="16">
        <v>7.69230769230769E-2</v>
      </c>
      <c r="AV9" s="16">
        <v>3.03030303030303E-2</v>
      </c>
      <c r="AW9" s="16">
        <v>6.9767441860465101E-2</v>
      </c>
    </row>
    <row r="10" spans="2:49" x14ac:dyDescent="0.35">
      <c r="B10" s="17" t="s">
        <v>459</v>
      </c>
      <c r="C10" s="16">
        <v>0.227552275522755</v>
      </c>
      <c r="D10" s="16">
        <v>0.18292682926829301</v>
      </c>
      <c r="E10" s="16">
        <v>0.14925373134328401</v>
      </c>
      <c r="F10" s="16">
        <v>0.23529411764705899</v>
      </c>
      <c r="G10" s="16">
        <v>0.116666666666667</v>
      </c>
      <c r="H10" s="16">
        <v>0.40384615384615402</v>
      </c>
      <c r="I10" s="16">
        <v>0.24242424242424199</v>
      </c>
      <c r="J10" s="16">
        <v>0.36065573770491799</v>
      </c>
      <c r="K10" s="16">
        <v>0.20512820512820501</v>
      </c>
      <c r="L10" s="16">
        <v>0.21249999999999999</v>
      </c>
      <c r="M10" s="16">
        <v>0.323943661971831</v>
      </c>
      <c r="N10" s="16">
        <v>0.15151515151515199</v>
      </c>
      <c r="O10" s="16">
        <v>0.1875</v>
      </c>
      <c r="P10" s="16"/>
      <c r="Q10" s="16">
        <v>0.226744186046512</v>
      </c>
      <c r="R10" s="16"/>
      <c r="S10" s="16">
        <v>0.22998729351969499</v>
      </c>
      <c r="T10" s="16"/>
      <c r="U10" s="16">
        <v>0.217247097844113</v>
      </c>
      <c r="V10" s="16"/>
      <c r="W10" s="16">
        <v>0.22764227642276399</v>
      </c>
      <c r="X10" s="16"/>
      <c r="Y10" s="16">
        <v>0.23611111111111099</v>
      </c>
      <c r="Z10" s="16">
        <v>0.204545454545455</v>
      </c>
      <c r="AA10" s="16">
        <v>0.22222222222222199</v>
      </c>
      <c r="AB10" s="16">
        <v>0.44444444444444398</v>
      </c>
      <c r="AC10" s="16"/>
      <c r="AD10" s="16">
        <v>0.31506849315068503</v>
      </c>
      <c r="AE10" s="16">
        <v>0.22222222222222199</v>
      </c>
      <c r="AF10" s="16">
        <v>0.26530612244898</v>
      </c>
      <c r="AG10" s="16">
        <v>0.194444444444444</v>
      </c>
      <c r="AH10" s="16">
        <v>0.203252032520325</v>
      </c>
      <c r="AI10" s="16">
        <v>0.15476190476190499</v>
      </c>
      <c r="AJ10" s="16">
        <v>0.217391304347826</v>
      </c>
      <c r="AK10" s="16"/>
      <c r="AL10" s="16">
        <v>0.36842105263157898</v>
      </c>
      <c r="AM10" s="16">
        <v>0.15748031496063</v>
      </c>
      <c r="AN10" s="16">
        <v>0.22624434389140299</v>
      </c>
      <c r="AO10" s="16">
        <v>0.18705035971223</v>
      </c>
      <c r="AP10" s="16">
        <v>0.21052631578947401</v>
      </c>
      <c r="AQ10" s="16">
        <v>0.14000000000000001</v>
      </c>
      <c r="AR10" s="16">
        <v>0.5</v>
      </c>
      <c r="AS10" s="16">
        <v>0.4</v>
      </c>
      <c r="AT10" s="16">
        <v>0.30120481927710802</v>
      </c>
      <c r="AU10" s="16">
        <v>0.230769230769231</v>
      </c>
      <c r="AV10" s="16">
        <v>0.27272727272727298</v>
      </c>
      <c r="AW10" s="16">
        <v>0.232558139534884</v>
      </c>
    </row>
    <row r="11" spans="2:49" x14ac:dyDescent="0.35">
      <c r="B11" s="17" t="s">
        <v>460</v>
      </c>
      <c r="C11" s="16">
        <v>0.30627306273062699</v>
      </c>
      <c r="D11" s="16">
        <v>0.36585365853658502</v>
      </c>
      <c r="E11" s="16">
        <v>0.33582089552238797</v>
      </c>
      <c r="F11" s="16">
        <v>0.24369747899159699</v>
      </c>
      <c r="G11" s="16">
        <v>0.3</v>
      </c>
      <c r="H11" s="16">
        <v>0.19230769230769201</v>
      </c>
      <c r="I11" s="16">
        <v>0.31818181818181801</v>
      </c>
      <c r="J11" s="16">
        <v>0.27868852459016402</v>
      </c>
      <c r="K11" s="16">
        <v>0.35897435897435898</v>
      </c>
      <c r="L11" s="16">
        <v>0.38750000000000001</v>
      </c>
      <c r="M11" s="16">
        <v>0.23943661971831001</v>
      </c>
      <c r="N11" s="16">
        <v>0.39393939393939398</v>
      </c>
      <c r="O11" s="16">
        <v>0.25</v>
      </c>
      <c r="P11" s="16"/>
      <c r="Q11" s="16">
        <v>0.30087209302325602</v>
      </c>
      <c r="R11" s="16"/>
      <c r="S11" s="16">
        <v>0.31003811944091503</v>
      </c>
      <c r="T11" s="16"/>
      <c r="U11" s="16">
        <v>0.29850746268656703</v>
      </c>
      <c r="V11" s="16"/>
      <c r="W11" s="16">
        <v>0.30894308943089399</v>
      </c>
      <c r="X11" s="16"/>
      <c r="Y11" s="16">
        <v>0.30158730158730201</v>
      </c>
      <c r="Z11" s="16">
        <v>0.34469696969697</v>
      </c>
      <c r="AA11" s="16">
        <v>0.11111111111111099</v>
      </c>
      <c r="AB11" s="16">
        <v>0.22222222222222199</v>
      </c>
      <c r="AC11" s="16"/>
      <c r="AD11" s="16">
        <v>0.24657534246575299</v>
      </c>
      <c r="AE11" s="16">
        <v>0.31111111111111101</v>
      </c>
      <c r="AF11" s="16">
        <v>0.33673469387755101</v>
      </c>
      <c r="AG11" s="16">
        <v>0.32222222222222202</v>
      </c>
      <c r="AH11" s="16">
        <v>0.36585365853658502</v>
      </c>
      <c r="AI11" s="16">
        <v>0.32142857142857101</v>
      </c>
      <c r="AJ11" s="16">
        <v>0.23913043478260901</v>
      </c>
      <c r="AK11" s="16"/>
      <c r="AL11" s="16">
        <v>0.22807017543859601</v>
      </c>
      <c r="AM11" s="16">
        <v>0.30708661417322802</v>
      </c>
      <c r="AN11" s="16">
        <v>0.29411764705882398</v>
      </c>
      <c r="AO11" s="16">
        <v>0.33093525179856098</v>
      </c>
      <c r="AP11" s="16">
        <v>0.157894736842105</v>
      </c>
      <c r="AQ11" s="16">
        <v>0.26</v>
      </c>
      <c r="AR11" s="16">
        <v>0.5</v>
      </c>
      <c r="AS11" s="16">
        <v>0.33333333333333298</v>
      </c>
      <c r="AT11" s="16">
        <v>0.33734939759036098</v>
      </c>
      <c r="AU11" s="16">
        <v>0.230769230769231</v>
      </c>
      <c r="AV11" s="16">
        <v>0.39393939393939398</v>
      </c>
      <c r="AW11" s="16">
        <v>0.372093023255814</v>
      </c>
    </row>
    <row r="12" spans="2:49" x14ac:dyDescent="0.35">
      <c r="B12" s="17" t="s">
        <v>461</v>
      </c>
      <c r="C12" s="19">
        <v>0.327183271832718</v>
      </c>
      <c r="D12" s="19">
        <v>0.39024390243902402</v>
      </c>
      <c r="E12" s="19">
        <v>0.35820895522388102</v>
      </c>
      <c r="F12" s="19">
        <v>0.33613445378151302</v>
      </c>
      <c r="G12" s="19">
        <v>0.43333333333333302</v>
      </c>
      <c r="H12" s="19">
        <v>0.34615384615384598</v>
      </c>
      <c r="I12" s="19">
        <v>0.34848484848484901</v>
      </c>
      <c r="J12" s="19">
        <v>0.19672131147541</v>
      </c>
      <c r="K12" s="19">
        <v>0.38461538461538503</v>
      </c>
      <c r="L12" s="19">
        <v>0.25</v>
      </c>
      <c r="M12" s="19">
        <v>0.28169014084506999</v>
      </c>
      <c r="N12" s="19">
        <v>0.21212121212121199</v>
      </c>
      <c r="O12" s="19">
        <v>0.3125</v>
      </c>
      <c r="P12" s="19"/>
      <c r="Q12" s="19">
        <v>0.32703488372092998</v>
      </c>
      <c r="R12" s="19"/>
      <c r="S12" s="19">
        <v>0.32020330368487898</v>
      </c>
      <c r="T12" s="19"/>
      <c r="U12" s="19">
        <v>0.33665008291873999</v>
      </c>
      <c r="V12" s="19"/>
      <c r="W12" s="19">
        <v>0.23577235772357699</v>
      </c>
      <c r="X12" s="19"/>
      <c r="Y12" s="19">
        <v>0.30158730158730201</v>
      </c>
      <c r="Z12" s="19">
        <v>0.35227272727272702</v>
      </c>
      <c r="AA12" s="19">
        <v>0.55555555555555602</v>
      </c>
      <c r="AB12" s="19">
        <v>0.11111111111111099</v>
      </c>
      <c r="AC12" s="19"/>
      <c r="AD12" s="19">
        <v>0.29452054794520499</v>
      </c>
      <c r="AE12" s="19">
        <v>0.32222222222222202</v>
      </c>
      <c r="AF12" s="19">
        <v>0.29591836734693899</v>
      </c>
      <c r="AG12" s="19">
        <v>0.3</v>
      </c>
      <c r="AH12" s="19">
        <v>0.30894308943089399</v>
      </c>
      <c r="AI12" s="19">
        <v>0.41666666666666702</v>
      </c>
      <c r="AJ12" s="19">
        <v>0.41304347826087001</v>
      </c>
      <c r="AK12" s="19"/>
      <c r="AL12" s="19">
        <v>0.31578947368421101</v>
      </c>
      <c r="AM12" s="19">
        <v>0.41732283464566899</v>
      </c>
      <c r="AN12" s="19">
        <v>0.28054298642533898</v>
      </c>
      <c r="AO12" s="19">
        <v>0.36690647482014399</v>
      </c>
      <c r="AP12" s="19">
        <v>0.47368421052631599</v>
      </c>
      <c r="AQ12" s="19">
        <v>0.46</v>
      </c>
      <c r="AR12" s="19">
        <v>0</v>
      </c>
      <c r="AS12" s="19">
        <v>0.2</v>
      </c>
      <c r="AT12" s="19">
        <v>0.240963855421687</v>
      </c>
      <c r="AU12" s="19">
        <v>0.38461538461538503</v>
      </c>
      <c r="AV12" s="19">
        <v>0.18181818181818199</v>
      </c>
      <c r="AW12" s="19">
        <v>0.32558139534883701</v>
      </c>
    </row>
    <row r="13" spans="2:49" x14ac:dyDescent="0.35">
      <c r="B13" s="17" t="s">
        <v>462</v>
      </c>
      <c r="C13" s="19">
        <v>3.8130381303813E-2</v>
      </c>
      <c r="D13" s="19">
        <v>1.21951219512195E-2</v>
      </c>
      <c r="E13" s="19">
        <v>2.2388059701492501E-2</v>
      </c>
      <c r="F13" s="19">
        <v>5.0420168067226899E-2</v>
      </c>
      <c r="G13" s="19">
        <v>0</v>
      </c>
      <c r="H13" s="19">
        <v>1.9230769230769201E-2</v>
      </c>
      <c r="I13" s="19">
        <v>4.5454545454545497E-2</v>
      </c>
      <c r="J13" s="19">
        <v>8.1967213114754106E-2</v>
      </c>
      <c r="K13" s="19">
        <v>2.5641025641025599E-2</v>
      </c>
      <c r="L13" s="19">
        <v>1.2500000000000001E-2</v>
      </c>
      <c r="M13" s="19">
        <v>7.0422535211267595E-2</v>
      </c>
      <c r="N13" s="19">
        <v>9.0909090909090898E-2</v>
      </c>
      <c r="O13" s="19">
        <v>0.125</v>
      </c>
      <c r="P13" s="19"/>
      <c r="Q13" s="19">
        <v>3.4883720930232599E-2</v>
      </c>
      <c r="R13" s="19"/>
      <c r="S13" s="19">
        <v>3.9390088945362098E-2</v>
      </c>
      <c r="T13" s="19"/>
      <c r="U13" s="19">
        <v>3.8142620232172499E-2</v>
      </c>
      <c r="V13" s="19"/>
      <c r="W13" s="19">
        <v>4.0650406504064998E-2</v>
      </c>
      <c r="X13" s="19"/>
      <c r="Y13" s="19">
        <v>4.7619047619047603E-2</v>
      </c>
      <c r="Z13" s="19">
        <v>1.5151515151515201E-2</v>
      </c>
      <c r="AA13" s="19">
        <v>2.7777777777777801E-2</v>
      </c>
      <c r="AB13" s="19">
        <v>0.22222222222222199</v>
      </c>
      <c r="AC13" s="19"/>
      <c r="AD13" s="19">
        <v>4.7945205479452101E-2</v>
      </c>
      <c r="AE13" s="19">
        <v>3.3333333333333298E-2</v>
      </c>
      <c r="AF13" s="19">
        <v>1.02040816326531E-2</v>
      </c>
      <c r="AG13" s="19">
        <v>7.2222222222222202E-2</v>
      </c>
      <c r="AH13" s="19">
        <v>3.2520325203252001E-2</v>
      </c>
      <c r="AI13" s="19">
        <v>1.1904761904761901E-2</v>
      </c>
      <c r="AJ13" s="19">
        <v>2.1739130434782601E-2</v>
      </c>
      <c r="AK13" s="19"/>
      <c r="AL13" s="19">
        <v>1.7543859649122799E-2</v>
      </c>
      <c r="AM13" s="19">
        <v>3.1496062992125998E-2</v>
      </c>
      <c r="AN13" s="19">
        <v>6.7873303167420795E-2</v>
      </c>
      <c r="AO13" s="19">
        <v>2.15827338129496E-2</v>
      </c>
      <c r="AP13" s="19">
        <v>5.2631578947368397E-2</v>
      </c>
      <c r="AQ13" s="19">
        <v>0</v>
      </c>
      <c r="AR13" s="19">
        <v>0</v>
      </c>
      <c r="AS13" s="19">
        <v>0</v>
      </c>
      <c r="AT13" s="19">
        <v>1.20481927710843E-2</v>
      </c>
      <c r="AU13" s="19">
        <v>7.69230769230769E-2</v>
      </c>
      <c r="AV13" s="19">
        <v>0.12121212121212099</v>
      </c>
      <c r="AW13" s="19">
        <v>0</v>
      </c>
    </row>
    <row r="14" spans="2:49" x14ac:dyDescent="0.35">
      <c r="B14" s="17" t="s">
        <v>463</v>
      </c>
      <c r="C14" s="20">
        <v>0.53259532595325998</v>
      </c>
      <c r="D14" s="20">
        <v>0.707317073170732</v>
      </c>
      <c r="E14" s="20">
        <v>0.55970149253731305</v>
      </c>
      <c r="F14" s="20">
        <v>0.44537815126050401</v>
      </c>
      <c r="G14" s="20">
        <v>0.58333333333333304</v>
      </c>
      <c r="H14" s="20">
        <v>0.5</v>
      </c>
      <c r="I14" s="20">
        <v>0.62121212121212099</v>
      </c>
      <c r="J14" s="20">
        <v>0.39344262295082</v>
      </c>
      <c r="K14" s="20">
        <v>0.71794871794871795</v>
      </c>
      <c r="L14" s="20">
        <v>0.5</v>
      </c>
      <c r="M14" s="20">
        <v>0.43661971830985902</v>
      </c>
      <c r="N14" s="20">
        <v>0.45454545454545497</v>
      </c>
      <c r="O14" s="20">
        <v>0.4375</v>
      </c>
      <c r="P14" s="20"/>
      <c r="Q14" s="20">
        <v>0.51744186046511598</v>
      </c>
      <c r="R14" s="20"/>
      <c r="S14" s="20">
        <v>0.52986022871664595</v>
      </c>
      <c r="T14" s="20"/>
      <c r="U14" s="20">
        <v>0.525704809286899</v>
      </c>
      <c r="V14" s="20"/>
      <c r="W14" s="20">
        <v>0.35772357723577197</v>
      </c>
      <c r="X14" s="20"/>
      <c r="Y14" s="20">
        <v>0.490079365079365</v>
      </c>
      <c r="Z14" s="20">
        <v>0.61363636363636398</v>
      </c>
      <c r="AA14" s="20">
        <v>0.58333333333333304</v>
      </c>
      <c r="AB14" s="20">
        <v>0.33333333333333298</v>
      </c>
      <c r="AC14" s="20"/>
      <c r="AD14" s="20">
        <v>0.44520547945205502</v>
      </c>
      <c r="AE14" s="20">
        <v>0.52222222222222203</v>
      </c>
      <c r="AF14" s="20">
        <v>0.54081632653061196</v>
      </c>
      <c r="AG14" s="20">
        <v>0.51111111111111096</v>
      </c>
      <c r="AH14" s="20">
        <v>0.58536585365853699</v>
      </c>
      <c r="AI14" s="20">
        <v>0.64285714285714302</v>
      </c>
      <c r="AJ14" s="20">
        <v>0.54347826086956497</v>
      </c>
      <c r="AK14" s="20"/>
      <c r="AL14" s="20">
        <v>0.47368421052631599</v>
      </c>
      <c r="AM14" s="20">
        <v>0.63779527559055105</v>
      </c>
      <c r="AN14" s="20">
        <v>0.44343891402714902</v>
      </c>
      <c r="AO14" s="20">
        <v>0.60431654676258995</v>
      </c>
      <c r="AP14" s="20">
        <v>0.52631578947368396</v>
      </c>
      <c r="AQ14" s="20">
        <v>0.57999999999999996</v>
      </c>
      <c r="AR14" s="20">
        <v>0.5</v>
      </c>
      <c r="AS14" s="20">
        <v>0.46666666666666701</v>
      </c>
      <c r="AT14" s="20">
        <v>0.469879518072289</v>
      </c>
      <c r="AU14" s="20">
        <v>0.53846153846153899</v>
      </c>
      <c r="AV14" s="20">
        <v>0.54545454545454497</v>
      </c>
      <c r="AW14" s="20">
        <v>0.62790697674418605</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469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4.5510455104550998E-2</v>
      </c>
      <c r="D8" s="16">
        <v>4.8780487804878099E-2</v>
      </c>
      <c r="E8" s="16">
        <v>6.7164179104477598E-2</v>
      </c>
      <c r="F8" s="16">
        <v>1.6806722689075598E-2</v>
      </c>
      <c r="G8" s="16">
        <v>1.6666666666666701E-2</v>
      </c>
      <c r="H8" s="16">
        <v>1.9230769230769201E-2</v>
      </c>
      <c r="I8" s="16">
        <v>3.03030303030303E-2</v>
      </c>
      <c r="J8" s="16">
        <v>6.5573770491803296E-2</v>
      </c>
      <c r="K8" s="16">
        <v>2.5641025641025599E-2</v>
      </c>
      <c r="L8" s="16">
        <v>6.25E-2</v>
      </c>
      <c r="M8" s="16">
        <v>7.0422535211267595E-2</v>
      </c>
      <c r="N8" s="16">
        <v>6.0606060606060601E-2</v>
      </c>
      <c r="O8" s="16">
        <v>6.25E-2</v>
      </c>
      <c r="P8" s="16"/>
      <c r="Q8" s="16">
        <v>4.2151162790697701E-2</v>
      </c>
      <c r="R8" s="16"/>
      <c r="S8" s="16">
        <v>4.5743329097839902E-2</v>
      </c>
      <c r="T8" s="16"/>
      <c r="U8" s="16">
        <v>4.3117744610281901E-2</v>
      </c>
      <c r="V8" s="16"/>
      <c r="W8" s="16">
        <v>3.2520325203252001E-2</v>
      </c>
      <c r="X8" s="16"/>
      <c r="Y8" s="16">
        <v>4.7619047619047603E-2</v>
      </c>
      <c r="Z8" s="16">
        <v>4.5454545454545497E-2</v>
      </c>
      <c r="AA8" s="16">
        <v>2.7777777777777801E-2</v>
      </c>
      <c r="AB8" s="16">
        <v>0</v>
      </c>
      <c r="AC8" s="16"/>
      <c r="AD8" s="16">
        <v>2.7397260273972601E-2</v>
      </c>
      <c r="AE8" s="16">
        <v>4.4444444444444398E-2</v>
      </c>
      <c r="AF8" s="16">
        <v>4.08163265306122E-2</v>
      </c>
      <c r="AG8" s="16">
        <v>4.4444444444444398E-2</v>
      </c>
      <c r="AH8" s="16">
        <v>7.3170731707317097E-2</v>
      </c>
      <c r="AI8" s="16">
        <v>7.1428571428571397E-2</v>
      </c>
      <c r="AJ8" s="16">
        <v>2.1739130434782601E-2</v>
      </c>
      <c r="AK8" s="16"/>
      <c r="AL8" s="16">
        <v>1.7543859649122799E-2</v>
      </c>
      <c r="AM8" s="16">
        <v>6.2992125984251995E-2</v>
      </c>
      <c r="AN8" s="16">
        <v>4.9773755656108601E-2</v>
      </c>
      <c r="AO8" s="16">
        <v>4.3165467625899297E-2</v>
      </c>
      <c r="AP8" s="16">
        <v>0</v>
      </c>
      <c r="AQ8" s="16">
        <v>0.02</v>
      </c>
      <c r="AR8" s="16">
        <v>0</v>
      </c>
      <c r="AS8" s="16">
        <v>0</v>
      </c>
      <c r="AT8" s="16">
        <v>3.6144578313252997E-2</v>
      </c>
      <c r="AU8" s="16">
        <v>7.69230769230769E-2</v>
      </c>
      <c r="AV8" s="16">
        <v>6.0606060606060601E-2</v>
      </c>
      <c r="AW8" s="16">
        <v>6.9767441860465101E-2</v>
      </c>
    </row>
    <row r="9" spans="2:49" x14ac:dyDescent="0.35">
      <c r="B9" s="17" t="s">
        <v>458</v>
      </c>
      <c r="C9" s="16">
        <v>7.8720787207872095E-2</v>
      </c>
      <c r="D9" s="16">
        <v>8.5365853658536606E-2</v>
      </c>
      <c r="E9" s="16">
        <v>4.47761194029851E-2</v>
      </c>
      <c r="F9" s="16">
        <v>8.40336134453782E-2</v>
      </c>
      <c r="G9" s="16">
        <v>0.1</v>
      </c>
      <c r="H9" s="16">
        <v>0.115384615384615</v>
      </c>
      <c r="I9" s="16">
        <v>4.5454545454545497E-2</v>
      </c>
      <c r="J9" s="16">
        <v>6.5573770491803296E-2</v>
      </c>
      <c r="K9" s="16">
        <v>0.15384615384615399</v>
      </c>
      <c r="L9" s="16">
        <v>0.1125</v>
      </c>
      <c r="M9" s="16">
        <v>5.63380281690141E-2</v>
      </c>
      <c r="N9" s="16">
        <v>9.0909090909090898E-2</v>
      </c>
      <c r="O9" s="16">
        <v>0</v>
      </c>
      <c r="P9" s="16"/>
      <c r="Q9" s="16">
        <v>8.2848837209302306E-2</v>
      </c>
      <c r="R9" s="16"/>
      <c r="S9" s="16">
        <v>8.0050825921219801E-2</v>
      </c>
      <c r="T9" s="16"/>
      <c r="U9" s="16">
        <v>8.9552238805970102E-2</v>
      </c>
      <c r="V9" s="16"/>
      <c r="W9" s="16">
        <v>4.8780487804878099E-2</v>
      </c>
      <c r="X9" s="16"/>
      <c r="Y9" s="16">
        <v>9.7222222222222196E-2</v>
      </c>
      <c r="Z9" s="16">
        <v>5.6818181818181802E-2</v>
      </c>
      <c r="AA9" s="16">
        <v>0</v>
      </c>
      <c r="AB9" s="16">
        <v>0</v>
      </c>
      <c r="AC9" s="16"/>
      <c r="AD9" s="16">
        <v>0.10958904109589</v>
      </c>
      <c r="AE9" s="16">
        <v>0.11111111111111099</v>
      </c>
      <c r="AF9" s="16">
        <v>7.1428571428571397E-2</v>
      </c>
      <c r="AG9" s="16">
        <v>7.2222222222222202E-2</v>
      </c>
      <c r="AH9" s="16">
        <v>3.2520325203252001E-2</v>
      </c>
      <c r="AI9" s="16">
        <v>8.3333333333333301E-2</v>
      </c>
      <c r="AJ9" s="16">
        <v>7.6086956521739094E-2</v>
      </c>
      <c r="AK9" s="16"/>
      <c r="AL9" s="16">
        <v>5.2631578947368397E-2</v>
      </c>
      <c r="AM9" s="16">
        <v>7.8740157480315001E-2</v>
      </c>
      <c r="AN9" s="16">
        <v>8.1447963800904993E-2</v>
      </c>
      <c r="AO9" s="16">
        <v>0.12230215827338101</v>
      </c>
      <c r="AP9" s="16">
        <v>0.105263157894737</v>
      </c>
      <c r="AQ9" s="16">
        <v>0.08</v>
      </c>
      <c r="AR9" s="16">
        <v>0</v>
      </c>
      <c r="AS9" s="16">
        <v>0.133333333333333</v>
      </c>
      <c r="AT9" s="16">
        <v>4.81927710843374E-2</v>
      </c>
      <c r="AU9" s="16">
        <v>0</v>
      </c>
      <c r="AV9" s="16">
        <v>9.0909090909090898E-2</v>
      </c>
      <c r="AW9" s="16">
        <v>0</v>
      </c>
    </row>
    <row r="10" spans="2:49" x14ac:dyDescent="0.35">
      <c r="B10" s="17" t="s">
        <v>459</v>
      </c>
      <c r="C10" s="16">
        <v>0.124231242312423</v>
      </c>
      <c r="D10" s="16">
        <v>0.134146341463415</v>
      </c>
      <c r="E10" s="16">
        <v>8.9552238805970102E-2</v>
      </c>
      <c r="F10" s="16">
        <v>0.19327731092437</v>
      </c>
      <c r="G10" s="16">
        <v>6.6666666666666693E-2</v>
      </c>
      <c r="H10" s="16">
        <v>7.69230769230769E-2</v>
      </c>
      <c r="I10" s="16">
        <v>0.10606060606060599</v>
      </c>
      <c r="J10" s="16">
        <v>0.13114754098360701</v>
      </c>
      <c r="K10" s="16">
        <v>0.128205128205128</v>
      </c>
      <c r="L10" s="16">
        <v>0.1875</v>
      </c>
      <c r="M10" s="16">
        <v>9.85915492957746E-2</v>
      </c>
      <c r="N10" s="16">
        <v>9.0909090909090898E-2</v>
      </c>
      <c r="O10" s="16">
        <v>0.125</v>
      </c>
      <c r="P10" s="16"/>
      <c r="Q10" s="16">
        <v>0.122093023255814</v>
      </c>
      <c r="R10" s="16"/>
      <c r="S10" s="16">
        <v>0.124523506988564</v>
      </c>
      <c r="T10" s="16"/>
      <c r="U10" s="16">
        <v>0.119402985074627</v>
      </c>
      <c r="V10" s="16"/>
      <c r="W10" s="16">
        <v>0.12195121951219499</v>
      </c>
      <c r="X10" s="16"/>
      <c r="Y10" s="16">
        <v>0.13293650793650799</v>
      </c>
      <c r="Z10" s="16">
        <v>9.8484848484848495E-2</v>
      </c>
      <c r="AA10" s="16">
        <v>0.194444444444444</v>
      </c>
      <c r="AB10" s="16">
        <v>0.11111111111111099</v>
      </c>
      <c r="AC10" s="16"/>
      <c r="AD10" s="16">
        <v>0.13013698630136999</v>
      </c>
      <c r="AE10" s="16">
        <v>0.155555555555556</v>
      </c>
      <c r="AF10" s="16">
        <v>0.16326530612244899</v>
      </c>
      <c r="AG10" s="16">
        <v>0.116666666666667</v>
      </c>
      <c r="AH10" s="16">
        <v>0.12195121951219499</v>
      </c>
      <c r="AI10" s="16">
        <v>7.1428571428571397E-2</v>
      </c>
      <c r="AJ10" s="16">
        <v>0.108695652173913</v>
      </c>
      <c r="AK10" s="16"/>
      <c r="AL10" s="16">
        <v>0.105263157894737</v>
      </c>
      <c r="AM10" s="16">
        <v>9.4488188976377993E-2</v>
      </c>
      <c r="AN10" s="16">
        <v>0.14932126696832601</v>
      </c>
      <c r="AO10" s="16">
        <v>0.12230215827338101</v>
      </c>
      <c r="AP10" s="16">
        <v>0.21052631578947401</v>
      </c>
      <c r="AQ10" s="16">
        <v>0.14000000000000001</v>
      </c>
      <c r="AR10" s="16">
        <v>0</v>
      </c>
      <c r="AS10" s="16">
        <v>0</v>
      </c>
      <c r="AT10" s="16">
        <v>0.108433734939759</v>
      </c>
      <c r="AU10" s="16">
        <v>0.230769230769231</v>
      </c>
      <c r="AV10" s="16">
        <v>0.15151515151515199</v>
      </c>
      <c r="AW10" s="16">
        <v>9.3023255813953501E-2</v>
      </c>
    </row>
    <row r="11" spans="2:49" x14ac:dyDescent="0.35">
      <c r="B11" s="17" t="s">
        <v>460</v>
      </c>
      <c r="C11" s="16">
        <v>0.35547355473554698</v>
      </c>
      <c r="D11" s="16">
        <v>0.31707317073170699</v>
      </c>
      <c r="E11" s="16">
        <v>0.41044776119402998</v>
      </c>
      <c r="F11" s="16">
        <v>0.33613445378151302</v>
      </c>
      <c r="G11" s="16">
        <v>0.38333333333333303</v>
      </c>
      <c r="H11" s="16">
        <v>0.30769230769230799</v>
      </c>
      <c r="I11" s="16">
        <v>0.36363636363636398</v>
      </c>
      <c r="J11" s="16">
        <v>0.34426229508196698</v>
      </c>
      <c r="K11" s="16">
        <v>0.230769230769231</v>
      </c>
      <c r="L11" s="16">
        <v>0.4</v>
      </c>
      <c r="M11" s="16">
        <v>0.36619718309859201</v>
      </c>
      <c r="N11" s="16">
        <v>0.33333333333333298</v>
      </c>
      <c r="O11" s="16">
        <v>0.375</v>
      </c>
      <c r="P11" s="16"/>
      <c r="Q11" s="16">
        <v>0.356104651162791</v>
      </c>
      <c r="R11" s="16"/>
      <c r="S11" s="16">
        <v>0.35451080050825901</v>
      </c>
      <c r="T11" s="16"/>
      <c r="U11" s="16">
        <v>0.35655058043117699</v>
      </c>
      <c r="V11" s="16"/>
      <c r="W11" s="16">
        <v>0.34146341463414598</v>
      </c>
      <c r="X11" s="16"/>
      <c r="Y11" s="16">
        <v>0.34523809523809501</v>
      </c>
      <c r="Z11" s="16">
        <v>0.37878787878787901</v>
      </c>
      <c r="AA11" s="16">
        <v>0.33333333333333298</v>
      </c>
      <c r="AB11" s="16">
        <v>0.33333333333333298</v>
      </c>
      <c r="AC11" s="16"/>
      <c r="AD11" s="16">
        <v>0.36301369863013699</v>
      </c>
      <c r="AE11" s="16">
        <v>0.33333333333333298</v>
      </c>
      <c r="AF11" s="16">
        <v>0.31632653061224503</v>
      </c>
      <c r="AG11" s="16">
        <v>0.4</v>
      </c>
      <c r="AH11" s="16">
        <v>0.34146341463414598</v>
      </c>
      <c r="AI11" s="16">
        <v>0.38095238095238099</v>
      </c>
      <c r="AJ11" s="16">
        <v>0.315217391304348</v>
      </c>
      <c r="AK11" s="16"/>
      <c r="AL11" s="16">
        <v>0.35087719298245601</v>
      </c>
      <c r="AM11" s="16">
        <v>0.40944881889763801</v>
      </c>
      <c r="AN11" s="16">
        <v>0.30769230769230799</v>
      </c>
      <c r="AO11" s="16">
        <v>0.402877697841727</v>
      </c>
      <c r="AP11" s="16">
        <v>0.21052631578947401</v>
      </c>
      <c r="AQ11" s="16">
        <v>0.36</v>
      </c>
      <c r="AR11" s="16">
        <v>0</v>
      </c>
      <c r="AS11" s="16">
        <v>0.33333333333333298</v>
      </c>
      <c r="AT11" s="16">
        <v>0.34939759036144602</v>
      </c>
      <c r="AU11" s="16">
        <v>0.30769230769230799</v>
      </c>
      <c r="AV11" s="16">
        <v>0.27272727272727298</v>
      </c>
      <c r="AW11" s="16">
        <v>0.46511627906976699</v>
      </c>
    </row>
    <row r="12" spans="2:49" x14ac:dyDescent="0.35">
      <c r="B12" s="17" t="s">
        <v>461</v>
      </c>
      <c r="C12" s="19">
        <v>0.38745387453874502</v>
      </c>
      <c r="D12" s="19">
        <v>0.37804878048780499</v>
      </c>
      <c r="E12" s="19">
        <v>0.38805970149253699</v>
      </c>
      <c r="F12" s="19">
        <v>0.36134453781512599</v>
      </c>
      <c r="G12" s="19">
        <v>0.43333333333333302</v>
      </c>
      <c r="H12" s="19">
        <v>0.480769230769231</v>
      </c>
      <c r="I12" s="19">
        <v>0.45454545454545497</v>
      </c>
      <c r="J12" s="19">
        <v>0.39344262295082</v>
      </c>
      <c r="K12" s="19">
        <v>0.46153846153846201</v>
      </c>
      <c r="L12" s="19">
        <v>0.23749999999999999</v>
      </c>
      <c r="M12" s="19">
        <v>0.38028169014084501</v>
      </c>
      <c r="N12" s="19">
        <v>0.39393939393939398</v>
      </c>
      <c r="O12" s="19">
        <v>0.4375</v>
      </c>
      <c r="P12" s="19"/>
      <c r="Q12" s="19">
        <v>0.38808139534883701</v>
      </c>
      <c r="R12" s="19"/>
      <c r="S12" s="19">
        <v>0.38754764930114399</v>
      </c>
      <c r="T12" s="19"/>
      <c r="U12" s="19">
        <v>0.383084577114428</v>
      </c>
      <c r="V12" s="19"/>
      <c r="W12" s="19">
        <v>0.45528455284552799</v>
      </c>
      <c r="X12" s="19"/>
      <c r="Y12" s="19">
        <v>0.36904761904761901</v>
      </c>
      <c r="Z12" s="19">
        <v>0.41287878787878801</v>
      </c>
      <c r="AA12" s="19">
        <v>0.44444444444444398</v>
      </c>
      <c r="AB12" s="19">
        <v>0.44444444444444398</v>
      </c>
      <c r="AC12" s="19"/>
      <c r="AD12" s="19">
        <v>0.36986301369863001</v>
      </c>
      <c r="AE12" s="19">
        <v>0.35555555555555601</v>
      </c>
      <c r="AF12" s="19">
        <v>0.40816326530612201</v>
      </c>
      <c r="AG12" s="19">
        <v>0.33888888888888902</v>
      </c>
      <c r="AH12" s="19">
        <v>0.422764227642276</v>
      </c>
      <c r="AI12" s="19">
        <v>0.39285714285714302</v>
      </c>
      <c r="AJ12" s="19">
        <v>0.467391304347826</v>
      </c>
      <c r="AK12" s="19"/>
      <c r="AL12" s="19">
        <v>0.47368421052631599</v>
      </c>
      <c r="AM12" s="19">
        <v>0.35433070866141703</v>
      </c>
      <c r="AN12" s="19">
        <v>0.39819004524886897</v>
      </c>
      <c r="AO12" s="19">
        <v>0.29496402877697803</v>
      </c>
      <c r="AP12" s="19">
        <v>0.47368421052631599</v>
      </c>
      <c r="AQ12" s="19">
        <v>0.4</v>
      </c>
      <c r="AR12" s="19">
        <v>1</v>
      </c>
      <c r="AS12" s="19">
        <v>0.53333333333333299</v>
      </c>
      <c r="AT12" s="19">
        <v>0.44578313253011997</v>
      </c>
      <c r="AU12" s="19">
        <v>0.38461538461538503</v>
      </c>
      <c r="AV12" s="19">
        <v>0.42424242424242398</v>
      </c>
      <c r="AW12" s="19">
        <v>0.34883720930232598</v>
      </c>
    </row>
    <row r="13" spans="2:49" x14ac:dyDescent="0.35">
      <c r="B13" s="17" t="s">
        <v>462</v>
      </c>
      <c r="C13" s="19">
        <v>8.61008610086101E-3</v>
      </c>
      <c r="D13" s="19">
        <v>3.65853658536585E-2</v>
      </c>
      <c r="E13" s="19">
        <v>0</v>
      </c>
      <c r="F13" s="19">
        <v>8.4033613445378096E-3</v>
      </c>
      <c r="G13" s="19">
        <v>0</v>
      </c>
      <c r="H13" s="19">
        <v>0</v>
      </c>
      <c r="I13" s="19">
        <v>0</v>
      </c>
      <c r="J13" s="19">
        <v>0</v>
      </c>
      <c r="K13" s="19">
        <v>0</v>
      </c>
      <c r="L13" s="19">
        <v>0</v>
      </c>
      <c r="M13" s="19">
        <v>2.8169014084507001E-2</v>
      </c>
      <c r="N13" s="19">
        <v>3.03030303030303E-2</v>
      </c>
      <c r="O13" s="19">
        <v>0</v>
      </c>
      <c r="P13" s="19"/>
      <c r="Q13" s="19">
        <v>8.7209302325581394E-3</v>
      </c>
      <c r="R13" s="19"/>
      <c r="S13" s="19">
        <v>7.6238881829733202E-3</v>
      </c>
      <c r="T13" s="19"/>
      <c r="U13" s="19">
        <v>8.2918739635157498E-3</v>
      </c>
      <c r="V13" s="19"/>
      <c r="W13" s="19">
        <v>0</v>
      </c>
      <c r="X13" s="19"/>
      <c r="Y13" s="19">
        <v>7.9365079365079395E-3</v>
      </c>
      <c r="Z13" s="19">
        <v>7.5757575757575803E-3</v>
      </c>
      <c r="AA13" s="19">
        <v>0</v>
      </c>
      <c r="AB13" s="19">
        <v>0.11111111111111099</v>
      </c>
      <c r="AC13" s="19"/>
      <c r="AD13" s="19">
        <v>0</v>
      </c>
      <c r="AE13" s="19">
        <v>0</v>
      </c>
      <c r="AF13" s="19">
        <v>0</v>
      </c>
      <c r="AG13" s="19">
        <v>2.7777777777777801E-2</v>
      </c>
      <c r="AH13" s="19">
        <v>8.1300813008130107E-3</v>
      </c>
      <c r="AI13" s="19">
        <v>0</v>
      </c>
      <c r="AJ13" s="19">
        <v>1.0869565217391301E-2</v>
      </c>
      <c r="AK13" s="19"/>
      <c r="AL13" s="19">
        <v>0</v>
      </c>
      <c r="AM13" s="19">
        <v>0</v>
      </c>
      <c r="AN13" s="19">
        <v>1.35746606334842E-2</v>
      </c>
      <c r="AO13" s="19">
        <v>1.4388489208633099E-2</v>
      </c>
      <c r="AP13" s="19">
        <v>0</v>
      </c>
      <c r="AQ13" s="19">
        <v>0</v>
      </c>
      <c r="AR13" s="19">
        <v>0</v>
      </c>
      <c r="AS13" s="19">
        <v>0</v>
      </c>
      <c r="AT13" s="19">
        <v>1.20481927710843E-2</v>
      </c>
      <c r="AU13" s="19">
        <v>0</v>
      </c>
      <c r="AV13" s="19">
        <v>0</v>
      </c>
      <c r="AW13" s="19">
        <v>2.32558139534884E-2</v>
      </c>
    </row>
    <row r="14" spans="2:49" x14ac:dyDescent="0.35">
      <c r="B14" s="17" t="s">
        <v>463</v>
      </c>
      <c r="C14" s="20">
        <v>0.61869618696187001</v>
      </c>
      <c r="D14" s="20">
        <v>0.56097560975609795</v>
      </c>
      <c r="E14" s="20">
        <v>0.68656716417910402</v>
      </c>
      <c r="F14" s="20">
        <v>0.59663865546218497</v>
      </c>
      <c r="G14" s="20">
        <v>0.7</v>
      </c>
      <c r="H14" s="20">
        <v>0.65384615384615397</v>
      </c>
      <c r="I14" s="20">
        <v>0.74242424242424199</v>
      </c>
      <c r="J14" s="20">
        <v>0.60655737704918</v>
      </c>
      <c r="K14" s="20">
        <v>0.512820512820513</v>
      </c>
      <c r="L14" s="20">
        <v>0.46250000000000002</v>
      </c>
      <c r="M14" s="20">
        <v>0.61971830985915499</v>
      </c>
      <c r="N14" s="20">
        <v>0.57575757575757602</v>
      </c>
      <c r="O14" s="20">
        <v>0.75</v>
      </c>
      <c r="P14" s="20"/>
      <c r="Q14" s="20">
        <v>0.61918604651162801</v>
      </c>
      <c r="R14" s="20"/>
      <c r="S14" s="20">
        <v>0.61626429479034295</v>
      </c>
      <c r="T14" s="20"/>
      <c r="U14" s="20">
        <v>0.60696517412935302</v>
      </c>
      <c r="V14" s="20"/>
      <c r="W14" s="20">
        <v>0.71544715447154505</v>
      </c>
      <c r="X14" s="20"/>
      <c r="Y14" s="20">
        <v>0.56944444444444398</v>
      </c>
      <c r="Z14" s="20">
        <v>0.689393939393939</v>
      </c>
      <c r="AA14" s="20">
        <v>0.75</v>
      </c>
      <c r="AB14" s="20">
        <v>0.77777777777777801</v>
      </c>
      <c r="AC14" s="20"/>
      <c r="AD14" s="20">
        <v>0.59589041095890405</v>
      </c>
      <c r="AE14" s="20">
        <v>0.53333333333333299</v>
      </c>
      <c r="AF14" s="20">
        <v>0.61224489795918402</v>
      </c>
      <c r="AG14" s="20">
        <v>0.62222222222222201</v>
      </c>
      <c r="AH14" s="20">
        <v>0.65853658536585402</v>
      </c>
      <c r="AI14" s="20">
        <v>0.61904761904761896</v>
      </c>
      <c r="AJ14" s="20">
        <v>0.684782608695652</v>
      </c>
      <c r="AK14" s="20"/>
      <c r="AL14" s="20">
        <v>0.75438596491228105</v>
      </c>
      <c r="AM14" s="20">
        <v>0.62204724409448797</v>
      </c>
      <c r="AN14" s="20">
        <v>0.57466063348416296</v>
      </c>
      <c r="AO14" s="20">
        <v>0.53237410071942404</v>
      </c>
      <c r="AP14" s="20">
        <v>0.57894736842105299</v>
      </c>
      <c r="AQ14" s="20">
        <v>0.66</v>
      </c>
      <c r="AR14" s="20">
        <v>1</v>
      </c>
      <c r="AS14" s="20">
        <v>0.73333333333333295</v>
      </c>
      <c r="AT14" s="20">
        <v>0.71084337349397597</v>
      </c>
      <c r="AU14" s="20">
        <v>0.61538461538461497</v>
      </c>
      <c r="AV14" s="20">
        <v>0.54545454545454597</v>
      </c>
      <c r="AW14" s="20">
        <v>0.74418604651162801</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37"/>
  <sheetViews>
    <sheetView showGridLines="0" topLeftCell="A26" workbookViewId="0">
      <selection activeCell="A96" sqref="A96:XFD96"/>
    </sheetView>
  </sheetViews>
  <sheetFormatPr defaultColWidth="10.90625" defaultRowHeight="14.5" x14ac:dyDescent="0.35"/>
  <cols>
    <col min="4" max="4" width="100.7265625" customWidth="1"/>
    <col min="5" max="5" width="20.7265625" customWidth="1"/>
  </cols>
  <sheetData>
    <row r="2" spans="3:6" ht="40" customHeight="1" x14ac:dyDescent="0.35">
      <c r="D2" s="1" t="s">
        <v>10</v>
      </c>
    </row>
    <row r="6" spans="3:6" x14ac:dyDescent="0.35">
      <c r="D6" s="8" t="str">
        <f>HYPERLINK("#'Full Results'!A1", "Full Results")</f>
        <v>Full Results</v>
      </c>
    </row>
    <row r="8" spans="3:6" x14ac:dyDescent="0.35">
      <c r="D8" s="6" t="s">
        <v>11</v>
      </c>
      <c r="E8" s="6" t="s">
        <v>12</v>
      </c>
      <c r="F8" s="6" t="s">
        <v>13</v>
      </c>
    </row>
    <row r="9" spans="3:6" x14ac:dyDescent="0.35">
      <c r="C9">
        <v>1</v>
      </c>
      <c r="D9" s="8" t="str">
        <f>HYPERLINK("#'Table 1'!A1", " In what region of the UK do you live?")</f>
        <v xml:space="preserve"> In what region of the UK do you live?</v>
      </c>
      <c r="E9" s="13" t="str">
        <f>HYPERLINK("#'Full Results'!A10", "10")</f>
        <v>10</v>
      </c>
      <c r="F9" t="s">
        <v>65</v>
      </c>
    </row>
    <row r="10" spans="3:6" x14ac:dyDescent="0.35">
      <c r="C10">
        <v>2</v>
      </c>
      <c r="D10" s="8" t="str">
        <f>HYPERLINK("#'Table 2'!A1", "In what region(s) of the UK does your business operate?")</f>
        <v>In what region(s) of the UK does your business operate?</v>
      </c>
      <c r="E10" s="13" t="str">
        <f>HYPERLINK("#'Full Results'!A25", "25")</f>
        <v>25</v>
      </c>
      <c r="F10" t="s">
        <v>65</v>
      </c>
    </row>
    <row r="11" spans="3:6" x14ac:dyDescent="0.35">
      <c r="C11">
        <v>3</v>
      </c>
      <c r="D11" s="8" t="str">
        <f>HYPERLINK("#'Table 3'!A1", "What best describes your primary job functions? Please select all that apply")</f>
        <v>What best describes your primary job functions? Please select all that apply</v>
      </c>
      <c r="E11" s="13" t="str">
        <f>HYPERLINK("#'Full Results'!A40", "40")</f>
        <v>40</v>
      </c>
      <c r="F11" t="s">
        <v>65</v>
      </c>
    </row>
    <row r="12" spans="3:6" x14ac:dyDescent="0.35">
      <c r="C12">
        <v>4</v>
      </c>
      <c r="D12" s="8" t="str">
        <f>HYPERLINK("#'Table 4'!A1", " Which of the following best describe your level of seniority within the business?")</f>
        <v xml:space="preserve"> Which of the following best describe your level of seniority within the business?</v>
      </c>
      <c r="E12" s="13" t="str">
        <f>HYPERLINK("#'Full Results'!A354", "354")</f>
        <v>354</v>
      </c>
      <c r="F12" t="s">
        <v>65</v>
      </c>
    </row>
    <row r="13" spans="3:6" x14ac:dyDescent="0.35">
      <c r="C13">
        <v>5</v>
      </c>
      <c r="D13" s="8" t="str">
        <f>HYPERLINK("#'Table 5'!A1", " How long has your company been operating for?")</f>
        <v xml:space="preserve"> How long has your company been operating for?</v>
      </c>
      <c r="E13" s="13" t="str">
        <f>HYPERLINK("#'Full Results'!A367", "367")</f>
        <v>367</v>
      </c>
      <c r="F13" t="s">
        <v>65</v>
      </c>
    </row>
    <row r="14" spans="3:6" x14ac:dyDescent="0.35">
      <c r="C14">
        <v>6</v>
      </c>
      <c r="D14" s="8" t="str">
        <f>HYPERLINK("#'Table 6'!A1", " Approximately how many employees does your company currently employ across all locations?")</f>
        <v xml:space="preserve"> Approximately how many employees does your company currently employ across all locations?</v>
      </c>
      <c r="E14" s="13" t="str">
        <f>HYPERLINK("#'Full Results'!A377", "377")</f>
        <v>377</v>
      </c>
      <c r="F14" t="s">
        <v>65</v>
      </c>
    </row>
    <row r="15" spans="3:6" x14ac:dyDescent="0.35">
      <c r="C15">
        <v>8</v>
      </c>
      <c r="D15" s="8" t="str">
        <f>HYPERLINK("#'Table 8'!A1", "Does your business operate in any of the following sectors? Select all that apply.")</f>
        <v>Does your business operate in any of the following sectors? Select all that apply.</v>
      </c>
      <c r="E15" s="13" t="str">
        <f>HYPERLINK("#'Full Results'!A391", "391")</f>
        <v>391</v>
      </c>
      <c r="F15" t="s">
        <v>65</v>
      </c>
    </row>
    <row r="16" spans="3:6" x14ac:dyDescent="0.35">
      <c r="C16">
        <v>9</v>
      </c>
      <c r="D16" s="8" t="str">
        <f>HYPERLINK("#'Table 9'!A1", " Which of the following best describes your business?")</f>
        <v xml:space="preserve"> Which of the following best describes your business?</v>
      </c>
      <c r="E16" s="13" t="str">
        <f>HYPERLINK("#'Full Results'!A414", "414")</f>
        <v>414</v>
      </c>
      <c r="F16" t="s">
        <v>65</v>
      </c>
    </row>
    <row r="17" spans="3:6" x14ac:dyDescent="0.35">
      <c r="C17">
        <v>11</v>
      </c>
      <c r="D17" s="8" t="str">
        <f>HYPERLINK("#'Table 11'!A1", "Which, if any, of the following services does your business use?")</f>
        <v>Which, if any, of the following services does your business use?</v>
      </c>
      <c r="E17" s="13" t="str">
        <f>HYPERLINK("#'Full Results'!A423", "423")</f>
        <v>423</v>
      </c>
      <c r="F17" t="s">
        <v>65</v>
      </c>
    </row>
    <row r="18" spans="3:6" x14ac:dyDescent="0.35">
      <c r="C18">
        <v>12</v>
      </c>
      <c r="D18" s="8" t="str">
        <f>HYPERLINK("#'Table 12'!A1", "Which of the following does your business accept as forms of payment?Please select all that apply")</f>
        <v>Which of the following does your business accept as forms of payment?Please select all that apply</v>
      </c>
      <c r="E18" s="13" t="str">
        <f>HYPERLINK("#'Full Results'!A438", "438")</f>
        <v>438</v>
      </c>
      <c r="F18" t="s">
        <v>65</v>
      </c>
    </row>
    <row r="19" spans="3:6" x14ac:dyDescent="0.35">
      <c r="C19">
        <v>13</v>
      </c>
      <c r="D19" s="8" t="str">
        <f>HYPERLINK("#'Table 13'!A1", "Grid Summary: To what extent do you agree or disagree with each of the following statements?")</f>
        <v>Grid Summary: To what extent do you agree or disagree with each of the following statements?</v>
      </c>
      <c r="E19" s="7"/>
      <c r="F19" t="s">
        <v>65</v>
      </c>
    </row>
    <row r="20" spans="3:6" x14ac:dyDescent="0.35">
      <c r="C20">
        <v>14</v>
      </c>
      <c r="D20" s="8" t="str">
        <f>HYPERLINK("#'Table 14'!A1", "To what extent do you agree or disagree with each of the following statements?: I am full of ideas and enjoy thinking about new ways of doing things")</f>
        <v>To what extent do you agree or disagree with each of the following statements?: I am full of ideas and enjoy thinking about new ways of doing things</v>
      </c>
      <c r="E20" s="13" t="str">
        <f>HYPERLINK("#'Full Results'!A459", "459")</f>
        <v>459</v>
      </c>
      <c r="F20" t="s">
        <v>65</v>
      </c>
    </row>
    <row r="21" spans="3:6" x14ac:dyDescent="0.35">
      <c r="C21">
        <v>15</v>
      </c>
      <c r="D21" s="8" t="str">
        <f>HYPERLINK("#'Table 15'!A1", "To what extent do you agree or disagree with each of the following statements?: I have an active imagination")</f>
        <v>To what extent do you agree or disagree with each of the following statements?: I have an active imagination</v>
      </c>
      <c r="E21" s="13" t="str">
        <f>HYPERLINK("#'Full Results'!A469", "469")</f>
        <v>469</v>
      </c>
      <c r="F21" t="s">
        <v>65</v>
      </c>
    </row>
    <row r="22" spans="3:6" x14ac:dyDescent="0.35">
      <c r="C22">
        <v>16</v>
      </c>
      <c r="D22" s="8" t="str">
        <f>HYPERLINK("#'Table 16'!A1", "To what extent do you agree or disagree with each of the following statements?: I am curious about many different things")</f>
        <v>To what extent do you agree or disagree with each of the following statements?: I am curious about many different things</v>
      </c>
      <c r="E22" s="13" t="str">
        <f>HYPERLINK("#'Full Results'!A479", "479")</f>
        <v>479</v>
      </c>
      <c r="F22" t="s">
        <v>65</v>
      </c>
    </row>
    <row r="23" spans="3:6" x14ac:dyDescent="0.35">
      <c r="C23">
        <v>17</v>
      </c>
      <c r="D23" s="8" t="str">
        <f>HYPERLINK("#'Table 17'!A1", "To what extent do you agree or disagree with each of the following statements?: I enjoy reflecting on abstract concepts or big-picture ideas")</f>
        <v>To what extent do you agree or disagree with each of the following statements?: I enjoy reflecting on abstract concepts or big-picture ideas</v>
      </c>
      <c r="E23" s="13" t="str">
        <f>HYPERLINK("#'Full Results'!A489", "489")</f>
        <v>489</v>
      </c>
      <c r="F23" t="s">
        <v>65</v>
      </c>
    </row>
    <row r="24" spans="3:6" x14ac:dyDescent="0.35">
      <c r="C24">
        <v>18</v>
      </c>
      <c r="D24" s="8" t="str">
        <f>HYPERLINK("#'Table 18'!A1", "To what extent do you agree or disagree with each of the following statements?: I finish tasks even when they become difficult or boring")</f>
        <v>To what extent do you agree or disagree with each of the following statements?: I finish tasks even when they become difficult or boring</v>
      </c>
      <c r="E24" s="13" t="str">
        <f>HYPERLINK("#'Full Results'!A499", "499")</f>
        <v>499</v>
      </c>
      <c r="F24" t="s">
        <v>65</v>
      </c>
    </row>
    <row r="25" spans="3:6" x14ac:dyDescent="0.35">
      <c r="C25">
        <v>19</v>
      </c>
      <c r="D25" s="8" t="str">
        <f>HYPERLINK("#'Table 19'!A1", "To what extent do you agree or disagree with each of the following statements?: I make plans and stick to them")</f>
        <v>To what extent do you agree or disagree with each of the following statements?: I make plans and stick to them</v>
      </c>
      <c r="E25" s="13" t="str">
        <f>HYPERLINK("#'Full Results'!A509", "509")</f>
        <v>509</v>
      </c>
      <c r="F25" t="s">
        <v>65</v>
      </c>
    </row>
    <row r="26" spans="3:6" x14ac:dyDescent="0.35">
      <c r="C26">
        <v>20</v>
      </c>
      <c r="D26" s="8" t="str">
        <f>HYPERLINK("#'Table 20'!A1", "To what extent do you agree or disagree with each of the following statements?: I do things efficiently and stay organised")</f>
        <v>To what extent do you agree or disagree with each of the following statements?: I do things efficiently and stay organised</v>
      </c>
      <c r="E26" s="13" t="str">
        <f>HYPERLINK("#'Full Results'!A519", "519")</f>
        <v>519</v>
      </c>
      <c r="F26" t="s">
        <v>65</v>
      </c>
    </row>
    <row r="27" spans="3:6" x14ac:dyDescent="0.35">
      <c r="C27">
        <v>21</v>
      </c>
      <c r="D27" s="8" t="str">
        <f>HYPERLINK("#'Table 21'!A1", "To what extent do you agree or disagree with each of the following statements?: I can be careless at times")</f>
        <v>To what extent do you agree or disagree with each of the following statements?: I can be careless at times</v>
      </c>
      <c r="E27" s="13" t="str">
        <f>HYPERLINK("#'Full Results'!A529", "529")</f>
        <v>529</v>
      </c>
      <c r="F27" t="s">
        <v>65</v>
      </c>
    </row>
    <row r="28" spans="3:6" x14ac:dyDescent="0.35">
      <c r="C28">
        <v>22</v>
      </c>
      <c r="D28" s="8" t="str">
        <f>HYPERLINK("#'Table 22'!A1", "Grid Summary: To what extent do you agree or disagree with each of the following statements?")</f>
        <v>Grid Summary: To what extent do you agree or disagree with each of the following statements?</v>
      </c>
      <c r="E28" s="7"/>
      <c r="F28" t="s">
        <v>65</v>
      </c>
    </row>
    <row r="29" spans="3:6" x14ac:dyDescent="0.35">
      <c r="C29">
        <v>23</v>
      </c>
      <c r="D29" s="8" t="str">
        <f>HYPERLINK("#'Table 23'!A1", "To what extent do you agree or disagree with each of the following statements?: I feel comfortable leading discussions or taking charge in group settings")</f>
        <v>To what extent do you agree or disagree with each of the following statements?: I feel comfortable leading discussions or taking charge in group settings</v>
      </c>
      <c r="E29" s="13" t="str">
        <f>HYPERLINK("#'Full Results'!A539", "539")</f>
        <v>539</v>
      </c>
      <c r="F29" t="s">
        <v>65</v>
      </c>
    </row>
    <row r="30" spans="3:6" x14ac:dyDescent="0.35">
      <c r="C30">
        <v>24</v>
      </c>
      <c r="D30" s="8" t="str">
        <f>HYPERLINK("#'Table 24'!A1", "To what extent do you agree or disagree with each of the following statements?: I am talkative and sociable")</f>
        <v>To what extent do you agree or disagree with each of the following statements?: I am talkative and sociable</v>
      </c>
      <c r="E30" s="13" t="str">
        <f>HYPERLINK("#'Full Results'!A549", "549")</f>
        <v>549</v>
      </c>
      <c r="F30" t="s">
        <v>65</v>
      </c>
    </row>
    <row r="31" spans="3:6" x14ac:dyDescent="0.35">
      <c r="C31">
        <v>25</v>
      </c>
      <c r="D31" s="8" t="str">
        <f>HYPERLINK("#'Table 25'!A1", "To what extent do you agree or disagree with each of the following statements?: I tend to be quiet and reserved")</f>
        <v>To what extent do you agree or disagree with each of the following statements?: I tend to be quiet and reserved</v>
      </c>
      <c r="E31" s="13" t="str">
        <f>HYPERLINK("#'Full Results'!A559", "559")</f>
        <v>559</v>
      </c>
      <c r="F31" t="s">
        <v>65</v>
      </c>
    </row>
    <row r="32" spans="3:6" x14ac:dyDescent="0.35">
      <c r="C32">
        <v>26</v>
      </c>
      <c r="D32" s="8" t="str">
        <f>HYPERLINK("#'Table 26'!A1", "To what extent do you agree or disagree with each of the following statements?: I handle stress well and stay calm under pressure")</f>
        <v>To what extent do you agree or disagree with each of the following statements?: I handle stress well and stay calm under pressure</v>
      </c>
      <c r="E32" s="13" t="str">
        <f>HYPERLINK("#'Full Results'!A569", "569")</f>
        <v>569</v>
      </c>
      <c r="F32" t="s">
        <v>65</v>
      </c>
    </row>
    <row r="33" spans="3:6" x14ac:dyDescent="0.35">
      <c r="C33">
        <v>27</v>
      </c>
      <c r="D33" s="8" t="str">
        <f>HYPERLINK("#'Table 27'!A1", "To what extent do you agree or disagree with each of the following statements?: I often worry more than I should")</f>
        <v>To what extent do you agree or disagree with each of the following statements?: I often worry more than I should</v>
      </c>
      <c r="E33" s="13" t="str">
        <f>HYPERLINK("#'Full Results'!A579", "579")</f>
        <v>579</v>
      </c>
      <c r="F33" t="s">
        <v>65</v>
      </c>
    </row>
    <row r="34" spans="3:6" x14ac:dyDescent="0.35">
      <c r="C34">
        <v>28</v>
      </c>
      <c r="D34" s="8" t="str">
        <f>HYPERLINK("#'Table 28'!A1", "Grid Summary: To what extent do you agree or disagree with each of the following statements?")</f>
        <v>Grid Summary: To what extent do you agree or disagree with each of the following statements?</v>
      </c>
      <c r="E34" s="7"/>
      <c r="F34" t="s">
        <v>65</v>
      </c>
    </row>
    <row r="35" spans="3:6" x14ac:dyDescent="0.35">
      <c r="C35">
        <v>29</v>
      </c>
      <c r="D35" s="8" t="str">
        <f>HYPERLINK("#'Table 29'!A1", "To what extent do you agree or disagree with each of the following statements?: I believe I can shape my own future through hard work")</f>
        <v>To what extent do you agree or disagree with each of the following statements?: I believe I can shape my own future through hard work</v>
      </c>
      <c r="E35" s="13" t="str">
        <f>HYPERLINK("#'Full Results'!A589", "589")</f>
        <v>589</v>
      </c>
      <c r="F35" t="s">
        <v>65</v>
      </c>
    </row>
    <row r="36" spans="3:6" x14ac:dyDescent="0.35">
      <c r="C36">
        <v>30</v>
      </c>
      <c r="D36" s="8" t="str">
        <f>HYPERLINK("#'Table 30'!A1", "To what extent do you agree or disagree with each of the following statements?: When things go wrong, I focus on what I can do differently next time")</f>
        <v>To what extent do you agree or disagree with each of the following statements?: When things go wrong, I focus on what I can do differently next time</v>
      </c>
      <c r="E36" s="13" t="str">
        <f>HYPERLINK("#'Full Results'!A599", "599")</f>
        <v>599</v>
      </c>
      <c r="F36" t="s">
        <v>65</v>
      </c>
    </row>
    <row r="37" spans="3:6" x14ac:dyDescent="0.35">
      <c r="C37">
        <v>31</v>
      </c>
      <c r="D37" s="8" t="str">
        <f>HYPERLINK("#'Table 31'!A1", "To what extent do you agree or disagree with each of the following statements?: I am always on the lookout for new opportunities")</f>
        <v>To what extent do you agree or disagree with each of the following statements?: I am always on the lookout for new opportunities</v>
      </c>
      <c r="E37" s="13" t="str">
        <f>HYPERLINK("#'Full Results'!A609", "609")</f>
        <v>609</v>
      </c>
      <c r="F37" t="s">
        <v>65</v>
      </c>
    </row>
    <row r="38" spans="3:6" x14ac:dyDescent="0.35">
      <c r="C38">
        <v>32</v>
      </c>
      <c r="D38" s="8" t="str">
        <f>HYPERLINK("#'Table 32'!A1", "To what extent do you agree or disagree with each of the following statements?: I am seek out new opportunities rather than waiting for things to come to me")</f>
        <v>To what extent do you agree or disagree with each of the following statements?: I am seek out new opportunities rather than waiting for things to come to me</v>
      </c>
      <c r="E38" s="13" t="str">
        <f>HYPERLINK("#'Full Results'!A619", "619")</f>
        <v>619</v>
      </c>
      <c r="F38" t="s">
        <v>65</v>
      </c>
    </row>
    <row r="39" spans="3:6" x14ac:dyDescent="0.35">
      <c r="C39">
        <v>33</v>
      </c>
      <c r="D39" s="8" t="str">
        <f>HYPERLINK("#'Table 33'!A1", "To what extent do you agree or disagree with each of the following statements?: I am usually willing to pay more for something if I know it has been produced ethically")</f>
        <v>To what extent do you agree or disagree with each of the following statements?: I am usually willing to pay more for something if I know it has been produced ethically</v>
      </c>
      <c r="E39" s="13" t="str">
        <f>HYPERLINK("#'Full Results'!A629", "629")</f>
        <v>629</v>
      </c>
      <c r="F39" t="s">
        <v>65</v>
      </c>
    </row>
    <row r="40" spans="3:6" x14ac:dyDescent="0.35">
      <c r="C40">
        <v>34</v>
      </c>
      <c r="D40" s="8" t="str">
        <f>HYPERLINK("#'Table 34'!A1", " Using the scale below, please tell us which of the following best describes your attitude to taking risks in general?")</f>
        <v xml:space="preserve"> Using the scale below, please tell us which of the following best describes your attitude to taking risks in general?</v>
      </c>
      <c r="E40" s="13" t="str">
        <f>HYPERLINK("#'Full Results'!A639", "639")</f>
        <v>639</v>
      </c>
      <c r="F40" t="s">
        <v>65</v>
      </c>
    </row>
    <row r="41" spans="3:6" x14ac:dyDescent="0.35">
      <c r="C41">
        <v>35</v>
      </c>
      <c r="D41" s="8" t="str">
        <f>HYPERLINK("#'Table 35'!A1", "Which, if any, of the following statements are true for you? Please tick all that apply")</f>
        <v>Which, if any, of the following statements are true for you? Please tick all that apply</v>
      </c>
      <c r="E41" s="13" t="str">
        <f>HYPERLINK("#'Full Results'!A651", "651")</f>
        <v>651</v>
      </c>
      <c r="F41" t="s">
        <v>65</v>
      </c>
    </row>
    <row r="42" spans="3:6" x14ac:dyDescent="0.35">
      <c r="C42">
        <v>36</v>
      </c>
      <c r="D42" s="8" t="str">
        <f>HYPERLINK("#'Table 36'!A1", "What motivated you to take the leap and start your own business?Please tick all that apply")</f>
        <v>What motivated you to take the leap and start your own business?Please tick all that apply</v>
      </c>
      <c r="E42" s="13" t="str">
        <f>HYPERLINK("#'Full Results'!A660", "660")</f>
        <v>660</v>
      </c>
      <c r="F42" t="s">
        <v>520</v>
      </c>
    </row>
    <row r="43" spans="3:6" x14ac:dyDescent="0.35">
      <c r="C43">
        <v>37</v>
      </c>
      <c r="D43" s="8" t="str">
        <f>HYPERLINK("#'Table 37'!A1", " Do you consider yourself to be an entrepreneur?")</f>
        <v xml:space="preserve"> Do you consider yourself to be an entrepreneur?</v>
      </c>
      <c r="E43" s="13" t="str">
        <f>HYPERLINK("#'Full Results'!A674", "674")</f>
        <v>674</v>
      </c>
      <c r="F43" t="s">
        <v>65</v>
      </c>
    </row>
    <row r="44" spans="3:6" x14ac:dyDescent="0.35">
      <c r="C44">
        <v>38</v>
      </c>
      <c r="D44" s="8" t="str">
        <f>HYPERLINK("#'Table 38'!A1", "Grid Summary: Looking ahead to the next 12 months, how optimistic or pessimistic are you about…")</f>
        <v>Grid Summary: Looking ahead to the next 12 months, how optimistic or pessimistic are you about…</v>
      </c>
      <c r="E44" s="7"/>
      <c r="F44" t="s">
        <v>65</v>
      </c>
    </row>
    <row r="45" spans="3:6" x14ac:dyDescent="0.35">
      <c r="C45">
        <v>39</v>
      </c>
      <c r="D45" s="8" t="str">
        <f>HYPERLINK("#'Table 39'!A1", "Looking ahead to the next 12 months, how optimistic or pessimistic are you about…: My personal financial situation")</f>
        <v>Looking ahead to the next 12 months, how optimistic or pessimistic are you about…: My personal financial situation</v>
      </c>
      <c r="E45" s="13" t="str">
        <f>HYPERLINK("#'Full Results'!A683", "683")</f>
        <v>683</v>
      </c>
      <c r="F45" t="s">
        <v>65</v>
      </c>
    </row>
    <row r="46" spans="3:6" x14ac:dyDescent="0.35">
      <c r="C46">
        <v>40</v>
      </c>
      <c r="D46" s="8" t="str">
        <f>HYPERLINK("#'Table 40'!A1", "Looking ahead to the next 12 months, how optimistic or pessimistic are you about…: The state of the UK economy")</f>
        <v>Looking ahead to the next 12 months, how optimistic or pessimistic are you about…: The state of the UK economy</v>
      </c>
      <c r="E46" s="13" t="str">
        <f>HYPERLINK("#'Full Results'!A692", "692")</f>
        <v>692</v>
      </c>
      <c r="F46" t="s">
        <v>65</v>
      </c>
    </row>
    <row r="47" spans="3:6" x14ac:dyDescent="0.35">
      <c r="C47">
        <v>41</v>
      </c>
      <c r="D47" s="8" t="str">
        <f>HYPERLINK("#'Table 41'!A1", "Looking ahead to the next 12 months, how optimistic or pessimistic are you about…: My local high street (e.g. how it feels, businesses opening and closing)")</f>
        <v>Looking ahead to the next 12 months, how optimistic or pessimistic are you about…: My local high street (e.g. how it feels, businesses opening and closing)</v>
      </c>
      <c r="E47" s="13" t="str">
        <f>HYPERLINK("#'Full Results'!A701", "701")</f>
        <v>701</v>
      </c>
      <c r="F47" t="s">
        <v>65</v>
      </c>
    </row>
    <row r="48" spans="3:6" x14ac:dyDescent="0.35">
      <c r="C48">
        <v>42</v>
      </c>
      <c r="D48" s="8" t="str">
        <f>HYPERLINK("#'Table 42'!A1", "Looking ahead to the next 12 months, how optimistic or pessimistic are you about…: The profitability of my business")</f>
        <v>Looking ahead to the next 12 months, how optimistic or pessimistic are you about…: The profitability of my business</v>
      </c>
      <c r="E48" s="13" t="str">
        <f>HYPERLINK("#'Full Results'!A710", "710")</f>
        <v>710</v>
      </c>
      <c r="F48" t="s">
        <v>65</v>
      </c>
    </row>
    <row r="49" spans="3:6" x14ac:dyDescent="0.35">
      <c r="C49">
        <v>43</v>
      </c>
      <c r="D49" s="8" t="str">
        <f>HYPERLINK("#'Table 43'!A1", "You said that you were optimistic about your local high street. What are the main reasons for your answer? (Select all that apply)")</f>
        <v>You said that you were optimistic about your local high street. What are the main reasons for your answer? (Select all that apply)</v>
      </c>
      <c r="E49" s="13" t="str">
        <f>HYPERLINK("#'Full Results'!A719", "719")</f>
        <v>719</v>
      </c>
      <c r="F49" t="s">
        <v>551</v>
      </c>
    </row>
    <row r="50" spans="3:6" x14ac:dyDescent="0.35">
      <c r="C50">
        <v>44</v>
      </c>
      <c r="D50" s="8" t="str">
        <f>HYPERLINK("#'Table 44'!A1", "You said that you were pessimistic about your local high street. What are the main reasons for your answer? (Select all that apply)")</f>
        <v>You said that you were pessimistic about your local high street. What are the main reasons for your answer? (Select all that apply)</v>
      </c>
      <c r="E50" s="13" t="str">
        <f>HYPERLINK("#'Full Results'!A731", "731")</f>
        <v>731</v>
      </c>
      <c r="F50" t="s">
        <v>553</v>
      </c>
    </row>
    <row r="51" spans="3:6" x14ac:dyDescent="0.35">
      <c r="C51">
        <v>45</v>
      </c>
      <c r="D51" s="8" t="str">
        <f>HYPERLINK("#'Table 45'!A1", "You said that you were neither optimistic or pessimistic about your local high street. What are the main reasons for your answer? (Select all that apply)")</f>
        <v>You said that you were neither optimistic or pessimistic about your local high street. What are the main reasons for your answer? (Select all that apply)</v>
      </c>
      <c r="E51" s="13" t="str">
        <f>HYPERLINK("#'Full Results'!A743", "743")</f>
        <v>743</v>
      </c>
      <c r="F51" t="s">
        <v>555</v>
      </c>
    </row>
    <row r="52" spans="3:6" x14ac:dyDescent="0.35">
      <c r="C52">
        <v>46</v>
      </c>
      <c r="D52" s="8" t="str">
        <f>HYPERLINK("#'Table 46'!A1", "Which of the following challenges, if any, are your biggest barriers to growth? Select as many as you like")</f>
        <v>Which of the following challenges, if any, are your biggest barriers to growth? Select as many as you like</v>
      </c>
      <c r="E52" s="13" t="str">
        <f>HYPERLINK("#'Full Results'!A755", "755")</f>
        <v>755</v>
      </c>
      <c r="F52" t="s">
        <v>65</v>
      </c>
    </row>
    <row r="53" spans="3:6" x14ac:dyDescent="0.35">
      <c r="C53">
        <v>47</v>
      </c>
      <c r="D53" s="8" t="str">
        <f>HYPERLINK("#'Table 47'!A1", " In the last three years, has your business introduced any innovations (new or significantly improved products/services or processes)?")</f>
        <v xml:space="preserve"> In the last three years, has your business introduced any innovations (new or significantly improved products/services or processes)?</v>
      </c>
      <c r="E53" s="13" t="str">
        <f>HYPERLINK("#'Full Results'!A885", "885")</f>
        <v>885</v>
      </c>
      <c r="F53" t="s">
        <v>65</v>
      </c>
    </row>
    <row r="54" spans="3:6" x14ac:dyDescent="0.35">
      <c r="C54">
        <v>48</v>
      </c>
      <c r="D54" s="8" t="str">
        <f>HYPERLINK("#'Table 48'!A1", "Rank Summary:  Hire more employees (Ordered Left to Right by Rank)")</f>
        <v>Rank Summary:  Hire more employees (Ordered Left to Right by Rank)</v>
      </c>
      <c r="E54" s="7"/>
      <c r="F54" t="s">
        <v>65</v>
      </c>
    </row>
    <row r="55" spans="3:6" x14ac:dyDescent="0.35">
      <c r="C55">
        <v>49</v>
      </c>
      <c r="D55" s="8" t="str">
        <f>HYPERLINK("#'Table 49'!A1", "Looking ahead, what are your top 3 priorities for your business in the next three years? Please select the three most important priorities and rank them, with 1 being the most important: Hire more employees")</f>
        <v>Looking ahead, what are your top 3 priorities for your business in the next three years? Please select the three most important priorities and rank them, with 1 being the most important: Hire more employees</v>
      </c>
      <c r="E55" s="13" t="str">
        <f>HYPERLINK("#'Full Results'!A892", "892")</f>
        <v>892</v>
      </c>
      <c r="F55" t="s">
        <v>65</v>
      </c>
    </row>
    <row r="56" spans="3:6" x14ac:dyDescent="0.35">
      <c r="C56">
        <v>50</v>
      </c>
      <c r="D56" s="8" t="str">
        <f>HYPERLINK("#'Table 50'!A1", "Looking ahead, what are your top 3 priorities for your business in the next three years? Please select the three most important priorities and rank them, with 1 being the most important: Launch new products, features or services")</f>
        <v>Looking ahead, what are your top 3 priorities for your business in the next three years? Please select the three most important priorities and rank them, with 1 being the most important: Launch new products, features or services</v>
      </c>
      <c r="E56" s="13" t="str">
        <f>HYPERLINK("#'Full Results'!A901", "901")</f>
        <v>901</v>
      </c>
      <c r="F56" t="s">
        <v>65</v>
      </c>
    </row>
    <row r="57" spans="3:6" x14ac:dyDescent="0.35">
      <c r="C57">
        <v>51</v>
      </c>
      <c r="D57" s="8" t="str">
        <f>HYPERLINK("#'Table 51'!A1", "Looking ahead, what are your top 3 priorities for your business in the next three years? Please select the three most important priorities and rank them, with 1 being the most important: Open new stores")</f>
        <v>Looking ahead, what are your top 3 priorities for your business in the next three years? Please select the three most important priorities and rank them, with 1 being the most important: Open new stores</v>
      </c>
      <c r="E57" s="13" t="str">
        <f>HYPERLINK("#'Full Results'!A910", "910")</f>
        <v>910</v>
      </c>
      <c r="F57" t="s">
        <v>65</v>
      </c>
    </row>
    <row r="58" spans="3:6" x14ac:dyDescent="0.35">
      <c r="C58">
        <v>52</v>
      </c>
      <c r="D58" s="8" t="str">
        <f>HYPERLINK("#'Table 52'!A1", "Looking ahead, what are your top 3 priorities for your business in the next three years? Please select the three most important priorities and rank them, with 1 being the most important: Improve online presence")</f>
        <v>Looking ahead, what are your top 3 priorities for your business in the next three years? Please select the three most important priorities and rank them, with 1 being the most important: Improve online presence</v>
      </c>
      <c r="E58" s="13" t="str">
        <f>HYPERLINK("#'Full Results'!A919", "919")</f>
        <v>919</v>
      </c>
      <c r="F58" t="s">
        <v>65</v>
      </c>
    </row>
    <row r="59" spans="3:6" x14ac:dyDescent="0.35">
      <c r="C59">
        <v>53</v>
      </c>
      <c r="D59" s="8" t="str">
        <f>HYPERLINK("#'Table 53'!A1", "Looking ahead, what are your top 3 priorities for your business in the next three years? Please select the three most important priorities and rank them, with 1 being the most important: Expand internationally")</f>
        <v>Looking ahead, what are your top 3 priorities for your business in the next three years? Please select the three most important priorities and rank them, with 1 being the most important: Expand internationally</v>
      </c>
      <c r="E59" s="13" t="str">
        <f>HYPERLINK("#'Full Results'!A928", "928")</f>
        <v>928</v>
      </c>
      <c r="F59" t="s">
        <v>65</v>
      </c>
    </row>
    <row r="60" spans="3:6" x14ac:dyDescent="0.35">
      <c r="C60">
        <v>54</v>
      </c>
      <c r="D60" s="8" t="str">
        <f>HYPERLINK("#'Table 54'!A1", "Looking ahead, what are your top 3 priorities for your business in the next three years? Please select the three most important priorities and rank them, with 1 being the most important: Stay the same")</f>
        <v>Looking ahead, what are your top 3 priorities for your business in the next three years? Please select the three most important priorities and rank them, with 1 being the most important: Stay the same</v>
      </c>
      <c r="E60" s="13" t="str">
        <f>HYPERLINK("#'Full Results'!A937", "937")</f>
        <v>937</v>
      </c>
      <c r="F60" t="s">
        <v>65</v>
      </c>
    </row>
    <row r="61" spans="3:6" x14ac:dyDescent="0.35">
      <c r="C61">
        <v>55</v>
      </c>
      <c r="D61" s="8" t="str">
        <f>HYPERLINK("#'Table 55'!A1", "Looking ahead, what are your top 3 priorities for your business in the next three years? Please select the three most important priorities and rank them, with 1 being the most important: Increase the use of digital tools in the business (e.g. aut...")</f>
        <v>Looking ahead, what are your top 3 priorities for your business in the next three years? Please select the three most important priorities and rank them, with 1 being the most important: Increase the use of digital tools in the business (e.g. aut...</v>
      </c>
      <c r="E61" s="13" t="str">
        <f>HYPERLINK("#'Full Results'!A946", "946")</f>
        <v>946</v>
      </c>
      <c r="F61" t="s">
        <v>65</v>
      </c>
    </row>
    <row r="62" spans="3:6" x14ac:dyDescent="0.35">
      <c r="C62">
        <v>56</v>
      </c>
      <c r="D62" s="8" t="str">
        <f>HYPERLINK("#'Table 56'!A1", "Looking ahead, what are your top 3 priorities for your business in the next three years? Please select the three most important priorities and rank them, with 1 being the most important: Sell the business")</f>
        <v>Looking ahead, what are your top 3 priorities for your business in the next three years? Please select the three most important priorities and rank them, with 1 being the most important: Sell the business</v>
      </c>
      <c r="E62" s="13" t="str">
        <f>HYPERLINK("#'Full Results'!A955", "955")</f>
        <v>955</v>
      </c>
      <c r="F62" t="s">
        <v>65</v>
      </c>
    </row>
    <row r="63" spans="3:6" x14ac:dyDescent="0.35">
      <c r="C63">
        <v>57</v>
      </c>
      <c r="D63" s="8" t="str">
        <f>HYPERLINK("#'Table 57'!A1", "Looking ahead, what are your top 3 priorities for your business in the next three years? Please select the three most important priorities and rank them, with 1 being the most important: Contribute to local causes")</f>
        <v>Looking ahead, what are your top 3 priorities for your business in the next three years? Please select the three most important priorities and rank them, with 1 being the most important: Contribute to local causes</v>
      </c>
      <c r="E63" s="13" t="str">
        <f>HYPERLINK("#'Full Results'!A964", "964")</f>
        <v>964</v>
      </c>
      <c r="F63" t="s">
        <v>65</v>
      </c>
    </row>
    <row r="64" spans="3:6" x14ac:dyDescent="0.35">
      <c r="C64">
        <v>58</v>
      </c>
      <c r="D64" s="8" t="str">
        <f>HYPERLINK("#'Table 58'!A1", "Looking ahead, what are your top 3 priorities for your business in the next three years? Please select the three most important priorities and rank them, with 1 being the most important: Don’t know")</f>
        <v>Looking ahead, what are your top 3 priorities for your business in the next three years? Please select the three most important priorities and rank them, with 1 being the most important: Don’t know</v>
      </c>
      <c r="E64" s="13" t="str">
        <f>HYPERLINK("#'Full Results'!A973", "973")</f>
        <v>973</v>
      </c>
      <c r="F64" t="s">
        <v>65</v>
      </c>
    </row>
    <row r="65" spans="3:6" x14ac:dyDescent="0.35">
      <c r="C65">
        <v>59</v>
      </c>
      <c r="D65" s="8" t="str">
        <f>HYPERLINK("#'Table 59'!A1", "Looking ahead, what are your top 3 priorities for your business in the next three years? Please select the three most important priorities and rank them, with 1 being the most important: Other")</f>
        <v>Looking ahead, what are your top 3 priorities for your business in the next three years? Please select the three most important priorities and rank them, with 1 being the most important: Other</v>
      </c>
      <c r="E65" s="13" t="str">
        <f>HYPERLINK("#'Full Results'!A982", "982")</f>
        <v>982</v>
      </c>
      <c r="F65" t="s">
        <v>65</v>
      </c>
    </row>
    <row r="66" spans="3:6" x14ac:dyDescent="0.35">
      <c r="C66">
        <v>60</v>
      </c>
      <c r="D66" s="8" t="str">
        <f>HYPERLINK("#'Table 60'!A1", "Grid Summary: For each of the following technological and economic trends, please tell us whether you expect them to have a broadly positive or negative effect on your business")</f>
        <v>Grid Summary: For each of the following technological and economic trends, please tell us whether you expect them to have a broadly positive or negative effect on your business</v>
      </c>
      <c r="E66" s="7"/>
      <c r="F66" t="s">
        <v>65</v>
      </c>
    </row>
    <row r="67" spans="3:6" x14ac:dyDescent="0.35">
      <c r="C67">
        <v>61</v>
      </c>
      <c r="D67" s="8" t="str">
        <f>HYPERLINK("#'Table 61'!A1", "For each of the following technological and economic trends, please tell us whether you expect them to have a broadly positive or negative effect on your business: Increased use and adoption of AI")</f>
        <v>For each of the following technological and economic trends, please tell us whether you expect them to have a broadly positive or negative effect on your business: Increased use and adoption of AI</v>
      </c>
      <c r="E67" s="13" t="str">
        <f>HYPERLINK("#'Full Results'!A991", "991")</f>
        <v>991</v>
      </c>
      <c r="F67" t="s">
        <v>65</v>
      </c>
    </row>
    <row r="68" spans="3:6" x14ac:dyDescent="0.35">
      <c r="C68">
        <v>62</v>
      </c>
      <c r="D68" s="8" t="str">
        <f>HYPERLINK("#'Table 62'!A1", "For each of the following technological and economic trends, please tell us whether you expect them to have a broadly positive or negative effect on your business: Increased use of cryptocurrencies")</f>
        <v>For each of the following technological and economic trends, please tell us whether you expect them to have a broadly positive or negative effect on your business: Increased use of cryptocurrencies</v>
      </c>
      <c r="E68" s="13" t="str">
        <f>HYPERLINK("#'Full Results'!A1001", "1001")</f>
        <v>1001</v>
      </c>
      <c r="F68" t="s">
        <v>65</v>
      </c>
    </row>
    <row r="69" spans="3:6" x14ac:dyDescent="0.35">
      <c r="C69">
        <v>63</v>
      </c>
      <c r="D69" s="8" t="str">
        <f>HYPERLINK("#'Table 63'!A1", "For each of the following technological and economic trends, please tell us whether you expect them to have a broadly positive or negative effect on your business: Increased use of innovative / less traditional loan financing")</f>
        <v>For each of the following technological and economic trends, please tell us whether you expect them to have a broadly positive or negative effect on your business: Increased use of innovative / less traditional loan financing</v>
      </c>
      <c r="E69" s="13" t="str">
        <f>HYPERLINK("#'Full Results'!A1011", "1011")</f>
        <v>1011</v>
      </c>
      <c r="F69" t="s">
        <v>65</v>
      </c>
    </row>
    <row r="70" spans="3:6" x14ac:dyDescent="0.35">
      <c r="C70">
        <v>64</v>
      </c>
      <c r="D70" s="8" t="str">
        <f>HYPERLINK("#'Table 64'!A1", "For each of the following technological and economic trends, please tell us whether you expect them to have a broadly positive or negative effect on your business: Increased availability of digital payment tools")</f>
        <v>For each of the following technological and economic trends, please tell us whether you expect them to have a broadly positive or negative effect on your business: Increased availability of digital payment tools</v>
      </c>
      <c r="E70" s="13" t="str">
        <f>HYPERLINK("#'Full Results'!A1021", "1021")</f>
        <v>1021</v>
      </c>
      <c r="F70" t="s">
        <v>65</v>
      </c>
    </row>
    <row r="71" spans="3:6" x14ac:dyDescent="0.35">
      <c r="C71">
        <v>65</v>
      </c>
      <c r="D71" s="8" t="str">
        <f>HYPERLINK("#'Table 65'!A1", "For each of the following technological and economic trends, please tell us whether you expect them to have a broadly positive or negative effect on your business: Society becoming more cashless / less use of physical cash")</f>
        <v>For each of the following technological and economic trends, please tell us whether you expect them to have a broadly positive or negative effect on your business: Society becoming more cashless / less use of physical cash</v>
      </c>
      <c r="E71" s="13" t="str">
        <f>HYPERLINK("#'Full Results'!A1031", "1031")</f>
        <v>1031</v>
      </c>
      <c r="F71" t="s">
        <v>65</v>
      </c>
    </row>
    <row r="72" spans="3:6" x14ac:dyDescent="0.35">
      <c r="C72">
        <v>66</v>
      </c>
      <c r="D72" s="8" t="str">
        <f>HYPERLINK("#'Table 66'!A1", "For each of the following technological and economic trends, please tell us whether you expect them to have a broadly positive or negative effect on your business: Increasing use of co-working spaces and marketplaces compared to individual office...")</f>
        <v>For each of the following technological and economic trends, please tell us whether you expect them to have a broadly positive or negative effect on your business: Increasing use of co-working spaces and marketplaces compared to individual office...</v>
      </c>
      <c r="E72" s="13" t="str">
        <f>HYPERLINK("#'Full Results'!A1041", "1041")</f>
        <v>1041</v>
      </c>
      <c r="F72" t="s">
        <v>65</v>
      </c>
    </row>
    <row r="73" spans="3:6" x14ac:dyDescent="0.35">
      <c r="C73">
        <v>68</v>
      </c>
      <c r="D73" s="8" t="str">
        <f>HYPERLINK("#'Table 68'!A1", "Which of the following would you say you tend to spend the most time on in a typical working day? Please select up to three answers")</f>
        <v>Which of the following would you say you tend to spend the most time on in a typical working day? Please select up to three answers</v>
      </c>
      <c r="E73" s="13" t="str">
        <f>HYPERLINK("#'Full Results'!A1051", "1051")</f>
        <v>1051</v>
      </c>
      <c r="F73" t="s">
        <v>65</v>
      </c>
    </row>
    <row r="74" spans="3:6" x14ac:dyDescent="0.35">
      <c r="C74">
        <v>69</v>
      </c>
      <c r="D74" s="8" t="str">
        <f>HYPERLINK("#'Table 69'!A1", "Rank Summary:  Admin (Ordered Left to Right by Rank)")</f>
        <v>Rank Summary:  Admin (Ordered Left to Right by Rank)</v>
      </c>
      <c r="E74" s="7"/>
      <c r="F74" t="s">
        <v>65</v>
      </c>
    </row>
    <row r="75" spans="3:6" x14ac:dyDescent="0.35">
      <c r="C75">
        <v>70</v>
      </c>
      <c r="D75" s="8" t="str">
        <f>HYPERLINK("#'Table 70'!A1", "If you could delegate any of the following responsibilities, what would you most want to hand over? Please rank the three that you would most want to hand over where 1 is the one you would most want to hand over: Admin")</f>
        <v>If you could delegate any of the following responsibilities, what would you most want to hand over? Please rank the three that you would most want to hand over where 1 is the one you would most want to hand over: Admin</v>
      </c>
      <c r="E75" s="13" t="str">
        <f>HYPERLINK("#'Full Results'!A1068", "1068")</f>
        <v>1068</v>
      </c>
      <c r="F75" t="s">
        <v>65</v>
      </c>
    </row>
    <row r="76" spans="3:6" x14ac:dyDescent="0.35">
      <c r="C76">
        <v>71</v>
      </c>
      <c r="D76" s="8" t="str">
        <f>HYPERLINK("#'Table 71'!A1", "If you could delegate any of the following responsibilities, what would you most want to hand over? Please rank the three that you would most want to hand over where 1 is the one you would most want to hand over: Business planning")</f>
        <v>If you could delegate any of the following responsibilities, what would you most want to hand over? Please rank the three that you would most want to hand over where 1 is the one you would most want to hand over: Business planning</v>
      </c>
      <c r="E76" s="13" t="str">
        <f>HYPERLINK("#'Full Results'!A1077", "1077")</f>
        <v>1077</v>
      </c>
      <c r="F76" t="s">
        <v>65</v>
      </c>
    </row>
    <row r="77" spans="3:6" x14ac:dyDescent="0.35">
      <c r="C77">
        <v>72</v>
      </c>
      <c r="D77" s="8" t="str">
        <f>HYPERLINK("#'Table 72'!A1", "If you could delegate any of the following responsibilities, what would you most want to hand over? Please rank the three that you would most want to hand over where 1 is the one you would most want to hand over: Meetings with colleagues")</f>
        <v>If you could delegate any of the following responsibilities, what would you most want to hand over? Please rank the three that you would most want to hand over where 1 is the one you would most want to hand over: Meetings with colleagues</v>
      </c>
      <c r="E77" s="13" t="str">
        <f>HYPERLINK("#'Full Results'!A1086", "1086")</f>
        <v>1086</v>
      </c>
      <c r="F77" t="s">
        <v>65</v>
      </c>
    </row>
    <row r="78" spans="3:6" x14ac:dyDescent="0.35">
      <c r="C78">
        <v>73</v>
      </c>
      <c r="D78" s="8" t="str">
        <f>HYPERLINK("#'Table 73'!A1", "If you could delegate any of the following responsibilities, what would you most want to hand over? Please rank the three that you would most want to hand over where 1 is the one you would most want to hand over: Interacting with customers / clie...")</f>
        <v>If you could delegate any of the following responsibilities, what would you most want to hand over? Please rank the three that you would most want to hand over where 1 is the one you would most want to hand over: Interacting with customers / clie...</v>
      </c>
      <c r="E78" s="13" t="str">
        <f>HYPERLINK("#'Full Results'!A1095", "1095")</f>
        <v>1095</v>
      </c>
      <c r="F78" t="s">
        <v>65</v>
      </c>
    </row>
    <row r="79" spans="3:6" x14ac:dyDescent="0.35">
      <c r="C79">
        <v>74</v>
      </c>
      <c r="D79" s="8" t="str">
        <f>HYPERLINK("#'Table 74'!A1", "If you could delegate any of the following responsibilities, what would you most want to hand over? Please rank the three that you would most want to hand over where 1 is the one you would most want to hand over: Interacting with customers / clie...")</f>
        <v>If you could delegate any of the following responsibilities, what would you most want to hand over? Please rank the three that you would most want to hand over where 1 is the one you would most want to hand over: Interacting with customers / clie...</v>
      </c>
      <c r="E79" s="13" t="str">
        <f>HYPERLINK("#'Full Results'!A1104", "1104")</f>
        <v>1104</v>
      </c>
      <c r="F79" t="s">
        <v>65</v>
      </c>
    </row>
    <row r="80" spans="3:6" x14ac:dyDescent="0.35">
      <c r="C80">
        <v>75</v>
      </c>
      <c r="D80" s="8" t="str">
        <f>HYPERLINK("#'Table 75'!A1", "If you could delegate any of the following responsibilities, what would you most want to hand over? Please rank the three that you would most want to hand over where 1 is the one you would most want to hand over: Sales and new business development")</f>
        <v>If you could delegate any of the following responsibilities, what would you most want to hand over? Please rank the three that you would most want to hand over where 1 is the one you would most want to hand over: Sales and new business development</v>
      </c>
      <c r="E80" s="13" t="str">
        <f>HYPERLINK("#'Full Results'!A1113", "1113")</f>
        <v>1113</v>
      </c>
      <c r="F80" t="s">
        <v>65</v>
      </c>
    </row>
    <row r="81" spans="3:6" x14ac:dyDescent="0.35">
      <c r="C81">
        <v>76</v>
      </c>
      <c r="D81" s="8" t="str">
        <f>HYPERLINK("#'Table 76'!A1", "If you could delegate any of the following responsibilities, what would you most want to hand over? Please rank the three that you would most want to hand over where 1 is the one you would most want to hand over: Marketing and communications")</f>
        <v>If you could delegate any of the following responsibilities, what would you most want to hand over? Please rank the three that you would most want to hand over where 1 is the one you would most want to hand over: Marketing and communications</v>
      </c>
      <c r="E81" s="13" t="str">
        <f>HYPERLINK("#'Full Results'!A1122", "1122")</f>
        <v>1122</v>
      </c>
      <c r="F81" t="s">
        <v>65</v>
      </c>
    </row>
    <row r="82" spans="3:6" x14ac:dyDescent="0.35">
      <c r="C82">
        <v>77</v>
      </c>
      <c r="D82" s="8" t="str">
        <f>HYPERLINK("#'Table 77'!A1", "If you could delegate any of the following responsibilities, what would you most want to hand over? Please rank the three that you would most want to hand over where 1 is the one you would most want to hand over: HR / personnel / recruitment")</f>
        <v>If you could delegate any of the following responsibilities, what would you most want to hand over? Please rank the three that you would most want to hand over where 1 is the one you would most want to hand over: HR / personnel / recruitment</v>
      </c>
      <c r="E82" s="13" t="str">
        <f>HYPERLINK("#'Full Results'!A1131", "1131")</f>
        <v>1131</v>
      </c>
      <c r="F82" t="s">
        <v>65</v>
      </c>
    </row>
    <row r="83" spans="3:6" x14ac:dyDescent="0.35">
      <c r="C83">
        <v>78</v>
      </c>
      <c r="D83" s="8" t="str">
        <f>HYPERLINK("#'Table 78'!A1", "If you could delegate any of the following responsibilities, what would you most want to hand over? Please rank the three that you would most want to hand over where 1 is the one you would most want to hand over: Managing facilities or premises")</f>
        <v>If you could delegate any of the following responsibilities, what would you most want to hand over? Please rank the three that you would most want to hand over where 1 is the one you would most want to hand over: Managing facilities or premises</v>
      </c>
      <c r="E83" s="13" t="str">
        <f>HYPERLINK("#'Full Results'!A1140", "1140")</f>
        <v>1140</v>
      </c>
      <c r="F83" t="s">
        <v>65</v>
      </c>
    </row>
    <row r="84" spans="3:6" x14ac:dyDescent="0.35">
      <c r="C84">
        <v>79</v>
      </c>
      <c r="D84" s="8" t="str">
        <f>HYPERLINK("#'Table 79'!A1", "If you could delegate any of the following responsibilities, what would you most want to hand over? Please rank the three that you would most want to hand over where 1 is the one you would most want to hand over: Managing finances/accounting")</f>
        <v>If you could delegate any of the following responsibilities, what would you most want to hand over? Please rank the three that you would most want to hand over where 1 is the one you would most want to hand over: Managing finances/accounting</v>
      </c>
      <c r="E84" s="13" t="str">
        <f>HYPERLINK("#'Full Results'!A1149", "1149")</f>
        <v>1149</v>
      </c>
      <c r="F84" t="s">
        <v>65</v>
      </c>
    </row>
    <row r="85" spans="3:6" x14ac:dyDescent="0.35">
      <c r="C85">
        <v>80</v>
      </c>
      <c r="D85" s="8" t="str">
        <f>HYPERLINK("#'Table 80'!A1", "If you could delegate any of the following responsibilities, what would you most want to hand over? Please rank the three that you would most want to hand over where 1 is the one you would most want to hand over: Product / service development")</f>
        <v>If you could delegate any of the following responsibilities, what would you most want to hand over? Please rank the three that you would most want to hand over where 1 is the one you would most want to hand over: Product / service development</v>
      </c>
      <c r="E85" s="13" t="str">
        <f>HYPERLINK("#'Full Results'!A1158", "1158")</f>
        <v>1158</v>
      </c>
      <c r="F85" t="s">
        <v>65</v>
      </c>
    </row>
    <row r="86" spans="3:6" x14ac:dyDescent="0.35">
      <c r="C86">
        <v>81</v>
      </c>
      <c r="D86" s="8" t="str">
        <f>HYPERLINK("#'Table 81'!A1", "If you could delegate any of the following responsibilities, what would you most want to hand over? Please rank the three that you would most want to hand over where 1 is the one you would most want to hand over: Providing your core service or pr...")</f>
        <v>If you could delegate any of the following responsibilities, what would you most want to hand over? Please rank the three that you would most want to hand over where 1 is the one you would most want to hand over: Providing your core service or pr...</v>
      </c>
      <c r="E86" s="13" t="str">
        <f>HYPERLINK("#'Full Results'!A1167", "1167")</f>
        <v>1167</v>
      </c>
      <c r="F86" t="s">
        <v>65</v>
      </c>
    </row>
    <row r="87" spans="3:6" x14ac:dyDescent="0.35">
      <c r="C87">
        <v>82</v>
      </c>
      <c r="D87" s="8" t="str">
        <f>HYPERLINK("#'Table 82'!A1", "If you could delegate any of the following responsibilities, what would you most want to hand over? Please rank the three that you would most want to hand over where 1 is the one you would most want to hand over: Managing stock, suppliers and log...")</f>
        <v>If you could delegate any of the following responsibilities, what would you most want to hand over? Please rank the three that you would most want to hand over where 1 is the one you would most want to hand over: Managing stock, suppliers and log...</v>
      </c>
      <c r="E87" s="13" t="str">
        <f>HYPERLINK("#'Full Results'!A1176", "1176")</f>
        <v>1176</v>
      </c>
      <c r="F87" t="s">
        <v>65</v>
      </c>
    </row>
    <row r="88" spans="3:6" x14ac:dyDescent="0.35">
      <c r="C88">
        <v>83</v>
      </c>
      <c r="D88" s="8" t="str">
        <f>HYPERLINK("#'Table 83'!A1", "If you could delegate any of the following responsibilities, what would you most want to hand over? Please rank the three that you would most want to hand over where 1 is the one you would most want to hand over: Other")</f>
        <v>If you could delegate any of the following responsibilities, what would you most want to hand over? Please rank the three that you would most want to hand over where 1 is the one you would most want to hand over: Other</v>
      </c>
      <c r="E88" s="13" t="str">
        <f>HYPERLINK("#'Full Results'!A1185", "1185")</f>
        <v>1185</v>
      </c>
      <c r="F88" t="s">
        <v>65</v>
      </c>
    </row>
    <row r="89" spans="3:6" x14ac:dyDescent="0.35">
      <c r="C89">
        <v>84</v>
      </c>
      <c r="D89" s="8" t="str">
        <f>HYPERLINK("#'Table 84'!A1", "Which specific Square services do you use? Please tick all that apply")</f>
        <v>Which specific Square services do you use? Please tick all that apply</v>
      </c>
      <c r="E89" s="13" t="str">
        <f>HYPERLINK("#'Full Results'!A1194", "1194")</f>
        <v>1194</v>
      </c>
      <c r="F89" t="s">
        <v>796</v>
      </c>
    </row>
    <row r="90" spans="3:6" x14ac:dyDescent="0.35">
      <c r="C90">
        <v>85</v>
      </c>
      <c r="D90" s="8" t="str">
        <f>HYPERLINK("#'Table 85'!A1", "What would you say have been the main benefits to your business of using Square? Please tick all that apply")</f>
        <v>What would you say have been the main benefits to your business of using Square? Please tick all that apply</v>
      </c>
      <c r="E90" s="13" t="str">
        <f>HYPERLINK("#'Full Results'!A1206", "1206")</f>
        <v>1206</v>
      </c>
      <c r="F90" t="s">
        <v>796</v>
      </c>
    </row>
    <row r="91" spans="3:6" x14ac:dyDescent="0.35">
      <c r="C91">
        <v>86</v>
      </c>
      <c r="D91" s="8" t="str">
        <f>HYPERLINK("#'Table 86'!A1", "What would you say have been the main benefits to your business of using Clearpay? Please tick all that apply")</f>
        <v>What would you say have been the main benefits to your business of using Clearpay? Please tick all that apply</v>
      </c>
      <c r="E91" s="13" t="str">
        <f>HYPERLINK("#'Full Results'!A1222", "1222")</f>
        <v>1222</v>
      </c>
      <c r="F91" t="s">
        <v>812</v>
      </c>
    </row>
    <row r="92" spans="3:6" x14ac:dyDescent="0.35">
      <c r="C92">
        <v>87</v>
      </c>
      <c r="D92" s="8" t="str">
        <f>HYPERLINK("#'Table 87'!A1", "Here are some statements about cryptocurrency. Which, if any, would you say that you agree with? Please tick all that apply")</f>
        <v>Here are some statements about cryptocurrency. Which, if any, would you say that you agree with? Please tick all that apply</v>
      </c>
      <c r="E92" s="13" t="str">
        <f>HYPERLINK("#'Full Results'!A1237", "1237")</f>
        <v>1237</v>
      </c>
      <c r="F92" t="s">
        <v>65</v>
      </c>
    </row>
    <row r="93" spans="3:6" x14ac:dyDescent="0.35">
      <c r="C93">
        <v>88</v>
      </c>
      <c r="D93" s="8" t="str">
        <f>HYPERLINK("#'Table 88'!A1", " You said that your business does not accept cryptocurrency (e.g. Bitcoin, Ethereum) as a form of payment. Are you, or would you consider accepting this in the future?")</f>
        <v xml:space="preserve"> You said that your business does not accept cryptocurrency (e.g. Bitcoin, Ethereum) as a form of payment. Are you, or would you consider accepting this in the future?</v>
      </c>
      <c r="E93" s="13" t="str">
        <f>HYPERLINK("#'Full Results'!A1255", "1255")</f>
        <v>1255</v>
      </c>
      <c r="F93" t="s">
        <v>833</v>
      </c>
    </row>
    <row r="94" spans="3:6" x14ac:dyDescent="0.35">
      <c r="C94">
        <v>89</v>
      </c>
      <c r="D94" s="8" t="str">
        <f>HYPERLINK("#'Table 89'!A1", " How would you best describe your company’s current use of AI?")</f>
        <v xml:space="preserve"> How would you best describe your company’s current use of AI?</v>
      </c>
      <c r="E94" s="13" t="str">
        <f>HYPERLINK("#'Full Results'!A1265", "1265")</f>
        <v>1265</v>
      </c>
      <c r="F94" t="s">
        <v>65</v>
      </c>
    </row>
    <row r="95" spans="3:6" x14ac:dyDescent="0.35">
      <c r="C95">
        <v>90</v>
      </c>
      <c r="D95" s="8" t="str">
        <f>HYPERLINK("#'Table 90'!A1", "Overall, what effect has using AI had on your business so far?")</f>
        <v>Overall, what effect has using AI had on your business so far?</v>
      </c>
      <c r="E95" s="13" t="str">
        <f>HYPERLINK("#'Full Results'!A1276", "1276")</f>
        <v>1276</v>
      </c>
      <c r="F95" t="s">
        <v>867</v>
      </c>
    </row>
    <row r="96" spans="3:6" x14ac:dyDescent="0.35">
      <c r="C96">
        <v>92</v>
      </c>
      <c r="D96" s="8" t="str">
        <f>HYPERLINK("#'Table 92'!A1", "Have you ever applied for a loan or other finance to start or grow your business? Select all that apply")</f>
        <v>Have you ever applied for a loan or other finance to start or grow your business? Select all that apply</v>
      </c>
      <c r="E96" s="13" t="str">
        <f>HYPERLINK("#'Full Results'!A1305", "1305")</f>
        <v>1305</v>
      </c>
      <c r="F96" t="s">
        <v>65</v>
      </c>
    </row>
    <row r="97" spans="3:6" x14ac:dyDescent="0.35">
      <c r="C97">
        <v>93</v>
      </c>
      <c r="D97" s="8" t="str">
        <f>HYPERLINK("#'Table 93'!A1", " How often, if at all, does your business tend to need short term finance or lending? (As a reminder, your answers to this survey are completely confidential and anonymous)")</f>
        <v xml:space="preserve"> How often, if at all, does your business tend to need short term finance or lending? (As a reminder, your answers to this survey are completely confidential and anonymous)</v>
      </c>
      <c r="E97" s="13" t="str">
        <f>HYPERLINK("#'Full Results'!A1313", "1313")</f>
        <v>1313</v>
      </c>
      <c r="F97" t="s">
        <v>65</v>
      </c>
    </row>
    <row r="98" spans="3:6" x14ac:dyDescent="0.35">
      <c r="C98">
        <v>94</v>
      </c>
      <c r="D98" s="8" t="str">
        <f>HYPERLINK("#'Table 94'!A1", "What types of finance have you used to fund investment in your business?")</f>
        <v>What types of finance have you used to fund investment in your business?</v>
      </c>
      <c r="E98" s="13" t="str">
        <f>HYPERLINK("#'Full Results'!A1325", "1325")</f>
        <v>1325</v>
      </c>
      <c r="F98" t="s">
        <v>65</v>
      </c>
    </row>
    <row r="99" spans="3:6" x14ac:dyDescent="0.35">
      <c r="C99">
        <v>95</v>
      </c>
      <c r="D99" s="8" t="str">
        <f>HYPERLINK("#'Table 95'!A1", " How accessible do you think loans and grants (from major high street banks or government institutions) are to your business?")</f>
        <v xml:space="preserve"> How accessible do you think loans and grants (from major high street banks or government institutions) are to your business?</v>
      </c>
      <c r="E99" s="13" t="str">
        <f>HYPERLINK("#'Full Results'!A1342", "1342")</f>
        <v>1342</v>
      </c>
      <c r="F99" t="s">
        <v>65</v>
      </c>
    </row>
    <row r="100" spans="3:6" x14ac:dyDescent="0.35">
      <c r="C100">
        <v>96</v>
      </c>
      <c r="D100" s="8" t="str">
        <f>HYPERLINK("#'Table 96'!A1", "Why do you feel such loans are inaccessible to your business? (Choose the three options most relevant to your case)")</f>
        <v>Why do you feel such loans are inaccessible to your business? (Choose the three options most relevant to your case)</v>
      </c>
      <c r="E100" s="13" t="str">
        <f>HYPERLINK("#'Full Results'!A1351", "1351")</f>
        <v>1351</v>
      </c>
      <c r="F100" t="s">
        <v>905</v>
      </c>
    </row>
    <row r="101" spans="3:6" x14ac:dyDescent="0.35">
      <c r="C101">
        <v>97</v>
      </c>
      <c r="D101" s="8" t="str">
        <f>HYPERLINK("#'Table 97'!A1", " How was your experience with Square compared to other sources of finance")</f>
        <v xml:space="preserve"> How was your experience with Square compared to other sources of finance</v>
      </c>
      <c r="E101" s="13" t="str">
        <f>HYPERLINK("#'Full Results'!A1360", "1360")</f>
        <v>1360</v>
      </c>
      <c r="F101" t="s">
        <v>796</v>
      </c>
    </row>
    <row r="102" spans="3:6" x14ac:dyDescent="0.35">
      <c r="C102">
        <v>98</v>
      </c>
      <c r="D102" s="8" t="str">
        <f>HYPERLINK("#'Table 98'!A1", " In the last 12 months, what has been the approximate growth of revenue for your company, compared with the 12 months before that?")</f>
        <v xml:space="preserve"> In the last 12 months, what has been the approximate growth of revenue for your company, compared with the 12 months before that?</v>
      </c>
      <c r="E102" s="13" t="str">
        <f>HYPERLINK("#'Full Results'!A1368", "1368")</f>
        <v>1368</v>
      </c>
      <c r="F102" t="s">
        <v>65</v>
      </c>
    </row>
    <row r="103" spans="3:6" x14ac:dyDescent="0.35">
      <c r="C103">
        <v>99</v>
      </c>
      <c r="D103" s="8" t="str">
        <f>HYPERLINK("#'Table 99'!A1", "Grid Summary: How much, or little, would you say you trust each of the following?")</f>
        <v>Grid Summary: How much, or little, would you say you trust each of the following?</v>
      </c>
      <c r="E103" s="7"/>
      <c r="F103" t="s">
        <v>65</v>
      </c>
    </row>
    <row r="104" spans="3:6" x14ac:dyDescent="0.35">
      <c r="C104">
        <v>100</v>
      </c>
      <c r="D104" s="8" t="str">
        <f>HYPERLINK("#'Table 100'!A1", "How much, or little, would you say you trust each of the following?: Retail banks (e.g. Barclays, Lloyds)")</f>
        <v>How much, or little, would you say you trust each of the following?: Retail banks (e.g. Barclays, Lloyds)</v>
      </c>
      <c r="E104" s="13" t="str">
        <f>HYPERLINK("#'Full Results'!A1379", "1379")</f>
        <v>1379</v>
      </c>
      <c r="F104" t="s">
        <v>65</v>
      </c>
    </row>
    <row r="105" spans="3:6" x14ac:dyDescent="0.35">
      <c r="C105">
        <v>101</v>
      </c>
      <c r="D105" s="8" t="str">
        <f>HYPERLINK("#'Table 101'!A1", "How much, or little, would you say you trust each of the following?: Commercial &amp; corporate banks (e.g. RBS, HSBC Commercial)")</f>
        <v>How much, or little, would you say you trust each of the following?: Commercial &amp; corporate banks (e.g. RBS, HSBC Commercial)</v>
      </c>
      <c r="E105" s="13" t="str">
        <f>HYPERLINK("#'Full Results'!A1391", "1391")</f>
        <v>1391</v>
      </c>
      <c r="F105" t="s">
        <v>65</v>
      </c>
    </row>
    <row r="106" spans="3:6" x14ac:dyDescent="0.35">
      <c r="C106">
        <v>102</v>
      </c>
      <c r="D106" s="8" t="str">
        <f>HYPERLINK("#'Table 102'!A1", "How much, or little, would you say you trust each of the following?: Credit unions and building societies (e.g. London Mutual, Scotwest, Nationwide, Skipton)")</f>
        <v>How much, or little, would you say you trust each of the following?: Credit unions and building societies (e.g. London Mutual, Scotwest, Nationwide, Skipton)</v>
      </c>
      <c r="E106" s="13" t="str">
        <f>HYPERLINK("#'Full Results'!A1403", "1403")</f>
        <v>1403</v>
      </c>
      <c r="F106" t="s">
        <v>65</v>
      </c>
    </row>
    <row r="107" spans="3:6" x14ac:dyDescent="0.35">
      <c r="C107">
        <v>103</v>
      </c>
      <c r="D107" s="8" t="str">
        <f>HYPERLINK("#'Table 103'!A1", "How much, or little, would you say you trust each of the following?: Challenger banks (e.g. Monzo, Starling)")</f>
        <v>How much, or little, would you say you trust each of the following?: Challenger banks (e.g. Monzo, Starling)</v>
      </c>
      <c r="E107" s="13" t="str">
        <f>HYPERLINK("#'Full Results'!A1415", "1415")</f>
        <v>1415</v>
      </c>
      <c r="F107" t="s">
        <v>65</v>
      </c>
    </row>
    <row r="108" spans="3:6" x14ac:dyDescent="0.35">
      <c r="C108">
        <v>104</v>
      </c>
      <c r="D108" s="8" t="str">
        <f>HYPERLINK("#'Table 104'!A1", "How much, or little, would you say you trust each of the following?: Investment banks &amp; asset managers (e.g. Goldman Sachs, Schroders)")</f>
        <v>How much, or little, would you say you trust each of the following?: Investment banks &amp; asset managers (e.g. Goldman Sachs, Schroders)</v>
      </c>
      <c r="E108" s="13" t="str">
        <f>HYPERLINK("#'Full Results'!A1427", "1427")</f>
        <v>1427</v>
      </c>
      <c r="F108" t="s">
        <v>65</v>
      </c>
    </row>
    <row r="109" spans="3:6" x14ac:dyDescent="0.35">
      <c r="C109">
        <v>105</v>
      </c>
      <c r="D109" s="8" t="str">
        <f>HYPERLINK("#'Table 105'!A1", "How much, or little, would you say you trust each of the following?: Fintech lenders / Alt finance platforms (e.g. Funding Circle, iwoca)")</f>
        <v>How much, or little, would you say you trust each of the following?: Fintech lenders / Alt finance platforms (e.g. Funding Circle, iwoca)</v>
      </c>
      <c r="E109" s="13" t="str">
        <f>HYPERLINK("#'Full Results'!A1439", "1439")</f>
        <v>1439</v>
      </c>
      <c r="F109" t="s">
        <v>65</v>
      </c>
    </row>
    <row r="110" spans="3:6" x14ac:dyDescent="0.35">
      <c r="C110">
        <v>106</v>
      </c>
      <c r="D110" s="8" t="str">
        <f>HYPERLINK("#'Table 106'!A1", "How much, or little, would you say you trust each of the following?: Insurance companies &amp; mutuals (e.g. Aviva, Royal London)")</f>
        <v>How much, or little, would you say you trust each of the following?: Insurance companies &amp; mutuals (e.g. Aviva, Royal London)</v>
      </c>
      <c r="E110" s="13" t="str">
        <f>HYPERLINK("#'Full Results'!A1451", "1451")</f>
        <v>1451</v>
      </c>
      <c r="F110" t="s">
        <v>65</v>
      </c>
    </row>
    <row r="111" spans="3:6" x14ac:dyDescent="0.35">
      <c r="C111">
        <v>107</v>
      </c>
      <c r="D111" s="8" t="str">
        <f>HYPERLINK("#'Table 107'!A1", "How much, or little, would you say you trust each of the following?: Private banks &amp; wealth managers (e.g. Coutts, Rathbones)")</f>
        <v>How much, or little, would you say you trust each of the following?: Private banks &amp; wealth managers (e.g. Coutts, Rathbones)</v>
      </c>
      <c r="E111" s="13" t="str">
        <f>HYPERLINK("#'Full Results'!A1463", "1463")</f>
        <v>1463</v>
      </c>
      <c r="F111" t="s">
        <v>65</v>
      </c>
    </row>
    <row r="112" spans="3:6" x14ac:dyDescent="0.35">
      <c r="C112">
        <v>108</v>
      </c>
      <c r="D112" s="8" t="str">
        <f>HYPERLINK("#'Table 108'!A1", "How much, or little, would you say you trust each of the following?: HMRC")</f>
        <v>How much, or little, would you say you trust each of the following?: HMRC</v>
      </c>
      <c r="E112" s="13" t="str">
        <f>HYPERLINK("#'Full Results'!A1475", "1475")</f>
        <v>1475</v>
      </c>
      <c r="F112" t="s">
        <v>65</v>
      </c>
    </row>
    <row r="113" spans="3:6" x14ac:dyDescent="0.35">
      <c r="C113">
        <v>109</v>
      </c>
      <c r="D113" s="8" t="str">
        <f>HYPERLINK("#'Table 109'!A1", "How much, or little, would you say you trust each of the following?: The Bank of England")</f>
        <v>How much, or little, would you say you trust each of the following?: The Bank of England</v>
      </c>
      <c r="E113" s="13" t="str">
        <f>HYPERLINK("#'Full Results'!A1487", "1487")</f>
        <v>1487</v>
      </c>
      <c r="F113" t="s">
        <v>65</v>
      </c>
    </row>
    <row r="114" spans="3:6" x14ac:dyDescent="0.35">
      <c r="C114">
        <v>110</v>
      </c>
      <c r="D114" s="8" t="str">
        <f>HYPERLINK("#'Table 110'!A1", "How much, or little, would you say you trust each of the following?: The British Business Bank")</f>
        <v>How much, or little, would you say you trust each of the following?: The British Business Bank</v>
      </c>
      <c r="E114" s="13" t="str">
        <f>HYPERLINK("#'Full Results'!A1499", "1499")</f>
        <v>1499</v>
      </c>
      <c r="F114" t="s">
        <v>65</v>
      </c>
    </row>
    <row r="115" spans="3:6" x14ac:dyDescent="0.35">
      <c r="C115">
        <v>111</v>
      </c>
      <c r="D115" s="8" t="str">
        <f>HYPERLINK("#'Table 111'!A1", "How much, or little, would you say you trust each of the following?: Your local council")</f>
        <v>How much, or little, would you say you trust each of the following?: Your local council</v>
      </c>
      <c r="E115" s="13" t="str">
        <f>HYPERLINK("#'Full Results'!A1511", "1511")</f>
        <v>1511</v>
      </c>
      <c r="F115" t="s">
        <v>65</v>
      </c>
    </row>
    <row r="116" spans="3:6" x14ac:dyDescent="0.35">
      <c r="C116">
        <v>112</v>
      </c>
      <c r="D116" s="8" t="str">
        <f>HYPERLINK("#'Table 112'!A1", "Grid Summary: For each of the following sources of finance for your business, please tell us how likely or unlikely you are to consider them for your business in the future")</f>
        <v>Grid Summary: For each of the following sources of finance for your business, please tell us how likely or unlikely you are to consider them for your business in the future</v>
      </c>
      <c r="E116" s="7"/>
      <c r="F116" t="s">
        <v>65</v>
      </c>
    </row>
    <row r="117" spans="3:6" x14ac:dyDescent="0.35">
      <c r="C117">
        <v>113</v>
      </c>
      <c r="D117" s="8" t="str">
        <f>HYPERLINK("#'Table 113'!A1", "For each of the following sources of finance for your business, please tell us how likely or unlikely you are to consider them for your business in the future: Personal funds (your own savings or money from friends and family)")</f>
        <v>For each of the following sources of finance for your business, please tell us how likely or unlikely you are to consider them for your business in the future: Personal funds (your own savings or money from friends and family)</v>
      </c>
      <c r="E117" s="13" t="str">
        <f>HYPERLINK("#'Full Results'!A1523", "1523")</f>
        <v>1523</v>
      </c>
      <c r="F117" t="s">
        <v>65</v>
      </c>
    </row>
    <row r="118" spans="3:6" x14ac:dyDescent="0.35">
      <c r="C118">
        <v>114</v>
      </c>
      <c r="D118" s="8" t="str">
        <f>HYPERLINK("#'Table 114'!A1", "For each of the following sources of finance for your business, please tell us how likely or unlikely you are to consider them for your business in the future: Bank loan from a high street bank")</f>
        <v>For each of the following sources of finance for your business, please tell us how likely or unlikely you are to consider them for your business in the future: Bank loan from a high street bank</v>
      </c>
      <c r="E118" s="13" t="str">
        <f>HYPERLINK("#'Full Results'!A1533", "1533")</f>
        <v>1533</v>
      </c>
      <c r="F118" t="s">
        <v>65</v>
      </c>
    </row>
    <row r="119" spans="3:6" x14ac:dyDescent="0.35">
      <c r="C119">
        <v>115</v>
      </c>
      <c r="D119" s="8" t="str">
        <f>HYPERLINK("#'Table 115'!A1", "For each of the following sources of finance for your business, please tell us how likely or unlikely you are to consider them for your business in the future: Business loan from an alternative lender")</f>
        <v>For each of the following sources of finance for your business, please tell us how likely or unlikely you are to consider them for your business in the future: Business loan from an alternative lender</v>
      </c>
      <c r="E119" s="13" t="str">
        <f>HYPERLINK("#'Full Results'!A1543", "1543")</f>
        <v>1543</v>
      </c>
      <c r="F119" t="s">
        <v>65</v>
      </c>
    </row>
    <row r="120" spans="3:6" x14ac:dyDescent="0.35">
      <c r="C120">
        <v>116</v>
      </c>
      <c r="D120" s="8" t="str">
        <f>HYPERLINK("#'Table 116'!A1", "For each of the following sources of finance for your business, please tell us how likely or unlikely you are to consider them for your business in the future: Grants or loans from the British Business Bank")</f>
        <v>For each of the following sources of finance for your business, please tell us how likely or unlikely you are to consider them for your business in the future: Grants or loans from the British Business Bank</v>
      </c>
      <c r="E120" s="13" t="str">
        <f>HYPERLINK("#'Full Results'!A1553", "1553")</f>
        <v>1553</v>
      </c>
      <c r="F120" t="s">
        <v>65</v>
      </c>
    </row>
    <row r="121" spans="3:6" x14ac:dyDescent="0.35">
      <c r="C121">
        <v>117</v>
      </c>
      <c r="D121" s="8" t="str">
        <f>HYPERLINK("#'Table 117'!A1", "For each of the following sources of finance for your business, please tell us how likely or unlikely you are to consider them for your business in the future: Equity (raising money by selling shares of your company)")</f>
        <v>For each of the following sources of finance for your business, please tell us how likely or unlikely you are to consider them for your business in the future: Equity (raising money by selling shares of your company)</v>
      </c>
      <c r="E121" s="13" t="str">
        <f>HYPERLINK("#'Full Results'!A1563", "1563")</f>
        <v>1563</v>
      </c>
      <c r="F121" t="s">
        <v>65</v>
      </c>
    </row>
    <row r="122" spans="3:6" x14ac:dyDescent="0.35">
      <c r="C122">
        <v>118</v>
      </c>
      <c r="D122" s="8" t="str">
        <f>HYPERLINK("#'Table 118'!A1", "For each of the following sources of finance for your business, please tell us how likely or unlikely you are to consider them for your business in the future: Credit cards")</f>
        <v>For each of the following sources of finance for your business, please tell us how likely or unlikely you are to consider them for your business in the future: Credit cards</v>
      </c>
      <c r="E122" s="13" t="str">
        <f>HYPERLINK("#'Full Results'!A1573", "1573")</f>
        <v>1573</v>
      </c>
      <c r="F122" t="s">
        <v>65</v>
      </c>
    </row>
    <row r="123" spans="3:6" x14ac:dyDescent="0.35">
      <c r="C123">
        <v>119</v>
      </c>
      <c r="D123" s="8" t="str">
        <f>HYPERLINK("#'Table 119'!A1", "For each of the following sources of finance for your business, please tell us how likely or unlikely you are to consider them for your business in the future: Bank overdraft")</f>
        <v>For each of the following sources of finance for your business, please tell us how likely or unlikely you are to consider them for your business in the future: Bank overdraft</v>
      </c>
      <c r="E123" s="13" t="str">
        <f>HYPERLINK("#'Full Results'!A1583", "1583")</f>
        <v>1583</v>
      </c>
      <c r="F123" t="s">
        <v>65</v>
      </c>
    </row>
    <row r="124" spans="3:6" x14ac:dyDescent="0.35">
      <c r="C124">
        <v>120</v>
      </c>
      <c r="D124" s="8" t="str">
        <f>HYPERLINK("#'Table 120'!A1", "For each of the following sources of finance for your business, please tell us how likely or unlikely you are to consider them for your business in the future: Invoice finance (a form of finance in which businesses receive a share of the invoice ...")</f>
        <v>For each of the following sources of finance for your business, please tell us how likely or unlikely you are to consider them for your business in the future: Invoice finance (a form of finance in which businesses receive a share of the invoice ...</v>
      </c>
      <c r="E124" s="13" t="str">
        <f>HYPERLINK("#'Full Results'!A1593", "1593")</f>
        <v>1593</v>
      </c>
      <c r="F124" t="s">
        <v>65</v>
      </c>
    </row>
    <row r="125" spans="3:6" x14ac:dyDescent="0.35">
      <c r="C125">
        <v>121</v>
      </c>
      <c r="D125" s="8" t="str">
        <f>HYPERLINK("#'Table 121'!A1", "For each of the following sources of finance for your business, please tell us how likely or unlikely you are to consider them for your business in the future: Commercial mortgage (a mortgage taken against the value of any commercial property in ...")</f>
        <v>For each of the following sources of finance for your business, please tell us how likely or unlikely you are to consider them for your business in the future: Commercial mortgage (a mortgage taken against the value of any commercial property in ...</v>
      </c>
      <c r="E125" s="13" t="str">
        <f>HYPERLINK("#'Full Results'!A1603", "1603")</f>
        <v>1603</v>
      </c>
      <c r="F125" t="s">
        <v>65</v>
      </c>
    </row>
    <row r="126" spans="3:6" x14ac:dyDescent="0.35">
      <c r="C126">
        <v>122</v>
      </c>
      <c r="D126" s="8" t="str">
        <f>HYPERLINK("#'Table 122'!A1", "For each of the following sources of finance for your business, please tell us how likely or unlikely you are to consider them for your business in the future: Merchant cash advance (e.g. an upfront sum of money lent to a business which is then r...")</f>
        <v>For each of the following sources of finance for your business, please tell us how likely or unlikely you are to consider them for your business in the future: Merchant cash advance (e.g. an upfront sum of money lent to a business which is then r...</v>
      </c>
      <c r="E126" s="13" t="str">
        <f>HYPERLINK("#'Full Results'!A1613", "1613")</f>
        <v>1613</v>
      </c>
      <c r="F126" t="s">
        <v>65</v>
      </c>
    </row>
    <row r="127" spans="3:6" x14ac:dyDescent="0.35">
      <c r="C127">
        <v>123</v>
      </c>
      <c r="D127" s="8" t="str">
        <f>HYPERLINK("#'Table 123'!A1", " In the last 12 months, what was your approximate growth of headcount compared with the 12 months before that?")</f>
        <v xml:space="preserve"> In the last 12 months, what was your approximate growth of headcount compared with the 12 months before that?</v>
      </c>
      <c r="E127" s="13" t="str">
        <f>HYPERLINK("#'Full Results'!A1623", "1623")</f>
        <v>1623</v>
      </c>
      <c r="F127" t="s">
        <v>65</v>
      </c>
    </row>
    <row r="128" spans="3:6" x14ac:dyDescent="0.35">
      <c r="C128">
        <v>124</v>
      </c>
      <c r="D128" s="8" t="str">
        <f>HYPERLINK("#'Table 124'!A1", " And thinking about the next 12 months, how do you expect your business’s headcount to grow or shrink compared to the last 12 months?")</f>
        <v xml:space="preserve"> And thinking about the next 12 months, how do you expect your business’s headcount to grow or shrink compared to the last 12 months?</v>
      </c>
      <c r="E128" s="13" t="str">
        <f>HYPERLINK("#'Full Results'!A1634", "1634")</f>
        <v>1634</v>
      </c>
      <c r="F128" t="s">
        <v>65</v>
      </c>
    </row>
    <row r="129" spans="3:5" x14ac:dyDescent="0.35">
      <c r="C129">
        <v>125</v>
      </c>
      <c r="D129" s="8" t="str">
        <f>HYPERLINK("#'Table 125'!A1", " In a sentence or two, how would you describe what your organisation does?")</f>
        <v xml:space="preserve"> In a sentence or two, how would you describe what your organisation does?</v>
      </c>
      <c r="E129" s="7"/>
    </row>
    <row r="130" spans="3:5" x14ac:dyDescent="0.35">
      <c r="C130">
        <v>126</v>
      </c>
      <c r="D130" s="8" t="str">
        <f>HYPERLINK("#'Table 126'!A1", " What specifically has your business used AI tools for? Please give us a brief summary using the text box below")</f>
        <v xml:space="preserve"> What specifically has your business used AI tools for? Please give us a brief summary using the text box below</v>
      </c>
      <c r="E130" s="7"/>
    </row>
    <row r="131" spans="3:5" x14ac:dyDescent="0.35">
      <c r="C131">
        <v>127</v>
      </c>
      <c r="D131" s="8" t="str">
        <f>HYPERLINK("#'Table 127'!A1", " Thank you for your answers so far. If you have any other comments you'd like to make on any of the subjects covered then please add them below. Otherwise, click 'next' to go to the end.")</f>
        <v xml:space="preserve"> Thank you for your answers so far. If you have any other comments you'd like to make on any of the subjects covered then please add them below. Otherwise, click 'next' to go to the end.</v>
      </c>
      <c r="E131" s="7"/>
    </row>
    <row r="132" spans="3:5" x14ac:dyDescent="0.35">
      <c r="E132" s="7"/>
    </row>
    <row r="133" spans="3:5" x14ac:dyDescent="0.35">
      <c r="E133" s="7"/>
    </row>
    <row r="134" spans="3:5" x14ac:dyDescent="0.35">
      <c r="E134" s="7"/>
    </row>
    <row r="135" spans="3:5" x14ac:dyDescent="0.35">
      <c r="E135" s="7"/>
    </row>
    <row r="136" spans="3:5" x14ac:dyDescent="0.35">
      <c r="E136" s="7"/>
    </row>
    <row r="137" spans="3:5" x14ac:dyDescent="0.35">
      <c r="E137" s="7"/>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470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2.3370233702337002E-2</v>
      </c>
      <c r="D8" s="16">
        <v>3.65853658536585E-2</v>
      </c>
      <c r="E8" s="16">
        <v>1.49253731343284E-2</v>
      </c>
      <c r="F8" s="16">
        <v>8.4033613445378096E-3</v>
      </c>
      <c r="G8" s="16">
        <v>0</v>
      </c>
      <c r="H8" s="16">
        <v>1.9230769230769201E-2</v>
      </c>
      <c r="I8" s="16">
        <v>3.03030303030303E-2</v>
      </c>
      <c r="J8" s="16">
        <v>1.63934426229508E-2</v>
      </c>
      <c r="K8" s="16">
        <v>5.1282051282051301E-2</v>
      </c>
      <c r="L8" s="16">
        <v>0.05</v>
      </c>
      <c r="M8" s="16">
        <v>2.8169014084507001E-2</v>
      </c>
      <c r="N8" s="16">
        <v>3.03030303030303E-2</v>
      </c>
      <c r="O8" s="16">
        <v>0</v>
      </c>
      <c r="P8" s="16"/>
      <c r="Q8" s="16">
        <v>2.4709302325581401E-2</v>
      </c>
      <c r="R8" s="16"/>
      <c r="S8" s="16">
        <v>2.4142312579415501E-2</v>
      </c>
      <c r="T8" s="16"/>
      <c r="U8" s="16">
        <v>2.6533996683250401E-2</v>
      </c>
      <c r="V8" s="16"/>
      <c r="W8" s="16">
        <v>8.1300813008130107E-3</v>
      </c>
      <c r="X8" s="16"/>
      <c r="Y8" s="16">
        <v>2.5793650793650799E-2</v>
      </c>
      <c r="Z8" s="16">
        <v>1.5151515151515201E-2</v>
      </c>
      <c r="AA8" s="16">
        <v>5.5555555555555601E-2</v>
      </c>
      <c r="AB8" s="16">
        <v>0</v>
      </c>
      <c r="AC8" s="16"/>
      <c r="AD8" s="16">
        <v>1.3698630136986301E-2</v>
      </c>
      <c r="AE8" s="16">
        <v>2.2222222222222199E-2</v>
      </c>
      <c r="AF8" s="16">
        <v>3.06122448979592E-2</v>
      </c>
      <c r="AG8" s="16">
        <v>2.2222222222222199E-2</v>
      </c>
      <c r="AH8" s="16">
        <v>4.8780487804878099E-2</v>
      </c>
      <c r="AI8" s="16">
        <v>1.1904761904761901E-2</v>
      </c>
      <c r="AJ8" s="16">
        <v>1.0869565217391301E-2</v>
      </c>
      <c r="AK8" s="16"/>
      <c r="AL8" s="16">
        <v>1.7543859649122799E-2</v>
      </c>
      <c r="AM8" s="16">
        <v>2.3622047244094498E-2</v>
      </c>
      <c r="AN8" s="16">
        <v>1.8099547511312201E-2</v>
      </c>
      <c r="AO8" s="16">
        <v>2.15827338129496E-2</v>
      </c>
      <c r="AP8" s="16">
        <v>5.2631578947368397E-2</v>
      </c>
      <c r="AQ8" s="16">
        <v>0.04</v>
      </c>
      <c r="AR8" s="16">
        <v>0</v>
      </c>
      <c r="AS8" s="16">
        <v>0</v>
      </c>
      <c r="AT8" s="16">
        <v>1.20481927710843E-2</v>
      </c>
      <c r="AU8" s="16">
        <v>0</v>
      </c>
      <c r="AV8" s="16">
        <v>3.03030303030303E-2</v>
      </c>
      <c r="AW8" s="16">
        <v>0</v>
      </c>
    </row>
    <row r="9" spans="2:49" x14ac:dyDescent="0.35">
      <c r="B9" s="17" t="s">
        <v>458</v>
      </c>
      <c r="C9" s="16">
        <v>6.39606396063961E-2</v>
      </c>
      <c r="D9" s="16">
        <v>7.3170731707317097E-2</v>
      </c>
      <c r="E9" s="16">
        <v>6.7164179104477598E-2</v>
      </c>
      <c r="F9" s="16">
        <v>7.5630252100840303E-2</v>
      </c>
      <c r="G9" s="16">
        <v>8.3333333333333301E-2</v>
      </c>
      <c r="H9" s="16">
        <v>3.8461538461538498E-2</v>
      </c>
      <c r="I9" s="16">
        <v>1.5151515151515201E-2</v>
      </c>
      <c r="J9" s="16">
        <v>6.5573770491803296E-2</v>
      </c>
      <c r="K9" s="16">
        <v>5.1282051282051301E-2</v>
      </c>
      <c r="L9" s="16">
        <v>7.4999999999999997E-2</v>
      </c>
      <c r="M9" s="16">
        <v>7.0422535211267595E-2</v>
      </c>
      <c r="N9" s="16">
        <v>6.0606060606060601E-2</v>
      </c>
      <c r="O9" s="16">
        <v>6.25E-2</v>
      </c>
      <c r="P9" s="16"/>
      <c r="Q9" s="16">
        <v>6.6860465116279105E-2</v>
      </c>
      <c r="R9" s="16"/>
      <c r="S9" s="16">
        <v>6.3532401524777599E-2</v>
      </c>
      <c r="T9" s="16"/>
      <c r="U9" s="16">
        <v>6.9651741293532299E-2</v>
      </c>
      <c r="V9" s="16"/>
      <c r="W9" s="16">
        <v>2.4390243902439001E-2</v>
      </c>
      <c r="X9" s="16"/>
      <c r="Y9" s="16">
        <v>6.1507936507936498E-2</v>
      </c>
      <c r="Z9" s="16">
        <v>7.5757575757575801E-2</v>
      </c>
      <c r="AA9" s="16">
        <v>0</v>
      </c>
      <c r="AB9" s="16">
        <v>0.11111111111111099</v>
      </c>
      <c r="AC9" s="16"/>
      <c r="AD9" s="16">
        <v>6.1643835616438401E-2</v>
      </c>
      <c r="AE9" s="16">
        <v>5.5555555555555601E-2</v>
      </c>
      <c r="AF9" s="16">
        <v>6.1224489795918401E-2</v>
      </c>
      <c r="AG9" s="16">
        <v>7.7777777777777807E-2</v>
      </c>
      <c r="AH9" s="16">
        <v>4.8780487804878099E-2</v>
      </c>
      <c r="AI9" s="16">
        <v>8.3333333333333301E-2</v>
      </c>
      <c r="AJ9" s="16">
        <v>5.4347826086956499E-2</v>
      </c>
      <c r="AK9" s="16"/>
      <c r="AL9" s="16">
        <v>5.2631578947368397E-2</v>
      </c>
      <c r="AM9" s="16">
        <v>9.4488188976377993E-2</v>
      </c>
      <c r="AN9" s="16">
        <v>8.1447963800904993E-2</v>
      </c>
      <c r="AO9" s="16">
        <v>6.4748201438848907E-2</v>
      </c>
      <c r="AP9" s="16">
        <v>5.2631578947368397E-2</v>
      </c>
      <c r="AQ9" s="16">
        <v>0.02</v>
      </c>
      <c r="AR9" s="16">
        <v>0</v>
      </c>
      <c r="AS9" s="16">
        <v>6.6666666666666693E-2</v>
      </c>
      <c r="AT9" s="16">
        <v>6.02409638554217E-2</v>
      </c>
      <c r="AU9" s="16">
        <v>0</v>
      </c>
      <c r="AV9" s="16">
        <v>3.03030303030303E-2</v>
      </c>
      <c r="AW9" s="16">
        <v>2.32558139534884E-2</v>
      </c>
    </row>
    <row r="10" spans="2:49" x14ac:dyDescent="0.35">
      <c r="B10" s="17" t="s">
        <v>459</v>
      </c>
      <c r="C10" s="16">
        <v>0.14514145141451401</v>
      </c>
      <c r="D10" s="16">
        <v>0.109756097560976</v>
      </c>
      <c r="E10" s="16">
        <v>0.119402985074627</v>
      </c>
      <c r="F10" s="16">
        <v>0.22689075630252101</v>
      </c>
      <c r="G10" s="16">
        <v>0.133333333333333</v>
      </c>
      <c r="H10" s="16">
        <v>0.15384615384615399</v>
      </c>
      <c r="I10" s="16">
        <v>0.15151515151515199</v>
      </c>
      <c r="J10" s="16">
        <v>9.8360655737704902E-2</v>
      </c>
      <c r="K10" s="16">
        <v>0.20512820512820501</v>
      </c>
      <c r="L10" s="16">
        <v>0.1125</v>
      </c>
      <c r="M10" s="16">
        <v>0.154929577464789</v>
      </c>
      <c r="N10" s="16">
        <v>9.0909090909090898E-2</v>
      </c>
      <c r="O10" s="16">
        <v>0.1875</v>
      </c>
      <c r="P10" s="16"/>
      <c r="Q10" s="16">
        <v>0.13662790697674401</v>
      </c>
      <c r="R10" s="16"/>
      <c r="S10" s="16">
        <v>0.144853875476493</v>
      </c>
      <c r="T10" s="16"/>
      <c r="U10" s="16">
        <v>0.13930348258706499</v>
      </c>
      <c r="V10" s="16"/>
      <c r="W10" s="16">
        <v>0.19512195121951201</v>
      </c>
      <c r="X10" s="16"/>
      <c r="Y10" s="16">
        <v>0.16468253968254001</v>
      </c>
      <c r="Z10" s="16">
        <v>0.11363636363636399</v>
      </c>
      <c r="AA10" s="16">
        <v>0.11111111111111099</v>
      </c>
      <c r="AB10" s="16">
        <v>0.11111111111111099</v>
      </c>
      <c r="AC10" s="16"/>
      <c r="AD10" s="16">
        <v>0.15753424657534201</v>
      </c>
      <c r="AE10" s="16">
        <v>0.24444444444444399</v>
      </c>
      <c r="AF10" s="16">
        <v>0.16326530612244899</v>
      </c>
      <c r="AG10" s="16">
        <v>0.116666666666667</v>
      </c>
      <c r="AH10" s="16">
        <v>0.105691056910569</v>
      </c>
      <c r="AI10" s="16">
        <v>9.5238095238095205E-2</v>
      </c>
      <c r="AJ10" s="16">
        <v>0.16304347826087001</v>
      </c>
      <c r="AK10" s="16"/>
      <c r="AL10" s="16">
        <v>0.140350877192982</v>
      </c>
      <c r="AM10" s="16">
        <v>0.14173228346456701</v>
      </c>
      <c r="AN10" s="16">
        <v>0.144796380090498</v>
      </c>
      <c r="AO10" s="16">
        <v>0.15827338129496399</v>
      </c>
      <c r="AP10" s="16">
        <v>0.105263157894737</v>
      </c>
      <c r="AQ10" s="16">
        <v>0.12</v>
      </c>
      <c r="AR10" s="16">
        <v>0</v>
      </c>
      <c r="AS10" s="16">
        <v>0.133333333333333</v>
      </c>
      <c r="AT10" s="16">
        <v>0.108433734939759</v>
      </c>
      <c r="AU10" s="16">
        <v>0.38461538461538503</v>
      </c>
      <c r="AV10" s="16">
        <v>0.12121212121212099</v>
      </c>
      <c r="AW10" s="16">
        <v>0.186046511627907</v>
      </c>
    </row>
    <row r="11" spans="2:49" x14ac:dyDescent="0.35">
      <c r="B11" s="17" t="s">
        <v>460</v>
      </c>
      <c r="C11" s="16">
        <v>0.44403444034440298</v>
      </c>
      <c r="D11" s="16">
        <v>0.41463414634146301</v>
      </c>
      <c r="E11" s="16">
        <v>0.38805970149253699</v>
      </c>
      <c r="F11" s="16">
        <v>0.42016806722689098</v>
      </c>
      <c r="G11" s="16">
        <v>0.53333333333333299</v>
      </c>
      <c r="H11" s="16">
        <v>0.480769230769231</v>
      </c>
      <c r="I11" s="16">
        <v>0.46969696969697</v>
      </c>
      <c r="J11" s="16">
        <v>0.52459016393442603</v>
      </c>
      <c r="K11" s="16">
        <v>0.41025641025641002</v>
      </c>
      <c r="L11" s="16">
        <v>0.45</v>
      </c>
      <c r="M11" s="16">
        <v>0.46478873239436602</v>
      </c>
      <c r="N11" s="16">
        <v>0.45454545454545497</v>
      </c>
      <c r="O11" s="16">
        <v>0.3125</v>
      </c>
      <c r="P11" s="16"/>
      <c r="Q11" s="16">
        <v>0.45058139534883701</v>
      </c>
      <c r="R11" s="16"/>
      <c r="S11" s="16">
        <v>0.44345616264294802</v>
      </c>
      <c r="T11" s="16"/>
      <c r="U11" s="16">
        <v>0.46102819237147602</v>
      </c>
      <c r="V11" s="16"/>
      <c r="W11" s="16">
        <v>0.41463414634146301</v>
      </c>
      <c r="X11" s="16"/>
      <c r="Y11" s="16">
        <v>0.43452380952380998</v>
      </c>
      <c r="Z11" s="16">
        <v>0.45075757575757602</v>
      </c>
      <c r="AA11" s="16">
        <v>0.58333333333333304</v>
      </c>
      <c r="AB11" s="16">
        <v>0.22222222222222199</v>
      </c>
      <c r="AC11" s="16"/>
      <c r="AD11" s="16">
        <v>0.49315068493150699</v>
      </c>
      <c r="AE11" s="16">
        <v>0.38888888888888901</v>
      </c>
      <c r="AF11" s="16">
        <v>0.45918367346938799</v>
      </c>
      <c r="AG11" s="16">
        <v>0.44444444444444398</v>
      </c>
      <c r="AH11" s="16">
        <v>0.439024390243902</v>
      </c>
      <c r="AI11" s="16">
        <v>0.42857142857142899</v>
      </c>
      <c r="AJ11" s="16">
        <v>0.42391304347826098</v>
      </c>
      <c r="AK11" s="16"/>
      <c r="AL11" s="16">
        <v>0.43859649122806998</v>
      </c>
      <c r="AM11" s="16">
        <v>0.45669291338582702</v>
      </c>
      <c r="AN11" s="16">
        <v>0.39819004524886897</v>
      </c>
      <c r="AO11" s="16">
        <v>0.52517985611510798</v>
      </c>
      <c r="AP11" s="16">
        <v>0.52631578947368396</v>
      </c>
      <c r="AQ11" s="16">
        <v>0.48</v>
      </c>
      <c r="AR11" s="16">
        <v>0.5</v>
      </c>
      <c r="AS11" s="16">
        <v>0.46666666666666701</v>
      </c>
      <c r="AT11" s="16">
        <v>0.373493975903614</v>
      </c>
      <c r="AU11" s="16">
        <v>0.230769230769231</v>
      </c>
      <c r="AV11" s="16">
        <v>0.39393939393939398</v>
      </c>
      <c r="AW11" s="16">
        <v>0.53488372093023295</v>
      </c>
    </row>
    <row r="12" spans="2:49" x14ac:dyDescent="0.35">
      <c r="B12" s="17" t="s">
        <v>461</v>
      </c>
      <c r="C12" s="19">
        <v>0.31734317343173402</v>
      </c>
      <c r="D12" s="19">
        <v>0.36585365853658502</v>
      </c>
      <c r="E12" s="19">
        <v>0.41044776119402998</v>
      </c>
      <c r="F12" s="19">
        <v>0.26050420168067201</v>
      </c>
      <c r="G12" s="19">
        <v>0.25</v>
      </c>
      <c r="H12" s="19">
        <v>0.30769230769230799</v>
      </c>
      <c r="I12" s="19">
        <v>0.31818181818181801</v>
      </c>
      <c r="J12" s="19">
        <v>0.27868852459016402</v>
      </c>
      <c r="K12" s="19">
        <v>0.28205128205128199</v>
      </c>
      <c r="L12" s="19">
        <v>0.3125</v>
      </c>
      <c r="M12" s="19">
        <v>0.25352112676056299</v>
      </c>
      <c r="N12" s="19">
        <v>0.36363636363636398</v>
      </c>
      <c r="O12" s="19">
        <v>0.4375</v>
      </c>
      <c r="P12" s="19"/>
      <c r="Q12" s="19">
        <v>0.31395348837209303</v>
      </c>
      <c r="R12" s="19"/>
      <c r="S12" s="19">
        <v>0.31766200762388802</v>
      </c>
      <c r="T12" s="19"/>
      <c r="U12" s="19">
        <v>0.29519071310116102</v>
      </c>
      <c r="V12" s="19"/>
      <c r="W12" s="19">
        <v>0.35772357723577197</v>
      </c>
      <c r="X12" s="19"/>
      <c r="Y12" s="19">
        <v>0.30952380952380998</v>
      </c>
      <c r="Z12" s="19">
        <v>0.33333333333333298</v>
      </c>
      <c r="AA12" s="19">
        <v>0.25</v>
      </c>
      <c r="AB12" s="19">
        <v>0.55555555555555602</v>
      </c>
      <c r="AC12" s="19"/>
      <c r="AD12" s="19">
        <v>0.27397260273972601</v>
      </c>
      <c r="AE12" s="19">
        <v>0.28888888888888897</v>
      </c>
      <c r="AF12" s="19">
        <v>0.28571428571428598</v>
      </c>
      <c r="AG12" s="19">
        <v>0.31666666666666698</v>
      </c>
      <c r="AH12" s="19">
        <v>0.35772357723577197</v>
      </c>
      <c r="AI12" s="19">
        <v>0.38095238095238099</v>
      </c>
      <c r="AJ12" s="19">
        <v>0.33695652173912999</v>
      </c>
      <c r="AK12" s="19"/>
      <c r="AL12" s="19">
        <v>0.33333333333333298</v>
      </c>
      <c r="AM12" s="19">
        <v>0.28346456692913402</v>
      </c>
      <c r="AN12" s="19">
        <v>0.34389140271493202</v>
      </c>
      <c r="AO12" s="19">
        <v>0.22302158273381301</v>
      </c>
      <c r="AP12" s="19">
        <v>0.26315789473684198</v>
      </c>
      <c r="AQ12" s="19">
        <v>0.34</v>
      </c>
      <c r="AR12" s="19">
        <v>0.5</v>
      </c>
      <c r="AS12" s="19">
        <v>0.33333333333333298</v>
      </c>
      <c r="AT12" s="19">
        <v>0.44578313253011997</v>
      </c>
      <c r="AU12" s="19">
        <v>0.38461538461538503</v>
      </c>
      <c r="AV12" s="19">
        <v>0.42424242424242398</v>
      </c>
      <c r="AW12" s="19">
        <v>0.25581395348837199</v>
      </c>
    </row>
    <row r="13" spans="2:49" x14ac:dyDescent="0.35">
      <c r="B13" s="17" t="s">
        <v>462</v>
      </c>
      <c r="C13" s="19">
        <v>6.1500615006150096E-3</v>
      </c>
      <c r="D13" s="19">
        <v>0</v>
      </c>
      <c r="E13" s="19">
        <v>0</v>
      </c>
      <c r="F13" s="19">
        <v>8.4033613445378096E-3</v>
      </c>
      <c r="G13" s="19">
        <v>0</v>
      </c>
      <c r="H13" s="19">
        <v>0</v>
      </c>
      <c r="I13" s="19">
        <v>1.5151515151515201E-2</v>
      </c>
      <c r="J13" s="19">
        <v>1.63934426229508E-2</v>
      </c>
      <c r="K13" s="19">
        <v>0</v>
      </c>
      <c r="L13" s="19">
        <v>0</v>
      </c>
      <c r="M13" s="19">
        <v>2.8169014084507001E-2</v>
      </c>
      <c r="N13" s="19">
        <v>0</v>
      </c>
      <c r="O13" s="19">
        <v>0</v>
      </c>
      <c r="P13" s="19"/>
      <c r="Q13" s="19">
        <v>7.2674418604651196E-3</v>
      </c>
      <c r="R13" s="19"/>
      <c r="S13" s="19">
        <v>6.35324015247776E-3</v>
      </c>
      <c r="T13" s="19"/>
      <c r="U13" s="19">
        <v>8.2918739635157498E-3</v>
      </c>
      <c r="V13" s="19"/>
      <c r="W13" s="19">
        <v>0</v>
      </c>
      <c r="X13" s="19"/>
      <c r="Y13" s="19">
        <v>3.9682539682539698E-3</v>
      </c>
      <c r="Z13" s="19">
        <v>1.13636363636364E-2</v>
      </c>
      <c r="AA13" s="19">
        <v>0</v>
      </c>
      <c r="AB13" s="19">
        <v>0</v>
      </c>
      <c r="AC13" s="19"/>
      <c r="AD13" s="19">
        <v>0</v>
      </c>
      <c r="AE13" s="19">
        <v>0</v>
      </c>
      <c r="AF13" s="19">
        <v>0</v>
      </c>
      <c r="AG13" s="19">
        <v>2.2222222222222199E-2</v>
      </c>
      <c r="AH13" s="19">
        <v>0</v>
      </c>
      <c r="AI13" s="19">
        <v>0</v>
      </c>
      <c r="AJ13" s="19">
        <v>1.0869565217391301E-2</v>
      </c>
      <c r="AK13" s="19"/>
      <c r="AL13" s="19">
        <v>1.7543859649122799E-2</v>
      </c>
      <c r="AM13" s="19">
        <v>0</v>
      </c>
      <c r="AN13" s="19">
        <v>1.35746606334842E-2</v>
      </c>
      <c r="AO13" s="19">
        <v>7.1942446043165497E-3</v>
      </c>
      <c r="AP13" s="19">
        <v>0</v>
      </c>
      <c r="AQ13" s="19">
        <v>0</v>
      </c>
      <c r="AR13" s="19">
        <v>0</v>
      </c>
      <c r="AS13" s="19">
        <v>0</v>
      </c>
      <c r="AT13" s="19">
        <v>0</v>
      </c>
      <c r="AU13" s="19">
        <v>0</v>
      </c>
      <c r="AV13" s="19">
        <v>0</v>
      </c>
      <c r="AW13" s="19">
        <v>0</v>
      </c>
    </row>
    <row r="14" spans="2:49" x14ac:dyDescent="0.35">
      <c r="B14" s="17" t="s">
        <v>463</v>
      </c>
      <c r="C14" s="20">
        <v>0.67404674046740498</v>
      </c>
      <c r="D14" s="20">
        <v>0.67073170731707299</v>
      </c>
      <c r="E14" s="20">
        <v>0.71641791044776104</v>
      </c>
      <c r="F14" s="20">
        <v>0.59663865546218497</v>
      </c>
      <c r="G14" s="20">
        <v>0.7</v>
      </c>
      <c r="H14" s="20">
        <v>0.73076923076923095</v>
      </c>
      <c r="I14" s="20">
        <v>0.74242424242424199</v>
      </c>
      <c r="J14" s="20">
        <v>0.72131147540983598</v>
      </c>
      <c r="K14" s="20">
        <v>0.58974358974358998</v>
      </c>
      <c r="L14" s="20">
        <v>0.63749999999999996</v>
      </c>
      <c r="M14" s="20">
        <v>0.61971830985915499</v>
      </c>
      <c r="N14" s="20">
        <v>0.72727272727272696</v>
      </c>
      <c r="O14" s="20">
        <v>0.6875</v>
      </c>
      <c r="P14" s="20"/>
      <c r="Q14" s="20">
        <v>0.67296511627906996</v>
      </c>
      <c r="R14" s="20"/>
      <c r="S14" s="20">
        <v>0.67344345616264301</v>
      </c>
      <c r="T14" s="20"/>
      <c r="U14" s="20">
        <v>0.66003316749585395</v>
      </c>
      <c r="V14" s="20"/>
      <c r="W14" s="20">
        <v>0.73983739837398399</v>
      </c>
      <c r="X14" s="20"/>
      <c r="Y14" s="20">
        <v>0.65674603174603197</v>
      </c>
      <c r="Z14" s="20">
        <v>0.69318181818181801</v>
      </c>
      <c r="AA14" s="20">
        <v>0.77777777777777801</v>
      </c>
      <c r="AB14" s="20">
        <v>0.66666666666666696</v>
      </c>
      <c r="AC14" s="20"/>
      <c r="AD14" s="20">
        <v>0.69178082191780799</v>
      </c>
      <c r="AE14" s="20">
        <v>0.6</v>
      </c>
      <c r="AF14" s="20">
        <v>0.65306122448979598</v>
      </c>
      <c r="AG14" s="20">
        <v>0.66111111111111098</v>
      </c>
      <c r="AH14" s="20">
        <v>0.69918699186991895</v>
      </c>
      <c r="AI14" s="20">
        <v>0.71428571428571397</v>
      </c>
      <c r="AJ14" s="20">
        <v>0.69565217391304401</v>
      </c>
      <c r="AK14" s="20"/>
      <c r="AL14" s="20">
        <v>0.70175438596491202</v>
      </c>
      <c r="AM14" s="20">
        <v>0.62204724409448797</v>
      </c>
      <c r="AN14" s="20">
        <v>0.64253393665158398</v>
      </c>
      <c r="AO14" s="20">
        <v>0.66187050359712196</v>
      </c>
      <c r="AP14" s="20">
        <v>0.68421052631578905</v>
      </c>
      <c r="AQ14" s="20">
        <v>0.76</v>
      </c>
      <c r="AR14" s="20">
        <v>1</v>
      </c>
      <c r="AS14" s="20">
        <v>0.73333333333333295</v>
      </c>
      <c r="AT14" s="20">
        <v>0.74698795180722899</v>
      </c>
      <c r="AU14" s="20">
        <v>0.61538461538461497</v>
      </c>
      <c r="AV14" s="20">
        <v>0.75757575757575801</v>
      </c>
      <c r="AW14" s="20">
        <v>0.76744186046511598</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471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2.460024600246E-2</v>
      </c>
      <c r="D8" s="16">
        <v>1.21951219512195E-2</v>
      </c>
      <c r="E8" s="16">
        <v>2.2388059701492501E-2</v>
      </c>
      <c r="F8" s="16">
        <v>3.3613445378151301E-2</v>
      </c>
      <c r="G8" s="16">
        <v>0</v>
      </c>
      <c r="H8" s="16">
        <v>0</v>
      </c>
      <c r="I8" s="16">
        <v>0</v>
      </c>
      <c r="J8" s="16">
        <v>1.63934426229508E-2</v>
      </c>
      <c r="K8" s="16">
        <v>7.69230769230769E-2</v>
      </c>
      <c r="L8" s="16">
        <v>0.05</v>
      </c>
      <c r="M8" s="16">
        <v>5.63380281690141E-2</v>
      </c>
      <c r="N8" s="16">
        <v>0</v>
      </c>
      <c r="O8" s="16">
        <v>0</v>
      </c>
      <c r="P8" s="16"/>
      <c r="Q8" s="16">
        <v>2.32558139534884E-2</v>
      </c>
      <c r="R8" s="16"/>
      <c r="S8" s="16">
        <v>2.4142312579415501E-2</v>
      </c>
      <c r="T8" s="16"/>
      <c r="U8" s="16">
        <v>1.99004975124378E-2</v>
      </c>
      <c r="V8" s="16"/>
      <c r="W8" s="16">
        <v>3.2520325203252001E-2</v>
      </c>
      <c r="X8" s="16"/>
      <c r="Y8" s="16">
        <v>2.3809523809523801E-2</v>
      </c>
      <c r="Z8" s="16">
        <v>3.03030303030303E-2</v>
      </c>
      <c r="AA8" s="16">
        <v>0</v>
      </c>
      <c r="AB8" s="16">
        <v>0</v>
      </c>
      <c r="AC8" s="16"/>
      <c r="AD8" s="16">
        <v>3.42465753424658E-2</v>
      </c>
      <c r="AE8" s="16">
        <v>0</v>
      </c>
      <c r="AF8" s="16">
        <v>1.02040816326531E-2</v>
      </c>
      <c r="AG8" s="16">
        <v>2.7777777777777801E-2</v>
      </c>
      <c r="AH8" s="16">
        <v>4.0650406504064998E-2</v>
      </c>
      <c r="AI8" s="16">
        <v>2.3809523809523801E-2</v>
      </c>
      <c r="AJ8" s="16">
        <v>2.1739130434782601E-2</v>
      </c>
      <c r="AK8" s="16"/>
      <c r="AL8" s="16">
        <v>0</v>
      </c>
      <c r="AM8" s="16">
        <v>3.1496062992125998E-2</v>
      </c>
      <c r="AN8" s="16">
        <v>4.0723981900452497E-2</v>
      </c>
      <c r="AO8" s="16">
        <v>0</v>
      </c>
      <c r="AP8" s="16">
        <v>5.2631578947368397E-2</v>
      </c>
      <c r="AQ8" s="16">
        <v>0.02</v>
      </c>
      <c r="AR8" s="16">
        <v>0</v>
      </c>
      <c r="AS8" s="16">
        <v>0</v>
      </c>
      <c r="AT8" s="16">
        <v>3.6144578313252997E-2</v>
      </c>
      <c r="AU8" s="16">
        <v>0</v>
      </c>
      <c r="AV8" s="16">
        <v>6.0606060606060601E-2</v>
      </c>
      <c r="AW8" s="16">
        <v>0</v>
      </c>
    </row>
    <row r="9" spans="2:49" x14ac:dyDescent="0.35">
      <c r="B9" s="17" t="s">
        <v>458</v>
      </c>
      <c r="C9" s="16">
        <v>5.7810578105781101E-2</v>
      </c>
      <c r="D9" s="16">
        <v>4.8780487804878099E-2</v>
      </c>
      <c r="E9" s="16">
        <v>1.49253731343284E-2</v>
      </c>
      <c r="F9" s="16">
        <v>5.8823529411764698E-2</v>
      </c>
      <c r="G9" s="16">
        <v>3.3333333333333298E-2</v>
      </c>
      <c r="H9" s="16">
        <v>5.7692307692307702E-2</v>
      </c>
      <c r="I9" s="16">
        <v>0.10606060606060599</v>
      </c>
      <c r="J9" s="16">
        <v>4.91803278688525E-2</v>
      </c>
      <c r="K9" s="16">
        <v>5.1282051282051301E-2</v>
      </c>
      <c r="L9" s="16">
        <v>8.7499999999999994E-2</v>
      </c>
      <c r="M9" s="16">
        <v>5.63380281690141E-2</v>
      </c>
      <c r="N9" s="16">
        <v>6.0606060606060601E-2</v>
      </c>
      <c r="O9" s="16">
        <v>0.25</v>
      </c>
      <c r="P9" s="16"/>
      <c r="Q9" s="16">
        <v>5.8139534883720902E-2</v>
      </c>
      <c r="R9" s="16"/>
      <c r="S9" s="16">
        <v>5.7179161372299898E-2</v>
      </c>
      <c r="T9" s="16"/>
      <c r="U9" s="16">
        <v>6.3018242122719698E-2</v>
      </c>
      <c r="V9" s="16"/>
      <c r="W9" s="16">
        <v>4.0650406504064998E-2</v>
      </c>
      <c r="X9" s="16"/>
      <c r="Y9" s="16">
        <v>6.1507936507936498E-2</v>
      </c>
      <c r="Z9" s="16">
        <v>6.0606060606060601E-2</v>
      </c>
      <c r="AA9" s="16">
        <v>0</v>
      </c>
      <c r="AB9" s="16">
        <v>0</v>
      </c>
      <c r="AC9" s="16"/>
      <c r="AD9" s="16">
        <v>5.4794520547945202E-2</v>
      </c>
      <c r="AE9" s="16">
        <v>6.6666666666666693E-2</v>
      </c>
      <c r="AF9" s="16">
        <v>8.1632653061224497E-2</v>
      </c>
      <c r="AG9" s="16">
        <v>6.6666666666666693E-2</v>
      </c>
      <c r="AH9" s="16">
        <v>5.6910569105691103E-2</v>
      </c>
      <c r="AI9" s="16">
        <v>3.5714285714285698E-2</v>
      </c>
      <c r="AJ9" s="16">
        <v>3.2608695652173898E-2</v>
      </c>
      <c r="AK9" s="16"/>
      <c r="AL9" s="16">
        <v>7.0175438596491196E-2</v>
      </c>
      <c r="AM9" s="16">
        <v>5.5118110236220499E-2</v>
      </c>
      <c r="AN9" s="16">
        <v>4.52488687782805E-2</v>
      </c>
      <c r="AO9" s="16">
        <v>9.3525179856115095E-2</v>
      </c>
      <c r="AP9" s="16">
        <v>0</v>
      </c>
      <c r="AQ9" s="16">
        <v>0.06</v>
      </c>
      <c r="AR9" s="16">
        <v>0</v>
      </c>
      <c r="AS9" s="16">
        <v>0.133333333333333</v>
      </c>
      <c r="AT9" s="16">
        <v>2.40963855421687E-2</v>
      </c>
      <c r="AU9" s="16">
        <v>0.230769230769231</v>
      </c>
      <c r="AV9" s="16">
        <v>0</v>
      </c>
      <c r="AW9" s="16">
        <v>4.6511627906976702E-2</v>
      </c>
    </row>
    <row r="10" spans="2:49" x14ac:dyDescent="0.35">
      <c r="B10" s="17" t="s">
        <v>459</v>
      </c>
      <c r="C10" s="16">
        <v>0.12792127921279201</v>
      </c>
      <c r="D10" s="16">
        <v>9.7560975609756101E-2</v>
      </c>
      <c r="E10" s="16">
        <v>0.134328358208955</v>
      </c>
      <c r="F10" s="16">
        <v>0.159663865546218</v>
      </c>
      <c r="G10" s="16">
        <v>0.133333333333333</v>
      </c>
      <c r="H10" s="16">
        <v>0.15384615384615399</v>
      </c>
      <c r="I10" s="16">
        <v>0.12121212121212099</v>
      </c>
      <c r="J10" s="16">
        <v>0.13114754098360701</v>
      </c>
      <c r="K10" s="16">
        <v>0.17948717948717899</v>
      </c>
      <c r="L10" s="16">
        <v>0.13750000000000001</v>
      </c>
      <c r="M10" s="16">
        <v>4.2253521126760597E-2</v>
      </c>
      <c r="N10" s="16">
        <v>9.0909090909090898E-2</v>
      </c>
      <c r="O10" s="16">
        <v>0.1875</v>
      </c>
      <c r="P10" s="16"/>
      <c r="Q10" s="16">
        <v>0.12063953488372101</v>
      </c>
      <c r="R10" s="16"/>
      <c r="S10" s="16">
        <v>0.127064803049555</v>
      </c>
      <c r="T10" s="16"/>
      <c r="U10" s="16">
        <v>0.11608623548922101</v>
      </c>
      <c r="V10" s="16"/>
      <c r="W10" s="16">
        <v>0.16260162601625999</v>
      </c>
      <c r="X10" s="16"/>
      <c r="Y10" s="16">
        <v>0.15079365079365101</v>
      </c>
      <c r="Z10" s="16">
        <v>8.7121212121212099E-2</v>
      </c>
      <c r="AA10" s="16">
        <v>0.11111111111111099</v>
      </c>
      <c r="AB10" s="16">
        <v>0.11111111111111099</v>
      </c>
      <c r="AC10" s="16"/>
      <c r="AD10" s="16">
        <v>0.17808219178082199</v>
      </c>
      <c r="AE10" s="16">
        <v>0.122222222222222</v>
      </c>
      <c r="AF10" s="16">
        <v>0.11224489795918401</v>
      </c>
      <c r="AG10" s="16">
        <v>0.11111111111111099</v>
      </c>
      <c r="AH10" s="16">
        <v>0.13008130081300801</v>
      </c>
      <c r="AI10" s="16">
        <v>0.13095238095238099</v>
      </c>
      <c r="AJ10" s="16">
        <v>9.7826086956521702E-2</v>
      </c>
      <c r="AK10" s="16"/>
      <c r="AL10" s="16">
        <v>0.105263157894737</v>
      </c>
      <c r="AM10" s="16">
        <v>0.14173228346456701</v>
      </c>
      <c r="AN10" s="16">
        <v>0.108597285067873</v>
      </c>
      <c r="AO10" s="16">
        <v>0.12230215827338101</v>
      </c>
      <c r="AP10" s="16">
        <v>0.26315789473684198</v>
      </c>
      <c r="AQ10" s="16">
        <v>0.1</v>
      </c>
      <c r="AR10" s="16">
        <v>0</v>
      </c>
      <c r="AS10" s="16">
        <v>0</v>
      </c>
      <c r="AT10" s="16">
        <v>0.16867469879518099</v>
      </c>
      <c r="AU10" s="16">
        <v>7.69230769230769E-2</v>
      </c>
      <c r="AV10" s="16">
        <v>0.21212121212121199</v>
      </c>
      <c r="AW10" s="16">
        <v>0.13953488372093001</v>
      </c>
    </row>
    <row r="11" spans="2:49" x14ac:dyDescent="0.35">
      <c r="B11" s="17" t="s">
        <v>460</v>
      </c>
      <c r="C11" s="16">
        <v>0.38253382533825298</v>
      </c>
      <c r="D11" s="16">
        <v>0.42682926829268297</v>
      </c>
      <c r="E11" s="16">
        <v>0.402985074626866</v>
      </c>
      <c r="F11" s="16">
        <v>0.378151260504202</v>
      </c>
      <c r="G11" s="16">
        <v>0.43333333333333302</v>
      </c>
      <c r="H11" s="16">
        <v>0.34615384615384598</v>
      </c>
      <c r="I11" s="16">
        <v>0.34848484848484901</v>
      </c>
      <c r="J11" s="16">
        <v>0.37704918032786899</v>
      </c>
      <c r="K11" s="16">
        <v>0.30769230769230799</v>
      </c>
      <c r="L11" s="16">
        <v>0.32500000000000001</v>
      </c>
      <c r="M11" s="16">
        <v>0.43661971830985902</v>
      </c>
      <c r="N11" s="16">
        <v>0.42424242424242398</v>
      </c>
      <c r="O11" s="16">
        <v>0.25</v>
      </c>
      <c r="P11" s="16"/>
      <c r="Q11" s="16">
        <v>0.39098837209302301</v>
      </c>
      <c r="R11" s="16"/>
      <c r="S11" s="16">
        <v>0.38119440914866598</v>
      </c>
      <c r="T11" s="16"/>
      <c r="U11" s="16">
        <v>0.39635157545605298</v>
      </c>
      <c r="V11" s="16"/>
      <c r="W11" s="16">
        <v>0.35772357723577197</v>
      </c>
      <c r="X11" s="16"/>
      <c r="Y11" s="16">
        <v>0.39484126984126999</v>
      </c>
      <c r="Z11" s="16">
        <v>0.36363636363636398</v>
      </c>
      <c r="AA11" s="16">
        <v>0.36111111111111099</v>
      </c>
      <c r="AB11" s="16">
        <v>0.33333333333333298</v>
      </c>
      <c r="AC11" s="16"/>
      <c r="AD11" s="16">
        <v>0.36301369863013699</v>
      </c>
      <c r="AE11" s="16">
        <v>0.47777777777777802</v>
      </c>
      <c r="AF11" s="16">
        <v>0.38775510204081598</v>
      </c>
      <c r="AG11" s="16">
        <v>0.42777777777777798</v>
      </c>
      <c r="AH11" s="16">
        <v>0.32520325203251998</v>
      </c>
      <c r="AI11" s="16">
        <v>0.30952380952380998</v>
      </c>
      <c r="AJ11" s="16">
        <v>0.36956521739130399</v>
      </c>
      <c r="AK11" s="16"/>
      <c r="AL11" s="16">
        <v>0.31578947368421101</v>
      </c>
      <c r="AM11" s="16">
        <v>0.39370078740157499</v>
      </c>
      <c r="AN11" s="16">
        <v>0.38914027149321301</v>
      </c>
      <c r="AO11" s="16">
        <v>0.45323741007194202</v>
      </c>
      <c r="AP11" s="16">
        <v>0.31578947368421101</v>
      </c>
      <c r="AQ11" s="16">
        <v>0.48</v>
      </c>
      <c r="AR11" s="16">
        <v>0</v>
      </c>
      <c r="AS11" s="16">
        <v>0.4</v>
      </c>
      <c r="AT11" s="16">
        <v>0.38554216867469898</v>
      </c>
      <c r="AU11" s="16">
        <v>0.30769230769230799</v>
      </c>
      <c r="AV11" s="16">
        <v>0.21212121212121199</v>
      </c>
      <c r="AW11" s="16">
        <v>0.32558139534883701</v>
      </c>
    </row>
    <row r="12" spans="2:49" x14ac:dyDescent="0.35">
      <c r="B12" s="17" t="s">
        <v>461</v>
      </c>
      <c r="C12" s="19">
        <v>0.39483394833948299</v>
      </c>
      <c r="D12" s="19">
        <v>0.41463414634146301</v>
      </c>
      <c r="E12" s="19">
        <v>0.42537313432835799</v>
      </c>
      <c r="F12" s="19">
        <v>0.34453781512604997</v>
      </c>
      <c r="G12" s="19">
        <v>0.4</v>
      </c>
      <c r="H12" s="19">
        <v>0.44230769230769201</v>
      </c>
      <c r="I12" s="19">
        <v>0.40909090909090901</v>
      </c>
      <c r="J12" s="19">
        <v>0.39344262295082</v>
      </c>
      <c r="K12" s="19">
        <v>0.38461538461538503</v>
      </c>
      <c r="L12" s="19">
        <v>0.375</v>
      </c>
      <c r="M12" s="19">
        <v>0.39436619718309901</v>
      </c>
      <c r="N12" s="19">
        <v>0.39393939393939398</v>
      </c>
      <c r="O12" s="19">
        <v>0.3125</v>
      </c>
      <c r="P12" s="19"/>
      <c r="Q12" s="19">
        <v>0.393895348837209</v>
      </c>
      <c r="R12" s="19"/>
      <c r="S12" s="19">
        <v>0.397712833545108</v>
      </c>
      <c r="T12" s="19"/>
      <c r="U12" s="19">
        <v>0.38971807628524002</v>
      </c>
      <c r="V12" s="19"/>
      <c r="W12" s="19">
        <v>0.38211382113821102</v>
      </c>
      <c r="X12" s="19"/>
      <c r="Y12" s="19">
        <v>0.35714285714285698</v>
      </c>
      <c r="Z12" s="19">
        <v>0.44318181818181801</v>
      </c>
      <c r="AA12" s="19">
        <v>0.52777777777777801</v>
      </c>
      <c r="AB12" s="19">
        <v>0.55555555555555602</v>
      </c>
      <c r="AC12" s="19"/>
      <c r="AD12" s="19">
        <v>0.35616438356164398</v>
      </c>
      <c r="AE12" s="19">
        <v>0.33333333333333298</v>
      </c>
      <c r="AF12" s="19">
        <v>0.40816326530612201</v>
      </c>
      <c r="AG12" s="19">
        <v>0.344444444444444</v>
      </c>
      <c r="AH12" s="19">
        <v>0.430894308943089</v>
      </c>
      <c r="AI12" s="19">
        <v>0.48809523809523803</v>
      </c>
      <c r="AJ12" s="19">
        <v>0.467391304347826</v>
      </c>
      <c r="AK12" s="19"/>
      <c r="AL12" s="19">
        <v>0.49122807017543901</v>
      </c>
      <c r="AM12" s="19">
        <v>0.36220472440944901</v>
      </c>
      <c r="AN12" s="19">
        <v>0.40271493212669701</v>
      </c>
      <c r="AO12" s="19">
        <v>0.31654676258992798</v>
      </c>
      <c r="AP12" s="19">
        <v>0.36842105263157898</v>
      </c>
      <c r="AQ12" s="19">
        <v>0.32</v>
      </c>
      <c r="AR12" s="19">
        <v>0.5</v>
      </c>
      <c r="AS12" s="19">
        <v>0.46666666666666701</v>
      </c>
      <c r="AT12" s="19">
        <v>0.38554216867469898</v>
      </c>
      <c r="AU12" s="19">
        <v>0.38461538461538503</v>
      </c>
      <c r="AV12" s="19">
        <v>0.51515151515151503</v>
      </c>
      <c r="AW12" s="19">
        <v>0.48837209302325602</v>
      </c>
    </row>
    <row r="13" spans="2:49" x14ac:dyDescent="0.35">
      <c r="B13" s="17" t="s">
        <v>462</v>
      </c>
      <c r="C13" s="19">
        <v>1.230012300123E-2</v>
      </c>
      <c r="D13" s="19">
        <v>0</v>
      </c>
      <c r="E13" s="19">
        <v>0</v>
      </c>
      <c r="F13" s="19">
        <v>2.5210084033613401E-2</v>
      </c>
      <c r="G13" s="19">
        <v>0</v>
      </c>
      <c r="H13" s="19">
        <v>0</v>
      </c>
      <c r="I13" s="19">
        <v>1.5151515151515201E-2</v>
      </c>
      <c r="J13" s="19">
        <v>3.2786885245901599E-2</v>
      </c>
      <c r="K13" s="19">
        <v>0</v>
      </c>
      <c r="L13" s="19">
        <v>2.5000000000000001E-2</v>
      </c>
      <c r="M13" s="19">
        <v>1.4084507042253501E-2</v>
      </c>
      <c r="N13" s="19">
        <v>3.03030303030303E-2</v>
      </c>
      <c r="O13" s="19">
        <v>0</v>
      </c>
      <c r="P13" s="19"/>
      <c r="Q13" s="19">
        <v>1.30813953488372E-2</v>
      </c>
      <c r="R13" s="19"/>
      <c r="S13" s="19">
        <v>1.2706480304955499E-2</v>
      </c>
      <c r="T13" s="19"/>
      <c r="U13" s="19">
        <v>1.49253731343284E-2</v>
      </c>
      <c r="V13" s="19"/>
      <c r="W13" s="19">
        <v>2.4390243902439001E-2</v>
      </c>
      <c r="X13" s="19"/>
      <c r="Y13" s="19">
        <v>1.1904761904761901E-2</v>
      </c>
      <c r="Z13" s="19">
        <v>1.5151515151515201E-2</v>
      </c>
      <c r="AA13" s="19">
        <v>0</v>
      </c>
      <c r="AB13" s="19">
        <v>0</v>
      </c>
      <c r="AC13" s="19"/>
      <c r="AD13" s="19">
        <v>1.3698630136986301E-2</v>
      </c>
      <c r="AE13" s="19">
        <v>0</v>
      </c>
      <c r="AF13" s="19">
        <v>0</v>
      </c>
      <c r="AG13" s="19">
        <v>2.2222222222222199E-2</v>
      </c>
      <c r="AH13" s="19">
        <v>1.6260162601626001E-2</v>
      </c>
      <c r="AI13" s="19">
        <v>1.1904761904761901E-2</v>
      </c>
      <c r="AJ13" s="19">
        <v>1.0869565217391301E-2</v>
      </c>
      <c r="AK13" s="19"/>
      <c r="AL13" s="19">
        <v>1.7543859649122799E-2</v>
      </c>
      <c r="AM13" s="19">
        <v>1.5748031496062999E-2</v>
      </c>
      <c r="AN13" s="19">
        <v>1.35746606334842E-2</v>
      </c>
      <c r="AO13" s="19">
        <v>1.4388489208633099E-2</v>
      </c>
      <c r="AP13" s="19">
        <v>0</v>
      </c>
      <c r="AQ13" s="19">
        <v>0.02</v>
      </c>
      <c r="AR13" s="19">
        <v>0.5</v>
      </c>
      <c r="AS13" s="19">
        <v>0</v>
      </c>
      <c r="AT13" s="19">
        <v>0</v>
      </c>
      <c r="AU13" s="19">
        <v>0</v>
      </c>
      <c r="AV13" s="19">
        <v>0</v>
      </c>
      <c r="AW13" s="19">
        <v>0</v>
      </c>
    </row>
    <row r="14" spans="2:49" x14ac:dyDescent="0.35">
      <c r="B14" s="17" t="s">
        <v>463</v>
      </c>
      <c r="C14" s="20">
        <v>0.69495694956949605</v>
      </c>
      <c r="D14" s="20">
        <v>0.78048780487804903</v>
      </c>
      <c r="E14" s="20">
        <v>0.79104477611940305</v>
      </c>
      <c r="F14" s="20">
        <v>0.630252100840336</v>
      </c>
      <c r="G14" s="20">
        <v>0.8</v>
      </c>
      <c r="H14" s="20">
        <v>0.73076923076923095</v>
      </c>
      <c r="I14" s="20">
        <v>0.65151515151515105</v>
      </c>
      <c r="J14" s="20">
        <v>0.70491803278688503</v>
      </c>
      <c r="K14" s="20">
        <v>0.56410256410256399</v>
      </c>
      <c r="L14" s="20">
        <v>0.5625</v>
      </c>
      <c r="M14" s="20">
        <v>0.71830985915492995</v>
      </c>
      <c r="N14" s="20">
        <v>0.75757575757575801</v>
      </c>
      <c r="O14" s="20">
        <v>0.3125</v>
      </c>
      <c r="P14" s="20"/>
      <c r="Q14" s="20">
        <v>0.70348837209302295</v>
      </c>
      <c r="R14" s="20"/>
      <c r="S14" s="20">
        <v>0.69758576874205802</v>
      </c>
      <c r="T14" s="20"/>
      <c r="U14" s="20">
        <v>0.70315091210613601</v>
      </c>
      <c r="V14" s="20"/>
      <c r="W14" s="20">
        <v>0.66666666666666696</v>
      </c>
      <c r="X14" s="20"/>
      <c r="Y14" s="20">
        <v>0.66666666666666696</v>
      </c>
      <c r="Z14" s="20">
        <v>0.71590909090909105</v>
      </c>
      <c r="AA14" s="20">
        <v>0.88888888888888895</v>
      </c>
      <c r="AB14" s="20">
        <v>0.88888888888888895</v>
      </c>
      <c r="AC14" s="20"/>
      <c r="AD14" s="20">
        <v>0.63013698630137005</v>
      </c>
      <c r="AE14" s="20">
        <v>0.74444444444444402</v>
      </c>
      <c r="AF14" s="20">
        <v>0.70408163265306101</v>
      </c>
      <c r="AG14" s="20">
        <v>0.67777777777777803</v>
      </c>
      <c r="AH14" s="20">
        <v>0.65853658536585402</v>
      </c>
      <c r="AI14" s="20">
        <v>0.73809523809523803</v>
      </c>
      <c r="AJ14" s="20">
        <v>0.78260869565217395</v>
      </c>
      <c r="AK14" s="20"/>
      <c r="AL14" s="20">
        <v>0.73684210526315796</v>
      </c>
      <c r="AM14" s="20">
        <v>0.66929133858267698</v>
      </c>
      <c r="AN14" s="20">
        <v>0.70588235294117696</v>
      </c>
      <c r="AO14" s="20">
        <v>0.67625899280575497</v>
      </c>
      <c r="AP14" s="20">
        <v>0.63157894736842102</v>
      </c>
      <c r="AQ14" s="20">
        <v>0.72</v>
      </c>
      <c r="AR14" s="20">
        <v>0.5</v>
      </c>
      <c r="AS14" s="20">
        <v>0.73333333333333295</v>
      </c>
      <c r="AT14" s="20">
        <v>0.71084337349397597</v>
      </c>
      <c r="AU14" s="20">
        <v>0.46153846153846201</v>
      </c>
      <c r="AV14" s="20">
        <v>0.66666666666666696</v>
      </c>
      <c r="AW14" s="20">
        <v>0.76744186046511598</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472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0.227552275522755</v>
      </c>
      <c r="D8" s="16">
        <v>0.23170731707317099</v>
      </c>
      <c r="E8" s="16">
        <v>0.238805970149254</v>
      </c>
      <c r="F8" s="16">
        <v>0.184873949579832</v>
      </c>
      <c r="G8" s="16">
        <v>0.18333333333333299</v>
      </c>
      <c r="H8" s="16">
        <v>0.269230769230769</v>
      </c>
      <c r="I8" s="16">
        <v>0.22727272727272699</v>
      </c>
      <c r="J8" s="16">
        <v>0.29508196721311503</v>
      </c>
      <c r="K8" s="16">
        <v>0.230769230769231</v>
      </c>
      <c r="L8" s="16">
        <v>0.21249999999999999</v>
      </c>
      <c r="M8" s="16">
        <v>0.25352112676056299</v>
      </c>
      <c r="N8" s="16">
        <v>0.12121212121212099</v>
      </c>
      <c r="O8" s="16">
        <v>0.375</v>
      </c>
      <c r="P8" s="16"/>
      <c r="Q8" s="16">
        <v>0.21947674418604701</v>
      </c>
      <c r="R8" s="16"/>
      <c r="S8" s="16">
        <v>0.22871664548919901</v>
      </c>
      <c r="T8" s="16"/>
      <c r="U8" s="16">
        <v>0.21558872305141</v>
      </c>
      <c r="V8" s="16"/>
      <c r="W8" s="16">
        <v>0.25203252032520301</v>
      </c>
      <c r="X8" s="16"/>
      <c r="Y8" s="16">
        <v>0.21825396825396801</v>
      </c>
      <c r="Z8" s="16">
        <v>0.25378787878787901</v>
      </c>
      <c r="AA8" s="16">
        <v>0.194444444444444</v>
      </c>
      <c r="AB8" s="16">
        <v>0.11111111111111099</v>
      </c>
      <c r="AC8" s="16"/>
      <c r="AD8" s="16">
        <v>0.184931506849315</v>
      </c>
      <c r="AE8" s="16">
        <v>0.18888888888888899</v>
      </c>
      <c r="AF8" s="16">
        <v>0.23469387755102</v>
      </c>
      <c r="AG8" s="16">
        <v>0.266666666666667</v>
      </c>
      <c r="AH8" s="16">
        <v>0.211382113821138</v>
      </c>
      <c r="AI8" s="16">
        <v>0.273809523809524</v>
      </c>
      <c r="AJ8" s="16">
        <v>0.22826086956521699</v>
      </c>
      <c r="AK8" s="16"/>
      <c r="AL8" s="16">
        <v>0.175438596491228</v>
      </c>
      <c r="AM8" s="16">
        <v>0.28346456692913402</v>
      </c>
      <c r="AN8" s="16">
        <v>0.22171945701357501</v>
      </c>
      <c r="AO8" s="16">
        <v>0.16546762589928099</v>
      </c>
      <c r="AP8" s="16">
        <v>0.157894736842105</v>
      </c>
      <c r="AQ8" s="16">
        <v>0.18</v>
      </c>
      <c r="AR8" s="16">
        <v>0.5</v>
      </c>
      <c r="AS8" s="16">
        <v>0.266666666666667</v>
      </c>
      <c r="AT8" s="16">
        <v>0.25301204819277101</v>
      </c>
      <c r="AU8" s="16">
        <v>0.230769230769231</v>
      </c>
      <c r="AV8" s="16">
        <v>0.36363636363636398</v>
      </c>
      <c r="AW8" s="16">
        <v>0.27906976744186002</v>
      </c>
    </row>
    <row r="9" spans="2:49" x14ac:dyDescent="0.35">
      <c r="B9" s="17" t="s">
        <v>458</v>
      </c>
      <c r="C9" s="16">
        <v>0.26322263222632197</v>
      </c>
      <c r="D9" s="16">
        <v>0.26829268292682901</v>
      </c>
      <c r="E9" s="16">
        <v>0.26865671641791</v>
      </c>
      <c r="F9" s="16">
        <v>0.29411764705882398</v>
      </c>
      <c r="G9" s="16">
        <v>0.25</v>
      </c>
      <c r="H9" s="16">
        <v>0.28846153846153799</v>
      </c>
      <c r="I9" s="16">
        <v>0.27272727272727298</v>
      </c>
      <c r="J9" s="16">
        <v>0.26229508196721302</v>
      </c>
      <c r="K9" s="16">
        <v>0.230769230769231</v>
      </c>
      <c r="L9" s="16">
        <v>0.17499999999999999</v>
      </c>
      <c r="M9" s="16">
        <v>0.28169014084506999</v>
      </c>
      <c r="N9" s="16">
        <v>0.27272727272727298</v>
      </c>
      <c r="O9" s="16">
        <v>0.3125</v>
      </c>
      <c r="P9" s="16"/>
      <c r="Q9" s="16">
        <v>0.27034883720930197</v>
      </c>
      <c r="R9" s="16"/>
      <c r="S9" s="16">
        <v>0.26556543837357</v>
      </c>
      <c r="T9" s="16"/>
      <c r="U9" s="16">
        <v>0.26865671641791</v>
      </c>
      <c r="V9" s="16"/>
      <c r="W9" s="16">
        <v>0.25203252032520301</v>
      </c>
      <c r="X9" s="16"/>
      <c r="Y9" s="16">
        <v>0.28174603174603202</v>
      </c>
      <c r="Z9" s="16">
        <v>0.25</v>
      </c>
      <c r="AA9" s="16">
        <v>0.11111111111111099</v>
      </c>
      <c r="AB9" s="16">
        <v>0.22222222222222199</v>
      </c>
      <c r="AC9" s="16"/>
      <c r="AD9" s="16">
        <v>0.28767123287671198</v>
      </c>
      <c r="AE9" s="16">
        <v>0.31111111111111101</v>
      </c>
      <c r="AF9" s="16">
        <v>0.214285714285714</v>
      </c>
      <c r="AG9" s="16">
        <v>0.24444444444444399</v>
      </c>
      <c r="AH9" s="16">
        <v>0.30081300813008099</v>
      </c>
      <c r="AI9" s="16">
        <v>0.26190476190476197</v>
      </c>
      <c r="AJ9" s="16">
        <v>0.217391304347826</v>
      </c>
      <c r="AK9" s="16"/>
      <c r="AL9" s="16">
        <v>0.26315789473684198</v>
      </c>
      <c r="AM9" s="16">
        <v>0.25196850393700798</v>
      </c>
      <c r="AN9" s="16">
        <v>0.25339366515837097</v>
      </c>
      <c r="AO9" s="16">
        <v>0.29496402877697803</v>
      </c>
      <c r="AP9" s="16">
        <v>0.31578947368421101</v>
      </c>
      <c r="AQ9" s="16">
        <v>0.3</v>
      </c>
      <c r="AR9" s="16">
        <v>0.5</v>
      </c>
      <c r="AS9" s="16">
        <v>0.133333333333333</v>
      </c>
      <c r="AT9" s="16">
        <v>0.30120481927710802</v>
      </c>
      <c r="AU9" s="16">
        <v>7.69230769230769E-2</v>
      </c>
      <c r="AV9" s="16">
        <v>0.27272727272727298</v>
      </c>
      <c r="AW9" s="16">
        <v>0.162790697674419</v>
      </c>
    </row>
    <row r="10" spans="2:49" x14ac:dyDescent="0.35">
      <c r="B10" s="17" t="s">
        <v>459</v>
      </c>
      <c r="C10" s="16">
        <v>0.23370233702337001</v>
      </c>
      <c r="D10" s="16">
        <v>0.19512195121951201</v>
      </c>
      <c r="E10" s="16">
        <v>0.17910447761194001</v>
      </c>
      <c r="F10" s="16">
        <v>0.28571428571428598</v>
      </c>
      <c r="G10" s="16">
        <v>0.3</v>
      </c>
      <c r="H10" s="16">
        <v>0.19230769230769201</v>
      </c>
      <c r="I10" s="16">
        <v>0.27272727272727298</v>
      </c>
      <c r="J10" s="16">
        <v>0.26229508196721302</v>
      </c>
      <c r="K10" s="16">
        <v>0.28205128205128199</v>
      </c>
      <c r="L10" s="16">
        <v>0.25</v>
      </c>
      <c r="M10" s="16">
        <v>0.19718309859154901</v>
      </c>
      <c r="N10" s="16">
        <v>0.21212121212121199</v>
      </c>
      <c r="O10" s="16">
        <v>0.125</v>
      </c>
      <c r="P10" s="16"/>
      <c r="Q10" s="16">
        <v>0.23401162790697699</v>
      </c>
      <c r="R10" s="16"/>
      <c r="S10" s="16">
        <v>0.23379923761118199</v>
      </c>
      <c r="T10" s="16"/>
      <c r="U10" s="16">
        <v>0.235489220563847</v>
      </c>
      <c r="V10" s="16"/>
      <c r="W10" s="16">
        <v>0.23577235772357699</v>
      </c>
      <c r="X10" s="16"/>
      <c r="Y10" s="16">
        <v>0.22222222222222199</v>
      </c>
      <c r="Z10" s="16">
        <v>0.24621212121212099</v>
      </c>
      <c r="AA10" s="16">
        <v>0.27777777777777801</v>
      </c>
      <c r="AB10" s="16">
        <v>0.33333333333333298</v>
      </c>
      <c r="AC10" s="16"/>
      <c r="AD10" s="16">
        <v>0.28082191780821902</v>
      </c>
      <c r="AE10" s="16">
        <v>0.2</v>
      </c>
      <c r="AF10" s="16">
        <v>0.23469387755102</v>
      </c>
      <c r="AG10" s="16">
        <v>0.21666666666666701</v>
      </c>
      <c r="AH10" s="16">
        <v>0.25203252032520301</v>
      </c>
      <c r="AI10" s="16">
        <v>0.16666666666666699</v>
      </c>
      <c r="AJ10" s="16">
        <v>0.26086956521739102</v>
      </c>
      <c r="AK10" s="16"/>
      <c r="AL10" s="16">
        <v>0.29824561403508798</v>
      </c>
      <c r="AM10" s="16">
        <v>0.196850393700787</v>
      </c>
      <c r="AN10" s="16">
        <v>0.26244343891402699</v>
      </c>
      <c r="AO10" s="16">
        <v>0.194244604316547</v>
      </c>
      <c r="AP10" s="16">
        <v>0.31578947368421101</v>
      </c>
      <c r="AQ10" s="16">
        <v>0.26</v>
      </c>
      <c r="AR10" s="16">
        <v>0</v>
      </c>
      <c r="AS10" s="16">
        <v>0.266666666666667</v>
      </c>
      <c r="AT10" s="16">
        <v>0.20481927710843401</v>
      </c>
      <c r="AU10" s="16">
        <v>0.30769230769230799</v>
      </c>
      <c r="AV10" s="16">
        <v>0.15151515151515199</v>
      </c>
      <c r="AW10" s="16">
        <v>0.25581395348837199</v>
      </c>
    </row>
    <row r="11" spans="2:49" x14ac:dyDescent="0.35">
      <c r="B11" s="17" t="s">
        <v>460</v>
      </c>
      <c r="C11" s="16">
        <v>0.216482164821648</v>
      </c>
      <c r="D11" s="16">
        <v>0.219512195121951</v>
      </c>
      <c r="E11" s="16">
        <v>0.21641791044776101</v>
      </c>
      <c r="F11" s="16">
        <v>0.17647058823529399</v>
      </c>
      <c r="G11" s="16">
        <v>0.21666666666666701</v>
      </c>
      <c r="H11" s="16">
        <v>0.21153846153846201</v>
      </c>
      <c r="I11" s="16">
        <v>0.19696969696969699</v>
      </c>
      <c r="J11" s="16">
        <v>0.14754098360655701</v>
      </c>
      <c r="K11" s="16">
        <v>0.256410256410256</v>
      </c>
      <c r="L11" s="16">
        <v>0.3125</v>
      </c>
      <c r="M11" s="16">
        <v>0.19718309859154901</v>
      </c>
      <c r="N11" s="16">
        <v>0.33333333333333298</v>
      </c>
      <c r="O11" s="16">
        <v>0.125</v>
      </c>
      <c r="P11" s="16"/>
      <c r="Q11" s="16">
        <v>0.21947674418604701</v>
      </c>
      <c r="R11" s="16"/>
      <c r="S11" s="16">
        <v>0.21219822109275699</v>
      </c>
      <c r="T11" s="16"/>
      <c r="U11" s="16">
        <v>0.217247097844113</v>
      </c>
      <c r="V11" s="16"/>
      <c r="W11" s="16">
        <v>0.19512195121951201</v>
      </c>
      <c r="X11" s="16"/>
      <c r="Y11" s="16">
        <v>0.22420634920634899</v>
      </c>
      <c r="Z11" s="16">
        <v>0.185606060606061</v>
      </c>
      <c r="AA11" s="16">
        <v>0.30555555555555602</v>
      </c>
      <c r="AB11" s="16">
        <v>0.33333333333333298</v>
      </c>
      <c r="AC11" s="16"/>
      <c r="AD11" s="16">
        <v>0.198630136986301</v>
      </c>
      <c r="AE11" s="16">
        <v>0.24444444444444399</v>
      </c>
      <c r="AF11" s="16">
        <v>0.25510204081632698</v>
      </c>
      <c r="AG11" s="16">
        <v>0.211111111111111</v>
      </c>
      <c r="AH11" s="16">
        <v>0.19512195121951201</v>
      </c>
      <c r="AI11" s="16">
        <v>0.202380952380952</v>
      </c>
      <c r="AJ11" s="16">
        <v>0.22826086956521699</v>
      </c>
      <c r="AK11" s="16"/>
      <c r="AL11" s="16">
        <v>0.22807017543859601</v>
      </c>
      <c r="AM11" s="16">
        <v>0.196850393700787</v>
      </c>
      <c r="AN11" s="16">
        <v>0.19909502262443399</v>
      </c>
      <c r="AO11" s="16">
        <v>0.26618705035971202</v>
      </c>
      <c r="AP11" s="16">
        <v>0.21052631578947401</v>
      </c>
      <c r="AQ11" s="16">
        <v>0.2</v>
      </c>
      <c r="AR11" s="16">
        <v>0</v>
      </c>
      <c r="AS11" s="16">
        <v>0.266666666666667</v>
      </c>
      <c r="AT11" s="16">
        <v>0.22891566265060201</v>
      </c>
      <c r="AU11" s="16">
        <v>0.230769230769231</v>
      </c>
      <c r="AV11" s="16">
        <v>0.18181818181818199</v>
      </c>
      <c r="AW11" s="16">
        <v>0.232558139534884</v>
      </c>
    </row>
    <row r="12" spans="2:49" x14ac:dyDescent="0.35">
      <c r="B12" s="17" t="s">
        <v>461</v>
      </c>
      <c r="C12" s="19">
        <v>5.0430504305042999E-2</v>
      </c>
      <c r="D12" s="19">
        <v>8.5365853658536606E-2</v>
      </c>
      <c r="E12" s="19">
        <v>8.9552238805970102E-2</v>
      </c>
      <c r="F12" s="19">
        <v>4.20168067226891E-2</v>
      </c>
      <c r="G12" s="19">
        <v>0.05</v>
      </c>
      <c r="H12" s="19">
        <v>3.8461538461538498E-2</v>
      </c>
      <c r="I12" s="19">
        <v>1.5151515151515201E-2</v>
      </c>
      <c r="J12" s="19">
        <v>1.63934426229508E-2</v>
      </c>
      <c r="K12" s="19">
        <v>0</v>
      </c>
      <c r="L12" s="19">
        <v>0.05</v>
      </c>
      <c r="M12" s="19">
        <v>4.2253521126760597E-2</v>
      </c>
      <c r="N12" s="19">
        <v>6.0606060606060601E-2</v>
      </c>
      <c r="O12" s="19">
        <v>6.25E-2</v>
      </c>
      <c r="P12" s="19"/>
      <c r="Q12" s="19">
        <v>4.7965116279069797E-2</v>
      </c>
      <c r="R12" s="19"/>
      <c r="S12" s="19">
        <v>5.0825921219822101E-2</v>
      </c>
      <c r="T12" s="19"/>
      <c r="U12" s="19">
        <v>5.3067993366500803E-2</v>
      </c>
      <c r="V12" s="19"/>
      <c r="W12" s="19">
        <v>6.50406504065041E-2</v>
      </c>
      <c r="X12" s="19"/>
      <c r="Y12" s="19">
        <v>4.7619047619047603E-2</v>
      </c>
      <c r="Z12" s="19">
        <v>4.9242424242424199E-2</v>
      </c>
      <c r="AA12" s="19">
        <v>0.11111111111111099</v>
      </c>
      <c r="AB12" s="19">
        <v>0</v>
      </c>
      <c r="AC12" s="19"/>
      <c r="AD12" s="19">
        <v>4.1095890410958902E-2</v>
      </c>
      <c r="AE12" s="19">
        <v>5.5555555555555601E-2</v>
      </c>
      <c r="AF12" s="19">
        <v>6.1224489795918401E-2</v>
      </c>
      <c r="AG12" s="19">
        <v>3.8888888888888903E-2</v>
      </c>
      <c r="AH12" s="19">
        <v>4.0650406504064998E-2</v>
      </c>
      <c r="AI12" s="19">
        <v>8.3333333333333301E-2</v>
      </c>
      <c r="AJ12" s="19">
        <v>5.4347826086956499E-2</v>
      </c>
      <c r="AK12" s="19"/>
      <c r="AL12" s="19">
        <v>1.7543859649122799E-2</v>
      </c>
      <c r="AM12" s="19">
        <v>7.0866141732283505E-2</v>
      </c>
      <c r="AN12" s="19">
        <v>4.9773755656108601E-2</v>
      </c>
      <c r="AO12" s="19">
        <v>6.4748201438848907E-2</v>
      </c>
      <c r="AP12" s="19">
        <v>0</v>
      </c>
      <c r="AQ12" s="19">
        <v>0.06</v>
      </c>
      <c r="AR12" s="19">
        <v>0</v>
      </c>
      <c r="AS12" s="19">
        <v>6.6666666666666693E-2</v>
      </c>
      <c r="AT12" s="19">
        <v>1.20481927710843E-2</v>
      </c>
      <c r="AU12" s="19">
        <v>0.15384615384615399</v>
      </c>
      <c r="AV12" s="19">
        <v>3.03030303030303E-2</v>
      </c>
      <c r="AW12" s="19">
        <v>4.6511627906976702E-2</v>
      </c>
    </row>
    <row r="13" spans="2:49" x14ac:dyDescent="0.35">
      <c r="B13" s="17" t="s">
        <v>462</v>
      </c>
      <c r="C13" s="19">
        <v>8.61008610086101E-3</v>
      </c>
      <c r="D13" s="19">
        <v>0</v>
      </c>
      <c r="E13" s="19">
        <v>7.4626865671641798E-3</v>
      </c>
      <c r="F13" s="19">
        <v>1.6806722689075598E-2</v>
      </c>
      <c r="G13" s="19">
        <v>0</v>
      </c>
      <c r="H13" s="19">
        <v>0</v>
      </c>
      <c r="I13" s="19">
        <v>1.5151515151515201E-2</v>
      </c>
      <c r="J13" s="19">
        <v>1.63934426229508E-2</v>
      </c>
      <c r="K13" s="19">
        <v>0</v>
      </c>
      <c r="L13" s="19">
        <v>0</v>
      </c>
      <c r="M13" s="19">
        <v>2.8169014084507001E-2</v>
      </c>
      <c r="N13" s="19">
        <v>0</v>
      </c>
      <c r="O13" s="19">
        <v>0</v>
      </c>
      <c r="P13" s="19"/>
      <c r="Q13" s="19">
        <v>8.7209302325581394E-3</v>
      </c>
      <c r="R13" s="19"/>
      <c r="S13" s="19">
        <v>8.8945362134688708E-3</v>
      </c>
      <c r="T13" s="19"/>
      <c r="U13" s="19">
        <v>9.9502487562189105E-3</v>
      </c>
      <c r="V13" s="19"/>
      <c r="W13" s="19">
        <v>0</v>
      </c>
      <c r="X13" s="19"/>
      <c r="Y13" s="19">
        <v>5.9523809523809503E-3</v>
      </c>
      <c r="Z13" s="19">
        <v>1.5151515151515201E-2</v>
      </c>
      <c r="AA13" s="19">
        <v>0</v>
      </c>
      <c r="AB13" s="19">
        <v>0</v>
      </c>
      <c r="AC13" s="19"/>
      <c r="AD13" s="19">
        <v>6.8493150684931503E-3</v>
      </c>
      <c r="AE13" s="19">
        <v>0</v>
      </c>
      <c r="AF13" s="19">
        <v>0</v>
      </c>
      <c r="AG13" s="19">
        <v>2.2222222222222199E-2</v>
      </c>
      <c r="AH13" s="19">
        <v>0</v>
      </c>
      <c r="AI13" s="19">
        <v>1.1904761904761901E-2</v>
      </c>
      <c r="AJ13" s="19">
        <v>1.0869565217391301E-2</v>
      </c>
      <c r="AK13" s="19"/>
      <c r="AL13" s="19">
        <v>1.7543859649122799E-2</v>
      </c>
      <c r="AM13" s="19">
        <v>0</v>
      </c>
      <c r="AN13" s="19">
        <v>1.35746606334842E-2</v>
      </c>
      <c r="AO13" s="19">
        <v>1.4388489208633099E-2</v>
      </c>
      <c r="AP13" s="19">
        <v>0</v>
      </c>
      <c r="AQ13" s="19">
        <v>0</v>
      </c>
      <c r="AR13" s="19">
        <v>0</v>
      </c>
      <c r="AS13" s="19">
        <v>0</v>
      </c>
      <c r="AT13" s="19">
        <v>0</v>
      </c>
      <c r="AU13" s="19">
        <v>0</v>
      </c>
      <c r="AV13" s="19">
        <v>0</v>
      </c>
      <c r="AW13" s="19">
        <v>2.32558139534884E-2</v>
      </c>
    </row>
    <row r="14" spans="2:49" x14ac:dyDescent="0.35">
      <c r="B14" s="17" t="s">
        <v>463</v>
      </c>
      <c r="C14" s="20">
        <v>-0.223862238622386</v>
      </c>
      <c r="D14" s="20">
        <v>-0.19512195121951201</v>
      </c>
      <c r="E14" s="20">
        <v>-0.201492537313433</v>
      </c>
      <c r="F14" s="20">
        <v>-0.26050420168067201</v>
      </c>
      <c r="G14" s="20">
        <v>-0.16666666666666699</v>
      </c>
      <c r="H14" s="20">
        <v>-0.30769230769230799</v>
      </c>
      <c r="I14" s="20">
        <v>-0.28787878787878801</v>
      </c>
      <c r="J14" s="20">
        <v>-0.39344262295082</v>
      </c>
      <c r="K14" s="20">
        <v>-0.20512820512820501</v>
      </c>
      <c r="L14" s="20">
        <v>-2.5000000000000001E-2</v>
      </c>
      <c r="M14" s="20">
        <v>-0.29577464788732399</v>
      </c>
      <c r="N14" s="20">
        <v>0</v>
      </c>
      <c r="O14" s="20">
        <v>-0.5</v>
      </c>
      <c r="P14" s="20"/>
      <c r="Q14" s="20">
        <v>-0.22238372093023301</v>
      </c>
      <c r="R14" s="20"/>
      <c r="S14" s="20">
        <v>-0.231257941550191</v>
      </c>
      <c r="T14" s="20"/>
      <c r="U14" s="20">
        <v>-0.21393034825870599</v>
      </c>
      <c r="V14" s="20"/>
      <c r="W14" s="20">
        <v>-0.24390243902438999</v>
      </c>
      <c r="X14" s="20"/>
      <c r="Y14" s="20">
        <v>-0.228174603174603</v>
      </c>
      <c r="Z14" s="20">
        <v>-0.26893939393939398</v>
      </c>
      <c r="AA14" s="20">
        <v>0.11111111111111099</v>
      </c>
      <c r="AB14" s="20">
        <v>0</v>
      </c>
      <c r="AC14" s="20"/>
      <c r="AD14" s="20">
        <v>-0.232876712328767</v>
      </c>
      <c r="AE14" s="20">
        <v>-0.2</v>
      </c>
      <c r="AF14" s="20">
        <v>-0.13265306122449</v>
      </c>
      <c r="AG14" s="20">
        <v>-0.26111111111111102</v>
      </c>
      <c r="AH14" s="20">
        <v>-0.276422764227642</v>
      </c>
      <c r="AI14" s="20">
        <v>-0.25</v>
      </c>
      <c r="AJ14" s="20">
        <v>-0.16304347826087001</v>
      </c>
      <c r="AK14" s="20"/>
      <c r="AL14" s="20">
        <v>-0.19298245614035101</v>
      </c>
      <c r="AM14" s="20">
        <v>-0.267716535433071</v>
      </c>
      <c r="AN14" s="20">
        <v>-0.22624434389140299</v>
      </c>
      <c r="AO14" s="20">
        <v>-0.12949640287769801</v>
      </c>
      <c r="AP14" s="20">
        <v>-0.26315789473684198</v>
      </c>
      <c r="AQ14" s="20">
        <v>-0.22</v>
      </c>
      <c r="AR14" s="20">
        <v>-1</v>
      </c>
      <c r="AS14" s="20">
        <v>-6.6666666666666693E-2</v>
      </c>
      <c r="AT14" s="20">
        <v>-0.313253012048193</v>
      </c>
      <c r="AU14" s="20">
        <v>7.69230769230769E-2</v>
      </c>
      <c r="AV14" s="20">
        <v>-0.42424242424242398</v>
      </c>
      <c r="AW14" s="20">
        <v>-0.162790697674419</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H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8" width="20.7265625" customWidth="1"/>
  </cols>
  <sheetData>
    <row r="2" spans="2:8" ht="40" customHeight="1" x14ac:dyDescent="0.35">
      <c r="D2" s="31" t="s">
        <v>464</v>
      </c>
      <c r="E2" s="27"/>
      <c r="F2" s="27"/>
      <c r="G2" s="27"/>
      <c r="H2" s="27"/>
    </row>
    <row r="6" spans="2:8" ht="50" customHeight="1" x14ac:dyDescent="0.35">
      <c r="B6" s="22" t="s">
        <v>14</v>
      </c>
      <c r="C6" s="22" t="s">
        <v>473</v>
      </c>
      <c r="D6" s="22" t="s">
        <v>474</v>
      </c>
      <c r="E6" s="22" t="s">
        <v>475</v>
      </c>
      <c r="F6" s="22" t="s">
        <v>476</v>
      </c>
      <c r="G6" s="22" t="s">
        <v>477</v>
      </c>
    </row>
    <row r="7" spans="2:8" x14ac:dyDescent="0.35">
      <c r="B7" s="17" t="s">
        <v>457</v>
      </c>
      <c r="C7" s="16">
        <v>3.3210332103321E-2</v>
      </c>
      <c r="D7" s="16">
        <v>0.11439114391143899</v>
      </c>
      <c r="E7" s="16">
        <v>4.7970479704797099E-2</v>
      </c>
      <c r="F7" s="16">
        <v>2.8290282902828999E-2</v>
      </c>
      <c r="G7" s="16">
        <v>4.7970479704797099E-2</v>
      </c>
    </row>
    <row r="8" spans="2:8" x14ac:dyDescent="0.35">
      <c r="B8" s="17" t="s">
        <v>458</v>
      </c>
      <c r="C8" s="16">
        <v>7.8720787207872095E-2</v>
      </c>
      <c r="D8" s="16">
        <v>0.24846248462484599</v>
      </c>
      <c r="E8" s="16">
        <v>0.12546125461254601</v>
      </c>
      <c r="F8" s="16">
        <v>9.4710947109471103E-2</v>
      </c>
      <c r="G8" s="16">
        <v>0.13407134071340701</v>
      </c>
    </row>
    <row r="9" spans="2:8" x14ac:dyDescent="0.35">
      <c r="B9" s="17" t="s">
        <v>459</v>
      </c>
      <c r="C9" s="16">
        <v>0.18450184501844999</v>
      </c>
      <c r="D9" s="16">
        <v>0.28536285362853597</v>
      </c>
      <c r="E9" s="16">
        <v>0.163591635916359</v>
      </c>
      <c r="F9" s="16">
        <v>0.194341943419434</v>
      </c>
      <c r="G9" s="16">
        <v>0.20418204182041799</v>
      </c>
    </row>
    <row r="10" spans="2:8" x14ac:dyDescent="0.35">
      <c r="B10" s="17" t="s">
        <v>460</v>
      </c>
      <c r="C10" s="16">
        <v>0.34194341943419398</v>
      </c>
      <c r="D10" s="16">
        <v>0.252152521525215</v>
      </c>
      <c r="E10" s="16">
        <v>0.32226322263222601</v>
      </c>
      <c r="F10" s="16">
        <v>0.39975399753997498</v>
      </c>
      <c r="G10" s="16">
        <v>0.340713407134071</v>
      </c>
    </row>
    <row r="11" spans="2:8" x14ac:dyDescent="0.35">
      <c r="B11" s="21" t="s">
        <v>461</v>
      </c>
      <c r="C11" s="19">
        <v>0.35793357933579301</v>
      </c>
      <c r="D11" s="19">
        <v>9.5940959409594101E-2</v>
      </c>
      <c r="E11" s="19">
        <v>0.33579335793357901</v>
      </c>
      <c r="F11" s="19">
        <v>0.27798277982779801</v>
      </c>
      <c r="G11" s="19">
        <v>0.26691266912669098</v>
      </c>
    </row>
    <row r="12" spans="2:8" x14ac:dyDescent="0.35">
      <c r="B12" s="21" t="s">
        <v>462</v>
      </c>
      <c r="C12" s="19">
        <v>3.6900369003690001E-3</v>
      </c>
      <c r="D12" s="19">
        <v>3.6900369003690001E-3</v>
      </c>
      <c r="E12" s="19">
        <v>4.9200492004920103E-3</v>
      </c>
      <c r="F12" s="19">
        <v>4.9200492004920103E-3</v>
      </c>
      <c r="G12" s="19">
        <v>6.1500615006150096E-3</v>
      </c>
    </row>
    <row r="13" spans="2:8" x14ac:dyDescent="0.35">
      <c r="B13" s="21" t="s">
        <v>463</v>
      </c>
      <c r="C13" s="20">
        <v>0.58794587945879495</v>
      </c>
      <c r="D13" s="20">
        <v>-1.47601476014759E-2</v>
      </c>
      <c r="E13" s="20">
        <v>0.48462484624846203</v>
      </c>
      <c r="F13" s="20">
        <v>0.55473554735547403</v>
      </c>
      <c r="G13" s="20">
        <v>0.42558425584255799</v>
      </c>
    </row>
    <row r="14" spans="2:8" x14ac:dyDescent="0.35">
      <c r="B14" s="15"/>
      <c r="C14" s="15"/>
      <c r="D14" s="15"/>
      <c r="E14" s="15"/>
      <c r="F14" s="15"/>
      <c r="G14" s="15"/>
    </row>
    <row r="15" spans="2:8" x14ac:dyDescent="0.35">
      <c r="B15" t="s">
        <v>66</v>
      </c>
    </row>
    <row r="16" spans="2:8" x14ac:dyDescent="0.35">
      <c r="B16" t="s">
        <v>67</v>
      </c>
    </row>
    <row r="20" spans="2:2" x14ac:dyDescent="0.35">
      <c r="B20"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478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4.7970479704797099E-2</v>
      </c>
      <c r="D8" s="16">
        <v>1.21951219512195E-2</v>
      </c>
      <c r="E8" s="16">
        <v>5.22388059701493E-2</v>
      </c>
      <c r="F8" s="16">
        <v>3.3613445378151301E-2</v>
      </c>
      <c r="G8" s="16">
        <v>0.1</v>
      </c>
      <c r="H8" s="16">
        <v>5.7692307692307702E-2</v>
      </c>
      <c r="I8" s="16">
        <v>4.5454545454545497E-2</v>
      </c>
      <c r="J8" s="16">
        <v>6.5573770491803296E-2</v>
      </c>
      <c r="K8" s="16">
        <v>7.69230769230769E-2</v>
      </c>
      <c r="L8" s="16">
        <v>2.5000000000000001E-2</v>
      </c>
      <c r="M8" s="16">
        <v>2.8169014084507001E-2</v>
      </c>
      <c r="N8" s="16">
        <v>6.0606060606060601E-2</v>
      </c>
      <c r="O8" s="16">
        <v>0.125</v>
      </c>
      <c r="P8" s="16"/>
      <c r="Q8" s="16">
        <v>4.7965116279069797E-2</v>
      </c>
      <c r="R8" s="16"/>
      <c r="S8" s="16">
        <v>4.8284625158831002E-2</v>
      </c>
      <c r="T8" s="16"/>
      <c r="U8" s="16">
        <v>4.6434494195688202E-2</v>
      </c>
      <c r="V8" s="16"/>
      <c r="W8" s="16">
        <v>4.0650406504064998E-2</v>
      </c>
      <c r="X8" s="16"/>
      <c r="Y8" s="16">
        <v>5.95238095238095E-2</v>
      </c>
      <c r="Z8" s="16">
        <v>3.4090909090909102E-2</v>
      </c>
      <c r="AA8" s="16">
        <v>0</v>
      </c>
      <c r="AB8" s="16">
        <v>0</v>
      </c>
      <c r="AC8" s="16"/>
      <c r="AD8" s="16">
        <v>4.7945205479452101E-2</v>
      </c>
      <c r="AE8" s="16">
        <v>7.7777777777777807E-2</v>
      </c>
      <c r="AF8" s="16">
        <v>7.1428571428571397E-2</v>
      </c>
      <c r="AG8" s="16">
        <v>5.5555555555555601E-2</v>
      </c>
      <c r="AH8" s="16">
        <v>4.8780487804878099E-2</v>
      </c>
      <c r="AI8" s="16">
        <v>1.1904761904761901E-2</v>
      </c>
      <c r="AJ8" s="16">
        <v>1.0869565217391301E-2</v>
      </c>
      <c r="AK8" s="16"/>
      <c r="AL8" s="16">
        <v>1.7543859649122799E-2</v>
      </c>
      <c r="AM8" s="16">
        <v>1.5748031496062999E-2</v>
      </c>
      <c r="AN8" s="16">
        <v>4.9773755656108601E-2</v>
      </c>
      <c r="AO8" s="16">
        <v>4.3165467625899297E-2</v>
      </c>
      <c r="AP8" s="16">
        <v>0</v>
      </c>
      <c r="AQ8" s="16">
        <v>0.08</v>
      </c>
      <c r="AR8" s="16">
        <v>0.5</v>
      </c>
      <c r="AS8" s="16">
        <v>0.133333333333333</v>
      </c>
      <c r="AT8" s="16">
        <v>6.02409638554217E-2</v>
      </c>
      <c r="AU8" s="16">
        <v>7.69230769230769E-2</v>
      </c>
      <c r="AV8" s="16">
        <v>6.0606060606060601E-2</v>
      </c>
      <c r="AW8" s="16">
        <v>6.9767441860465101E-2</v>
      </c>
    </row>
    <row r="9" spans="2:49" x14ac:dyDescent="0.35">
      <c r="B9" s="17" t="s">
        <v>458</v>
      </c>
      <c r="C9" s="16">
        <v>0.12546125461254601</v>
      </c>
      <c r="D9" s="16">
        <v>6.0975609756097601E-2</v>
      </c>
      <c r="E9" s="16">
        <v>0.119402985074627</v>
      </c>
      <c r="F9" s="16">
        <v>0.159663865546218</v>
      </c>
      <c r="G9" s="16">
        <v>0.15</v>
      </c>
      <c r="H9" s="16">
        <v>0.15384615384615399</v>
      </c>
      <c r="I9" s="16">
        <v>0.12121212121212099</v>
      </c>
      <c r="J9" s="16">
        <v>9.8360655737704902E-2</v>
      </c>
      <c r="K9" s="16">
        <v>0.102564102564103</v>
      </c>
      <c r="L9" s="16">
        <v>0.125</v>
      </c>
      <c r="M9" s="16">
        <v>0.154929577464789</v>
      </c>
      <c r="N9" s="16">
        <v>9.0909090909090898E-2</v>
      </c>
      <c r="O9" s="16">
        <v>0.1875</v>
      </c>
      <c r="P9" s="16"/>
      <c r="Q9" s="16">
        <v>0.13081395348837199</v>
      </c>
      <c r="R9" s="16"/>
      <c r="S9" s="16">
        <v>0.12579415501905999</v>
      </c>
      <c r="T9" s="16"/>
      <c r="U9" s="16">
        <v>0.12935323383084599</v>
      </c>
      <c r="V9" s="16"/>
      <c r="W9" s="16">
        <v>0.154471544715447</v>
      </c>
      <c r="X9" s="16"/>
      <c r="Y9" s="16">
        <v>0.14484126984126999</v>
      </c>
      <c r="Z9" s="16">
        <v>0.102272727272727</v>
      </c>
      <c r="AA9" s="16">
        <v>5.5555555555555601E-2</v>
      </c>
      <c r="AB9" s="16">
        <v>0</v>
      </c>
      <c r="AC9" s="16"/>
      <c r="AD9" s="16">
        <v>0.116438356164384</v>
      </c>
      <c r="AE9" s="16">
        <v>0.17777777777777801</v>
      </c>
      <c r="AF9" s="16">
        <v>0.15306122448979601</v>
      </c>
      <c r="AG9" s="16">
        <v>0.133333333333333</v>
      </c>
      <c r="AH9" s="16">
        <v>8.9430894308943104E-2</v>
      </c>
      <c r="AI9" s="16">
        <v>0.13095238095238099</v>
      </c>
      <c r="AJ9" s="16">
        <v>8.6956521739130405E-2</v>
      </c>
      <c r="AK9" s="16"/>
      <c r="AL9" s="16">
        <v>7.0175438596491196E-2</v>
      </c>
      <c r="AM9" s="16">
        <v>0.133858267716535</v>
      </c>
      <c r="AN9" s="16">
        <v>0.14932126696832601</v>
      </c>
      <c r="AO9" s="16">
        <v>0.13669064748201401</v>
      </c>
      <c r="AP9" s="16">
        <v>5.2631578947368397E-2</v>
      </c>
      <c r="AQ9" s="16">
        <v>0.14000000000000001</v>
      </c>
      <c r="AR9" s="16">
        <v>0</v>
      </c>
      <c r="AS9" s="16">
        <v>0.133333333333333</v>
      </c>
      <c r="AT9" s="16">
        <v>0.120481927710843</v>
      </c>
      <c r="AU9" s="16">
        <v>7.69230769230769E-2</v>
      </c>
      <c r="AV9" s="16">
        <v>9.0909090909090898E-2</v>
      </c>
      <c r="AW9" s="16">
        <v>9.3023255813953501E-2</v>
      </c>
    </row>
    <row r="10" spans="2:49" x14ac:dyDescent="0.35">
      <c r="B10" s="17" t="s">
        <v>459</v>
      </c>
      <c r="C10" s="16">
        <v>0.163591635916359</v>
      </c>
      <c r="D10" s="16">
        <v>0.146341463414634</v>
      </c>
      <c r="E10" s="16">
        <v>0.171641791044776</v>
      </c>
      <c r="F10" s="16">
        <v>0.184873949579832</v>
      </c>
      <c r="G10" s="16">
        <v>0.116666666666667</v>
      </c>
      <c r="H10" s="16">
        <v>0.15384615384615399</v>
      </c>
      <c r="I10" s="16">
        <v>0.13636363636363599</v>
      </c>
      <c r="J10" s="16">
        <v>0.14754098360655701</v>
      </c>
      <c r="K10" s="16">
        <v>0.20512820512820501</v>
      </c>
      <c r="L10" s="16">
        <v>0.17499999999999999</v>
      </c>
      <c r="M10" s="16">
        <v>0.19718309859154901</v>
      </c>
      <c r="N10" s="16">
        <v>0.18181818181818199</v>
      </c>
      <c r="O10" s="16">
        <v>6.25E-2</v>
      </c>
      <c r="P10" s="16"/>
      <c r="Q10" s="16">
        <v>0.15116279069767399</v>
      </c>
      <c r="R10" s="16"/>
      <c r="S10" s="16">
        <v>0.16391359593392599</v>
      </c>
      <c r="T10" s="16"/>
      <c r="U10" s="16">
        <v>0.15920398009950201</v>
      </c>
      <c r="V10" s="16"/>
      <c r="W10" s="16">
        <v>0.154471544715447</v>
      </c>
      <c r="X10" s="16"/>
      <c r="Y10" s="16">
        <v>0.19047619047618999</v>
      </c>
      <c r="Z10" s="16">
        <v>0.13257575757575801</v>
      </c>
      <c r="AA10" s="16">
        <v>2.7777777777777801E-2</v>
      </c>
      <c r="AB10" s="16">
        <v>0.11111111111111099</v>
      </c>
      <c r="AC10" s="16"/>
      <c r="AD10" s="16">
        <v>0.14383561643835599</v>
      </c>
      <c r="AE10" s="16">
        <v>0.155555555555556</v>
      </c>
      <c r="AF10" s="16">
        <v>0.214285714285714</v>
      </c>
      <c r="AG10" s="16">
        <v>0.211111111111111</v>
      </c>
      <c r="AH10" s="16">
        <v>0.12195121951219499</v>
      </c>
      <c r="AI10" s="16">
        <v>9.5238095238095205E-2</v>
      </c>
      <c r="AJ10" s="16">
        <v>0.173913043478261</v>
      </c>
      <c r="AK10" s="16"/>
      <c r="AL10" s="16">
        <v>0.157894736842105</v>
      </c>
      <c r="AM10" s="16">
        <v>0.17322834645669299</v>
      </c>
      <c r="AN10" s="16">
        <v>0.19004524886877799</v>
      </c>
      <c r="AO10" s="16">
        <v>0.107913669064748</v>
      </c>
      <c r="AP10" s="16">
        <v>0.26315789473684198</v>
      </c>
      <c r="AQ10" s="16">
        <v>0.08</v>
      </c>
      <c r="AR10" s="16">
        <v>0</v>
      </c>
      <c r="AS10" s="16">
        <v>0.2</v>
      </c>
      <c r="AT10" s="16">
        <v>0.108433734939759</v>
      </c>
      <c r="AU10" s="16">
        <v>0.15384615384615399</v>
      </c>
      <c r="AV10" s="16">
        <v>0.30303030303030298</v>
      </c>
      <c r="AW10" s="16">
        <v>0.209302325581395</v>
      </c>
    </row>
    <row r="11" spans="2:49" x14ac:dyDescent="0.35">
      <c r="B11" s="17" t="s">
        <v>460</v>
      </c>
      <c r="C11" s="16">
        <v>0.32226322263222601</v>
      </c>
      <c r="D11" s="16">
        <v>0.28048780487804897</v>
      </c>
      <c r="E11" s="16">
        <v>0.29104477611940299</v>
      </c>
      <c r="F11" s="16">
        <v>0.310924369747899</v>
      </c>
      <c r="G11" s="16">
        <v>0.38333333333333303</v>
      </c>
      <c r="H11" s="16">
        <v>0.34615384615384598</v>
      </c>
      <c r="I11" s="16">
        <v>0.39393939393939398</v>
      </c>
      <c r="J11" s="16">
        <v>0.31147540983606598</v>
      </c>
      <c r="K11" s="16">
        <v>0.230769230769231</v>
      </c>
      <c r="L11" s="16">
        <v>0.4375</v>
      </c>
      <c r="M11" s="16">
        <v>0.25352112676056299</v>
      </c>
      <c r="N11" s="16">
        <v>0.27272727272727298</v>
      </c>
      <c r="O11" s="16">
        <v>0.375</v>
      </c>
      <c r="P11" s="16"/>
      <c r="Q11" s="16">
        <v>0.32558139534883701</v>
      </c>
      <c r="R11" s="16"/>
      <c r="S11" s="16">
        <v>0.32147395171537502</v>
      </c>
      <c r="T11" s="16"/>
      <c r="U11" s="16">
        <v>0.320066334991708</v>
      </c>
      <c r="V11" s="16"/>
      <c r="W11" s="16">
        <v>0.34146341463414598</v>
      </c>
      <c r="X11" s="16"/>
      <c r="Y11" s="16">
        <v>0.32539682539682502</v>
      </c>
      <c r="Z11" s="16">
        <v>0.28787878787878801</v>
      </c>
      <c r="AA11" s="16">
        <v>0.47222222222222199</v>
      </c>
      <c r="AB11" s="16">
        <v>0.55555555555555602</v>
      </c>
      <c r="AC11" s="16"/>
      <c r="AD11" s="16">
        <v>0.34931506849315103</v>
      </c>
      <c r="AE11" s="16">
        <v>0.33333333333333298</v>
      </c>
      <c r="AF11" s="16">
        <v>0.35714285714285698</v>
      </c>
      <c r="AG11" s="16">
        <v>0.32222222222222202</v>
      </c>
      <c r="AH11" s="16">
        <v>0.30894308943089399</v>
      </c>
      <c r="AI11" s="16">
        <v>0.28571428571428598</v>
      </c>
      <c r="AJ11" s="16">
        <v>0.282608695652174</v>
      </c>
      <c r="AK11" s="16"/>
      <c r="AL11" s="16">
        <v>0.28070175438596501</v>
      </c>
      <c r="AM11" s="16">
        <v>0.267716535433071</v>
      </c>
      <c r="AN11" s="16">
        <v>0.29864253393665202</v>
      </c>
      <c r="AO11" s="16">
        <v>0.37410071942445999</v>
      </c>
      <c r="AP11" s="16">
        <v>0.36842105263157898</v>
      </c>
      <c r="AQ11" s="16">
        <v>0.42</v>
      </c>
      <c r="AR11" s="16">
        <v>0.5</v>
      </c>
      <c r="AS11" s="16">
        <v>0.4</v>
      </c>
      <c r="AT11" s="16">
        <v>0.373493975903614</v>
      </c>
      <c r="AU11" s="16">
        <v>0.46153846153846201</v>
      </c>
      <c r="AV11" s="16">
        <v>0.33333333333333298</v>
      </c>
      <c r="AW11" s="16">
        <v>0.209302325581395</v>
      </c>
    </row>
    <row r="12" spans="2:49" x14ac:dyDescent="0.35">
      <c r="B12" s="17" t="s">
        <v>461</v>
      </c>
      <c r="C12" s="19">
        <v>0.33579335793357901</v>
      </c>
      <c r="D12" s="19">
        <v>0.48780487804877998</v>
      </c>
      <c r="E12" s="19">
        <v>0.365671641791045</v>
      </c>
      <c r="F12" s="19">
        <v>0.30252100840336099</v>
      </c>
      <c r="G12" s="19">
        <v>0.25</v>
      </c>
      <c r="H12" s="19">
        <v>0.28846153846153799</v>
      </c>
      <c r="I12" s="19">
        <v>0.30303030303030298</v>
      </c>
      <c r="J12" s="19">
        <v>0.36065573770491799</v>
      </c>
      <c r="K12" s="19">
        <v>0.38461538461538503</v>
      </c>
      <c r="L12" s="19">
        <v>0.22500000000000001</v>
      </c>
      <c r="M12" s="19">
        <v>0.36619718309859201</v>
      </c>
      <c r="N12" s="19">
        <v>0.39393939393939398</v>
      </c>
      <c r="O12" s="19">
        <v>0.25</v>
      </c>
      <c r="P12" s="19"/>
      <c r="Q12" s="19">
        <v>0.33866279069767402</v>
      </c>
      <c r="R12" s="19"/>
      <c r="S12" s="19">
        <v>0.33545108005082602</v>
      </c>
      <c r="T12" s="19"/>
      <c r="U12" s="19">
        <v>0.33830845771144302</v>
      </c>
      <c r="V12" s="19"/>
      <c r="W12" s="19">
        <v>0.30894308943089399</v>
      </c>
      <c r="X12" s="19"/>
      <c r="Y12" s="19">
        <v>0.27777777777777801</v>
      </c>
      <c r="Z12" s="19">
        <v>0.435606060606061</v>
      </c>
      <c r="AA12" s="19">
        <v>0.41666666666666702</v>
      </c>
      <c r="AB12" s="19">
        <v>0.33333333333333298</v>
      </c>
      <c r="AC12" s="19"/>
      <c r="AD12" s="19">
        <v>0.335616438356164</v>
      </c>
      <c r="AE12" s="19">
        <v>0.25555555555555598</v>
      </c>
      <c r="AF12" s="19">
        <v>0.19387755102040799</v>
      </c>
      <c r="AG12" s="19">
        <v>0.27222222222222198</v>
      </c>
      <c r="AH12" s="19">
        <v>0.430894308943089</v>
      </c>
      <c r="AI12" s="19">
        <v>0.476190476190476</v>
      </c>
      <c r="AJ12" s="19">
        <v>0.434782608695652</v>
      </c>
      <c r="AK12" s="19"/>
      <c r="AL12" s="19">
        <v>0.45614035087719301</v>
      </c>
      <c r="AM12" s="19">
        <v>0.40944881889763801</v>
      </c>
      <c r="AN12" s="19">
        <v>0.30769230769230799</v>
      </c>
      <c r="AO12" s="19">
        <v>0.33093525179856098</v>
      </c>
      <c r="AP12" s="19">
        <v>0.31578947368421101</v>
      </c>
      <c r="AQ12" s="19">
        <v>0.28000000000000003</v>
      </c>
      <c r="AR12" s="19">
        <v>0</v>
      </c>
      <c r="AS12" s="19">
        <v>0.133333333333333</v>
      </c>
      <c r="AT12" s="19">
        <v>0.33734939759036098</v>
      </c>
      <c r="AU12" s="19">
        <v>0.230769230769231</v>
      </c>
      <c r="AV12" s="19">
        <v>0.21212121212121199</v>
      </c>
      <c r="AW12" s="19">
        <v>0.418604651162791</v>
      </c>
    </row>
    <row r="13" spans="2:49" x14ac:dyDescent="0.35">
      <c r="B13" s="17" t="s">
        <v>462</v>
      </c>
      <c r="C13" s="19">
        <v>4.9200492004920103E-3</v>
      </c>
      <c r="D13" s="19">
        <v>1.21951219512195E-2</v>
      </c>
      <c r="E13" s="19">
        <v>0</v>
      </c>
      <c r="F13" s="19">
        <v>8.4033613445378096E-3</v>
      </c>
      <c r="G13" s="19">
        <v>0</v>
      </c>
      <c r="H13" s="19">
        <v>0</v>
      </c>
      <c r="I13" s="19">
        <v>0</v>
      </c>
      <c r="J13" s="19">
        <v>1.63934426229508E-2</v>
      </c>
      <c r="K13" s="19">
        <v>0</v>
      </c>
      <c r="L13" s="19">
        <v>1.2500000000000001E-2</v>
      </c>
      <c r="M13" s="19">
        <v>0</v>
      </c>
      <c r="N13" s="19">
        <v>0</v>
      </c>
      <c r="O13" s="19">
        <v>0</v>
      </c>
      <c r="P13" s="19"/>
      <c r="Q13" s="19">
        <v>5.8139534883720903E-3</v>
      </c>
      <c r="R13" s="19"/>
      <c r="S13" s="19">
        <v>5.0825921219822103E-3</v>
      </c>
      <c r="T13" s="19"/>
      <c r="U13" s="19">
        <v>6.6334991708126003E-3</v>
      </c>
      <c r="V13" s="19"/>
      <c r="W13" s="19">
        <v>0</v>
      </c>
      <c r="X13" s="19"/>
      <c r="Y13" s="19">
        <v>1.9841269841269801E-3</v>
      </c>
      <c r="Z13" s="19">
        <v>7.5757575757575803E-3</v>
      </c>
      <c r="AA13" s="19">
        <v>2.7777777777777801E-2</v>
      </c>
      <c r="AB13" s="19">
        <v>0</v>
      </c>
      <c r="AC13" s="19"/>
      <c r="AD13" s="19">
        <v>6.8493150684931503E-3</v>
      </c>
      <c r="AE13" s="19">
        <v>0</v>
      </c>
      <c r="AF13" s="19">
        <v>1.02040816326531E-2</v>
      </c>
      <c r="AG13" s="19">
        <v>5.5555555555555601E-3</v>
      </c>
      <c r="AH13" s="19">
        <v>0</v>
      </c>
      <c r="AI13" s="19">
        <v>0</v>
      </c>
      <c r="AJ13" s="19">
        <v>1.0869565217391301E-2</v>
      </c>
      <c r="AK13" s="19"/>
      <c r="AL13" s="19">
        <v>1.7543859649122799E-2</v>
      </c>
      <c r="AM13" s="19">
        <v>0</v>
      </c>
      <c r="AN13" s="19">
        <v>4.5248868778280504E-3</v>
      </c>
      <c r="AO13" s="19">
        <v>7.1942446043165497E-3</v>
      </c>
      <c r="AP13" s="19">
        <v>0</v>
      </c>
      <c r="AQ13" s="19">
        <v>0</v>
      </c>
      <c r="AR13" s="19">
        <v>0</v>
      </c>
      <c r="AS13" s="19">
        <v>0</v>
      </c>
      <c r="AT13" s="19">
        <v>0</v>
      </c>
      <c r="AU13" s="19">
        <v>0</v>
      </c>
      <c r="AV13" s="19">
        <v>0</v>
      </c>
      <c r="AW13" s="19">
        <v>0</v>
      </c>
    </row>
    <row r="14" spans="2:49" x14ac:dyDescent="0.35">
      <c r="B14" s="17" t="s">
        <v>463</v>
      </c>
      <c r="C14" s="20">
        <v>0.48462484624846203</v>
      </c>
      <c r="D14" s="20">
        <v>0.69512195121951204</v>
      </c>
      <c r="E14" s="20">
        <v>0.48507462686567199</v>
      </c>
      <c r="F14" s="20">
        <v>0.42016806722689098</v>
      </c>
      <c r="G14" s="20">
        <v>0.38333333333333303</v>
      </c>
      <c r="H14" s="20">
        <v>0.42307692307692302</v>
      </c>
      <c r="I14" s="20">
        <v>0.53030303030303005</v>
      </c>
      <c r="J14" s="20">
        <v>0.50819672131147597</v>
      </c>
      <c r="K14" s="20">
        <v>0.43589743589743601</v>
      </c>
      <c r="L14" s="20">
        <v>0.51249999999999996</v>
      </c>
      <c r="M14" s="20">
        <v>0.43661971830985902</v>
      </c>
      <c r="N14" s="20">
        <v>0.51515151515151503</v>
      </c>
      <c r="O14" s="20">
        <v>0.3125</v>
      </c>
      <c r="P14" s="20"/>
      <c r="Q14" s="20">
        <v>0.48546511627907002</v>
      </c>
      <c r="R14" s="20"/>
      <c r="S14" s="20">
        <v>0.48284625158831002</v>
      </c>
      <c r="T14" s="20"/>
      <c r="U14" s="20">
        <v>0.48258706467661699</v>
      </c>
      <c r="V14" s="20"/>
      <c r="W14" s="20">
        <v>0.45528455284552799</v>
      </c>
      <c r="X14" s="20"/>
      <c r="Y14" s="20">
        <v>0.398809523809524</v>
      </c>
      <c r="Z14" s="20">
        <v>0.58712121212121204</v>
      </c>
      <c r="AA14" s="20">
        <v>0.83333333333333304</v>
      </c>
      <c r="AB14" s="20">
        <v>0.88888888888888895</v>
      </c>
      <c r="AC14" s="20"/>
      <c r="AD14" s="20">
        <v>0.52054794520547998</v>
      </c>
      <c r="AE14" s="20">
        <v>0.33333333333333298</v>
      </c>
      <c r="AF14" s="20">
        <v>0.32653061224489799</v>
      </c>
      <c r="AG14" s="20">
        <v>0.405555555555556</v>
      </c>
      <c r="AH14" s="20">
        <v>0.60162601626016299</v>
      </c>
      <c r="AI14" s="20">
        <v>0.61904761904761896</v>
      </c>
      <c r="AJ14" s="20">
        <v>0.61956521739130399</v>
      </c>
      <c r="AK14" s="20"/>
      <c r="AL14" s="20">
        <v>0.64912280701754399</v>
      </c>
      <c r="AM14" s="20">
        <v>0.52755905511810997</v>
      </c>
      <c r="AN14" s="20">
        <v>0.40723981900452499</v>
      </c>
      <c r="AO14" s="20">
        <v>0.52517985611510798</v>
      </c>
      <c r="AP14" s="20">
        <v>0.63157894736842102</v>
      </c>
      <c r="AQ14" s="20">
        <v>0.48</v>
      </c>
      <c r="AR14" s="20">
        <v>0</v>
      </c>
      <c r="AS14" s="20">
        <v>0.266666666666667</v>
      </c>
      <c r="AT14" s="20">
        <v>0.530120481927711</v>
      </c>
      <c r="AU14" s="20">
        <v>0.53846153846153799</v>
      </c>
      <c r="AV14" s="20">
        <v>0.39393939393939398</v>
      </c>
      <c r="AW14" s="20">
        <v>0.46511627906976699</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479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3.3210332103321E-2</v>
      </c>
      <c r="D8" s="16">
        <v>2.4390243902439001E-2</v>
      </c>
      <c r="E8" s="16">
        <v>5.22388059701493E-2</v>
      </c>
      <c r="F8" s="16">
        <v>2.5210084033613401E-2</v>
      </c>
      <c r="G8" s="16">
        <v>6.6666666666666693E-2</v>
      </c>
      <c r="H8" s="16">
        <v>3.8461538461538498E-2</v>
      </c>
      <c r="I8" s="16">
        <v>1.5151515151515201E-2</v>
      </c>
      <c r="J8" s="16">
        <v>1.63934426229508E-2</v>
      </c>
      <c r="K8" s="16">
        <v>7.69230769230769E-2</v>
      </c>
      <c r="L8" s="16">
        <v>1.2500000000000001E-2</v>
      </c>
      <c r="M8" s="16">
        <v>1.4084507042253501E-2</v>
      </c>
      <c r="N8" s="16">
        <v>6.0606060606060601E-2</v>
      </c>
      <c r="O8" s="16">
        <v>0</v>
      </c>
      <c r="P8" s="16"/>
      <c r="Q8" s="16">
        <v>3.3430232558139497E-2</v>
      </c>
      <c r="R8" s="16"/>
      <c r="S8" s="16">
        <v>3.3036848792884398E-2</v>
      </c>
      <c r="T8" s="16"/>
      <c r="U8" s="16">
        <v>2.6533996683250401E-2</v>
      </c>
      <c r="V8" s="16"/>
      <c r="W8" s="16">
        <v>4.8780487804878099E-2</v>
      </c>
      <c r="X8" s="16"/>
      <c r="Y8" s="16">
        <v>3.5714285714285698E-2</v>
      </c>
      <c r="Z8" s="16">
        <v>3.03030303030303E-2</v>
      </c>
      <c r="AA8" s="16">
        <v>2.7777777777777801E-2</v>
      </c>
      <c r="AB8" s="16">
        <v>0</v>
      </c>
      <c r="AC8" s="16"/>
      <c r="AD8" s="16">
        <v>2.7397260273972601E-2</v>
      </c>
      <c r="AE8" s="16">
        <v>3.3333333333333298E-2</v>
      </c>
      <c r="AF8" s="16">
        <v>5.10204081632653E-2</v>
      </c>
      <c r="AG8" s="16">
        <v>3.8888888888888903E-2</v>
      </c>
      <c r="AH8" s="16">
        <v>4.8780487804878099E-2</v>
      </c>
      <c r="AI8" s="16">
        <v>1.1904761904761901E-2</v>
      </c>
      <c r="AJ8" s="16">
        <v>1.0869565217391301E-2</v>
      </c>
      <c r="AK8" s="16"/>
      <c r="AL8" s="16">
        <v>0</v>
      </c>
      <c r="AM8" s="16">
        <v>7.8740157480314994E-3</v>
      </c>
      <c r="AN8" s="16">
        <v>4.0723981900452497E-2</v>
      </c>
      <c r="AO8" s="16">
        <v>1.4388489208633099E-2</v>
      </c>
      <c r="AP8" s="16">
        <v>0</v>
      </c>
      <c r="AQ8" s="16">
        <v>0.08</v>
      </c>
      <c r="AR8" s="16">
        <v>0</v>
      </c>
      <c r="AS8" s="16">
        <v>0</v>
      </c>
      <c r="AT8" s="16">
        <v>9.6385542168674704E-2</v>
      </c>
      <c r="AU8" s="16">
        <v>0</v>
      </c>
      <c r="AV8" s="16">
        <v>3.03030303030303E-2</v>
      </c>
      <c r="AW8" s="16">
        <v>2.32558139534884E-2</v>
      </c>
    </row>
    <row r="9" spans="2:49" x14ac:dyDescent="0.35">
      <c r="B9" s="17" t="s">
        <v>458</v>
      </c>
      <c r="C9" s="16">
        <v>7.8720787207872095E-2</v>
      </c>
      <c r="D9" s="16">
        <v>9.7560975609756101E-2</v>
      </c>
      <c r="E9" s="16">
        <v>5.22388059701493E-2</v>
      </c>
      <c r="F9" s="16">
        <v>9.2436974789915999E-2</v>
      </c>
      <c r="G9" s="16">
        <v>0.1</v>
      </c>
      <c r="H9" s="16">
        <v>5.7692307692307702E-2</v>
      </c>
      <c r="I9" s="16">
        <v>4.5454545454545497E-2</v>
      </c>
      <c r="J9" s="16">
        <v>9.8360655737704902E-2</v>
      </c>
      <c r="K9" s="16">
        <v>0.15384615384615399</v>
      </c>
      <c r="L9" s="16">
        <v>7.4999999999999997E-2</v>
      </c>
      <c r="M9" s="16">
        <v>5.63380281690141E-2</v>
      </c>
      <c r="N9" s="16">
        <v>3.03030303030303E-2</v>
      </c>
      <c r="O9" s="16">
        <v>0.1875</v>
      </c>
      <c r="P9" s="16"/>
      <c r="Q9" s="16">
        <v>8.4302325581395304E-2</v>
      </c>
      <c r="R9" s="16"/>
      <c r="S9" s="16">
        <v>7.8780177890724307E-2</v>
      </c>
      <c r="T9" s="16"/>
      <c r="U9" s="16">
        <v>9.1210613598673301E-2</v>
      </c>
      <c r="V9" s="16"/>
      <c r="W9" s="16">
        <v>8.9430894308943104E-2</v>
      </c>
      <c r="X9" s="16"/>
      <c r="Y9" s="16">
        <v>8.9285714285714302E-2</v>
      </c>
      <c r="Z9" s="16">
        <v>6.4393939393939406E-2</v>
      </c>
      <c r="AA9" s="16">
        <v>5.5555555555555601E-2</v>
      </c>
      <c r="AB9" s="16">
        <v>0</v>
      </c>
      <c r="AC9" s="16"/>
      <c r="AD9" s="16">
        <v>8.9041095890410996E-2</v>
      </c>
      <c r="AE9" s="16">
        <v>0.122222222222222</v>
      </c>
      <c r="AF9" s="16">
        <v>9.1836734693877597E-2</v>
      </c>
      <c r="AG9" s="16">
        <v>9.44444444444444E-2</v>
      </c>
      <c r="AH9" s="16">
        <v>3.2520325203252001E-2</v>
      </c>
      <c r="AI9" s="16">
        <v>5.95238095238095E-2</v>
      </c>
      <c r="AJ9" s="16">
        <v>5.4347826086956499E-2</v>
      </c>
      <c r="AK9" s="16"/>
      <c r="AL9" s="16">
        <v>8.7719298245614002E-2</v>
      </c>
      <c r="AM9" s="16">
        <v>7.8740157480315001E-2</v>
      </c>
      <c r="AN9" s="16">
        <v>6.3348416289592799E-2</v>
      </c>
      <c r="AO9" s="16">
        <v>0.12230215827338101</v>
      </c>
      <c r="AP9" s="16">
        <v>5.2631578947368397E-2</v>
      </c>
      <c r="AQ9" s="16">
        <v>0.12</v>
      </c>
      <c r="AR9" s="16">
        <v>0</v>
      </c>
      <c r="AS9" s="16">
        <v>0.133333333333333</v>
      </c>
      <c r="AT9" s="16">
        <v>4.81927710843374E-2</v>
      </c>
      <c r="AU9" s="16">
        <v>0</v>
      </c>
      <c r="AV9" s="16">
        <v>0</v>
      </c>
      <c r="AW9" s="16">
        <v>6.9767441860465101E-2</v>
      </c>
    </row>
    <row r="10" spans="2:49" x14ac:dyDescent="0.35">
      <c r="B10" s="17" t="s">
        <v>459</v>
      </c>
      <c r="C10" s="16">
        <v>0.18450184501844999</v>
      </c>
      <c r="D10" s="16">
        <v>0.17073170731707299</v>
      </c>
      <c r="E10" s="16">
        <v>0.20895522388059701</v>
      </c>
      <c r="F10" s="16">
        <v>0.14285714285714299</v>
      </c>
      <c r="G10" s="16">
        <v>0.18333333333333299</v>
      </c>
      <c r="H10" s="16">
        <v>0.25</v>
      </c>
      <c r="I10" s="16">
        <v>0.16666666666666699</v>
      </c>
      <c r="J10" s="16">
        <v>0.19672131147541</v>
      </c>
      <c r="K10" s="16">
        <v>0.17948717948717899</v>
      </c>
      <c r="L10" s="16">
        <v>0.17499999999999999</v>
      </c>
      <c r="M10" s="16">
        <v>0.183098591549296</v>
      </c>
      <c r="N10" s="16">
        <v>0.21212121212121199</v>
      </c>
      <c r="O10" s="16">
        <v>0.1875</v>
      </c>
      <c r="P10" s="16"/>
      <c r="Q10" s="16">
        <v>0.18023255813953501</v>
      </c>
      <c r="R10" s="16"/>
      <c r="S10" s="16">
        <v>0.18297331639136</v>
      </c>
      <c r="T10" s="16"/>
      <c r="U10" s="16">
        <v>0.19071310116086199</v>
      </c>
      <c r="V10" s="16"/>
      <c r="W10" s="16">
        <v>0.17886178861788599</v>
      </c>
      <c r="X10" s="16"/>
      <c r="Y10" s="16">
        <v>0.19642857142857101</v>
      </c>
      <c r="Z10" s="16">
        <v>0.16287878787878801</v>
      </c>
      <c r="AA10" s="16">
        <v>0.22222222222222199</v>
      </c>
      <c r="AB10" s="16">
        <v>0</v>
      </c>
      <c r="AC10" s="16"/>
      <c r="AD10" s="16">
        <v>0.219178082191781</v>
      </c>
      <c r="AE10" s="16">
        <v>0.155555555555556</v>
      </c>
      <c r="AF10" s="16">
        <v>0.214285714285714</v>
      </c>
      <c r="AG10" s="16">
        <v>0.16111111111111101</v>
      </c>
      <c r="AH10" s="16">
        <v>0.18699186991869901</v>
      </c>
      <c r="AI10" s="16">
        <v>0.16666666666666699</v>
      </c>
      <c r="AJ10" s="16">
        <v>0.184782608695652</v>
      </c>
      <c r="AK10" s="16"/>
      <c r="AL10" s="16">
        <v>0.157894736842105</v>
      </c>
      <c r="AM10" s="16">
        <v>0.25196850393700798</v>
      </c>
      <c r="AN10" s="16">
        <v>0.20814479638009101</v>
      </c>
      <c r="AO10" s="16">
        <v>0.194244604316547</v>
      </c>
      <c r="AP10" s="16">
        <v>0.26315789473684198</v>
      </c>
      <c r="AQ10" s="16">
        <v>0.1</v>
      </c>
      <c r="AR10" s="16">
        <v>0</v>
      </c>
      <c r="AS10" s="16">
        <v>6.6666666666666693E-2</v>
      </c>
      <c r="AT10" s="16">
        <v>0.108433734939759</v>
      </c>
      <c r="AU10" s="16">
        <v>0.230769230769231</v>
      </c>
      <c r="AV10" s="16">
        <v>9.0909090909090898E-2</v>
      </c>
      <c r="AW10" s="16">
        <v>0.209302325581395</v>
      </c>
    </row>
    <row r="11" spans="2:49" x14ac:dyDescent="0.35">
      <c r="B11" s="17" t="s">
        <v>460</v>
      </c>
      <c r="C11" s="16">
        <v>0.34194341943419398</v>
      </c>
      <c r="D11" s="16">
        <v>0.37804878048780499</v>
      </c>
      <c r="E11" s="16">
        <v>0.32089552238806002</v>
      </c>
      <c r="F11" s="16">
        <v>0.39495798319327702</v>
      </c>
      <c r="G11" s="16">
        <v>0.3</v>
      </c>
      <c r="H11" s="16">
        <v>0.269230769230769</v>
      </c>
      <c r="I11" s="16">
        <v>0.37878787878787901</v>
      </c>
      <c r="J11" s="16">
        <v>0.32786885245901598</v>
      </c>
      <c r="K11" s="16">
        <v>0.256410256410256</v>
      </c>
      <c r="L11" s="16">
        <v>0.42499999999999999</v>
      </c>
      <c r="M11" s="16">
        <v>0.323943661971831</v>
      </c>
      <c r="N11" s="16">
        <v>0.24242424242424199</v>
      </c>
      <c r="O11" s="16">
        <v>0.3125</v>
      </c>
      <c r="P11" s="16"/>
      <c r="Q11" s="16">
        <v>0.34302325581395299</v>
      </c>
      <c r="R11" s="16"/>
      <c r="S11" s="16">
        <v>0.340533672172808</v>
      </c>
      <c r="T11" s="16"/>
      <c r="U11" s="16">
        <v>0.34162520729684898</v>
      </c>
      <c r="V11" s="16"/>
      <c r="W11" s="16">
        <v>0.38211382113821102</v>
      </c>
      <c r="X11" s="16"/>
      <c r="Y11" s="16">
        <v>0.31944444444444398</v>
      </c>
      <c r="Z11" s="16">
        <v>0.36742424242424199</v>
      </c>
      <c r="AA11" s="16">
        <v>0.41666666666666702</v>
      </c>
      <c r="AB11" s="16">
        <v>0.55555555555555602</v>
      </c>
      <c r="AC11" s="16"/>
      <c r="AD11" s="16">
        <v>0.35616438356164398</v>
      </c>
      <c r="AE11" s="16">
        <v>0.35555555555555601</v>
      </c>
      <c r="AF11" s="16">
        <v>0.397959183673469</v>
      </c>
      <c r="AG11" s="16">
        <v>0.327777777777778</v>
      </c>
      <c r="AH11" s="16">
        <v>0.284552845528455</v>
      </c>
      <c r="AI11" s="16">
        <v>0.34523809523809501</v>
      </c>
      <c r="AJ11" s="16">
        <v>0.34782608695652201</v>
      </c>
      <c r="AK11" s="16"/>
      <c r="AL11" s="16">
        <v>0.35087719298245601</v>
      </c>
      <c r="AM11" s="16">
        <v>0.31496062992126</v>
      </c>
      <c r="AN11" s="16">
        <v>0.33484162895927599</v>
      </c>
      <c r="AO11" s="16">
        <v>0.29496402877697803</v>
      </c>
      <c r="AP11" s="16">
        <v>0.52631578947368396</v>
      </c>
      <c r="AQ11" s="16">
        <v>0.32</v>
      </c>
      <c r="AR11" s="16">
        <v>0.5</v>
      </c>
      <c r="AS11" s="16">
        <v>0.53333333333333299</v>
      </c>
      <c r="AT11" s="16">
        <v>0.33734939759036098</v>
      </c>
      <c r="AU11" s="16">
        <v>0.53846153846153799</v>
      </c>
      <c r="AV11" s="16">
        <v>0.33333333333333298</v>
      </c>
      <c r="AW11" s="16">
        <v>0.372093023255814</v>
      </c>
    </row>
    <row r="12" spans="2:49" x14ac:dyDescent="0.35">
      <c r="B12" s="17" t="s">
        <v>461</v>
      </c>
      <c r="C12" s="19">
        <v>0.35793357933579301</v>
      </c>
      <c r="D12" s="19">
        <v>0.30487804878048802</v>
      </c>
      <c r="E12" s="19">
        <v>0.365671641791045</v>
      </c>
      <c r="F12" s="19">
        <v>0.34453781512604997</v>
      </c>
      <c r="G12" s="19">
        <v>0.35</v>
      </c>
      <c r="H12" s="19">
        <v>0.38461538461538503</v>
      </c>
      <c r="I12" s="19">
        <v>0.39393939393939398</v>
      </c>
      <c r="J12" s="19">
        <v>0.34426229508196698</v>
      </c>
      <c r="K12" s="19">
        <v>0.33333333333333298</v>
      </c>
      <c r="L12" s="19">
        <v>0.3125</v>
      </c>
      <c r="M12" s="19">
        <v>0.42253521126760601</v>
      </c>
      <c r="N12" s="19">
        <v>0.45454545454545497</v>
      </c>
      <c r="O12" s="19">
        <v>0.3125</v>
      </c>
      <c r="P12" s="19"/>
      <c r="Q12" s="19">
        <v>0.35465116279069803</v>
      </c>
      <c r="R12" s="19"/>
      <c r="S12" s="19">
        <v>0.36086404066073702</v>
      </c>
      <c r="T12" s="19"/>
      <c r="U12" s="19">
        <v>0.34660033167495902</v>
      </c>
      <c r="V12" s="19"/>
      <c r="W12" s="19">
        <v>0.30081300813008099</v>
      </c>
      <c r="X12" s="19"/>
      <c r="Y12" s="19">
        <v>0.35714285714285698</v>
      </c>
      <c r="Z12" s="19">
        <v>0.37121212121212099</v>
      </c>
      <c r="AA12" s="19">
        <v>0.27777777777777801</v>
      </c>
      <c r="AB12" s="19">
        <v>0.33333333333333298</v>
      </c>
      <c r="AC12" s="19"/>
      <c r="AD12" s="19">
        <v>0.30821917808219201</v>
      </c>
      <c r="AE12" s="19">
        <v>0.33333333333333298</v>
      </c>
      <c r="AF12" s="19">
        <v>0.24489795918367299</v>
      </c>
      <c r="AG12" s="19">
        <v>0.37222222222222201</v>
      </c>
      <c r="AH12" s="19">
        <v>0.439024390243902</v>
      </c>
      <c r="AI12" s="19">
        <v>0.41666666666666702</v>
      </c>
      <c r="AJ12" s="19">
        <v>0.39130434782608697</v>
      </c>
      <c r="AK12" s="19"/>
      <c r="AL12" s="19">
        <v>0.38596491228070201</v>
      </c>
      <c r="AM12" s="19">
        <v>0.34645669291338599</v>
      </c>
      <c r="AN12" s="19">
        <v>0.35294117647058798</v>
      </c>
      <c r="AO12" s="19">
        <v>0.36690647482014399</v>
      </c>
      <c r="AP12" s="19">
        <v>0.157894736842105</v>
      </c>
      <c r="AQ12" s="19">
        <v>0.38</v>
      </c>
      <c r="AR12" s="19">
        <v>0.5</v>
      </c>
      <c r="AS12" s="19">
        <v>0.266666666666667</v>
      </c>
      <c r="AT12" s="19">
        <v>0.39759036144578302</v>
      </c>
      <c r="AU12" s="19">
        <v>0.230769230769231</v>
      </c>
      <c r="AV12" s="19">
        <v>0.54545454545454497</v>
      </c>
      <c r="AW12" s="19">
        <v>0.32558139534883701</v>
      </c>
    </row>
    <row r="13" spans="2:49" x14ac:dyDescent="0.35">
      <c r="B13" s="17" t="s">
        <v>462</v>
      </c>
      <c r="C13" s="19">
        <v>3.6900369003690001E-3</v>
      </c>
      <c r="D13" s="19">
        <v>2.4390243902439001E-2</v>
      </c>
      <c r="E13" s="19">
        <v>0</v>
      </c>
      <c r="F13" s="19">
        <v>0</v>
      </c>
      <c r="G13" s="19">
        <v>0</v>
      </c>
      <c r="H13" s="19">
        <v>0</v>
      </c>
      <c r="I13" s="19">
        <v>0</v>
      </c>
      <c r="J13" s="19">
        <v>1.63934426229508E-2</v>
      </c>
      <c r="K13" s="19">
        <v>0</v>
      </c>
      <c r="L13" s="19">
        <v>0</v>
      </c>
      <c r="M13" s="19">
        <v>0</v>
      </c>
      <c r="N13" s="19">
        <v>0</v>
      </c>
      <c r="O13" s="19">
        <v>0</v>
      </c>
      <c r="P13" s="19"/>
      <c r="Q13" s="19">
        <v>4.3604651162790697E-3</v>
      </c>
      <c r="R13" s="19"/>
      <c r="S13" s="19">
        <v>3.8119440914866601E-3</v>
      </c>
      <c r="T13" s="19"/>
      <c r="U13" s="19">
        <v>3.3167495854063002E-3</v>
      </c>
      <c r="V13" s="19"/>
      <c r="W13" s="19">
        <v>0</v>
      </c>
      <c r="X13" s="19"/>
      <c r="Y13" s="19">
        <v>1.9841269841269801E-3</v>
      </c>
      <c r="Z13" s="19">
        <v>3.7878787878787902E-3</v>
      </c>
      <c r="AA13" s="19">
        <v>0</v>
      </c>
      <c r="AB13" s="19">
        <v>0.11111111111111099</v>
      </c>
      <c r="AC13" s="19"/>
      <c r="AD13" s="19">
        <v>0</v>
      </c>
      <c r="AE13" s="19">
        <v>0</v>
      </c>
      <c r="AF13" s="19">
        <v>0</v>
      </c>
      <c r="AG13" s="19">
        <v>5.5555555555555601E-3</v>
      </c>
      <c r="AH13" s="19">
        <v>8.1300813008130107E-3</v>
      </c>
      <c r="AI13" s="19">
        <v>0</v>
      </c>
      <c r="AJ13" s="19">
        <v>1.0869565217391301E-2</v>
      </c>
      <c r="AK13" s="19"/>
      <c r="AL13" s="19">
        <v>1.7543859649122799E-2</v>
      </c>
      <c r="AM13" s="19">
        <v>0</v>
      </c>
      <c r="AN13" s="19">
        <v>0</v>
      </c>
      <c r="AO13" s="19">
        <v>7.1942446043165497E-3</v>
      </c>
      <c r="AP13" s="19">
        <v>0</v>
      </c>
      <c r="AQ13" s="19">
        <v>0</v>
      </c>
      <c r="AR13" s="19">
        <v>0</v>
      </c>
      <c r="AS13" s="19">
        <v>0</v>
      </c>
      <c r="AT13" s="19">
        <v>1.20481927710843E-2</v>
      </c>
      <c r="AU13" s="19">
        <v>0</v>
      </c>
      <c r="AV13" s="19">
        <v>0</v>
      </c>
      <c r="AW13" s="19">
        <v>0</v>
      </c>
    </row>
    <row r="14" spans="2:49" x14ac:dyDescent="0.35">
      <c r="B14" s="17" t="s">
        <v>463</v>
      </c>
      <c r="C14" s="20">
        <v>0.58794587945879495</v>
      </c>
      <c r="D14" s="20">
        <v>0.56097560975609795</v>
      </c>
      <c r="E14" s="20">
        <v>0.58208955223880599</v>
      </c>
      <c r="F14" s="20">
        <v>0.621848739495798</v>
      </c>
      <c r="G14" s="20">
        <v>0.483333333333333</v>
      </c>
      <c r="H14" s="20">
        <v>0.55769230769230804</v>
      </c>
      <c r="I14" s="20">
        <v>0.71212121212121204</v>
      </c>
      <c r="J14" s="20">
        <v>0.55737704918032804</v>
      </c>
      <c r="K14" s="20">
        <v>0.35897435897435898</v>
      </c>
      <c r="L14" s="20">
        <v>0.65</v>
      </c>
      <c r="M14" s="20">
        <v>0.676056338028169</v>
      </c>
      <c r="N14" s="20">
        <v>0.60606060606060597</v>
      </c>
      <c r="O14" s="20">
        <v>0.4375</v>
      </c>
      <c r="P14" s="20"/>
      <c r="Q14" s="20">
        <v>0.57994186046511598</v>
      </c>
      <c r="R14" s="20"/>
      <c r="S14" s="20">
        <v>0.58958068614993697</v>
      </c>
      <c r="T14" s="20"/>
      <c r="U14" s="20">
        <v>0.57048092868988398</v>
      </c>
      <c r="V14" s="20"/>
      <c r="W14" s="20">
        <v>0.54471544715447195</v>
      </c>
      <c r="X14" s="20"/>
      <c r="Y14" s="20">
        <v>0.55158730158730196</v>
      </c>
      <c r="Z14" s="20">
        <v>0.64393939393939403</v>
      </c>
      <c r="AA14" s="20">
        <v>0.61111111111111105</v>
      </c>
      <c r="AB14" s="20">
        <v>0.88888888888888895</v>
      </c>
      <c r="AC14" s="20"/>
      <c r="AD14" s="20">
        <v>0.54794520547945202</v>
      </c>
      <c r="AE14" s="20">
        <v>0.53333333333333299</v>
      </c>
      <c r="AF14" s="20">
        <v>0.5</v>
      </c>
      <c r="AG14" s="20">
        <v>0.56666666666666698</v>
      </c>
      <c r="AH14" s="20">
        <v>0.64227642276422803</v>
      </c>
      <c r="AI14" s="20">
        <v>0.69047619047619002</v>
      </c>
      <c r="AJ14" s="20">
        <v>0.67391304347826098</v>
      </c>
      <c r="AK14" s="20"/>
      <c r="AL14" s="20">
        <v>0.64912280701754399</v>
      </c>
      <c r="AM14" s="20">
        <v>0.57480314960629897</v>
      </c>
      <c r="AN14" s="20">
        <v>0.58371040723981904</v>
      </c>
      <c r="AO14" s="20">
        <v>0.52517985611510798</v>
      </c>
      <c r="AP14" s="20">
        <v>0.63157894736842102</v>
      </c>
      <c r="AQ14" s="20">
        <v>0.5</v>
      </c>
      <c r="AR14" s="20">
        <v>1</v>
      </c>
      <c r="AS14" s="20">
        <v>0.66666666666666696</v>
      </c>
      <c r="AT14" s="20">
        <v>0.59036144578313299</v>
      </c>
      <c r="AU14" s="20">
        <v>0.76923076923076905</v>
      </c>
      <c r="AV14" s="20">
        <v>0.84848484848484795</v>
      </c>
      <c r="AW14" s="20">
        <v>0.60465116279069797</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480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0.11439114391143899</v>
      </c>
      <c r="D8" s="16">
        <v>0.146341463414634</v>
      </c>
      <c r="E8" s="16">
        <v>0.104477611940299</v>
      </c>
      <c r="F8" s="16">
        <v>0.13445378151260501</v>
      </c>
      <c r="G8" s="16">
        <v>0.1</v>
      </c>
      <c r="H8" s="16">
        <v>7.69230769230769E-2</v>
      </c>
      <c r="I8" s="16">
        <v>0.10606060606060599</v>
      </c>
      <c r="J8" s="16">
        <v>0.13114754098360701</v>
      </c>
      <c r="K8" s="16">
        <v>0.20512820512820501</v>
      </c>
      <c r="L8" s="16">
        <v>0.1</v>
      </c>
      <c r="M8" s="16">
        <v>8.4507042253521097E-2</v>
      </c>
      <c r="N8" s="16">
        <v>0.12121212121212099</v>
      </c>
      <c r="O8" s="16">
        <v>0</v>
      </c>
      <c r="P8" s="16"/>
      <c r="Q8" s="16">
        <v>0.114825581395349</v>
      </c>
      <c r="R8" s="16"/>
      <c r="S8" s="16">
        <v>0.115628970775095</v>
      </c>
      <c r="T8" s="16"/>
      <c r="U8" s="16">
        <v>0.11608623548922101</v>
      </c>
      <c r="V8" s="16"/>
      <c r="W8" s="16">
        <v>7.3170731707317097E-2</v>
      </c>
      <c r="X8" s="16"/>
      <c r="Y8" s="16">
        <v>0.115079365079365</v>
      </c>
      <c r="Z8" s="16">
        <v>0.117424242424242</v>
      </c>
      <c r="AA8" s="16">
        <v>8.3333333333333301E-2</v>
      </c>
      <c r="AB8" s="16">
        <v>0.11111111111111099</v>
      </c>
      <c r="AC8" s="16"/>
      <c r="AD8" s="16">
        <v>0.116438356164384</v>
      </c>
      <c r="AE8" s="16">
        <v>0.133333333333333</v>
      </c>
      <c r="AF8" s="16">
        <v>6.1224489795918401E-2</v>
      </c>
      <c r="AG8" s="16">
        <v>0.13888888888888901</v>
      </c>
      <c r="AH8" s="16">
        <v>9.7560975609756101E-2</v>
      </c>
      <c r="AI8" s="16">
        <v>0.107142857142857</v>
      </c>
      <c r="AJ8" s="16">
        <v>0.13043478260869601</v>
      </c>
      <c r="AK8" s="16"/>
      <c r="AL8" s="16">
        <v>0.12280701754386</v>
      </c>
      <c r="AM8" s="16">
        <v>0.110236220472441</v>
      </c>
      <c r="AN8" s="16">
        <v>0.131221719457014</v>
      </c>
      <c r="AO8" s="16">
        <v>0.107913669064748</v>
      </c>
      <c r="AP8" s="16">
        <v>0</v>
      </c>
      <c r="AQ8" s="16">
        <v>0.1</v>
      </c>
      <c r="AR8" s="16">
        <v>0</v>
      </c>
      <c r="AS8" s="16">
        <v>0.133333333333333</v>
      </c>
      <c r="AT8" s="16">
        <v>0.108433734939759</v>
      </c>
      <c r="AU8" s="16">
        <v>0.15384615384615399</v>
      </c>
      <c r="AV8" s="16">
        <v>9.0909090909090898E-2</v>
      </c>
      <c r="AW8" s="16">
        <v>0.162790697674419</v>
      </c>
    </row>
    <row r="9" spans="2:49" x14ac:dyDescent="0.35">
      <c r="B9" s="17" t="s">
        <v>458</v>
      </c>
      <c r="C9" s="16">
        <v>0.24846248462484599</v>
      </c>
      <c r="D9" s="16">
        <v>0.26829268292682901</v>
      </c>
      <c r="E9" s="16">
        <v>0.201492537313433</v>
      </c>
      <c r="F9" s="16">
        <v>0.22689075630252101</v>
      </c>
      <c r="G9" s="16">
        <v>0.21666666666666701</v>
      </c>
      <c r="H9" s="16">
        <v>0.30769230769230799</v>
      </c>
      <c r="I9" s="16">
        <v>0.30303030303030298</v>
      </c>
      <c r="J9" s="16">
        <v>0.29508196721311503</v>
      </c>
      <c r="K9" s="16">
        <v>0.17948717948717899</v>
      </c>
      <c r="L9" s="16">
        <v>0.27500000000000002</v>
      </c>
      <c r="M9" s="16">
        <v>0.22535211267605601</v>
      </c>
      <c r="N9" s="16">
        <v>0.30303030303030298</v>
      </c>
      <c r="O9" s="16">
        <v>0.25</v>
      </c>
      <c r="P9" s="16"/>
      <c r="Q9" s="16">
        <v>0.248546511627907</v>
      </c>
      <c r="R9" s="16"/>
      <c r="S9" s="16">
        <v>0.25031766200762401</v>
      </c>
      <c r="T9" s="16"/>
      <c r="U9" s="16">
        <v>0.25373134328358199</v>
      </c>
      <c r="V9" s="16"/>
      <c r="W9" s="16">
        <v>0.32520325203251998</v>
      </c>
      <c r="X9" s="16"/>
      <c r="Y9" s="16">
        <v>0.248015873015873</v>
      </c>
      <c r="Z9" s="16">
        <v>0.24242424242424199</v>
      </c>
      <c r="AA9" s="16">
        <v>0.25</v>
      </c>
      <c r="AB9" s="16">
        <v>0.44444444444444398</v>
      </c>
      <c r="AC9" s="16"/>
      <c r="AD9" s="16">
        <v>0.219178082191781</v>
      </c>
      <c r="AE9" s="16">
        <v>0.233333333333333</v>
      </c>
      <c r="AF9" s="16">
        <v>0.26530612244898</v>
      </c>
      <c r="AG9" s="16">
        <v>0.211111111111111</v>
      </c>
      <c r="AH9" s="16">
        <v>0.31707317073170699</v>
      </c>
      <c r="AI9" s="16">
        <v>0.28571428571428598</v>
      </c>
      <c r="AJ9" s="16">
        <v>0.23913043478260901</v>
      </c>
      <c r="AK9" s="16"/>
      <c r="AL9" s="16">
        <v>0.22807017543859601</v>
      </c>
      <c r="AM9" s="16">
        <v>0.25984251968503902</v>
      </c>
      <c r="AN9" s="16">
        <v>0.25791855203619901</v>
      </c>
      <c r="AO9" s="16">
        <v>0.29496402877697803</v>
      </c>
      <c r="AP9" s="16">
        <v>0.157894736842105</v>
      </c>
      <c r="AQ9" s="16">
        <v>0.24</v>
      </c>
      <c r="AR9" s="16">
        <v>0.5</v>
      </c>
      <c r="AS9" s="16">
        <v>0.266666666666667</v>
      </c>
      <c r="AT9" s="16">
        <v>0.180722891566265</v>
      </c>
      <c r="AU9" s="16">
        <v>0.15384615384615399</v>
      </c>
      <c r="AV9" s="16">
        <v>0.30303030303030298</v>
      </c>
      <c r="AW9" s="16">
        <v>0.209302325581395</v>
      </c>
    </row>
    <row r="10" spans="2:49" x14ac:dyDescent="0.35">
      <c r="B10" s="17" t="s">
        <v>459</v>
      </c>
      <c r="C10" s="16">
        <v>0.28536285362853597</v>
      </c>
      <c r="D10" s="16">
        <v>0.207317073170732</v>
      </c>
      <c r="E10" s="16">
        <v>0.29104477611940299</v>
      </c>
      <c r="F10" s="16">
        <v>0.35294117647058798</v>
      </c>
      <c r="G10" s="16">
        <v>0.3</v>
      </c>
      <c r="H10" s="16">
        <v>0.269230769230769</v>
      </c>
      <c r="I10" s="16">
        <v>0.36363636363636398</v>
      </c>
      <c r="J10" s="16">
        <v>0.19672131147541</v>
      </c>
      <c r="K10" s="16">
        <v>0.230769230769231</v>
      </c>
      <c r="L10" s="16">
        <v>0.23749999999999999</v>
      </c>
      <c r="M10" s="16">
        <v>0.323943661971831</v>
      </c>
      <c r="N10" s="16">
        <v>0.33333333333333298</v>
      </c>
      <c r="O10" s="16">
        <v>0.25</v>
      </c>
      <c r="P10" s="16"/>
      <c r="Q10" s="16">
        <v>0.28343023255813998</v>
      </c>
      <c r="R10" s="16"/>
      <c r="S10" s="16">
        <v>0.279542566709022</v>
      </c>
      <c r="T10" s="16"/>
      <c r="U10" s="16">
        <v>0.29187396351575501</v>
      </c>
      <c r="V10" s="16"/>
      <c r="W10" s="16">
        <v>0.25203252032520301</v>
      </c>
      <c r="X10" s="16"/>
      <c r="Y10" s="16">
        <v>0.27579365079365098</v>
      </c>
      <c r="Z10" s="16">
        <v>0.29166666666666702</v>
      </c>
      <c r="AA10" s="16">
        <v>0.36111111111111099</v>
      </c>
      <c r="AB10" s="16">
        <v>0.33333333333333298</v>
      </c>
      <c r="AC10" s="16"/>
      <c r="AD10" s="16">
        <v>0.335616438356164</v>
      </c>
      <c r="AE10" s="16">
        <v>0.3</v>
      </c>
      <c r="AF10" s="16">
        <v>0.23469387755102</v>
      </c>
      <c r="AG10" s="16">
        <v>0.233333333333333</v>
      </c>
      <c r="AH10" s="16">
        <v>0.292682926829268</v>
      </c>
      <c r="AI10" s="16">
        <v>0.26190476190476197</v>
      </c>
      <c r="AJ10" s="16">
        <v>0.35869565217391303</v>
      </c>
      <c r="AK10" s="16"/>
      <c r="AL10" s="16">
        <v>0.31578947368421101</v>
      </c>
      <c r="AM10" s="16">
        <v>0.30708661417322802</v>
      </c>
      <c r="AN10" s="16">
        <v>0.25339366515837097</v>
      </c>
      <c r="AO10" s="16">
        <v>0.28057553956834502</v>
      </c>
      <c r="AP10" s="16">
        <v>0.52631578947368396</v>
      </c>
      <c r="AQ10" s="16">
        <v>0.32</v>
      </c>
      <c r="AR10" s="16">
        <v>0</v>
      </c>
      <c r="AS10" s="16">
        <v>0.266666666666667</v>
      </c>
      <c r="AT10" s="16">
        <v>0.22891566265060201</v>
      </c>
      <c r="AU10" s="16">
        <v>0.53846153846153799</v>
      </c>
      <c r="AV10" s="16">
        <v>0.21212121212121199</v>
      </c>
      <c r="AW10" s="16">
        <v>0.34883720930232598</v>
      </c>
    </row>
    <row r="11" spans="2:49" x14ac:dyDescent="0.35">
      <c r="B11" s="17" t="s">
        <v>460</v>
      </c>
      <c r="C11" s="16">
        <v>0.252152521525215</v>
      </c>
      <c r="D11" s="16">
        <v>0.28048780487804897</v>
      </c>
      <c r="E11" s="16">
        <v>0.30597014925373101</v>
      </c>
      <c r="F11" s="16">
        <v>0.21008403361344499</v>
      </c>
      <c r="G11" s="16">
        <v>0.3</v>
      </c>
      <c r="H11" s="16">
        <v>0.230769230769231</v>
      </c>
      <c r="I11" s="16">
        <v>0.15151515151515199</v>
      </c>
      <c r="J11" s="16">
        <v>0.27868852459016402</v>
      </c>
      <c r="K11" s="16">
        <v>0.230769230769231</v>
      </c>
      <c r="L11" s="16">
        <v>0.25</v>
      </c>
      <c r="M11" s="16">
        <v>0.25352112676056299</v>
      </c>
      <c r="N11" s="16">
        <v>0.15151515151515199</v>
      </c>
      <c r="O11" s="16">
        <v>0.4375</v>
      </c>
      <c r="P11" s="16"/>
      <c r="Q11" s="16">
        <v>0.25</v>
      </c>
      <c r="R11" s="16"/>
      <c r="S11" s="16">
        <v>0.25412960609911101</v>
      </c>
      <c r="T11" s="16"/>
      <c r="U11" s="16">
        <v>0.237147595356551</v>
      </c>
      <c r="V11" s="16"/>
      <c r="W11" s="16">
        <v>0.24390243902438999</v>
      </c>
      <c r="X11" s="16"/>
      <c r="Y11" s="16">
        <v>0.26388888888888901</v>
      </c>
      <c r="Z11" s="16">
        <v>0.24621212121212099</v>
      </c>
      <c r="AA11" s="16">
        <v>0.16666666666666699</v>
      </c>
      <c r="AB11" s="16">
        <v>0.11111111111111099</v>
      </c>
      <c r="AC11" s="16"/>
      <c r="AD11" s="16">
        <v>0.20547945205479501</v>
      </c>
      <c r="AE11" s="16">
        <v>0.24444444444444399</v>
      </c>
      <c r="AF11" s="16">
        <v>0.33673469387755101</v>
      </c>
      <c r="AG11" s="16">
        <v>0.28888888888888897</v>
      </c>
      <c r="AH11" s="16">
        <v>0.22764227642276399</v>
      </c>
      <c r="AI11" s="16">
        <v>0.273809523809524</v>
      </c>
      <c r="AJ11" s="16">
        <v>0.184782608695652</v>
      </c>
      <c r="AK11" s="16"/>
      <c r="AL11" s="16">
        <v>0.22807017543859601</v>
      </c>
      <c r="AM11" s="16">
        <v>0.23622047244094499</v>
      </c>
      <c r="AN11" s="16">
        <v>0.239819004524887</v>
      </c>
      <c r="AO11" s="16">
        <v>0.24460431654676301</v>
      </c>
      <c r="AP11" s="16">
        <v>0.21052631578947401</v>
      </c>
      <c r="AQ11" s="16">
        <v>0.28000000000000003</v>
      </c>
      <c r="AR11" s="16">
        <v>0.5</v>
      </c>
      <c r="AS11" s="16">
        <v>0.133333333333333</v>
      </c>
      <c r="AT11" s="16">
        <v>0.36144578313253001</v>
      </c>
      <c r="AU11" s="16">
        <v>0.15384615384615399</v>
      </c>
      <c r="AV11" s="16">
        <v>0.24242424242424199</v>
      </c>
      <c r="AW11" s="16">
        <v>0.25581395348837199</v>
      </c>
    </row>
    <row r="12" spans="2:49" x14ac:dyDescent="0.35">
      <c r="B12" s="17" t="s">
        <v>461</v>
      </c>
      <c r="C12" s="19">
        <v>9.5940959409594101E-2</v>
      </c>
      <c r="D12" s="19">
        <v>8.5365853658536606E-2</v>
      </c>
      <c r="E12" s="19">
        <v>9.7014925373134303E-2</v>
      </c>
      <c r="F12" s="19">
        <v>7.5630252100840303E-2</v>
      </c>
      <c r="G12" s="19">
        <v>8.3333333333333301E-2</v>
      </c>
      <c r="H12" s="19">
        <v>0.115384615384615</v>
      </c>
      <c r="I12" s="19">
        <v>7.5757575757575801E-2</v>
      </c>
      <c r="J12" s="19">
        <v>8.1967213114754106E-2</v>
      </c>
      <c r="K12" s="19">
        <v>0.15384615384615399</v>
      </c>
      <c r="L12" s="19">
        <v>0.13750000000000001</v>
      </c>
      <c r="M12" s="19">
        <v>9.85915492957746E-2</v>
      </c>
      <c r="N12" s="19">
        <v>9.0909090909090898E-2</v>
      </c>
      <c r="O12" s="19">
        <v>6.25E-2</v>
      </c>
      <c r="P12" s="19"/>
      <c r="Q12" s="19">
        <v>9.8837209302325604E-2</v>
      </c>
      <c r="R12" s="19"/>
      <c r="S12" s="19">
        <v>9.6569250317662003E-2</v>
      </c>
      <c r="T12" s="19"/>
      <c r="U12" s="19">
        <v>9.6185737976782801E-2</v>
      </c>
      <c r="V12" s="19"/>
      <c r="W12" s="19">
        <v>0.105691056910569</v>
      </c>
      <c r="X12" s="19"/>
      <c r="Y12" s="19">
        <v>9.3253968253968297E-2</v>
      </c>
      <c r="Z12" s="19">
        <v>9.8484848484848495E-2</v>
      </c>
      <c r="AA12" s="19">
        <v>0.13888888888888901</v>
      </c>
      <c r="AB12" s="19">
        <v>0</v>
      </c>
      <c r="AC12" s="19"/>
      <c r="AD12" s="19">
        <v>0.123287671232877</v>
      </c>
      <c r="AE12" s="19">
        <v>8.8888888888888906E-2</v>
      </c>
      <c r="AF12" s="19">
        <v>0.102040816326531</v>
      </c>
      <c r="AG12" s="19">
        <v>0.116666666666667</v>
      </c>
      <c r="AH12" s="19">
        <v>6.50406504065041E-2</v>
      </c>
      <c r="AI12" s="19">
        <v>7.1428571428571397E-2</v>
      </c>
      <c r="AJ12" s="19">
        <v>7.6086956521739094E-2</v>
      </c>
      <c r="AK12" s="19"/>
      <c r="AL12" s="19">
        <v>8.7719298245614002E-2</v>
      </c>
      <c r="AM12" s="19">
        <v>8.6614173228346497E-2</v>
      </c>
      <c r="AN12" s="19">
        <v>0.11764705882352899</v>
      </c>
      <c r="AO12" s="19">
        <v>5.7553956834532398E-2</v>
      </c>
      <c r="AP12" s="19">
        <v>0.105263157894737</v>
      </c>
      <c r="AQ12" s="19">
        <v>0.06</v>
      </c>
      <c r="AR12" s="19">
        <v>0</v>
      </c>
      <c r="AS12" s="19">
        <v>0.2</v>
      </c>
      <c r="AT12" s="19">
        <v>0.120481927710843</v>
      </c>
      <c r="AU12" s="19">
        <v>0</v>
      </c>
      <c r="AV12" s="19">
        <v>0.15151515151515199</v>
      </c>
      <c r="AW12" s="19">
        <v>2.32558139534884E-2</v>
      </c>
    </row>
    <row r="13" spans="2:49" x14ac:dyDescent="0.35">
      <c r="B13" s="17" t="s">
        <v>462</v>
      </c>
      <c r="C13" s="19">
        <v>3.6900369003690001E-3</v>
      </c>
      <c r="D13" s="19">
        <v>1.21951219512195E-2</v>
      </c>
      <c r="E13" s="19">
        <v>0</v>
      </c>
      <c r="F13" s="19">
        <v>0</v>
      </c>
      <c r="G13" s="19">
        <v>0</v>
      </c>
      <c r="H13" s="19">
        <v>0</v>
      </c>
      <c r="I13" s="19">
        <v>0</v>
      </c>
      <c r="J13" s="19">
        <v>1.63934426229508E-2</v>
      </c>
      <c r="K13" s="19">
        <v>0</v>
      </c>
      <c r="L13" s="19">
        <v>0</v>
      </c>
      <c r="M13" s="19">
        <v>1.4084507042253501E-2</v>
      </c>
      <c r="N13" s="19">
        <v>0</v>
      </c>
      <c r="O13" s="19">
        <v>0</v>
      </c>
      <c r="P13" s="19"/>
      <c r="Q13" s="19">
        <v>4.3604651162790697E-3</v>
      </c>
      <c r="R13" s="19"/>
      <c r="S13" s="19">
        <v>3.8119440914866601E-3</v>
      </c>
      <c r="T13" s="19"/>
      <c r="U13" s="19">
        <v>4.97512437810945E-3</v>
      </c>
      <c r="V13" s="19"/>
      <c r="W13" s="19">
        <v>0</v>
      </c>
      <c r="X13" s="19"/>
      <c r="Y13" s="19">
        <v>3.9682539682539698E-3</v>
      </c>
      <c r="Z13" s="19">
        <v>3.7878787878787902E-3</v>
      </c>
      <c r="AA13" s="19">
        <v>0</v>
      </c>
      <c r="AB13" s="19">
        <v>0</v>
      </c>
      <c r="AC13" s="19"/>
      <c r="AD13" s="19">
        <v>0</v>
      </c>
      <c r="AE13" s="19">
        <v>0</v>
      </c>
      <c r="AF13" s="19">
        <v>0</v>
      </c>
      <c r="AG13" s="19">
        <v>1.1111111111111099E-2</v>
      </c>
      <c r="AH13" s="19">
        <v>0</v>
      </c>
      <c r="AI13" s="19">
        <v>0</v>
      </c>
      <c r="AJ13" s="19">
        <v>1.0869565217391301E-2</v>
      </c>
      <c r="AK13" s="19"/>
      <c r="AL13" s="19">
        <v>1.7543859649122799E-2</v>
      </c>
      <c r="AM13" s="19">
        <v>0</v>
      </c>
      <c r="AN13" s="19">
        <v>0</v>
      </c>
      <c r="AO13" s="19">
        <v>1.4388489208633099E-2</v>
      </c>
      <c r="AP13" s="19">
        <v>0</v>
      </c>
      <c r="AQ13" s="19">
        <v>0</v>
      </c>
      <c r="AR13" s="19">
        <v>0</v>
      </c>
      <c r="AS13" s="19">
        <v>0</v>
      </c>
      <c r="AT13" s="19">
        <v>0</v>
      </c>
      <c r="AU13" s="19">
        <v>0</v>
      </c>
      <c r="AV13" s="19">
        <v>0</v>
      </c>
      <c r="AW13" s="19">
        <v>0</v>
      </c>
    </row>
    <row r="14" spans="2:49" x14ac:dyDescent="0.35">
      <c r="B14" s="17" t="s">
        <v>463</v>
      </c>
      <c r="C14" s="20">
        <v>-1.47601476014759E-2</v>
      </c>
      <c r="D14" s="20">
        <v>-4.8780487804878002E-2</v>
      </c>
      <c r="E14" s="20">
        <v>9.7014925373134303E-2</v>
      </c>
      <c r="F14" s="20">
        <v>-7.5630252100840303E-2</v>
      </c>
      <c r="G14" s="20">
        <v>6.6666666666666693E-2</v>
      </c>
      <c r="H14" s="20">
        <v>-3.8461538461538498E-2</v>
      </c>
      <c r="I14" s="20">
        <v>-0.18181818181818199</v>
      </c>
      <c r="J14" s="20">
        <v>-6.5573770491803393E-2</v>
      </c>
      <c r="K14" s="20">
        <v>5.5511151231257802E-17</v>
      </c>
      <c r="L14" s="20">
        <v>1.2500000000000001E-2</v>
      </c>
      <c r="M14" s="20">
        <v>4.22535211267605E-2</v>
      </c>
      <c r="N14" s="20">
        <v>-0.18181818181818199</v>
      </c>
      <c r="O14" s="20">
        <v>0.25</v>
      </c>
      <c r="P14" s="20"/>
      <c r="Q14" s="20">
        <v>-1.4534883720930199E-2</v>
      </c>
      <c r="R14" s="20"/>
      <c r="S14" s="20">
        <v>-1.5247776365946699E-2</v>
      </c>
      <c r="T14" s="20"/>
      <c r="U14" s="20">
        <v>-3.64842454394693E-2</v>
      </c>
      <c r="V14" s="20"/>
      <c r="W14" s="20">
        <v>-4.8780487804878002E-2</v>
      </c>
      <c r="X14" s="20"/>
      <c r="Y14" s="20">
        <v>-5.9523809523809304E-3</v>
      </c>
      <c r="Z14" s="20">
        <v>-1.51515151515151E-2</v>
      </c>
      <c r="AA14" s="20">
        <v>-2.77777777777777E-2</v>
      </c>
      <c r="AB14" s="20">
        <v>-0.44444444444444398</v>
      </c>
      <c r="AC14" s="20"/>
      <c r="AD14" s="20">
        <v>-6.8493150684931798E-3</v>
      </c>
      <c r="AE14" s="20">
        <v>-3.3333333333333402E-2</v>
      </c>
      <c r="AF14" s="20">
        <v>0.11224489795918401</v>
      </c>
      <c r="AG14" s="20">
        <v>5.5555555555555601E-2</v>
      </c>
      <c r="AH14" s="20">
        <v>-0.12195121951219499</v>
      </c>
      <c r="AI14" s="20">
        <v>-4.7619047619047603E-2</v>
      </c>
      <c r="AJ14" s="20">
        <v>-0.108695652173913</v>
      </c>
      <c r="AK14" s="20"/>
      <c r="AL14" s="20">
        <v>-3.5087719298245598E-2</v>
      </c>
      <c r="AM14" s="20">
        <v>-4.7244094488188997E-2</v>
      </c>
      <c r="AN14" s="20">
        <v>-3.1674208144796399E-2</v>
      </c>
      <c r="AO14" s="20">
        <v>-0.100719424460432</v>
      </c>
      <c r="AP14" s="20">
        <v>0.157894736842105</v>
      </c>
      <c r="AQ14" s="20">
        <v>5.5511151231257802E-17</v>
      </c>
      <c r="AR14" s="20">
        <v>0</v>
      </c>
      <c r="AS14" s="20">
        <v>-6.6666666666666693E-2</v>
      </c>
      <c r="AT14" s="20">
        <v>0.19277108433734899</v>
      </c>
      <c r="AU14" s="20">
        <v>-0.15384615384615399</v>
      </c>
      <c r="AV14" s="20">
        <v>0</v>
      </c>
      <c r="AW14" s="20">
        <v>-9.3023255813953501E-2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481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2.8290282902828999E-2</v>
      </c>
      <c r="D8" s="16">
        <v>1.21951219512195E-2</v>
      </c>
      <c r="E8" s="16">
        <v>3.7313432835820899E-2</v>
      </c>
      <c r="F8" s="16">
        <v>3.3613445378151301E-2</v>
      </c>
      <c r="G8" s="16">
        <v>3.3333333333333298E-2</v>
      </c>
      <c r="H8" s="16">
        <v>1.9230769230769201E-2</v>
      </c>
      <c r="I8" s="16">
        <v>0</v>
      </c>
      <c r="J8" s="16">
        <v>4.91803278688525E-2</v>
      </c>
      <c r="K8" s="16">
        <v>2.5641025641025599E-2</v>
      </c>
      <c r="L8" s="16">
        <v>0</v>
      </c>
      <c r="M8" s="16">
        <v>5.63380281690141E-2</v>
      </c>
      <c r="N8" s="16">
        <v>3.03030303030303E-2</v>
      </c>
      <c r="O8" s="16">
        <v>6.25E-2</v>
      </c>
      <c r="P8" s="16"/>
      <c r="Q8" s="16">
        <v>2.9069767441860499E-2</v>
      </c>
      <c r="R8" s="16"/>
      <c r="S8" s="16">
        <v>2.7954256670902199E-2</v>
      </c>
      <c r="T8" s="16"/>
      <c r="U8" s="16">
        <v>2.9850746268656699E-2</v>
      </c>
      <c r="V8" s="16"/>
      <c r="W8" s="16">
        <v>1.6260162601626001E-2</v>
      </c>
      <c r="X8" s="16"/>
      <c r="Y8" s="16">
        <v>2.5793650793650799E-2</v>
      </c>
      <c r="Z8" s="16">
        <v>3.4090909090909102E-2</v>
      </c>
      <c r="AA8" s="16">
        <v>2.7777777777777801E-2</v>
      </c>
      <c r="AB8" s="16">
        <v>0</v>
      </c>
      <c r="AC8" s="16"/>
      <c r="AD8" s="16">
        <v>1.3698630136986301E-2</v>
      </c>
      <c r="AE8" s="16">
        <v>2.2222222222222199E-2</v>
      </c>
      <c r="AF8" s="16">
        <v>1.02040816326531E-2</v>
      </c>
      <c r="AG8" s="16">
        <v>5.5555555555555601E-2</v>
      </c>
      <c r="AH8" s="16">
        <v>1.6260162601626001E-2</v>
      </c>
      <c r="AI8" s="16">
        <v>2.3809523809523801E-2</v>
      </c>
      <c r="AJ8" s="16">
        <v>4.3478260869565202E-2</v>
      </c>
      <c r="AK8" s="16"/>
      <c r="AL8" s="16">
        <v>3.5087719298245598E-2</v>
      </c>
      <c r="AM8" s="16">
        <v>3.1496062992125998E-2</v>
      </c>
      <c r="AN8" s="16">
        <v>4.0723981900452497E-2</v>
      </c>
      <c r="AO8" s="16">
        <v>2.15827338129496E-2</v>
      </c>
      <c r="AP8" s="16">
        <v>0</v>
      </c>
      <c r="AQ8" s="16">
        <v>0.04</v>
      </c>
      <c r="AR8" s="16">
        <v>0</v>
      </c>
      <c r="AS8" s="16">
        <v>0</v>
      </c>
      <c r="AT8" s="16">
        <v>1.20481927710843E-2</v>
      </c>
      <c r="AU8" s="16">
        <v>0</v>
      </c>
      <c r="AV8" s="16">
        <v>0</v>
      </c>
      <c r="AW8" s="16">
        <v>4.6511627906976702E-2</v>
      </c>
    </row>
    <row r="9" spans="2:49" x14ac:dyDescent="0.35">
      <c r="B9" s="17" t="s">
        <v>458</v>
      </c>
      <c r="C9" s="16">
        <v>9.4710947109471103E-2</v>
      </c>
      <c r="D9" s="16">
        <v>6.0975609756097601E-2</v>
      </c>
      <c r="E9" s="16">
        <v>8.9552238805970102E-2</v>
      </c>
      <c r="F9" s="16">
        <v>0.109243697478992</v>
      </c>
      <c r="G9" s="16">
        <v>0.1</v>
      </c>
      <c r="H9" s="16">
        <v>0.115384615384615</v>
      </c>
      <c r="I9" s="16">
        <v>0.10606060606060599</v>
      </c>
      <c r="J9" s="16">
        <v>6.5573770491803296E-2</v>
      </c>
      <c r="K9" s="16">
        <v>0.102564102564103</v>
      </c>
      <c r="L9" s="16">
        <v>0.13750000000000001</v>
      </c>
      <c r="M9" s="16">
        <v>8.4507042253521097E-2</v>
      </c>
      <c r="N9" s="16">
        <v>3.03030303030303E-2</v>
      </c>
      <c r="O9" s="16">
        <v>0.125</v>
      </c>
      <c r="P9" s="16"/>
      <c r="Q9" s="16">
        <v>9.7383720930232606E-2</v>
      </c>
      <c r="R9" s="16"/>
      <c r="S9" s="16">
        <v>9.5298602287166495E-2</v>
      </c>
      <c r="T9" s="16"/>
      <c r="U9" s="16">
        <v>0.10116086235489199</v>
      </c>
      <c r="V9" s="16"/>
      <c r="W9" s="16">
        <v>5.6910569105691103E-2</v>
      </c>
      <c r="X9" s="16"/>
      <c r="Y9" s="16">
        <v>0.109126984126984</v>
      </c>
      <c r="Z9" s="16">
        <v>7.1969696969697003E-2</v>
      </c>
      <c r="AA9" s="16">
        <v>5.5555555555555601E-2</v>
      </c>
      <c r="AB9" s="16">
        <v>0.11111111111111099</v>
      </c>
      <c r="AC9" s="16"/>
      <c r="AD9" s="16">
        <v>0.102739726027397</v>
      </c>
      <c r="AE9" s="16">
        <v>0.11111111111111099</v>
      </c>
      <c r="AF9" s="16">
        <v>0.14285714285714299</v>
      </c>
      <c r="AG9" s="16">
        <v>8.8888888888888906E-2</v>
      </c>
      <c r="AH9" s="16">
        <v>7.3170731707317097E-2</v>
      </c>
      <c r="AI9" s="16">
        <v>8.3333333333333301E-2</v>
      </c>
      <c r="AJ9" s="16">
        <v>6.5217391304347797E-2</v>
      </c>
      <c r="AK9" s="16"/>
      <c r="AL9" s="16">
        <v>0.105263157894737</v>
      </c>
      <c r="AM9" s="16">
        <v>5.5118110236220499E-2</v>
      </c>
      <c r="AN9" s="16">
        <v>0.131221719457014</v>
      </c>
      <c r="AO9" s="16">
        <v>0.115107913669065</v>
      </c>
      <c r="AP9" s="16">
        <v>0</v>
      </c>
      <c r="AQ9" s="16">
        <v>0.06</v>
      </c>
      <c r="AR9" s="16">
        <v>0</v>
      </c>
      <c r="AS9" s="16">
        <v>0</v>
      </c>
      <c r="AT9" s="16">
        <v>6.02409638554217E-2</v>
      </c>
      <c r="AU9" s="16">
        <v>0.230769230769231</v>
      </c>
      <c r="AV9" s="16">
        <v>9.0909090909090898E-2</v>
      </c>
      <c r="AW9" s="16">
        <v>9.3023255813953501E-2</v>
      </c>
    </row>
    <row r="10" spans="2:49" x14ac:dyDescent="0.35">
      <c r="B10" s="17" t="s">
        <v>459</v>
      </c>
      <c r="C10" s="16">
        <v>0.194341943419434</v>
      </c>
      <c r="D10" s="16">
        <v>0.15853658536585399</v>
      </c>
      <c r="E10" s="16">
        <v>0.14179104477611901</v>
      </c>
      <c r="F10" s="16">
        <v>0.22689075630252101</v>
      </c>
      <c r="G10" s="16">
        <v>0.18333333333333299</v>
      </c>
      <c r="H10" s="16">
        <v>0.28846153846153799</v>
      </c>
      <c r="I10" s="16">
        <v>0.27272727272727298</v>
      </c>
      <c r="J10" s="16">
        <v>0.22950819672131101</v>
      </c>
      <c r="K10" s="16">
        <v>0.15384615384615399</v>
      </c>
      <c r="L10" s="16">
        <v>0.16250000000000001</v>
      </c>
      <c r="M10" s="16">
        <v>0.154929577464789</v>
      </c>
      <c r="N10" s="16">
        <v>0.27272727272727298</v>
      </c>
      <c r="O10" s="16">
        <v>0.125</v>
      </c>
      <c r="P10" s="16"/>
      <c r="Q10" s="16">
        <v>0.19912790697674401</v>
      </c>
      <c r="R10" s="16"/>
      <c r="S10" s="16">
        <v>0.191867852604828</v>
      </c>
      <c r="T10" s="16"/>
      <c r="U10" s="16">
        <v>0.205638474295191</v>
      </c>
      <c r="V10" s="16"/>
      <c r="W10" s="16">
        <v>0.18699186991869901</v>
      </c>
      <c r="X10" s="16"/>
      <c r="Y10" s="16">
        <v>0.206349206349206</v>
      </c>
      <c r="Z10" s="16">
        <v>0.170454545454545</v>
      </c>
      <c r="AA10" s="16">
        <v>0.194444444444444</v>
      </c>
      <c r="AB10" s="16">
        <v>0.22222222222222199</v>
      </c>
      <c r="AC10" s="16"/>
      <c r="AD10" s="16">
        <v>0.23972602739726001</v>
      </c>
      <c r="AE10" s="16">
        <v>0.16666666666666699</v>
      </c>
      <c r="AF10" s="16">
        <v>0.26530612244898</v>
      </c>
      <c r="AG10" s="16">
        <v>0.155555555555556</v>
      </c>
      <c r="AH10" s="16">
        <v>0.203252032520325</v>
      </c>
      <c r="AI10" s="16">
        <v>0.13095238095238099</v>
      </c>
      <c r="AJ10" s="16">
        <v>0.19565217391304299</v>
      </c>
      <c r="AK10" s="16"/>
      <c r="AL10" s="16">
        <v>0.24561403508771901</v>
      </c>
      <c r="AM10" s="16">
        <v>0.18897637795275599</v>
      </c>
      <c r="AN10" s="16">
        <v>0.19909502262443399</v>
      </c>
      <c r="AO10" s="16">
        <v>0.22302158273381301</v>
      </c>
      <c r="AP10" s="16">
        <v>0.26315789473684198</v>
      </c>
      <c r="AQ10" s="16">
        <v>0.2</v>
      </c>
      <c r="AR10" s="16">
        <v>0</v>
      </c>
      <c r="AS10" s="16">
        <v>0.133333333333333</v>
      </c>
      <c r="AT10" s="16">
        <v>0.132530120481928</v>
      </c>
      <c r="AU10" s="16">
        <v>7.69230769230769E-2</v>
      </c>
      <c r="AV10" s="16">
        <v>9.0909090909090898E-2</v>
      </c>
      <c r="AW10" s="16">
        <v>0.25581395348837199</v>
      </c>
    </row>
    <row r="11" spans="2:49" x14ac:dyDescent="0.35">
      <c r="B11" s="17" t="s">
        <v>460</v>
      </c>
      <c r="C11" s="16">
        <v>0.39975399753997498</v>
      </c>
      <c r="D11" s="16">
        <v>0.41463414634146301</v>
      </c>
      <c r="E11" s="16">
        <v>0.39552238805970102</v>
      </c>
      <c r="F11" s="16">
        <v>0.38655462184874001</v>
      </c>
      <c r="G11" s="16">
        <v>0.51666666666666705</v>
      </c>
      <c r="H11" s="16">
        <v>0.38461538461538503</v>
      </c>
      <c r="I11" s="16">
        <v>0.33333333333333298</v>
      </c>
      <c r="J11" s="16">
        <v>0.36065573770491799</v>
      </c>
      <c r="K11" s="16">
        <v>0.43589743589743601</v>
      </c>
      <c r="L11" s="16">
        <v>0.46250000000000002</v>
      </c>
      <c r="M11" s="16">
        <v>0.36619718309859201</v>
      </c>
      <c r="N11" s="16">
        <v>0.42424242424242398</v>
      </c>
      <c r="O11" s="16">
        <v>0.1875</v>
      </c>
      <c r="P11" s="16"/>
      <c r="Q11" s="16">
        <v>0.40116279069767402</v>
      </c>
      <c r="R11" s="16"/>
      <c r="S11" s="16">
        <v>0.40406607369758601</v>
      </c>
      <c r="T11" s="16"/>
      <c r="U11" s="16">
        <v>0.40132669983416303</v>
      </c>
      <c r="V11" s="16"/>
      <c r="W11" s="16">
        <v>0.41463414634146301</v>
      </c>
      <c r="X11" s="16"/>
      <c r="Y11" s="16">
        <v>0.41269841269841301</v>
      </c>
      <c r="Z11" s="16">
        <v>0.39772727272727298</v>
      </c>
      <c r="AA11" s="16">
        <v>0.27777777777777801</v>
      </c>
      <c r="AB11" s="16">
        <v>0.22222222222222199</v>
      </c>
      <c r="AC11" s="16"/>
      <c r="AD11" s="16">
        <v>0.39041095890410998</v>
      </c>
      <c r="AE11" s="16">
        <v>0.41111111111111098</v>
      </c>
      <c r="AF11" s="16">
        <v>0.44897959183673503</v>
      </c>
      <c r="AG11" s="16">
        <v>0.47777777777777802</v>
      </c>
      <c r="AH11" s="16">
        <v>0.34959349593495898</v>
      </c>
      <c r="AI11" s="16">
        <v>0.40476190476190499</v>
      </c>
      <c r="AJ11" s="16">
        <v>0.26086956521739102</v>
      </c>
      <c r="AK11" s="16"/>
      <c r="AL11" s="16">
        <v>0.35087719298245601</v>
      </c>
      <c r="AM11" s="16">
        <v>0.43307086614173201</v>
      </c>
      <c r="AN11" s="16">
        <v>0.32126696832579199</v>
      </c>
      <c r="AO11" s="16">
        <v>0.42446043165467601</v>
      </c>
      <c r="AP11" s="16">
        <v>0.36842105263157898</v>
      </c>
      <c r="AQ11" s="16">
        <v>0.52</v>
      </c>
      <c r="AR11" s="16">
        <v>1</v>
      </c>
      <c r="AS11" s="16">
        <v>0.6</v>
      </c>
      <c r="AT11" s="16">
        <v>0.44578313253011997</v>
      </c>
      <c r="AU11" s="16">
        <v>0.38461538461538503</v>
      </c>
      <c r="AV11" s="16">
        <v>0.42424242424242398</v>
      </c>
      <c r="AW11" s="16">
        <v>0.34883720930232598</v>
      </c>
    </row>
    <row r="12" spans="2:49" x14ac:dyDescent="0.35">
      <c r="B12" s="17" t="s">
        <v>461</v>
      </c>
      <c r="C12" s="19">
        <v>0.27798277982779801</v>
      </c>
      <c r="D12" s="19">
        <v>0.34146341463414598</v>
      </c>
      <c r="E12" s="19">
        <v>0.33582089552238797</v>
      </c>
      <c r="F12" s="19">
        <v>0.23529411764705899</v>
      </c>
      <c r="G12" s="19">
        <v>0.16666666666666699</v>
      </c>
      <c r="H12" s="19">
        <v>0.19230769230769201</v>
      </c>
      <c r="I12" s="19">
        <v>0.28787878787878801</v>
      </c>
      <c r="J12" s="19">
        <v>0.27868852459016402</v>
      </c>
      <c r="K12" s="19">
        <v>0.256410256410256</v>
      </c>
      <c r="L12" s="19">
        <v>0.23749999999999999</v>
      </c>
      <c r="M12" s="19">
        <v>0.338028169014085</v>
      </c>
      <c r="N12" s="19">
        <v>0.24242424242424199</v>
      </c>
      <c r="O12" s="19">
        <v>0.5</v>
      </c>
      <c r="P12" s="19"/>
      <c r="Q12" s="19">
        <v>0.268895348837209</v>
      </c>
      <c r="R12" s="19"/>
      <c r="S12" s="19">
        <v>0.275730622617535</v>
      </c>
      <c r="T12" s="19"/>
      <c r="U12" s="19">
        <v>0.257048092868988</v>
      </c>
      <c r="V12" s="19"/>
      <c r="W12" s="19">
        <v>0.32520325203251998</v>
      </c>
      <c r="X12" s="19"/>
      <c r="Y12" s="19">
        <v>0.240079365079365</v>
      </c>
      <c r="Z12" s="19">
        <v>0.32196969696969702</v>
      </c>
      <c r="AA12" s="19">
        <v>0.44444444444444398</v>
      </c>
      <c r="AB12" s="19">
        <v>0.44444444444444398</v>
      </c>
      <c r="AC12" s="19"/>
      <c r="AD12" s="19">
        <v>0.23972602739726001</v>
      </c>
      <c r="AE12" s="19">
        <v>0.28888888888888897</v>
      </c>
      <c r="AF12" s="19">
        <v>0.13265306122449</v>
      </c>
      <c r="AG12" s="19">
        <v>0.21666666666666701</v>
      </c>
      <c r="AH12" s="19">
        <v>0.35772357723577197</v>
      </c>
      <c r="AI12" s="19">
        <v>0.35714285714285698</v>
      </c>
      <c r="AJ12" s="19">
        <v>0.42391304347826098</v>
      </c>
      <c r="AK12" s="19"/>
      <c r="AL12" s="19">
        <v>0.24561403508771901</v>
      </c>
      <c r="AM12" s="19">
        <v>0.291338582677165</v>
      </c>
      <c r="AN12" s="19">
        <v>0.30769230769230799</v>
      </c>
      <c r="AO12" s="19">
        <v>0.20863309352518</v>
      </c>
      <c r="AP12" s="19">
        <v>0.36842105263157898</v>
      </c>
      <c r="AQ12" s="19">
        <v>0.18</v>
      </c>
      <c r="AR12" s="19">
        <v>0</v>
      </c>
      <c r="AS12" s="19">
        <v>0.266666666666667</v>
      </c>
      <c r="AT12" s="19">
        <v>0.34939759036144602</v>
      </c>
      <c r="AU12" s="19">
        <v>0.30769230769230799</v>
      </c>
      <c r="AV12" s="19">
        <v>0.39393939393939398</v>
      </c>
      <c r="AW12" s="19">
        <v>0.232558139534884</v>
      </c>
    </row>
    <row r="13" spans="2:49" x14ac:dyDescent="0.35">
      <c r="B13" s="17" t="s">
        <v>462</v>
      </c>
      <c r="C13" s="19">
        <v>4.9200492004920103E-3</v>
      </c>
      <c r="D13" s="19">
        <v>1.21951219512195E-2</v>
      </c>
      <c r="E13" s="19">
        <v>0</v>
      </c>
      <c r="F13" s="19">
        <v>8.4033613445378096E-3</v>
      </c>
      <c r="G13" s="19">
        <v>0</v>
      </c>
      <c r="H13" s="19">
        <v>0</v>
      </c>
      <c r="I13" s="19">
        <v>0</v>
      </c>
      <c r="J13" s="19">
        <v>1.63934426229508E-2</v>
      </c>
      <c r="K13" s="19">
        <v>2.5641025641025599E-2</v>
      </c>
      <c r="L13" s="19">
        <v>0</v>
      </c>
      <c r="M13" s="19">
        <v>0</v>
      </c>
      <c r="N13" s="19">
        <v>0</v>
      </c>
      <c r="O13" s="19">
        <v>0</v>
      </c>
      <c r="P13" s="19"/>
      <c r="Q13" s="19">
        <v>4.3604651162790697E-3</v>
      </c>
      <c r="R13" s="19"/>
      <c r="S13" s="19">
        <v>5.0825921219822103E-3</v>
      </c>
      <c r="T13" s="19"/>
      <c r="U13" s="19">
        <v>4.97512437810945E-3</v>
      </c>
      <c r="V13" s="19"/>
      <c r="W13" s="19">
        <v>0</v>
      </c>
      <c r="X13" s="19"/>
      <c r="Y13" s="19">
        <v>5.9523809523809503E-3</v>
      </c>
      <c r="Z13" s="19">
        <v>3.7878787878787902E-3</v>
      </c>
      <c r="AA13" s="19">
        <v>0</v>
      </c>
      <c r="AB13" s="19">
        <v>0</v>
      </c>
      <c r="AC13" s="19"/>
      <c r="AD13" s="19">
        <v>1.3698630136986301E-2</v>
      </c>
      <c r="AE13" s="19">
        <v>0</v>
      </c>
      <c r="AF13" s="19">
        <v>0</v>
      </c>
      <c r="AG13" s="19">
        <v>5.5555555555555601E-3</v>
      </c>
      <c r="AH13" s="19">
        <v>0</v>
      </c>
      <c r="AI13" s="19">
        <v>0</v>
      </c>
      <c r="AJ13" s="19">
        <v>1.0869565217391301E-2</v>
      </c>
      <c r="AK13" s="19"/>
      <c r="AL13" s="19">
        <v>1.7543859649122799E-2</v>
      </c>
      <c r="AM13" s="19">
        <v>0</v>
      </c>
      <c r="AN13" s="19">
        <v>0</v>
      </c>
      <c r="AO13" s="19">
        <v>7.1942446043165497E-3</v>
      </c>
      <c r="AP13" s="19">
        <v>0</v>
      </c>
      <c r="AQ13" s="19">
        <v>0</v>
      </c>
      <c r="AR13" s="19">
        <v>0</v>
      </c>
      <c r="AS13" s="19">
        <v>0</v>
      </c>
      <c r="AT13" s="19">
        <v>0</v>
      </c>
      <c r="AU13" s="19">
        <v>0</v>
      </c>
      <c r="AV13" s="19">
        <v>0</v>
      </c>
      <c r="AW13" s="19">
        <v>2.32558139534884E-2</v>
      </c>
    </row>
    <row r="14" spans="2:49" x14ac:dyDescent="0.35">
      <c r="B14" s="17" t="s">
        <v>463</v>
      </c>
      <c r="C14" s="20">
        <v>0.55473554735547403</v>
      </c>
      <c r="D14" s="20">
        <v>0.68292682926829296</v>
      </c>
      <c r="E14" s="20">
        <v>0.60447761194029903</v>
      </c>
      <c r="F14" s="20">
        <v>0.47899159663865498</v>
      </c>
      <c r="G14" s="20">
        <v>0.55000000000000004</v>
      </c>
      <c r="H14" s="20">
        <v>0.44230769230769201</v>
      </c>
      <c r="I14" s="20">
        <v>0.51515151515151503</v>
      </c>
      <c r="J14" s="20">
        <v>0.52459016393442603</v>
      </c>
      <c r="K14" s="20">
        <v>0.56410256410256399</v>
      </c>
      <c r="L14" s="20">
        <v>0.5625</v>
      </c>
      <c r="M14" s="20">
        <v>0.56338028169014098</v>
      </c>
      <c r="N14" s="20">
        <v>0.60606060606060597</v>
      </c>
      <c r="O14" s="20">
        <v>0.5</v>
      </c>
      <c r="P14" s="20"/>
      <c r="Q14" s="20">
        <v>0.543604651162791</v>
      </c>
      <c r="R14" s="20"/>
      <c r="S14" s="20">
        <v>0.55654383735705204</v>
      </c>
      <c r="T14" s="20"/>
      <c r="U14" s="20">
        <v>0.52736318407960203</v>
      </c>
      <c r="V14" s="20"/>
      <c r="W14" s="20">
        <v>0.66666666666666696</v>
      </c>
      <c r="X14" s="20"/>
      <c r="Y14" s="20">
        <v>0.51785714285714302</v>
      </c>
      <c r="Z14" s="20">
        <v>0.61363636363636398</v>
      </c>
      <c r="AA14" s="20">
        <v>0.63888888888888895</v>
      </c>
      <c r="AB14" s="20">
        <v>0.55555555555555602</v>
      </c>
      <c r="AC14" s="20"/>
      <c r="AD14" s="20">
        <v>0.51369863013698602</v>
      </c>
      <c r="AE14" s="20">
        <v>0.56666666666666698</v>
      </c>
      <c r="AF14" s="20">
        <v>0.42857142857142899</v>
      </c>
      <c r="AG14" s="20">
        <v>0.55000000000000004</v>
      </c>
      <c r="AH14" s="20">
        <v>0.61788617886178898</v>
      </c>
      <c r="AI14" s="20">
        <v>0.65476190476190499</v>
      </c>
      <c r="AJ14" s="20">
        <v>0.57608695652173902</v>
      </c>
      <c r="AK14" s="20"/>
      <c r="AL14" s="20">
        <v>0.45614035087719301</v>
      </c>
      <c r="AM14" s="20">
        <v>0.63779527559055105</v>
      </c>
      <c r="AN14" s="20">
        <v>0.45701357466063303</v>
      </c>
      <c r="AO14" s="20">
        <v>0.49640287769784203</v>
      </c>
      <c r="AP14" s="20">
        <v>0.73684210526315796</v>
      </c>
      <c r="AQ14" s="20">
        <v>0.6</v>
      </c>
      <c r="AR14" s="20">
        <v>1</v>
      </c>
      <c r="AS14" s="20">
        <v>0.86666666666666703</v>
      </c>
      <c r="AT14" s="20">
        <v>0.72289156626506001</v>
      </c>
      <c r="AU14" s="20">
        <v>0.46153846153846201</v>
      </c>
      <c r="AV14" s="20">
        <v>0.72727272727272696</v>
      </c>
      <c r="AW14" s="20">
        <v>0.44186046511627902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482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4.7970479704797099E-2</v>
      </c>
      <c r="D8" s="16">
        <v>6.0975609756097601E-2</v>
      </c>
      <c r="E8" s="16">
        <v>5.22388059701493E-2</v>
      </c>
      <c r="F8" s="16">
        <v>3.3613445378151301E-2</v>
      </c>
      <c r="G8" s="16">
        <v>3.3333333333333298E-2</v>
      </c>
      <c r="H8" s="16">
        <v>3.8461538461538498E-2</v>
      </c>
      <c r="I8" s="16">
        <v>4.5454545454545497E-2</v>
      </c>
      <c r="J8" s="16">
        <v>9.8360655737704902E-2</v>
      </c>
      <c r="K8" s="16">
        <v>2.5641025641025599E-2</v>
      </c>
      <c r="L8" s="16">
        <v>3.7499999999999999E-2</v>
      </c>
      <c r="M8" s="16">
        <v>4.2253521126760597E-2</v>
      </c>
      <c r="N8" s="16">
        <v>3.03030303030303E-2</v>
      </c>
      <c r="O8" s="16">
        <v>0.125</v>
      </c>
      <c r="P8" s="16"/>
      <c r="Q8" s="16">
        <v>4.6511627906976702E-2</v>
      </c>
      <c r="R8" s="16"/>
      <c r="S8" s="16">
        <v>4.8284625158831002E-2</v>
      </c>
      <c r="T8" s="16"/>
      <c r="U8" s="16">
        <v>4.47761194029851E-2</v>
      </c>
      <c r="V8" s="16"/>
      <c r="W8" s="16">
        <v>4.8780487804878099E-2</v>
      </c>
      <c r="X8" s="16"/>
      <c r="Y8" s="16">
        <v>4.96031746031746E-2</v>
      </c>
      <c r="Z8" s="16">
        <v>5.3030303030302997E-2</v>
      </c>
      <c r="AA8" s="16">
        <v>0</v>
      </c>
      <c r="AB8" s="16">
        <v>0</v>
      </c>
      <c r="AC8" s="16"/>
      <c r="AD8" s="16">
        <v>2.7397260273972601E-2</v>
      </c>
      <c r="AE8" s="16">
        <v>4.4444444444444398E-2</v>
      </c>
      <c r="AF8" s="16">
        <v>7.1428571428571397E-2</v>
      </c>
      <c r="AG8" s="16">
        <v>0.05</v>
      </c>
      <c r="AH8" s="16">
        <v>6.50406504065041E-2</v>
      </c>
      <c r="AI8" s="16">
        <v>8.3333333333333301E-2</v>
      </c>
      <c r="AJ8" s="16">
        <v>0</v>
      </c>
      <c r="AK8" s="16"/>
      <c r="AL8" s="16">
        <v>5.2631578947368397E-2</v>
      </c>
      <c r="AM8" s="16">
        <v>4.7244094488188997E-2</v>
      </c>
      <c r="AN8" s="16">
        <v>5.8823529411764698E-2</v>
      </c>
      <c r="AO8" s="16">
        <v>2.15827338129496E-2</v>
      </c>
      <c r="AP8" s="16">
        <v>0.105263157894737</v>
      </c>
      <c r="AQ8" s="16">
        <v>0.02</v>
      </c>
      <c r="AR8" s="16">
        <v>0</v>
      </c>
      <c r="AS8" s="16">
        <v>0.133333333333333</v>
      </c>
      <c r="AT8" s="16">
        <v>6.02409638554217E-2</v>
      </c>
      <c r="AU8" s="16">
        <v>0.15384615384615399</v>
      </c>
      <c r="AV8" s="16">
        <v>3.03030303030303E-2</v>
      </c>
      <c r="AW8" s="16">
        <v>2.32558139534884E-2</v>
      </c>
    </row>
    <row r="9" spans="2:49" x14ac:dyDescent="0.35">
      <c r="B9" s="17" t="s">
        <v>458</v>
      </c>
      <c r="C9" s="16">
        <v>0.13407134071340701</v>
      </c>
      <c r="D9" s="16">
        <v>0.15853658536585399</v>
      </c>
      <c r="E9" s="16">
        <v>9.7014925373134303E-2</v>
      </c>
      <c r="F9" s="16">
        <v>0.151260504201681</v>
      </c>
      <c r="G9" s="16">
        <v>0.2</v>
      </c>
      <c r="H9" s="16">
        <v>9.6153846153846201E-2</v>
      </c>
      <c r="I9" s="16">
        <v>0.16666666666666699</v>
      </c>
      <c r="J9" s="16">
        <v>0.18032786885245899</v>
      </c>
      <c r="K9" s="16">
        <v>7.69230769230769E-2</v>
      </c>
      <c r="L9" s="16">
        <v>0.1</v>
      </c>
      <c r="M9" s="16">
        <v>0.12676056338028199</v>
      </c>
      <c r="N9" s="16">
        <v>0.15151515151515199</v>
      </c>
      <c r="O9" s="16">
        <v>6.25E-2</v>
      </c>
      <c r="P9" s="16"/>
      <c r="Q9" s="16">
        <v>0.14098837209302301</v>
      </c>
      <c r="R9" s="16"/>
      <c r="S9" s="16">
        <v>0.13722998729352001</v>
      </c>
      <c r="T9" s="16"/>
      <c r="U9" s="16">
        <v>0.14759535655058001</v>
      </c>
      <c r="V9" s="16"/>
      <c r="W9" s="16">
        <v>0.154471544715447</v>
      </c>
      <c r="X9" s="16"/>
      <c r="Y9" s="16">
        <v>0.134920634920635</v>
      </c>
      <c r="Z9" s="16">
        <v>0.140151515151515</v>
      </c>
      <c r="AA9" s="16">
        <v>0.11111111111111099</v>
      </c>
      <c r="AB9" s="16">
        <v>0</v>
      </c>
      <c r="AC9" s="16"/>
      <c r="AD9" s="16">
        <v>0.14383561643835599</v>
      </c>
      <c r="AE9" s="16">
        <v>0.155555555555556</v>
      </c>
      <c r="AF9" s="16">
        <v>0.122448979591837</v>
      </c>
      <c r="AG9" s="16">
        <v>0.12777777777777799</v>
      </c>
      <c r="AH9" s="16">
        <v>7.3170731707317097E-2</v>
      </c>
      <c r="AI9" s="16">
        <v>0.16666666666666699</v>
      </c>
      <c r="AJ9" s="16">
        <v>0.173913043478261</v>
      </c>
      <c r="AK9" s="16"/>
      <c r="AL9" s="16">
        <v>0.19298245614035101</v>
      </c>
      <c r="AM9" s="16">
        <v>0.133858267716535</v>
      </c>
      <c r="AN9" s="16">
        <v>0.108597285067873</v>
      </c>
      <c r="AO9" s="16">
        <v>0.14388489208633101</v>
      </c>
      <c r="AP9" s="16">
        <v>0.21052631578947401</v>
      </c>
      <c r="AQ9" s="16">
        <v>0.26</v>
      </c>
      <c r="AR9" s="16">
        <v>0</v>
      </c>
      <c r="AS9" s="16">
        <v>6.6666666666666693E-2</v>
      </c>
      <c r="AT9" s="16">
        <v>0.108433734939759</v>
      </c>
      <c r="AU9" s="16">
        <v>0</v>
      </c>
      <c r="AV9" s="16">
        <v>0.15151515151515199</v>
      </c>
      <c r="AW9" s="16">
        <v>9.3023255813953501E-2</v>
      </c>
    </row>
    <row r="10" spans="2:49" x14ac:dyDescent="0.35">
      <c r="B10" s="17" t="s">
        <v>459</v>
      </c>
      <c r="C10" s="16">
        <v>0.20418204182041799</v>
      </c>
      <c r="D10" s="16">
        <v>0.207317073170732</v>
      </c>
      <c r="E10" s="16">
        <v>0.21641791044776101</v>
      </c>
      <c r="F10" s="16">
        <v>0.21008403361344499</v>
      </c>
      <c r="G10" s="16">
        <v>0.21666666666666701</v>
      </c>
      <c r="H10" s="16">
        <v>0.269230769230769</v>
      </c>
      <c r="I10" s="16">
        <v>0.22727272727272699</v>
      </c>
      <c r="J10" s="16">
        <v>0.13114754098360701</v>
      </c>
      <c r="K10" s="16">
        <v>0.20512820512820501</v>
      </c>
      <c r="L10" s="16">
        <v>0.17499999999999999</v>
      </c>
      <c r="M10" s="16">
        <v>0.183098591549296</v>
      </c>
      <c r="N10" s="16">
        <v>0.21212121212121199</v>
      </c>
      <c r="O10" s="16">
        <v>0.1875</v>
      </c>
      <c r="P10" s="16"/>
      <c r="Q10" s="16">
        <v>0.19622093023255799</v>
      </c>
      <c r="R10" s="16"/>
      <c r="S10" s="16">
        <v>0.204574332909784</v>
      </c>
      <c r="T10" s="16"/>
      <c r="U10" s="16">
        <v>0.19900497512437801</v>
      </c>
      <c r="V10" s="16"/>
      <c r="W10" s="16">
        <v>0.33333333333333298</v>
      </c>
      <c r="X10" s="16"/>
      <c r="Y10" s="16">
        <v>0.18849206349206299</v>
      </c>
      <c r="Z10" s="16">
        <v>0.24621212121212099</v>
      </c>
      <c r="AA10" s="16">
        <v>0.11111111111111099</v>
      </c>
      <c r="AB10" s="16">
        <v>0.22222222222222199</v>
      </c>
      <c r="AC10" s="16"/>
      <c r="AD10" s="16">
        <v>0.219178082191781</v>
      </c>
      <c r="AE10" s="16">
        <v>0.16666666666666699</v>
      </c>
      <c r="AF10" s="16">
        <v>0.13265306122449</v>
      </c>
      <c r="AG10" s="16">
        <v>0.20555555555555599</v>
      </c>
      <c r="AH10" s="16">
        <v>0.25203252032520301</v>
      </c>
      <c r="AI10" s="16">
        <v>0.226190476190476</v>
      </c>
      <c r="AJ10" s="16">
        <v>0.20652173913043501</v>
      </c>
      <c r="AK10" s="16"/>
      <c r="AL10" s="16">
        <v>0.12280701754386</v>
      </c>
      <c r="AM10" s="16">
        <v>0.27559055118110198</v>
      </c>
      <c r="AN10" s="16">
        <v>0.194570135746606</v>
      </c>
      <c r="AO10" s="16">
        <v>0.16546762589928099</v>
      </c>
      <c r="AP10" s="16">
        <v>0.157894736842105</v>
      </c>
      <c r="AQ10" s="16">
        <v>0.16</v>
      </c>
      <c r="AR10" s="16">
        <v>0.5</v>
      </c>
      <c r="AS10" s="16">
        <v>0.266666666666667</v>
      </c>
      <c r="AT10" s="16">
        <v>0.20481927710843401</v>
      </c>
      <c r="AU10" s="16">
        <v>7.69230769230769E-2</v>
      </c>
      <c r="AV10" s="16">
        <v>0.33333333333333298</v>
      </c>
      <c r="AW10" s="16">
        <v>0.25581395348837199</v>
      </c>
    </row>
    <row r="11" spans="2:49" x14ac:dyDescent="0.35">
      <c r="B11" s="17" t="s">
        <v>460</v>
      </c>
      <c r="C11" s="16">
        <v>0.340713407134071</v>
      </c>
      <c r="D11" s="16">
        <v>0.37804878048780499</v>
      </c>
      <c r="E11" s="16">
        <v>0.29104477611940299</v>
      </c>
      <c r="F11" s="16">
        <v>0.378151260504202</v>
      </c>
      <c r="G11" s="16">
        <v>0.33333333333333298</v>
      </c>
      <c r="H11" s="16">
        <v>0.28846153846153799</v>
      </c>
      <c r="I11" s="16">
        <v>0.30303030303030298</v>
      </c>
      <c r="J11" s="16">
        <v>0.31147540983606598</v>
      </c>
      <c r="K11" s="16">
        <v>0.41025641025641002</v>
      </c>
      <c r="L11" s="16">
        <v>0.35</v>
      </c>
      <c r="M11" s="16">
        <v>0.338028169014085</v>
      </c>
      <c r="N11" s="16">
        <v>0.42424242424242398</v>
      </c>
      <c r="O11" s="16">
        <v>0.375</v>
      </c>
      <c r="P11" s="16"/>
      <c r="Q11" s="16">
        <v>0.34593023255813998</v>
      </c>
      <c r="R11" s="16"/>
      <c r="S11" s="16">
        <v>0.33926302414231302</v>
      </c>
      <c r="T11" s="16"/>
      <c r="U11" s="16">
        <v>0.34660033167495902</v>
      </c>
      <c r="V11" s="16"/>
      <c r="W11" s="16">
        <v>0.292682926829268</v>
      </c>
      <c r="X11" s="16"/>
      <c r="Y11" s="16">
        <v>0.34920634920634902</v>
      </c>
      <c r="Z11" s="16">
        <v>0.30681818181818199</v>
      </c>
      <c r="AA11" s="16">
        <v>0.5</v>
      </c>
      <c r="AB11" s="16">
        <v>0.22222222222222199</v>
      </c>
      <c r="AC11" s="16"/>
      <c r="AD11" s="16">
        <v>0.35616438356164398</v>
      </c>
      <c r="AE11" s="16">
        <v>0.344444444444444</v>
      </c>
      <c r="AF11" s="16">
        <v>0.397959183673469</v>
      </c>
      <c r="AG11" s="16">
        <v>0.33888888888888902</v>
      </c>
      <c r="AH11" s="16">
        <v>0.32520325203251998</v>
      </c>
      <c r="AI11" s="16">
        <v>0.273809523809524</v>
      </c>
      <c r="AJ11" s="16">
        <v>0.33695652173912999</v>
      </c>
      <c r="AK11" s="16"/>
      <c r="AL11" s="16">
        <v>0.38596491228070201</v>
      </c>
      <c r="AM11" s="16">
        <v>0.31496062992126</v>
      </c>
      <c r="AN11" s="16">
        <v>0.32126696832579199</v>
      </c>
      <c r="AO11" s="16">
        <v>0.41726618705036</v>
      </c>
      <c r="AP11" s="16">
        <v>0.26315789473684198</v>
      </c>
      <c r="AQ11" s="16">
        <v>0.34</v>
      </c>
      <c r="AR11" s="16">
        <v>0</v>
      </c>
      <c r="AS11" s="16">
        <v>0.266666666666667</v>
      </c>
      <c r="AT11" s="16">
        <v>0.33734939759036098</v>
      </c>
      <c r="AU11" s="16">
        <v>0.53846153846153799</v>
      </c>
      <c r="AV11" s="16">
        <v>0.24242424242424199</v>
      </c>
      <c r="AW11" s="16">
        <v>0.30232558139534899</v>
      </c>
    </row>
    <row r="12" spans="2:49" x14ac:dyDescent="0.35">
      <c r="B12" s="17" t="s">
        <v>461</v>
      </c>
      <c r="C12" s="19">
        <v>0.26691266912669098</v>
      </c>
      <c r="D12" s="19">
        <v>0.17073170731707299</v>
      </c>
      <c r="E12" s="19">
        <v>0.33582089552238797</v>
      </c>
      <c r="F12" s="19">
        <v>0.22689075630252101</v>
      </c>
      <c r="G12" s="19">
        <v>0.21666666666666701</v>
      </c>
      <c r="H12" s="19">
        <v>0.30769230769230799</v>
      </c>
      <c r="I12" s="19">
        <v>0.25757575757575801</v>
      </c>
      <c r="J12" s="19">
        <v>0.26229508196721302</v>
      </c>
      <c r="K12" s="19">
        <v>0.28205128205128199</v>
      </c>
      <c r="L12" s="19">
        <v>0.33750000000000002</v>
      </c>
      <c r="M12" s="19">
        <v>0.309859154929577</v>
      </c>
      <c r="N12" s="19">
        <v>0.18181818181818199</v>
      </c>
      <c r="O12" s="19">
        <v>0.1875</v>
      </c>
      <c r="P12" s="19"/>
      <c r="Q12" s="19">
        <v>0.26598837209302301</v>
      </c>
      <c r="R12" s="19"/>
      <c r="S12" s="19">
        <v>0.26556543837357</v>
      </c>
      <c r="T12" s="19"/>
      <c r="U12" s="19">
        <v>0.257048092868988</v>
      </c>
      <c r="V12" s="19"/>
      <c r="W12" s="19">
        <v>0.17073170731707299</v>
      </c>
      <c r="X12" s="19"/>
      <c r="Y12" s="19">
        <v>0.273809523809524</v>
      </c>
      <c r="Z12" s="19">
        <v>0.24242424242424199</v>
      </c>
      <c r="AA12" s="19">
        <v>0.27777777777777801</v>
      </c>
      <c r="AB12" s="19">
        <v>0.55555555555555602</v>
      </c>
      <c r="AC12" s="19"/>
      <c r="AD12" s="19">
        <v>0.25342465753424698</v>
      </c>
      <c r="AE12" s="19">
        <v>0.27777777777777801</v>
      </c>
      <c r="AF12" s="19">
        <v>0.27551020408163301</v>
      </c>
      <c r="AG12" s="19">
        <v>0.266666666666667</v>
      </c>
      <c r="AH12" s="19">
        <v>0.284552845528455</v>
      </c>
      <c r="AI12" s="19">
        <v>0.25</v>
      </c>
      <c r="AJ12" s="19">
        <v>0.26086956521739102</v>
      </c>
      <c r="AK12" s="19"/>
      <c r="AL12" s="19">
        <v>0.22807017543859601</v>
      </c>
      <c r="AM12" s="19">
        <v>0.220472440944882</v>
      </c>
      <c r="AN12" s="19">
        <v>0.31674208144796401</v>
      </c>
      <c r="AO12" s="19">
        <v>0.23741007194244601</v>
      </c>
      <c r="AP12" s="19">
        <v>0.26315789473684198</v>
      </c>
      <c r="AQ12" s="19">
        <v>0.22</v>
      </c>
      <c r="AR12" s="19">
        <v>0.5</v>
      </c>
      <c r="AS12" s="19">
        <v>0.266666666666667</v>
      </c>
      <c r="AT12" s="19">
        <v>0.28915662650602397</v>
      </c>
      <c r="AU12" s="19">
        <v>0.230769230769231</v>
      </c>
      <c r="AV12" s="19">
        <v>0.24242424242424199</v>
      </c>
      <c r="AW12" s="19">
        <v>0.30232558139534899</v>
      </c>
    </row>
    <row r="13" spans="2:49" x14ac:dyDescent="0.35">
      <c r="B13" s="17" t="s">
        <v>462</v>
      </c>
      <c r="C13" s="19">
        <v>6.1500615006150096E-3</v>
      </c>
      <c r="D13" s="19">
        <v>2.4390243902439001E-2</v>
      </c>
      <c r="E13" s="19">
        <v>7.4626865671641798E-3</v>
      </c>
      <c r="F13" s="19">
        <v>0</v>
      </c>
      <c r="G13" s="19">
        <v>0</v>
      </c>
      <c r="H13" s="19">
        <v>0</v>
      </c>
      <c r="I13" s="19">
        <v>0</v>
      </c>
      <c r="J13" s="19">
        <v>1.63934426229508E-2</v>
      </c>
      <c r="K13" s="19">
        <v>0</v>
      </c>
      <c r="L13" s="19">
        <v>0</v>
      </c>
      <c r="M13" s="19">
        <v>0</v>
      </c>
      <c r="N13" s="19">
        <v>0</v>
      </c>
      <c r="O13" s="19">
        <v>6.25E-2</v>
      </c>
      <c r="P13" s="19"/>
      <c r="Q13" s="19">
        <v>4.3604651162790697E-3</v>
      </c>
      <c r="R13" s="19"/>
      <c r="S13" s="19">
        <v>5.0825921219822103E-3</v>
      </c>
      <c r="T13" s="19"/>
      <c r="U13" s="19">
        <v>4.97512437810945E-3</v>
      </c>
      <c r="V13" s="19"/>
      <c r="W13" s="19">
        <v>0</v>
      </c>
      <c r="X13" s="19"/>
      <c r="Y13" s="19">
        <v>3.9682539682539698E-3</v>
      </c>
      <c r="Z13" s="19">
        <v>1.13636363636364E-2</v>
      </c>
      <c r="AA13" s="19">
        <v>0</v>
      </c>
      <c r="AB13" s="19">
        <v>0</v>
      </c>
      <c r="AC13" s="19"/>
      <c r="AD13" s="19">
        <v>0</v>
      </c>
      <c r="AE13" s="19">
        <v>1.1111111111111099E-2</v>
      </c>
      <c r="AF13" s="19">
        <v>0</v>
      </c>
      <c r="AG13" s="19">
        <v>1.1111111111111099E-2</v>
      </c>
      <c r="AH13" s="19">
        <v>0</v>
      </c>
      <c r="AI13" s="19">
        <v>0</v>
      </c>
      <c r="AJ13" s="19">
        <v>2.1739130434782601E-2</v>
      </c>
      <c r="AK13" s="19"/>
      <c r="AL13" s="19">
        <v>1.7543859649122799E-2</v>
      </c>
      <c r="AM13" s="19">
        <v>7.8740157480314994E-3</v>
      </c>
      <c r="AN13" s="19">
        <v>0</v>
      </c>
      <c r="AO13" s="19">
        <v>1.4388489208633099E-2</v>
      </c>
      <c r="AP13" s="19">
        <v>0</v>
      </c>
      <c r="AQ13" s="19">
        <v>0</v>
      </c>
      <c r="AR13" s="19">
        <v>0</v>
      </c>
      <c r="AS13" s="19">
        <v>0</v>
      </c>
      <c r="AT13" s="19">
        <v>0</v>
      </c>
      <c r="AU13" s="19">
        <v>0</v>
      </c>
      <c r="AV13" s="19">
        <v>0</v>
      </c>
      <c r="AW13" s="19">
        <v>2.32558139534884E-2</v>
      </c>
    </row>
    <row r="14" spans="2:49" x14ac:dyDescent="0.35">
      <c r="B14" s="17" t="s">
        <v>463</v>
      </c>
      <c r="C14" s="20">
        <v>0.42558425584255799</v>
      </c>
      <c r="D14" s="20">
        <v>0.32926829268292701</v>
      </c>
      <c r="E14" s="20">
        <v>0.47761194029850801</v>
      </c>
      <c r="F14" s="20">
        <v>0.42016806722689098</v>
      </c>
      <c r="G14" s="20">
        <v>0.31666666666666698</v>
      </c>
      <c r="H14" s="20">
        <v>0.46153846153846201</v>
      </c>
      <c r="I14" s="20">
        <v>0.34848484848484801</v>
      </c>
      <c r="J14" s="20">
        <v>0.29508196721311503</v>
      </c>
      <c r="K14" s="20">
        <v>0.58974358974358998</v>
      </c>
      <c r="L14" s="20">
        <v>0.55000000000000004</v>
      </c>
      <c r="M14" s="20">
        <v>0.47887323943662002</v>
      </c>
      <c r="N14" s="20">
        <v>0.42424242424242398</v>
      </c>
      <c r="O14" s="20">
        <v>0.375</v>
      </c>
      <c r="P14" s="20"/>
      <c r="Q14" s="20">
        <v>0.42441860465116299</v>
      </c>
      <c r="R14" s="20"/>
      <c r="S14" s="20">
        <v>0.419313850063532</v>
      </c>
      <c r="T14" s="20"/>
      <c r="U14" s="20">
        <v>0.411276948590381</v>
      </c>
      <c r="V14" s="20"/>
      <c r="W14" s="20">
        <v>0.26016260162601601</v>
      </c>
      <c r="X14" s="20"/>
      <c r="Y14" s="20">
        <v>0.43849206349206299</v>
      </c>
      <c r="Z14" s="20">
        <v>0.35606060606060602</v>
      </c>
      <c r="AA14" s="20">
        <v>0.66666666666666696</v>
      </c>
      <c r="AB14" s="20">
        <v>0.77777777777777801</v>
      </c>
      <c r="AC14" s="20"/>
      <c r="AD14" s="20">
        <v>0.43835616438356201</v>
      </c>
      <c r="AE14" s="20">
        <v>0.422222222222222</v>
      </c>
      <c r="AF14" s="20">
        <v>0.47959183673469402</v>
      </c>
      <c r="AG14" s="20">
        <v>0.42777777777777798</v>
      </c>
      <c r="AH14" s="20">
        <v>0.47154471544715398</v>
      </c>
      <c r="AI14" s="20">
        <v>0.273809523809524</v>
      </c>
      <c r="AJ14" s="20">
        <v>0.42391304347826098</v>
      </c>
      <c r="AK14" s="20"/>
      <c r="AL14" s="20">
        <v>0.36842105263157898</v>
      </c>
      <c r="AM14" s="20">
        <v>0.35433070866141703</v>
      </c>
      <c r="AN14" s="20">
        <v>0.47058823529411797</v>
      </c>
      <c r="AO14" s="20">
        <v>0.48920863309352502</v>
      </c>
      <c r="AP14" s="20">
        <v>0.21052631578947401</v>
      </c>
      <c r="AQ14" s="20">
        <v>0.28000000000000003</v>
      </c>
      <c r="AR14" s="20">
        <v>0.5</v>
      </c>
      <c r="AS14" s="20">
        <v>0.33333333333333298</v>
      </c>
      <c r="AT14" s="20">
        <v>0.45783132530120502</v>
      </c>
      <c r="AU14" s="20">
        <v>0.61538461538461497</v>
      </c>
      <c r="AV14" s="20">
        <v>0.30303030303030298</v>
      </c>
      <c r="AW14" s="20">
        <v>0.48837209302325602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H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8" width="20.7265625" customWidth="1"/>
  </cols>
  <sheetData>
    <row r="2" spans="2:8" ht="40" customHeight="1" x14ac:dyDescent="0.35">
      <c r="D2" s="31" t="s">
        <v>464</v>
      </c>
      <c r="E2" s="27"/>
      <c r="F2" s="27"/>
      <c r="G2" s="27"/>
      <c r="H2" s="27"/>
    </row>
    <row r="6" spans="2:8" ht="50" customHeight="1" x14ac:dyDescent="0.35">
      <c r="B6" s="22" t="s">
        <v>14</v>
      </c>
      <c r="C6" s="22" t="s">
        <v>483</v>
      </c>
      <c r="D6" s="22" t="s">
        <v>484</v>
      </c>
      <c r="E6" s="22" t="s">
        <v>485</v>
      </c>
      <c r="F6" s="22" t="s">
        <v>486</v>
      </c>
      <c r="G6" s="22" t="s">
        <v>487</v>
      </c>
    </row>
    <row r="7" spans="2:8" x14ac:dyDescent="0.35">
      <c r="B7" s="17" t="s">
        <v>457</v>
      </c>
      <c r="C7" s="16">
        <v>1.1070110701107E-2</v>
      </c>
      <c r="D7" s="16">
        <v>1.4760147601476E-2</v>
      </c>
      <c r="E7" s="16">
        <v>6.1500615006150096E-3</v>
      </c>
      <c r="F7" s="16">
        <v>1.1070110701107E-2</v>
      </c>
      <c r="G7" s="16">
        <v>2.9520295202952001E-2</v>
      </c>
    </row>
    <row r="8" spans="2:8" x14ac:dyDescent="0.35">
      <c r="B8" s="17" t="s">
        <v>458</v>
      </c>
      <c r="C8" s="16">
        <v>1.8450184501845001E-2</v>
      </c>
      <c r="D8" s="16">
        <v>5.28905289052891E-2</v>
      </c>
      <c r="E8" s="16">
        <v>1.230012300123E-2</v>
      </c>
      <c r="F8" s="16">
        <v>3.8130381303813E-2</v>
      </c>
      <c r="G8" s="16">
        <v>7.6260762607626098E-2</v>
      </c>
    </row>
    <row r="9" spans="2:8" x14ac:dyDescent="0.35">
      <c r="B9" s="17" t="s">
        <v>459</v>
      </c>
      <c r="C9" s="16">
        <v>0.111931119311193</v>
      </c>
      <c r="D9" s="16">
        <v>0.21525215252152499</v>
      </c>
      <c r="E9" s="16">
        <v>8.7330873308733098E-2</v>
      </c>
      <c r="F9" s="16">
        <v>0.188191881918819</v>
      </c>
      <c r="G9" s="16">
        <v>0.24723247232472301</v>
      </c>
    </row>
    <row r="10" spans="2:8" x14ac:dyDescent="0.35">
      <c r="B10" s="17" t="s">
        <v>460</v>
      </c>
      <c r="C10" s="16">
        <v>0.36900369003689998</v>
      </c>
      <c r="D10" s="16">
        <v>0.39606396063960603</v>
      </c>
      <c r="E10" s="16">
        <v>0.44526445264452602</v>
      </c>
      <c r="F10" s="16">
        <v>0.398523985239852</v>
      </c>
      <c r="G10" s="16">
        <v>0.429274292742927</v>
      </c>
    </row>
    <row r="11" spans="2:8" x14ac:dyDescent="0.35">
      <c r="B11" s="21" t="s">
        <v>461</v>
      </c>
      <c r="C11" s="19">
        <v>0.482164821648217</v>
      </c>
      <c r="D11" s="19">
        <v>0.31365313653136501</v>
      </c>
      <c r="E11" s="19">
        <v>0.44034440344403403</v>
      </c>
      <c r="F11" s="19">
        <v>0.35547355473554698</v>
      </c>
      <c r="G11" s="19">
        <v>0.205412054120541</v>
      </c>
    </row>
    <row r="12" spans="2:8" x14ac:dyDescent="0.35">
      <c r="B12" s="21" t="s">
        <v>462</v>
      </c>
      <c r="C12" s="19">
        <v>7.3800738007380098E-3</v>
      </c>
      <c r="D12" s="19">
        <v>7.3800738007380098E-3</v>
      </c>
      <c r="E12" s="19">
        <v>8.61008610086101E-3</v>
      </c>
      <c r="F12" s="19">
        <v>8.61008610086101E-3</v>
      </c>
      <c r="G12" s="19">
        <v>1.230012300123E-2</v>
      </c>
    </row>
    <row r="13" spans="2:8" x14ac:dyDescent="0.35">
      <c r="B13" s="21" t="s">
        <v>463</v>
      </c>
      <c r="C13" s="20">
        <v>0.82164821648216502</v>
      </c>
      <c r="D13" s="20">
        <v>0.64206642066420705</v>
      </c>
      <c r="E13" s="20">
        <v>0.867158671586716</v>
      </c>
      <c r="F13" s="20">
        <v>0.70479704797048004</v>
      </c>
      <c r="G13" s="20">
        <v>0.52890528905289103</v>
      </c>
    </row>
    <row r="14" spans="2:8" x14ac:dyDescent="0.35">
      <c r="B14" s="15"/>
      <c r="C14" s="15"/>
      <c r="D14" s="15"/>
      <c r="E14" s="15"/>
      <c r="F14" s="15"/>
      <c r="G14" s="15"/>
    </row>
    <row r="15" spans="2:8" x14ac:dyDescent="0.35">
      <c r="B15" t="s">
        <v>66</v>
      </c>
    </row>
    <row r="16" spans="2:8" x14ac:dyDescent="0.35">
      <c r="B16" t="s">
        <v>67</v>
      </c>
    </row>
    <row r="20" spans="2:2" x14ac:dyDescent="0.35">
      <c r="B20"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W1646"/>
  <sheetViews>
    <sheetView showGridLines="0" workbookViewId="0">
      <pane xSplit="2" ySplit="7" topLeftCell="C672" activePane="bottomRight" state="frozen"/>
      <selection pane="topRight"/>
      <selection pane="bottomLeft"/>
      <selection pane="bottomRight" activeCell="B672" sqref="B672"/>
    </sheetView>
  </sheetViews>
  <sheetFormatPr defaultColWidth="10.90625" defaultRowHeight="14.5" x14ac:dyDescent="0.35"/>
  <cols>
    <col min="2" max="2" width="20.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26" t="s">
        <v>987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2"/>
      <c r="C5" s="12"/>
      <c r="D5" s="29" t="s">
        <v>56</v>
      </c>
      <c r="E5" s="29"/>
      <c r="F5" s="29"/>
      <c r="G5" s="29"/>
      <c r="H5" s="29"/>
      <c r="I5" s="29"/>
      <c r="J5" s="29"/>
      <c r="K5" s="29"/>
      <c r="L5" s="29"/>
      <c r="M5" s="29"/>
      <c r="N5" s="29"/>
      <c r="O5" s="29"/>
      <c r="P5" s="12"/>
      <c r="Q5" s="29" t="s">
        <v>57</v>
      </c>
      <c r="R5" s="12"/>
      <c r="S5" s="29" t="s">
        <v>58</v>
      </c>
      <c r="T5" s="12"/>
      <c r="U5" s="29" t="s">
        <v>59</v>
      </c>
      <c r="V5" s="12"/>
      <c r="W5" s="29" t="s">
        <v>60</v>
      </c>
      <c r="X5" s="12"/>
      <c r="Y5" s="29" t="s">
        <v>61</v>
      </c>
      <c r="Z5" s="29"/>
      <c r="AA5" s="29"/>
      <c r="AB5" s="29"/>
      <c r="AC5" s="12"/>
      <c r="AD5" s="29" t="s">
        <v>62</v>
      </c>
      <c r="AE5" s="29"/>
      <c r="AF5" s="29"/>
      <c r="AG5" s="29"/>
      <c r="AH5" s="29"/>
      <c r="AI5" s="29"/>
      <c r="AJ5" s="29"/>
      <c r="AK5" s="12"/>
      <c r="AL5" s="29" t="s">
        <v>63</v>
      </c>
      <c r="AM5" s="29"/>
      <c r="AN5" s="29"/>
      <c r="AO5" s="29"/>
      <c r="AP5" s="29"/>
      <c r="AQ5" s="29"/>
      <c r="AR5" s="29"/>
      <c r="AS5" s="29"/>
      <c r="AT5" s="29"/>
      <c r="AU5" s="29"/>
      <c r="AV5" s="29"/>
      <c r="AW5" s="29"/>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2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ht="20" customHeight="1" x14ac:dyDescent="0.35"/>
    <row r="10" spans="2:49" x14ac:dyDescent="0.35">
      <c r="B10" s="6" t="s">
        <v>64</v>
      </c>
    </row>
    <row r="11" spans="2:49" x14ac:dyDescent="0.35">
      <c r="B11" s="25" t="s">
        <v>65</v>
      </c>
    </row>
    <row r="12" spans="2:49" x14ac:dyDescent="0.35">
      <c r="B12" t="s">
        <v>25</v>
      </c>
      <c r="C12" s="16">
        <v>8.7330873308733098E-2</v>
      </c>
      <c r="D12" s="16">
        <v>0</v>
      </c>
      <c r="E12" s="16">
        <v>0</v>
      </c>
      <c r="F12" s="16">
        <v>0</v>
      </c>
      <c r="G12" s="16">
        <v>0</v>
      </c>
      <c r="H12" s="16">
        <v>0</v>
      </c>
      <c r="I12" s="16">
        <v>0</v>
      </c>
      <c r="J12" s="16">
        <v>0</v>
      </c>
      <c r="K12" s="16">
        <v>0</v>
      </c>
      <c r="L12" s="16">
        <v>0</v>
      </c>
      <c r="M12" s="16">
        <v>1</v>
      </c>
      <c r="N12" s="16">
        <v>0</v>
      </c>
      <c r="O12" s="16">
        <v>0</v>
      </c>
      <c r="P12" s="16"/>
      <c r="Q12" s="16">
        <v>7.5581395348837205E-2</v>
      </c>
      <c r="R12" s="16"/>
      <c r="S12" s="16">
        <v>8.6404066073697605E-2</v>
      </c>
      <c r="T12" s="16"/>
      <c r="U12" s="16">
        <v>7.1310116086235498E-2</v>
      </c>
      <c r="V12" s="16"/>
      <c r="W12" s="16">
        <v>5.6910569105691103E-2</v>
      </c>
      <c r="X12" s="16"/>
      <c r="Y12" s="16">
        <v>9.1269841269841306E-2</v>
      </c>
      <c r="Z12" s="16">
        <v>7.5757575757575801E-2</v>
      </c>
      <c r="AA12" s="16">
        <v>8.3333333333333301E-2</v>
      </c>
      <c r="AB12" s="16">
        <v>0.22222222222222199</v>
      </c>
      <c r="AC12" s="16"/>
      <c r="AD12" s="16">
        <v>7.5342465753424695E-2</v>
      </c>
      <c r="AE12" s="16">
        <v>0.1</v>
      </c>
      <c r="AF12" s="16">
        <v>8.1632653061224497E-2</v>
      </c>
      <c r="AG12" s="16">
        <v>9.44444444444444E-2</v>
      </c>
      <c r="AH12" s="16">
        <v>0.105691056910569</v>
      </c>
      <c r="AI12" s="16">
        <v>5.95238095238095E-2</v>
      </c>
      <c r="AJ12" s="16">
        <v>8.6956521739130405E-2</v>
      </c>
      <c r="AK12" s="16"/>
      <c r="AL12" s="16">
        <v>0.12280701754386</v>
      </c>
      <c r="AM12" s="16">
        <v>0.110236220472441</v>
      </c>
      <c r="AN12" s="16">
        <v>6.7873303167420795E-2</v>
      </c>
      <c r="AO12" s="16">
        <v>6.4748201438848907E-2</v>
      </c>
      <c r="AP12" s="16">
        <v>5.2631578947368397E-2</v>
      </c>
      <c r="AQ12" s="16">
        <v>0.04</v>
      </c>
      <c r="AR12" s="16">
        <v>0</v>
      </c>
      <c r="AS12" s="16">
        <v>0</v>
      </c>
      <c r="AT12" s="16">
        <v>0.120481927710843</v>
      </c>
      <c r="AU12" s="16">
        <v>0.15384615384615399</v>
      </c>
      <c r="AV12" s="16">
        <v>0.15151515151515199</v>
      </c>
      <c r="AW12" s="16">
        <v>0.13953488372093001</v>
      </c>
    </row>
    <row r="13" spans="2:49" x14ac:dyDescent="0.35">
      <c r="B13" t="s">
        <v>27</v>
      </c>
      <c r="C13" s="16">
        <v>1.9680196801967999E-2</v>
      </c>
      <c r="D13" s="16">
        <v>0</v>
      </c>
      <c r="E13" s="16">
        <v>0</v>
      </c>
      <c r="F13" s="16">
        <v>0</v>
      </c>
      <c r="G13" s="16">
        <v>0</v>
      </c>
      <c r="H13" s="16">
        <v>0</v>
      </c>
      <c r="I13" s="16">
        <v>0</v>
      </c>
      <c r="J13" s="16">
        <v>0</v>
      </c>
      <c r="K13" s="16">
        <v>0</v>
      </c>
      <c r="L13" s="16">
        <v>0</v>
      </c>
      <c r="M13" s="16">
        <v>0</v>
      </c>
      <c r="N13" s="16">
        <v>0</v>
      </c>
      <c r="O13" s="16">
        <v>1</v>
      </c>
      <c r="P13" s="16"/>
      <c r="Q13" s="16">
        <v>2.0348837209302299E-2</v>
      </c>
      <c r="R13" s="16"/>
      <c r="S13" s="16">
        <v>2.0330368487928799E-2</v>
      </c>
      <c r="T13" s="16"/>
      <c r="U13" s="16">
        <v>1.49253731343284E-2</v>
      </c>
      <c r="V13" s="16"/>
      <c r="W13" s="16">
        <v>3.2520325203252001E-2</v>
      </c>
      <c r="X13" s="16"/>
      <c r="Y13" s="16">
        <v>2.18253968253968E-2</v>
      </c>
      <c r="Z13" s="16">
        <v>1.8939393939393898E-2</v>
      </c>
      <c r="AA13" s="16">
        <v>0</v>
      </c>
      <c r="AB13" s="16">
        <v>0</v>
      </c>
      <c r="AC13" s="16"/>
      <c r="AD13" s="16">
        <v>1.3698630136986301E-2</v>
      </c>
      <c r="AE13" s="16">
        <v>3.3333333333333298E-2</v>
      </c>
      <c r="AF13" s="16">
        <v>1.02040816326531E-2</v>
      </c>
      <c r="AG13" s="16">
        <v>2.2222222222222199E-2</v>
      </c>
      <c r="AH13" s="16">
        <v>3.2520325203252001E-2</v>
      </c>
      <c r="AI13" s="16">
        <v>1.1904761904761901E-2</v>
      </c>
      <c r="AJ13" s="16">
        <v>1.0869565217391301E-2</v>
      </c>
      <c r="AK13" s="16"/>
      <c r="AL13" s="16">
        <v>1.7543859649122799E-2</v>
      </c>
      <c r="AM13" s="16">
        <v>7.8740157480314994E-3</v>
      </c>
      <c r="AN13" s="16">
        <v>1.8099547511312201E-2</v>
      </c>
      <c r="AO13" s="16">
        <v>2.15827338129496E-2</v>
      </c>
      <c r="AP13" s="16">
        <v>5.2631578947368397E-2</v>
      </c>
      <c r="AQ13" s="16">
        <v>0</v>
      </c>
      <c r="AR13" s="16">
        <v>0</v>
      </c>
      <c r="AS13" s="16">
        <v>0</v>
      </c>
      <c r="AT13" s="16">
        <v>6.02409638554217E-2</v>
      </c>
      <c r="AU13" s="16">
        <v>0</v>
      </c>
      <c r="AV13" s="16">
        <v>3.03030303030303E-2</v>
      </c>
      <c r="AW13" s="16">
        <v>0</v>
      </c>
    </row>
    <row r="14" spans="2:49" x14ac:dyDescent="0.35">
      <c r="B14" t="s">
        <v>26</v>
      </c>
      <c r="C14" s="16">
        <v>4.0590405904058997E-2</v>
      </c>
      <c r="D14" s="16">
        <v>0</v>
      </c>
      <c r="E14" s="16">
        <v>0</v>
      </c>
      <c r="F14" s="16">
        <v>0</v>
      </c>
      <c r="G14" s="16">
        <v>0</v>
      </c>
      <c r="H14" s="16">
        <v>0</v>
      </c>
      <c r="I14" s="16">
        <v>0</v>
      </c>
      <c r="J14" s="16">
        <v>0</v>
      </c>
      <c r="K14" s="16">
        <v>0</v>
      </c>
      <c r="L14" s="16">
        <v>0</v>
      </c>
      <c r="M14" s="16">
        <v>0</v>
      </c>
      <c r="N14" s="16">
        <v>1</v>
      </c>
      <c r="O14" s="16">
        <v>0</v>
      </c>
      <c r="P14" s="16"/>
      <c r="Q14" s="16">
        <v>4.0697674418604703E-2</v>
      </c>
      <c r="R14" s="16"/>
      <c r="S14" s="16">
        <v>4.0660736975857703E-2</v>
      </c>
      <c r="T14" s="16"/>
      <c r="U14" s="16">
        <v>4.3117744610281901E-2</v>
      </c>
      <c r="V14" s="16"/>
      <c r="W14" s="16">
        <v>3.2520325203252001E-2</v>
      </c>
      <c r="X14" s="16"/>
      <c r="Y14" s="16">
        <v>4.5634920634920598E-2</v>
      </c>
      <c r="Z14" s="16">
        <v>3.7878787878787901E-2</v>
      </c>
      <c r="AA14" s="16">
        <v>0</v>
      </c>
      <c r="AB14" s="16">
        <v>0</v>
      </c>
      <c r="AC14" s="16"/>
      <c r="AD14" s="16">
        <v>4.7945205479452101E-2</v>
      </c>
      <c r="AE14" s="16">
        <v>2.2222222222222199E-2</v>
      </c>
      <c r="AF14" s="16">
        <v>2.04081632653061E-2</v>
      </c>
      <c r="AG14" s="16">
        <v>4.4444444444444398E-2</v>
      </c>
      <c r="AH14" s="16">
        <v>4.8780487804878099E-2</v>
      </c>
      <c r="AI14" s="16">
        <v>5.95238095238095E-2</v>
      </c>
      <c r="AJ14" s="16">
        <v>3.2608695652173898E-2</v>
      </c>
      <c r="AK14" s="16"/>
      <c r="AL14" s="16">
        <v>7.0175438596491196E-2</v>
      </c>
      <c r="AM14" s="16">
        <v>3.1496062992125998E-2</v>
      </c>
      <c r="AN14" s="16">
        <v>5.8823529411764698E-2</v>
      </c>
      <c r="AO14" s="16">
        <v>2.15827338129496E-2</v>
      </c>
      <c r="AP14" s="16">
        <v>5.2631578947368397E-2</v>
      </c>
      <c r="AQ14" s="16">
        <v>0.04</v>
      </c>
      <c r="AR14" s="16">
        <v>0</v>
      </c>
      <c r="AS14" s="16">
        <v>0</v>
      </c>
      <c r="AT14" s="16">
        <v>2.40963855421687E-2</v>
      </c>
      <c r="AU14" s="16">
        <v>0</v>
      </c>
      <c r="AV14" s="16">
        <v>6.0606060606060601E-2</v>
      </c>
      <c r="AW14" s="16">
        <v>4.6511627906976702E-2</v>
      </c>
    </row>
    <row r="15" spans="2:49" x14ac:dyDescent="0.35">
      <c r="B15" t="s">
        <v>23</v>
      </c>
      <c r="C15" s="16">
        <v>4.7970479704797099E-2</v>
      </c>
      <c r="D15" s="16">
        <v>0</v>
      </c>
      <c r="E15" s="16">
        <v>0</v>
      </c>
      <c r="F15" s="16">
        <v>0</v>
      </c>
      <c r="G15" s="16">
        <v>0</v>
      </c>
      <c r="H15" s="16">
        <v>0</v>
      </c>
      <c r="I15" s="16">
        <v>0</v>
      </c>
      <c r="J15" s="16">
        <v>0</v>
      </c>
      <c r="K15" s="16">
        <v>1</v>
      </c>
      <c r="L15" s="16">
        <v>0</v>
      </c>
      <c r="M15" s="16">
        <v>0</v>
      </c>
      <c r="N15" s="16">
        <v>0</v>
      </c>
      <c r="O15" s="16">
        <v>0</v>
      </c>
      <c r="P15" s="16"/>
      <c r="Q15" s="16">
        <v>3.92441860465116E-2</v>
      </c>
      <c r="R15" s="16"/>
      <c r="S15" s="16">
        <v>4.70139771283355E-2</v>
      </c>
      <c r="T15" s="16"/>
      <c r="U15" s="16">
        <v>3.4825870646766198E-2</v>
      </c>
      <c r="V15" s="16"/>
      <c r="W15" s="16">
        <v>4.0650406504064998E-2</v>
      </c>
      <c r="X15" s="16"/>
      <c r="Y15" s="16">
        <v>4.96031746031746E-2</v>
      </c>
      <c r="Z15" s="16">
        <v>5.3030303030302997E-2</v>
      </c>
      <c r="AA15" s="16">
        <v>0</v>
      </c>
      <c r="AB15" s="16">
        <v>0</v>
      </c>
      <c r="AC15" s="16"/>
      <c r="AD15" s="16">
        <v>3.42465753424658E-2</v>
      </c>
      <c r="AE15" s="16">
        <v>6.6666666666666693E-2</v>
      </c>
      <c r="AF15" s="16">
        <v>5.10204081632653E-2</v>
      </c>
      <c r="AG15" s="16">
        <v>5.5555555555555601E-2</v>
      </c>
      <c r="AH15" s="16">
        <v>7.3170731707317097E-2</v>
      </c>
      <c r="AI15" s="16">
        <v>3.5714285714285698E-2</v>
      </c>
      <c r="AJ15" s="16">
        <v>1.0869565217391301E-2</v>
      </c>
      <c r="AK15" s="16"/>
      <c r="AL15" s="16">
        <v>7.0175438596491196E-2</v>
      </c>
      <c r="AM15" s="16">
        <v>7.8740157480314994E-3</v>
      </c>
      <c r="AN15" s="16">
        <v>4.0723981900452497E-2</v>
      </c>
      <c r="AO15" s="16">
        <v>2.15827338129496E-2</v>
      </c>
      <c r="AP15" s="16">
        <v>5.2631578947368397E-2</v>
      </c>
      <c r="AQ15" s="16">
        <v>0.04</v>
      </c>
      <c r="AR15" s="16">
        <v>0</v>
      </c>
      <c r="AS15" s="16">
        <v>0</v>
      </c>
      <c r="AT15" s="16">
        <v>8.4337349397590397E-2</v>
      </c>
      <c r="AU15" s="16">
        <v>0</v>
      </c>
      <c r="AV15" s="16">
        <v>0.12121212121212099</v>
      </c>
      <c r="AW15" s="16">
        <v>0.13953488372093001</v>
      </c>
    </row>
    <row r="16" spans="2:49" x14ac:dyDescent="0.35">
      <c r="B16" t="s">
        <v>24</v>
      </c>
      <c r="C16" s="16">
        <v>9.8400984009840098E-2</v>
      </c>
      <c r="D16" s="16">
        <v>0</v>
      </c>
      <c r="E16" s="16">
        <v>0</v>
      </c>
      <c r="F16" s="16">
        <v>0</v>
      </c>
      <c r="G16" s="16">
        <v>0</v>
      </c>
      <c r="H16" s="16">
        <v>0</v>
      </c>
      <c r="I16" s="16">
        <v>0</v>
      </c>
      <c r="J16" s="16">
        <v>0</v>
      </c>
      <c r="K16" s="16">
        <v>0</v>
      </c>
      <c r="L16" s="16">
        <v>1</v>
      </c>
      <c r="M16" s="16">
        <v>0</v>
      </c>
      <c r="N16" s="16">
        <v>0</v>
      </c>
      <c r="O16" s="16">
        <v>0</v>
      </c>
      <c r="P16" s="16"/>
      <c r="Q16" s="16">
        <v>0.104651162790698</v>
      </c>
      <c r="R16" s="16"/>
      <c r="S16" s="16">
        <v>0.10165184243964399</v>
      </c>
      <c r="T16" s="16"/>
      <c r="U16" s="16">
        <v>0.10116086235489199</v>
      </c>
      <c r="V16" s="16"/>
      <c r="W16" s="16">
        <v>6.50406504065041E-2</v>
      </c>
      <c r="X16" s="16"/>
      <c r="Y16" s="16">
        <v>9.1269841269841306E-2</v>
      </c>
      <c r="Z16" s="16">
        <v>9.4696969696969696E-2</v>
      </c>
      <c r="AA16" s="16">
        <v>0.22222222222222199</v>
      </c>
      <c r="AB16" s="16">
        <v>0.11111111111111099</v>
      </c>
      <c r="AC16" s="16"/>
      <c r="AD16" s="16">
        <v>7.5342465753424695E-2</v>
      </c>
      <c r="AE16" s="16">
        <v>8.8888888888888906E-2</v>
      </c>
      <c r="AF16" s="16">
        <v>0.11224489795918401</v>
      </c>
      <c r="AG16" s="16">
        <v>8.3333333333333301E-2</v>
      </c>
      <c r="AH16" s="16">
        <v>0.105691056910569</v>
      </c>
      <c r="AI16" s="16">
        <v>0.15476190476190499</v>
      </c>
      <c r="AJ16" s="16">
        <v>9.7826086956521702E-2</v>
      </c>
      <c r="AK16" s="16"/>
      <c r="AL16" s="16">
        <v>8.7719298245614002E-2</v>
      </c>
      <c r="AM16" s="16">
        <v>9.4488188976377993E-2</v>
      </c>
      <c r="AN16" s="16">
        <v>9.0497737556561098E-2</v>
      </c>
      <c r="AO16" s="16">
        <v>0.100719424460432</v>
      </c>
      <c r="AP16" s="16">
        <v>0</v>
      </c>
      <c r="AQ16" s="16">
        <v>0.06</v>
      </c>
      <c r="AR16" s="16">
        <v>0</v>
      </c>
      <c r="AS16" s="16">
        <v>0.33333333333333298</v>
      </c>
      <c r="AT16" s="16">
        <v>0.120481927710843</v>
      </c>
      <c r="AU16" s="16">
        <v>0.15384615384615399</v>
      </c>
      <c r="AV16" s="16">
        <v>6.0606060606060601E-2</v>
      </c>
      <c r="AW16" s="16">
        <v>6.9767441860465101E-2</v>
      </c>
    </row>
    <row r="17" spans="2:49" x14ac:dyDescent="0.35">
      <c r="B17" t="s">
        <v>22</v>
      </c>
      <c r="C17" s="16">
        <v>7.50307503075031E-2</v>
      </c>
      <c r="D17" s="16">
        <v>0</v>
      </c>
      <c r="E17" s="16">
        <v>0</v>
      </c>
      <c r="F17" s="16">
        <v>0</v>
      </c>
      <c r="G17" s="16">
        <v>0</v>
      </c>
      <c r="H17" s="16">
        <v>0</v>
      </c>
      <c r="I17" s="16">
        <v>0</v>
      </c>
      <c r="J17" s="16">
        <v>1</v>
      </c>
      <c r="K17" s="16">
        <v>0</v>
      </c>
      <c r="L17" s="16">
        <v>0</v>
      </c>
      <c r="M17" s="16">
        <v>0</v>
      </c>
      <c r="N17" s="16">
        <v>0</v>
      </c>
      <c r="O17" s="16">
        <v>0</v>
      </c>
      <c r="P17" s="16"/>
      <c r="Q17" s="16">
        <v>7.5581395348837205E-2</v>
      </c>
      <c r="R17" s="16"/>
      <c r="S17" s="16">
        <v>7.6238881829733193E-2</v>
      </c>
      <c r="T17" s="16"/>
      <c r="U17" s="16">
        <v>8.12603648424544E-2</v>
      </c>
      <c r="V17" s="16"/>
      <c r="W17" s="16">
        <v>8.9430894308943104E-2</v>
      </c>
      <c r="X17" s="16"/>
      <c r="Y17" s="16">
        <v>7.1428571428571397E-2</v>
      </c>
      <c r="Z17" s="16">
        <v>7.1969696969697003E-2</v>
      </c>
      <c r="AA17" s="16">
        <v>0.13888888888888901</v>
      </c>
      <c r="AB17" s="16">
        <v>0.11111111111111099</v>
      </c>
      <c r="AC17" s="16"/>
      <c r="AD17" s="16">
        <v>6.8493150684931503E-2</v>
      </c>
      <c r="AE17" s="16">
        <v>7.7777777777777807E-2</v>
      </c>
      <c r="AF17" s="16">
        <v>0.102040816326531</v>
      </c>
      <c r="AG17" s="16">
        <v>6.1111111111111102E-2</v>
      </c>
      <c r="AH17" s="16">
        <v>7.3170731707317097E-2</v>
      </c>
      <c r="AI17" s="16">
        <v>8.3333333333333301E-2</v>
      </c>
      <c r="AJ17" s="16">
        <v>7.6086956521739094E-2</v>
      </c>
      <c r="AK17" s="16"/>
      <c r="AL17" s="16">
        <v>5.2631578947368397E-2</v>
      </c>
      <c r="AM17" s="16">
        <v>0.102362204724409</v>
      </c>
      <c r="AN17" s="16">
        <v>9.0497737556561098E-2</v>
      </c>
      <c r="AO17" s="16">
        <v>7.1942446043165506E-2</v>
      </c>
      <c r="AP17" s="16">
        <v>0.105263157894737</v>
      </c>
      <c r="AQ17" s="16">
        <v>0.06</v>
      </c>
      <c r="AR17" s="16">
        <v>0</v>
      </c>
      <c r="AS17" s="16">
        <v>0</v>
      </c>
      <c r="AT17" s="16">
        <v>3.6144578313252997E-2</v>
      </c>
      <c r="AU17" s="16">
        <v>0.230769230769231</v>
      </c>
      <c r="AV17" s="16">
        <v>6.0606060606060601E-2</v>
      </c>
      <c r="AW17" s="16">
        <v>4.6511627906976702E-2</v>
      </c>
    </row>
    <row r="18" spans="2:49" x14ac:dyDescent="0.35">
      <c r="B18" t="s">
        <v>20</v>
      </c>
      <c r="C18" s="16">
        <v>6.39606396063961E-2</v>
      </c>
      <c r="D18" s="16">
        <v>0</v>
      </c>
      <c r="E18" s="16">
        <v>0</v>
      </c>
      <c r="F18" s="16">
        <v>0</v>
      </c>
      <c r="G18" s="16">
        <v>0</v>
      </c>
      <c r="H18" s="16">
        <v>1</v>
      </c>
      <c r="I18" s="16">
        <v>0</v>
      </c>
      <c r="J18" s="16">
        <v>0</v>
      </c>
      <c r="K18" s="16">
        <v>0</v>
      </c>
      <c r="L18" s="16">
        <v>0</v>
      </c>
      <c r="M18" s="16">
        <v>0</v>
      </c>
      <c r="N18" s="16">
        <v>0</v>
      </c>
      <c r="O18" s="16">
        <v>0</v>
      </c>
      <c r="P18" s="16"/>
      <c r="Q18" s="16">
        <v>5.9593023255813997E-2</v>
      </c>
      <c r="R18" s="16"/>
      <c r="S18" s="16">
        <v>6.0991105463786499E-2</v>
      </c>
      <c r="T18" s="16"/>
      <c r="U18" s="16">
        <v>6.1359867330016603E-2</v>
      </c>
      <c r="V18" s="16"/>
      <c r="W18" s="16">
        <v>8.9430894308943104E-2</v>
      </c>
      <c r="X18" s="16"/>
      <c r="Y18" s="16">
        <v>6.3492063492063502E-2</v>
      </c>
      <c r="Z18" s="16">
        <v>6.8181818181818205E-2</v>
      </c>
      <c r="AA18" s="16">
        <v>5.5555555555555601E-2</v>
      </c>
      <c r="AB18" s="16">
        <v>0</v>
      </c>
      <c r="AC18" s="16"/>
      <c r="AD18" s="16">
        <v>7.5342465753424695E-2</v>
      </c>
      <c r="AE18" s="16">
        <v>6.6666666666666693E-2</v>
      </c>
      <c r="AF18" s="16">
        <v>9.1836734693877597E-2</v>
      </c>
      <c r="AG18" s="16">
        <v>6.1111111111111102E-2</v>
      </c>
      <c r="AH18" s="16">
        <v>4.8780487804878099E-2</v>
      </c>
      <c r="AI18" s="16">
        <v>3.5714285714285698E-2</v>
      </c>
      <c r="AJ18" s="16">
        <v>6.5217391304347797E-2</v>
      </c>
      <c r="AK18" s="16"/>
      <c r="AL18" s="16">
        <v>5.2631578947368397E-2</v>
      </c>
      <c r="AM18" s="16">
        <v>5.5118110236220499E-2</v>
      </c>
      <c r="AN18" s="16">
        <v>6.7873303167420795E-2</v>
      </c>
      <c r="AO18" s="16">
        <v>7.9136690647481994E-2</v>
      </c>
      <c r="AP18" s="16">
        <v>5.2631578947368397E-2</v>
      </c>
      <c r="AQ18" s="16">
        <v>0.02</v>
      </c>
      <c r="AR18" s="16">
        <v>0</v>
      </c>
      <c r="AS18" s="16">
        <v>6.6666666666666693E-2</v>
      </c>
      <c r="AT18" s="16">
        <v>3.6144578313252997E-2</v>
      </c>
      <c r="AU18" s="16">
        <v>7.69230769230769E-2</v>
      </c>
      <c r="AV18" s="16">
        <v>6.0606060606060601E-2</v>
      </c>
      <c r="AW18" s="16">
        <v>0.116279069767442</v>
      </c>
    </row>
    <row r="19" spans="2:49" x14ac:dyDescent="0.35">
      <c r="B19" t="s">
        <v>21</v>
      </c>
      <c r="C19" s="16">
        <v>8.1180811808118106E-2</v>
      </c>
      <c r="D19" s="16">
        <v>0</v>
      </c>
      <c r="E19" s="16">
        <v>0</v>
      </c>
      <c r="F19" s="16">
        <v>0</v>
      </c>
      <c r="G19" s="16">
        <v>0</v>
      </c>
      <c r="H19" s="16">
        <v>0</v>
      </c>
      <c r="I19" s="16">
        <v>1</v>
      </c>
      <c r="J19" s="16">
        <v>0</v>
      </c>
      <c r="K19" s="16">
        <v>0</v>
      </c>
      <c r="L19" s="16">
        <v>0</v>
      </c>
      <c r="M19" s="16">
        <v>0</v>
      </c>
      <c r="N19" s="16">
        <v>0</v>
      </c>
      <c r="O19" s="16">
        <v>0</v>
      </c>
      <c r="P19" s="16"/>
      <c r="Q19" s="16">
        <v>8.57558139534884E-2</v>
      </c>
      <c r="R19" s="16"/>
      <c r="S19" s="16">
        <v>8.25921219822109E-2</v>
      </c>
      <c r="T19" s="16"/>
      <c r="U19" s="16">
        <v>8.12603648424544E-2</v>
      </c>
      <c r="V19" s="16"/>
      <c r="W19" s="16">
        <v>8.1300813008130093E-2</v>
      </c>
      <c r="X19" s="16"/>
      <c r="Y19" s="16">
        <v>7.9365079365079402E-2</v>
      </c>
      <c r="Z19" s="16">
        <v>7.9545454545454503E-2</v>
      </c>
      <c r="AA19" s="16">
        <v>5.5555555555555601E-2</v>
      </c>
      <c r="AB19" s="16">
        <v>0.33333333333333298</v>
      </c>
      <c r="AC19" s="16"/>
      <c r="AD19" s="16">
        <v>8.9041095890410996E-2</v>
      </c>
      <c r="AE19" s="16">
        <v>0.11111111111111099</v>
      </c>
      <c r="AF19" s="16">
        <v>5.10204081632653E-2</v>
      </c>
      <c r="AG19" s="16">
        <v>8.8888888888888906E-2</v>
      </c>
      <c r="AH19" s="16">
        <v>9.7560975609756101E-2</v>
      </c>
      <c r="AI19" s="16">
        <v>3.5714285714285698E-2</v>
      </c>
      <c r="AJ19" s="16">
        <v>7.6086956521739094E-2</v>
      </c>
      <c r="AK19" s="16"/>
      <c r="AL19" s="16">
        <v>0.175438596491228</v>
      </c>
      <c r="AM19" s="16">
        <v>3.1496062992125998E-2</v>
      </c>
      <c r="AN19" s="16">
        <v>0.108597285067873</v>
      </c>
      <c r="AO19" s="16">
        <v>7.1942446043165506E-2</v>
      </c>
      <c r="AP19" s="16">
        <v>5.2631578947368397E-2</v>
      </c>
      <c r="AQ19" s="16">
        <v>0.06</v>
      </c>
      <c r="AR19" s="16">
        <v>0</v>
      </c>
      <c r="AS19" s="16">
        <v>6.6666666666666693E-2</v>
      </c>
      <c r="AT19" s="16">
        <v>9.6385542168674704E-2</v>
      </c>
      <c r="AU19" s="16">
        <v>7.69230769230769E-2</v>
      </c>
      <c r="AV19" s="16">
        <v>6.0606060606060601E-2</v>
      </c>
      <c r="AW19" s="16">
        <v>2.32558139534884E-2</v>
      </c>
    </row>
    <row r="20" spans="2:49" x14ac:dyDescent="0.35">
      <c r="B20" t="s">
        <v>19</v>
      </c>
      <c r="C20" s="16">
        <v>7.3800738007380101E-2</v>
      </c>
      <c r="D20" s="16">
        <v>0</v>
      </c>
      <c r="E20" s="16">
        <v>0</v>
      </c>
      <c r="F20" s="16">
        <v>0</v>
      </c>
      <c r="G20" s="16">
        <v>1</v>
      </c>
      <c r="H20" s="16">
        <v>0</v>
      </c>
      <c r="I20" s="16">
        <v>0</v>
      </c>
      <c r="J20" s="16">
        <v>0</v>
      </c>
      <c r="K20" s="16">
        <v>0</v>
      </c>
      <c r="L20" s="16">
        <v>0</v>
      </c>
      <c r="M20" s="16">
        <v>0</v>
      </c>
      <c r="N20" s="16">
        <v>0</v>
      </c>
      <c r="O20" s="16">
        <v>0</v>
      </c>
      <c r="P20" s="16"/>
      <c r="Q20" s="16">
        <v>8.1395348837209294E-2</v>
      </c>
      <c r="R20" s="16"/>
      <c r="S20" s="16">
        <v>7.2426937738246502E-2</v>
      </c>
      <c r="T20" s="16"/>
      <c r="U20" s="16">
        <v>8.45771144278607E-2</v>
      </c>
      <c r="V20" s="16"/>
      <c r="W20" s="16">
        <v>7.3170731707317097E-2</v>
      </c>
      <c r="X20" s="16"/>
      <c r="Y20" s="16">
        <v>8.7301587301587297E-2</v>
      </c>
      <c r="Z20" s="16">
        <v>5.6818181818181802E-2</v>
      </c>
      <c r="AA20" s="16">
        <v>2.7777777777777801E-2</v>
      </c>
      <c r="AB20" s="16">
        <v>0</v>
      </c>
      <c r="AC20" s="16"/>
      <c r="AD20" s="16">
        <v>9.5890410958904104E-2</v>
      </c>
      <c r="AE20" s="16">
        <v>7.7777777777777807E-2</v>
      </c>
      <c r="AF20" s="16">
        <v>9.1836734693877597E-2</v>
      </c>
      <c r="AG20" s="16">
        <v>7.7777777777777807E-2</v>
      </c>
      <c r="AH20" s="16">
        <v>4.0650406504064998E-2</v>
      </c>
      <c r="AI20" s="16">
        <v>0.107142857142857</v>
      </c>
      <c r="AJ20" s="16">
        <v>2.1739130434782601E-2</v>
      </c>
      <c r="AK20" s="16"/>
      <c r="AL20" s="16">
        <v>1.7543859649122799E-2</v>
      </c>
      <c r="AM20" s="16">
        <v>6.2992125984251995E-2</v>
      </c>
      <c r="AN20" s="16">
        <v>6.3348416289592799E-2</v>
      </c>
      <c r="AO20" s="16">
        <v>0.115107913669065</v>
      </c>
      <c r="AP20" s="16">
        <v>0.157894736842105</v>
      </c>
      <c r="AQ20" s="16">
        <v>0.22</v>
      </c>
      <c r="AR20" s="16">
        <v>0</v>
      </c>
      <c r="AS20" s="16">
        <v>0</v>
      </c>
      <c r="AT20" s="16">
        <v>6.02409638554217E-2</v>
      </c>
      <c r="AU20" s="16">
        <v>0</v>
      </c>
      <c r="AV20" s="16">
        <v>3.03030303030303E-2</v>
      </c>
      <c r="AW20" s="16">
        <v>2.32558139534884E-2</v>
      </c>
    </row>
    <row r="21" spans="2:49" x14ac:dyDescent="0.35">
      <c r="B21" t="s">
        <v>16</v>
      </c>
      <c r="C21" s="16">
        <v>0.100861008610086</v>
      </c>
      <c r="D21" s="16">
        <v>1</v>
      </c>
      <c r="E21" s="16">
        <v>0</v>
      </c>
      <c r="F21" s="16">
        <v>0</v>
      </c>
      <c r="G21" s="16">
        <v>0</v>
      </c>
      <c r="H21" s="16">
        <v>0</v>
      </c>
      <c r="I21" s="16">
        <v>0</v>
      </c>
      <c r="J21" s="16">
        <v>0</v>
      </c>
      <c r="K21" s="16">
        <v>0</v>
      </c>
      <c r="L21" s="16">
        <v>0</v>
      </c>
      <c r="M21" s="16">
        <v>0</v>
      </c>
      <c r="N21" s="16">
        <v>0</v>
      </c>
      <c r="O21" s="16">
        <v>0</v>
      </c>
      <c r="P21" s="16"/>
      <c r="Q21" s="16">
        <v>0.101744186046512</v>
      </c>
      <c r="R21" s="16"/>
      <c r="S21" s="16">
        <v>0.100381194409149</v>
      </c>
      <c r="T21" s="16"/>
      <c r="U21" s="16">
        <v>9.9502487562189101E-2</v>
      </c>
      <c r="V21" s="16"/>
      <c r="W21" s="16">
        <v>8.1300813008130093E-2</v>
      </c>
      <c r="X21" s="16"/>
      <c r="Y21" s="16">
        <v>8.3333333333333301E-2</v>
      </c>
      <c r="Z21" s="16">
        <v>0.12878787878787901</v>
      </c>
      <c r="AA21" s="16">
        <v>0.13888888888888901</v>
      </c>
      <c r="AB21" s="16">
        <v>0.11111111111111099</v>
      </c>
      <c r="AC21" s="16"/>
      <c r="AD21" s="16">
        <v>0.123287671232877</v>
      </c>
      <c r="AE21" s="16">
        <v>5.5555555555555601E-2</v>
      </c>
      <c r="AF21" s="16">
        <v>0.102040816326531</v>
      </c>
      <c r="AG21" s="16">
        <v>7.7777777777777807E-2</v>
      </c>
      <c r="AH21" s="16">
        <v>8.9430894308943104E-2</v>
      </c>
      <c r="AI21" s="16">
        <v>0.107142857142857</v>
      </c>
      <c r="AJ21" s="16">
        <v>0.16304347826087001</v>
      </c>
      <c r="AK21" s="16"/>
      <c r="AL21" s="16">
        <v>0.12280701754386</v>
      </c>
      <c r="AM21" s="16">
        <v>0.12598425196850399</v>
      </c>
      <c r="AN21" s="16">
        <v>5.4298642533936702E-2</v>
      </c>
      <c r="AO21" s="16">
        <v>0.13669064748201401</v>
      </c>
      <c r="AP21" s="16">
        <v>5.2631578947368397E-2</v>
      </c>
      <c r="AQ21" s="16">
        <v>0.12</v>
      </c>
      <c r="AR21" s="16">
        <v>0.5</v>
      </c>
      <c r="AS21" s="16">
        <v>0.133333333333333</v>
      </c>
      <c r="AT21" s="16">
        <v>0.120481927710843</v>
      </c>
      <c r="AU21" s="16">
        <v>0.230769230769231</v>
      </c>
      <c r="AV21" s="16">
        <v>3.03030303030303E-2</v>
      </c>
      <c r="AW21" s="16">
        <v>9.3023255813953501E-2</v>
      </c>
    </row>
    <row r="22" spans="2:49" x14ac:dyDescent="0.35">
      <c r="B22" t="s">
        <v>17</v>
      </c>
      <c r="C22" s="16">
        <v>0.16482164821648199</v>
      </c>
      <c r="D22" s="16">
        <v>0</v>
      </c>
      <c r="E22" s="16">
        <v>1</v>
      </c>
      <c r="F22" s="16">
        <v>0</v>
      </c>
      <c r="G22" s="16">
        <v>0</v>
      </c>
      <c r="H22" s="16">
        <v>0</v>
      </c>
      <c r="I22" s="16">
        <v>0</v>
      </c>
      <c r="J22" s="16">
        <v>0</v>
      </c>
      <c r="K22" s="16">
        <v>0</v>
      </c>
      <c r="L22" s="16">
        <v>0</v>
      </c>
      <c r="M22" s="16">
        <v>0</v>
      </c>
      <c r="N22" s="16">
        <v>0</v>
      </c>
      <c r="O22" s="16">
        <v>0</v>
      </c>
      <c r="P22" s="16"/>
      <c r="Q22" s="16">
        <v>0.17151162790697699</v>
      </c>
      <c r="R22" s="16"/>
      <c r="S22" s="16">
        <v>0.166454891994917</v>
      </c>
      <c r="T22" s="16"/>
      <c r="U22" s="16">
        <v>0.175787728026534</v>
      </c>
      <c r="V22" s="16"/>
      <c r="W22" s="16">
        <v>0.18699186991869901</v>
      </c>
      <c r="X22" s="16"/>
      <c r="Y22" s="16">
        <v>0.16468253968254001</v>
      </c>
      <c r="Z22" s="16">
        <v>0.170454545454545</v>
      </c>
      <c r="AA22" s="16">
        <v>0.13888888888888901</v>
      </c>
      <c r="AB22" s="16">
        <v>0.11111111111111099</v>
      </c>
      <c r="AC22" s="16"/>
      <c r="AD22" s="16">
        <v>0.116438356164384</v>
      </c>
      <c r="AE22" s="16">
        <v>0.18888888888888899</v>
      </c>
      <c r="AF22" s="16">
        <v>0.15306122448979601</v>
      </c>
      <c r="AG22" s="16">
        <v>0.16111111111111101</v>
      </c>
      <c r="AH22" s="16">
        <v>0.17886178861788599</v>
      </c>
      <c r="AI22" s="16">
        <v>0.202380952380952</v>
      </c>
      <c r="AJ22" s="16">
        <v>0.184782608695652</v>
      </c>
      <c r="AK22" s="16"/>
      <c r="AL22" s="16">
        <v>0.105263157894737</v>
      </c>
      <c r="AM22" s="16">
        <v>0.244094488188976</v>
      </c>
      <c r="AN22" s="16">
        <v>0.19004524886877799</v>
      </c>
      <c r="AO22" s="16">
        <v>0.13669064748201401</v>
      </c>
      <c r="AP22" s="16">
        <v>0.21052631578947401</v>
      </c>
      <c r="AQ22" s="16">
        <v>0.14000000000000001</v>
      </c>
      <c r="AR22" s="16">
        <v>0</v>
      </c>
      <c r="AS22" s="16">
        <v>0.133333333333333</v>
      </c>
      <c r="AT22" s="16">
        <v>0.14457831325301199</v>
      </c>
      <c r="AU22" s="16">
        <v>0</v>
      </c>
      <c r="AV22" s="16">
        <v>0.18181818181818199</v>
      </c>
      <c r="AW22" s="16">
        <v>9.3023255813953501E-2</v>
      </c>
    </row>
    <row r="23" spans="2:49" x14ac:dyDescent="0.35">
      <c r="B23" t="s">
        <v>18</v>
      </c>
      <c r="C23" s="16">
        <v>0.146371463714637</v>
      </c>
      <c r="D23" s="16">
        <v>0</v>
      </c>
      <c r="E23" s="16">
        <v>0</v>
      </c>
      <c r="F23" s="16">
        <v>1</v>
      </c>
      <c r="G23" s="16">
        <v>0</v>
      </c>
      <c r="H23" s="16">
        <v>0</v>
      </c>
      <c r="I23" s="16">
        <v>0</v>
      </c>
      <c r="J23" s="16">
        <v>0</v>
      </c>
      <c r="K23" s="16">
        <v>0</v>
      </c>
      <c r="L23" s="16">
        <v>0</v>
      </c>
      <c r="M23" s="16">
        <v>0</v>
      </c>
      <c r="N23" s="16">
        <v>0</v>
      </c>
      <c r="O23" s="16">
        <v>0</v>
      </c>
      <c r="P23" s="16"/>
      <c r="Q23" s="16">
        <v>0.143895348837209</v>
      </c>
      <c r="R23" s="16"/>
      <c r="S23" s="16">
        <v>0.144853875476493</v>
      </c>
      <c r="T23" s="16"/>
      <c r="U23" s="16">
        <v>0.15091210613598699</v>
      </c>
      <c r="V23" s="16"/>
      <c r="W23" s="16">
        <v>0.17073170731707299</v>
      </c>
      <c r="X23" s="16"/>
      <c r="Y23" s="16">
        <v>0.15079365079365101</v>
      </c>
      <c r="Z23" s="16">
        <v>0.14393939393939401</v>
      </c>
      <c r="AA23" s="16">
        <v>0.13888888888888901</v>
      </c>
      <c r="AB23" s="16">
        <v>0</v>
      </c>
      <c r="AC23" s="16"/>
      <c r="AD23" s="16">
        <v>0.184931506849315</v>
      </c>
      <c r="AE23" s="16">
        <v>0.11111111111111099</v>
      </c>
      <c r="AF23" s="16">
        <v>0.13265306122449</v>
      </c>
      <c r="AG23" s="16">
        <v>0.172222222222222</v>
      </c>
      <c r="AH23" s="16">
        <v>0.105691056910569</v>
      </c>
      <c r="AI23" s="16">
        <v>0.107142857142857</v>
      </c>
      <c r="AJ23" s="16">
        <v>0.173913043478261</v>
      </c>
      <c r="AK23" s="16"/>
      <c r="AL23" s="16">
        <v>0.105263157894737</v>
      </c>
      <c r="AM23" s="16">
        <v>0.12598425196850399</v>
      </c>
      <c r="AN23" s="16">
        <v>0.14932126696832601</v>
      </c>
      <c r="AO23" s="16">
        <v>0.15827338129496399</v>
      </c>
      <c r="AP23" s="16">
        <v>0.157894736842105</v>
      </c>
      <c r="AQ23" s="16">
        <v>0.2</v>
      </c>
      <c r="AR23" s="16">
        <v>0.5</v>
      </c>
      <c r="AS23" s="16">
        <v>0.266666666666667</v>
      </c>
      <c r="AT23" s="16">
        <v>9.6385542168674704E-2</v>
      </c>
      <c r="AU23" s="16">
        <v>7.69230769230769E-2</v>
      </c>
      <c r="AV23" s="16">
        <v>0.15151515151515199</v>
      </c>
      <c r="AW23" s="16">
        <v>0.209302325581395</v>
      </c>
    </row>
    <row r="24" spans="2:49" x14ac:dyDescent="0.35">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row>
    <row r="25" spans="2:49" x14ac:dyDescent="0.35">
      <c r="B25" s="6" t="s">
        <v>68</v>
      </c>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row>
    <row r="26" spans="2:49" x14ac:dyDescent="0.35">
      <c r="B26" s="25" t="s">
        <v>65</v>
      </c>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row>
    <row r="27" spans="2:49" x14ac:dyDescent="0.35">
      <c r="B27" t="s">
        <v>17</v>
      </c>
      <c r="C27" s="16">
        <v>0.23370233702337001</v>
      </c>
      <c r="D27" s="16">
        <v>8.5365853658536606E-2</v>
      </c>
      <c r="E27" s="16">
        <v>0.962686567164179</v>
      </c>
      <c r="F27" s="16">
        <v>5.8823529411764698E-2</v>
      </c>
      <c r="G27" s="16">
        <v>0.133333333333333</v>
      </c>
      <c r="H27" s="16">
        <v>7.69230769230769E-2</v>
      </c>
      <c r="I27" s="16">
        <v>9.0909090909090898E-2</v>
      </c>
      <c r="J27" s="16">
        <v>0.13114754098360701</v>
      </c>
      <c r="K27" s="16">
        <v>5.1282051282051301E-2</v>
      </c>
      <c r="L27" s="16">
        <v>8.7499999999999994E-2</v>
      </c>
      <c r="M27" s="16">
        <v>8.4507042253521097E-2</v>
      </c>
      <c r="N27" s="16">
        <v>0.12121212121212099</v>
      </c>
      <c r="O27" s="16">
        <v>0.125</v>
      </c>
      <c r="P27" s="16"/>
      <c r="Q27" s="16">
        <v>0.23837209302325599</v>
      </c>
      <c r="R27" s="16"/>
      <c r="S27" s="16">
        <v>0.23252858958068601</v>
      </c>
      <c r="T27" s="16"/>
      <c r="U27" s="16">
        <v>0.247097844112769</v>
      </c>
      <c r="V27" s="16"/>
      <c r="W27" s="16">
        <v>0.276422764227642</v>
      </c>
      <c r="X27" s="16"/>
      <c r="Y27" s="16">
        <v>0.23214285714285701</v>
      </c>
      <c r="Z27" s="16">
        <v>0.234848484848485</v>
      </c>
      <c r="AA27" s="16">
        <v>0.25</v>
      </c>
      <c r="AB27" s="16">
        <v>0.22222222222222199</v>
      </c>
      <c r="AC27" s="16"/>
      <c r="AD27" s="16">
        <v>0.198630136986301</v>
      </c>
      <c r="AE27" s="16">
        <v>0.3</v>
      </c>
      <c r="AF27" s="16">
        <v>0.22448979591836701</v>
      </c>
      <c r="AG27" s="16">
        <v>0.20555555555555599</v>
      </c>
      <c r="AH27" s="16">
        <v>0.22764227642276399</v>
      </c>
      <c r="AI27" s="16">
        <v>0.26190476190476197</v>
      </c>
      <c r="AJ27" s="16">
        <v>0.27173913043478298</v>
      </c>
      <c r="AK27" s="16"/>
      <c r="AL27" s="16">
        <v>0.105263157894737</v>
      </c>
      <c r="AM27" s="16">
        <v>0.34645669291338599</v>
      </c>
      <c r="AN27" s="16">
        <v>0.239819004524887</v>
      </c>
      <c r="AO27" s="16">
        <v>0.25179856115107901</v>
      </c>
      <c r="AP27" s="16">
        <v>0.31578947368421101</v>
      </c>
      <c r="AQ27" s="16">
        <v>0.2</v>
      </c>
      <c r="AR27" s="16">
        <v>0</v>
      </c>
      <c r="AS27" s="16">
        <v>0.266666666666667</v>
      </c>
      <c r="AT27" s="16">
        <v>0.19277108433734899</v>
      </c>
      <c r="AU27" s="16">
        <v>0.15384615384615399</v>
      </c>
      <c r="AV27" s="16">
        <v>0.18181818181818199</v>
      </c>
      <c r="AW27" s="16">
        <v>0.162790697674419</v>
      </c>
    </row>
    <row r="28" spans="2:49" x14ac:dyDescent="0.35">
      <c r="B28" t="s">
        <v>18</v>
      </c>
      <c r="C28" s="16">
        <v>0.212792127921279</v>
      </c>
      <c r="D28" s="16">
        <v>6.0975609756097601E-2</v>
      </c>
      <c r="E28" s="16">
        <v>9.7014925373134303E-2</v>
      </c>
      <c r="F28" s="16">
        <v>0.94957983193277296</v>
      </c>
      <c r="G28" s="16">
        <v>6.6666666666666693E-2</v>
      </c>
      <c r="H28" s="16">
        <v>7.69230769230769E-2</v>
      </c>
      <c r="I28" s="16">
        <v>7.5757575757575801E-2</v>
      </c>
      <c r="J28" s="16">
        <v>0.13114754098360701</v>
      </c>
      <c r="K28" s="16">
        <v>2.5641025641025599E-2</v>
      </c>
      <c r="L28" s="16">
        <v>8.7499999999999994E-2</v>
      </c>
      <c r="M28" s="16">
        <v>8.4507042253521097E-2</v>
      </c>
      <c r="N28" s="16">
        <v>0.15151515151515199</v>
      </c>
      <c r="O28" s="16">
        <v>0.125</v>
      </c>
      <c r="P28" s="16"/>
      <c r="Q28" s="16">
        <v>0.204941860465116</v>
      </c>
      <c r="R28" s="16"/>
      <c r="S28" s="16">
        <v>0.209656925031766</v>
      </c>
      <c r="T28" s="16"/>
      <c r="U28" s="16">
        <v>0.217247097844113</v>
      </c>
      <c r="V28" s="16"/>
      <c r="W28" s="16">
        <v>0.26829268292682901</v>
      </c>
      <c r="X28" s="16"/>
      <c r="Y28" s="16">
        <v>0.21825396825396801</v>
      </c>
      <c r="Z28" s="16">
        <v>0.21590909090909099</v>
      </c>
      <c r="AA28" s="16">
        <v>0.13888888888888901</v>
      </c>
      <c r="AB28" s="16">
        <v>0.11111111111111099</v>
      </c>
      <c r="AC28" s="16"/>
      <c r="AD28" s="16">
        <v>0.24657534246575299</v>
      </c>
      <c r="AE28" s="16">
        <v>0.211111111111111</v>
      </c>
      <c r="AF28" s="16">
        <v>0.20408163265306101</v>
      </c>
      <c r="AG28" s="16">
        <v>0.22222222222222199</v>
      </c>
      <c r="AH28" s="16">
        <v>0.18699186991869901</v>
      </c>
      <c r="AI28" s="16">
        <v>0.202380952380952</v>
      </c>
      <c r="AJ28" s="16">
        <v>0.19565217391304299</v>
      </c>
      <c r="AK28" s="16"/>
      <c r="AL28" s="16">
        <v>0.12280701754386</v>
      </c>
      <c r="AM28" s="16">
        <v>0.23622047244094499</v>
      </c>
      <c r="AN28" s="16">
        <v>0.194570135746606</v>
      </c>
      <c r="AO28" s="16">
        <v>0.26618705035971202</v>
      </c>
      <c r="AP28" s="16">
        <v>0.26315789473684198</v>
      </c>
      <c r="AQ28" s="16">
        <v>0.2</v>
      </c>
      <c r="AR28" s="16">
        <v>0.5</v>
      </c>
      <c r="AS28" s="16">
        <v>0.4</v>
      </c>
      <c r="AT28" s="16">
        <v>0.132530120481928</v>
      </c>
      <c r="AU28" s="16">
        <v>0.230769230769231</v>
      </c>
      <c r="AV28" s="16">
        <v>0.24242424242424199</v>
      </c>
      <c r="AW28" s="16">
        <v>0.25581395348837199</v>
      </c>
    </row>
    <row r="29" spans="2:49" x14ac:dyDescent="0.35">
      <c r="B29" t="s">
        <v>16</v>
      </c>
      <c r="C29" s="16">
        <v>0.18942189421894201</v>
      </c>
      <c r="D29" s="16">
        <v>0.97560975609756095</v>
      </c>
      <c r="E29" s="16">
        <v>0.171641791044776</v>
      </c>
      <c r="F29" s="16">
        <v>4.20168067226891E-2</v>
      </c>
      <c r="G29" s="16">
        <v>8.3333333333333301E-2</v>
      </c>
      <c r="H29" s="16">
        <v>3.8461538461538498E-2</v>
      </c>
      <c r="I29" s="16">
        <v>9.0909090909090898E-2</v>
      </c>
      <c r="J29" s="16">
        <v>0.114754098360656</v>
      </c>
      <c r="K29" s="16">
        <v>5.1282051282051301E-2</v>
      </c>
      <c r="L29" s="16">
        <v>0.13750000000000001</v>
      </c>
      <c r="M29" s="16">
        <v>8.4507042253521097E-2</v>
      </c>
      <c r="N29" s="16">
        <v>0.15151515151515199</v>
      </c>
      <c r="O29" s="16">
        <v>0.125</v>
      </c>
      <c r="P29" s="16"/>
      <c r="Q29" s="16">
        <v>0.1875</v>
      </c>
      <c r="R29" s="16"/>
      <c r="S29" s="16">
        <v>0.18678526048284599</v>
      </c>
      <c r="T29" s="16"/>
      <c r="U29" s="16">
        <v>0.19402985074626899</v>
      </c>
      <c r="V29" s="16"/>
      <c r="W29" s="16">
        <v>0.17886178861788599</v>
      </c>
      <c r="X29" s="16"/>
      <c r="Y29" s="16">
        <v>0.17460317460317501</v>
      </c>
      <c r="Z29" s="16">
        <v>0.21590909090909099</v>
      </c>
      <c r="AA29" s="16">
        <v>0.194444444444444</v>
      </c>
      <c r="AB29" s="16">
        <v>0.22222222222222199</v>
      </c>
      <c r="AC29" s="16"/>
      <c r="AD29" s="16">
        <v>0.17123287671232901</v>
      </c>
      <c r="AE29" s="16">
        <v>0.18888888888888899</v>
      </c>
      <c r="AF29" s="16">
        <v>0.214285714285714</v>
      </c>
      <c r="AG29" s="16">
        <v>0.172222222222222</v>
      </c>
      <c r="AH29" s="16">
        <v>0.18699186991869901</v>
      </c>
      <c r="AI29" s="16">
        <v>0.17857142857142899</v>
      </c>
      <c r="AJ29" s="16">
        <v>0.23913043478260901</v>
      </c>
      <c r="AK29" s="16"/>
      <c r="AL29" s="16">
        <v>0.157894736842105</v>
      </c>
      <c r="AM29" s="16">
        <v>0.267716535433071</v>
      </c>
      <c r="AN29" s="16">
        <v>0.131221719457014</v>
      </c>
      <c r="AO29" s="16">
        <v>0.24460431654676301</v>
      </c>
      <c r="AP29" s="16">
        <v>0.26315789473684198</v>
      </c>
      <c r="AQ29" s="16">
        <v>0.18</v>
      </c>
      <c r="AR29" s="16">
        <v>0.5</v>
      </c>
      <c r="AS29" s="16">
        <v>0.266666666666667</v>
      </c>
      <c r="AT29" s="16">
        <v>0.14457831325301199</v>
      </c>
      <c r="AU29" s="16">
        <v>0.38461538461538503</v>
      </c>
      <c r="AV29" s="16">
        <v>0.15151515151515199</v>
      </c>
      <c r="AW29" s="16">
        <v>0.162790697674419</v>
      </c>
    </row>
    <row r="30" spans="2:49" x14ac:dyDescent="0.35">
      <c r="B30" t="s">
        <v>24</v>
      </c>
      <c r="C30" s="16">
        <v>0.163591635916359</v>
      </c>
      <c r="D30" s="16">
        <v>4.8780487804878099E-2</v>
      </c>
      <c r="E30" s="16">
        <v>5.9701492537313397E-2</v>
      </c>
      <c r="F30" s="16">
        <v>4.20168067226891E-2</v>
      </c>
      <c r="G30" s="16">
        <v>6.6666666666666693E-2</v>
      </c>
      <c r="H30" s="16">
        <v>1.9230769230769201E-2</v>
      </c>
      <c r="I30" s="16">
        <v>9.0909090909090898E-2</v>
      </c>
      <c r="J30" s="16">
        <v>0.16393442622950799</v>
      </c>
      <c r="K30" s="16">
        <v>0.128205128205128</v>
      </c>
      <c r="L30" s="16">
        <v>0.97499999999999998</v>
      </c>
      <c r="M30" s="16">
        <v>8.4507042253521097E-2</v>
      </c>
      <c r="N30" s="16">
        <v>0.12121212121212099</v>
      </c>
      <c r="O30" s="16">
        <v>0.125</v>
      </c>
      <c r="P30" s="16"/>
      <c r="Q30" s="16">
        <v>0.17296511627906999</v>
      </c>
      <c r="R30" s="16"/>
      <c r="S30" s="16">
        <v>0.166454891994917</v>
      </c>
      <c r="T30" s="16"/>
      <c r="U30" s="16">
        <v>0.174129353233831</v>
      </c>
      <c r="V30" s="16"/>
      <c r="W30" s="16">
        <v>0.16260162601625999</v>
      </c>
      <c r="X30" s="16"/>
      <c r="Y30" s="16">
        <v>0.15476190476190499</v>
      </c>
      <c r="Z30" s="16">
        <v>0.16287878787878801</v>
      </c>
      <c r="AA30" s="16">
        <v>0.27777777777777801</v>
      </c>
      <c r="AB30" s="16">
        <v>0.22222222222222199</v>
      </c>
      <c r="AC30" s="16"/>
      <c r="AD30" s="16">
        <v>0.13013698630136999</v>
      </c>
      <c r="AE30" s="16">
        <v>0.18888888888888899</v>
      </c>
      <c r="AF30" s="16">
        <v>0.17346938775510201</v>
      </c>
      <c r="AG30" s="16">
        <v>0.122222222222222</v>
      </c>
      <c r="AH30" s="16">
        <v>0.18699186991869901</v>
      </c>
      <c r="AI30" s="16">
        <v>0.226190476190476</v>
      </c>
      <c r="AJ30" s="16">
        <v>0.173913043478261</v>
      </c>
      <c r="AK30" s="16"/>
      <c r="AL30" s="16">
        <v>0.12280701754386</v>
      </c>
      <c r="AM30" s="16">
        <v>0.196850393700787</v>
      </c>
      <c r="AN30" s="16">
        <v>0.14027149321266999</v>
      </c>
      <c r="AO30" s="16">
        <v>0.194244604316547</v>
      </c>
      <c r="AP30" s="16">
        <v>0.157894736842105</v>
      </c>
      <c r="AQ30" s="16">
        <v>0.14000000000000001</v>
      </c>
      <c r="AR30" s="16">
        <v>0</v>
      </c>
      <c r="AS30" s="16">
        <v>0.4</v>
      </c>
      <c r="AT30" s="16">
        <v>0.156626506024096</v>
      </c>
      <c r="AU30" s="16">
        <v>0.15384615384615399</v>
      </c>
      <c r="AV30" s="16">
        <v>9.0909090909090898E-2</v>
      </c>
      <c r="AW30" s="16">
        <v>0.116279069767442</v>
      </c>
    </row>
    <row r="31" spans="2:49" x14ac:dyDescent="0.35">
      <c r="B31" t="s">
        <v>21</v>
      </c>
      <c r="C31" s="16">
        <v>0.15375153751537499</v>
      </c>
      <c r="D31" s="16">
        <v>4.8780487804878099E-2</v>
      </c>
      <c r="E31" s="16">
        <v>8.9552238805970102E-2</v>
      </c>
      <c r="F31" s="16">
        <v>4.20168067226891E-2</v>
      </c>
      <c r="G31" s="16">
        <v>6.6666666666666693E-2</v>
      </c>
      <c r="H31" s="16">
        <v>7.69230769230769E-2</v>
      </c>
      <c r="I31" s="16">
        <v>1</v>
      </c>
      <c r="J31" s="16">
        <v>0.13114754098360701</v>
      </c>
      <c r="K31" s="16">
        <v>5.1282051282051301E-2</v>
      </c>
      <c r="L31" s="16">
        <v>8.7499999999999994E-2</v>
      </c>
      <c r="M31" s="16">
        <v>8.4507042253521097E-2</v>
      </c>
      <c r="N31" s="16">
        <v>0.15151515151515199</v>
      </c>
      <c r="O31" s="16">
        <v>0.125</v>
      </c>
      <c r="P31" s="16"/>
      <c r="Q31" s="16">
        <v>0.15406976744185999</v>
      </c>
      <c r="R31" s="16"/>
      <c r="S31" s="16">
        <v>0.15120711562897099</v>
      </c>
      <c r="T31" s="16"/>
      <c r="U31" s="16">
        <v>0.154228855721393</v>
      </c>
      <c r="V31" s="16"/>
      <c r="W31" s="16">
        <v>0.17886178861788599</v>
      </c>
      <c r="X31" s="16"/>
      <c r="Y31" s="16">
        <v>0.146825396825397</v>
      </c>
      <c r="Z31" s="16">
        <v>0.16287878787878801</v>
      </c>
      <c r="AA31" s="16">
        <v>0.11111111111111099</v>
      </c>
      <c r="AB31" s="16">
        <v>0.44444444444444398</v>
      </c>
      <c r="AC31" s="16"/>
      <c r="AD31" s="16">
        <v>0.14383561643835599</v>
      </c>
      <c r="AE31" s="16">
        <v>0.22222222222222199</v>
      </c>
      <c r="AF31" s="16">
        <v>0.13265306122449</v>
      </c>
      <c r="AG31" s="16">
        <v>0.133333333333333</v>
      </c>
      <c r="AH31" s="16">
        <v>0.17886178861788599</v>
      </c>
      <c r="AI31" s="16">
        <v>0.13095238095238099</v>
      </c>
      <c r="AJ31" s="16">
        <v>0.15217391304347799</v>
      </c>
      <c r="AK31" s="16"/>
      <c r="AL31" s="16">
        <v>0.19298245614035101</v>
      </c>
      <c r="AM31" s="16">
        <v>0.16535433070866101</v>
      </c>
      <c r="AN31" s="16">
        <v>0.158371040723982</v>
      </c>
      <c r="AO31" s="16">
        <v>0.17266187050359699</v>
      </c>
      <c r="AP31" s="16">
        <v>0.157894736842105</v>
      </c>
      <c r="AQ31" s="16">
        <v>0.1</v>
      </c>
      <c r="AR31" s="16">
        <v>0</v>
      </c>
      <c r="AS31" s="16">
        <v>0.2</v>
      </c>
      <c r="AT31" s="16">
        <v>0.132530120481928</v>
      </c>
      <c r="AU31" s="16">
        <v>0.230769230769231</v>
      </c>
      <c r="AV31" s="16">
        <v>9.0909090909090898E-2</v>
      </c>
      <c r="AW31" s="16">
        <v>0.116279069767442</v>
      </c>
    </row>
    <row r="32" spans="2:49" x14ac:dyDescent="0.35">
      <c r="B32" t="s">
        <v>19</v>
      </c>
      <c r="C32" s="16">
        <v>0.14514145141451401</v>
      </c>
      <c r="D32" s="16">
        <v>6.0975609756097601E-2</v>
      </c>
      <c r="E32" s="16">
        <v>8.9552238805970102E-2</v>
      </c>
      <c r="F32" s="16">
        <v>4.20168067226891E-2</v>
      </c>
      <c r="G32" s="16">
        <v>0.93333333333333302</v>
      </c>
      <c r="H32" s="16">
        <v>9.6153846153846201E-2</v>
      </c>
      <c r="I32" s="16">
        <v>9.0909090909090898E-2</v>
      </c>
      <c r="J32" s="16">
        <v>0.13114754098360701</v>
      </c>
      <c r="K32" s="16">
        <v>5.1282051282051301E-2</v>
      </c>
      <c r="L32" s="16">
        <v>8.7499999999999994E-2</v>
      </c>
      <c r="M32" s="16">
        <v>8.4507042253521097E-2</v>
      </c>
      <c r="N32" s="16">
        <v>0.12121212121212099</v>
      </c>
      <c r="O32" s="16">
        <v>0.125</v>
      </c>
      <c r="P32" s="16"/>
      <c r="Q32" s="16">
        <v>0.145348837209302</v>
      </c>
      <c r="R32" s="16"/>
      <c r="S32" s="16">
        <v>0.139771283354511</v>
      </c>
      <c r="T32" s="16"/>
      <c r="U32" s="16">
        <v>0.15257048092868999</v>
      </c>
      <c r="V32" s="16"/>
      <c r="W32" s="16">
        <v>0.17886178861788599</v>
      </c>
      <c r="X32" s="16"/>
      <c r="Y32" s="16">
        <v>0.15476190476190499</v>
      </c>
      <c r="Z32" s="16">
        <v>0.13636363636363599</v>
      </c>
      <c r="AA32" s="16">
        <v>8.3333333333333301E-2</v>
      </c>
      <c r="AB32" s="16">
        <v>0.11111111111111099</v>
      </c>
      <c r="AC32" s="16"/>
      <c r="AD32" s="16">
        <v>0.150684931506849</v>
      </c>
      <c r="AE32" s="16">
        <v>0.2</v>
      </c>
      <c r="AF32" s="16">
        <v>0.14285714285714299</v>
      </c>
      <c r="AG32" s="16">
        <v>0.11111111111111099</v>
      </c>
      <c r="AH32" s="16">
        <v>0.146341463414634</v>
      </c>
      <c r="AI32" s="16">
        <v>0.202380952380952</v>
      </c>
      <c r="AJ32" s="16">
        <v>9.7826086956521702E-2</v>
      </c>
      <c r="AK32" s="16"/>
      <c r="AL32" s="16">
        <v>3.5087719298245598E-2</v>
      </c>
      <c r="AM32" s="16">
        <v>0.181102362204724</v>
      </c>
      <c r="AN32" s="16">
        <v>0.108597285067873</v>
      </c>
      <c r="AO32" s="16">
        <v>0.215827338129496</v>
      </c>
      <c r="AP32" s="16">
        <v>0.31578947368421101</v>
      </c>
      <c r="AQ32" s="16">
        <v>0.24</v>
      </c>
      <c r="AR32" s="16">
        <v>0</v>
      </c>
      <c r="AS32" s="16">
        <v>0.133333333333333</v>
      </c>
      <c r="AT32" s="16">
        <v>9.6385542168674704E-2</v>
      </c>
      <c r="AU32" s="16">
        <v>0.230769230769231</v>
      </c>
      <c r="AV32" s="16">
        <v>9.0909090909090898E-2</v>
      </c>
      <c r="AW32" s="16">
        <v>0.116279069767442</v>
      </c>
    </row>
    <row r="33" spans="2:49" x14ac:dyDescent="0.35">
      <c r="B33" t="s">
        <v>20</v>
      </c>
      <c r="C33" s="16">
        <v>0.138991389913899</v>
      </c>
      <c r="D33" s="16">
        <v>4.8780487804878099E-2</v>
      </c>
      <c r="E33" s="16">
        <v>6.7164179104477598E-2</v>
      </c>
      <c r="F33" s="16">
        <v>3.3613445378151301E-2</v>
      </c>
      <c r="G33" s="16">
        <v>0.116666666666667</v>
      </c>
      <c r="H33" s="16">
        <v>1</v>
      </c>
      <c r="I33" s="16">
        <v>0.10606060606060599</v>
      </c>
      <c r="J33" s="16">
        <v>0.16393442622950799</v>
      </c>
      <c r="K33" s="16">
        <v>5.1282051282051301E-2</v>
      </c>
      <c r="L33" s="16">
        <v>8.7499999999999994E-2</v>
      </c>
      <c r="M33" s="16">
        <v>8.4507042253521097E-2</v>
      </c>
      <c r="N33" s="16">
        <v>9.0909090909090898E-2</v>
      </c>
      <c r="O33" s="16">
        <v>0.125</v>
      </c>
      <c r="P33" s="16"/>
      <c r="Q33" s="16">
        <v>0.13662790697674401</v>
      </c>
      <c r="R33" s="16"/>
      <c r="S33" s="16">
        <v>0.135959339263024</v>
      </c>
      <c r="T33" s="16"/>
      <c r="U33" s="16">
        <v>0.144278606965174</v>
      </c>
      <c r="V33" s="16"/>
      <c r="W33" s="16">
        <v>0.18699186991869901</v>
      </c>
      <c r="X33" s="16"/>
      <c r="Y33" s="16">
        <v>0.136904761904762</v>
      </c>
      <c r="Z33" s="16">
        <v>0.14393939393939401</v>
      </c>
      <c r="AA33" s="16">
        <v>0.13888888888888901</v>
      </c>
      <c r="AB33" s="16">
        <v>0.11111111111111099</v>
      </c>
      <c r="AC33" s="16"/>
      <c r="AD33" s="16">
        <v>0.13013698630136999</v>
      </c>
      <c r="AE33" s="16">
        <v>0.17777777777777801</v>
      </c>
      <c r="AF33" s="16">
        <v>0.183673469387755</v>
      </c>
      <c r="AG33" s="16">
        <v>0.11111111111111099</v>
      </c>
      <c r="AH33" s="16">
        <v>0.13008130081300801</v>
      </c>
      <c r="AI33" s="16">
        <v>0.119047619047619</v>
      </c>
      <c r="AJ33" s="16">
        <v>0.15217391304347799</v>
      </c>
      <c r="AK33" s="16"/>
      <c r="AL33" s="16">
        <v>8.7719298245614002E-2</v>
      </c>
      <c r="AM33" s="16">
        <v>0.14960629921259799</v>
      </c>
      <c r="AN33" s="16">
        <v>0.122171945701357</v>
      </c>
      <c r="AO33" s="16">
        <v>0.215827338129496</v>
      </c>
      <c r="AP33" s="16">
        <v>0.26315789473684198</v>
      </c>
      <c r="AQ33" s="16">
        <v>0.06</v>
      </c>
      <c r="AR33" s="16">
        <v>0</v>
      </c>
      <c r="AS33" s="16">
        <v>0.2</v>
      </c>
      <c r="AT33" s="16">
        <v>7.2289156626505993E-2</v>
      </c>
      <c r="AU33" s="16">
        <v>0.230769230769231</v>
      </c>
      <c r="AV33" s="16">
        <v>9.0909090909090898E-2</v>
      </c>
      <c r="AW33" s="16">
        <v>0.162790697674419</v>
      </c>
    </row>
    <row r="34" spans="2:49" x14ac:dyDescent="0.35">
      <c r="B34" t="s">
        <v>25</v>
      </c>
      <c r="C34" s="16">
        <v>0.13776137761377599</v>
      </c>
      <c r="D34" s="16">
        <v>4.8780487804878099E-2</v>
      </c>
      <c r="E34" s="16">
        <v>5.22388059701493E-2</v>
      </c>
      <c r="F34" s="16">
        <v>3.3613445378151301E-2</v>
      </c>
      <c r="G34" s="16">
        <v>0.05</v>
      </c>
      <c r="H34" s="16">
        <v>1.9230769230769201E-2</v>
      </c>
      <c r="I34" s="16">
        <v>7.5757575757575801E-2</v>
      </c>
      <c r="J34" s="16">
        <v>9.8360655737704902E-2</v>
      </c>
      <c r="K34" s="16">
        <v>2.5641025641025599E-2</v>
      </c>
      <c r="L34" s="16">
        <v>6.25E-2</v>
      </c>
      <c r="M34" s="16">
        <v>1</v>
      </c>
      <c r="N34" s="16">
        <v>9.0909090909090898E-2</v>
      </c>
      <c r="O34" s="16">
        <v>0.125</v>
      </c>
      <c r="P34" s="16"/>
      <c r="Q34" s="16">
        <v>0.12936046511627899</v>
      </c>
      <c r="R34" s="16"/>
      <c r="S34" s="16">
        <v>0.13850063532401499</v>
      </c>
      <c r="T34" s="16"/>
      <c r="U34" s="16">
        <v>0.12769485903814301</v>
      </c>
      <c r="V34" s="16"/>
      <c r="W34" s="16">
        <v>0.138211382113821</v>
      </c>
      <c r="X34" s="16"/>
      <c r="Y34" s="16">
        <v>0.136904761904762</v>
      </c>
      <c r="Z34" s="16">
        <v>0.13636363636363599</v>
      </c>
      <c r="AA34" s="16">
        <v>0.11111111111111099</v>
      </c>
      <c r="AB34" s="16">
        <v>0.33333333333333298</v>
      </c>
      <c r="AC34" s="16"/>
      <c r="AD34" s="16">
        <v>0.123287671232877</v>
      </c>
      <c r="AE34" s="16">
        <v>0.17777777777777801</v>
      </c>
      <c r="AF34" s="16">
        <v>0.13265306122449</v>
      </c>
      <c r="AG34" s="16">
        <v>0.133333333333333</v>
      </c>
      <c r="AH34" s="16">
        <v>0.154471544715447</v>
      </c>
      <c r="AI34" s="16">
        <v>0.119047619047619</v>
      </c>
      <c r="AJ34" s="16">
        <v>0.13043478260869601</v>
      </c>
      <c r="AK34" s="16"/>
      <c r="AL34" s="16">
        <v>0.140350877192982</v>
      </c>
      <c r="AM34" s="16">
        <v>0.17322834645669299</v>
      </c>
      <c r="AN34" s="16">
        <v>0.108597285067873</v>
      </c>
      <c r="AO34" s="16">
        <v>0.15827338129496399</v>
      </c>
      <c r="AP34" s="16">
        <v>0.105263157894737</v>
      </c>
      <c r="AQ34" s="16">
        <v>0.06</v>
      </c>
      <c r="AR34" s="16">
        <v>0</v>
      </c>
      <c r="AS34" s="16">
        <v>6.6666666666666693E-2</v>
      </c>
      <c r="AT34" s="16">
        <v>0.156626506024096</v>
      </c>
      <c r="AU34" s="16">
        <v>0.230769230769231</v>
      </c>
      <c r="AV34" s="16">
        <v>0.18181818181818199</v>
      </c>
      <c r="AW34" s="16">
        <v>0.186046511627907</v>
      </c>
    </row>
    <row r="35" spans="2:49" x14ac:dyDescent="0.35">
      <c r="B35" t="s">
        <v>22</v>
      </c>
      <c r="C35" s="16">
        <v>0.13530135301353</v>
      </c>
      <c r="D35" s="16">
        <v>4.8780487804878099E-2</v>
      </c>
      <c r="E35" s="16">
        <v>5.9701492537313397E-2</v>
      </c>
      <c r="F35" s="16">
        <v>3.3613445378151301E-2</v>
      </c>
      <c r="G35" s="16">
        <v>0.1</v>
      </c>
      <c r="H35" s="16">
        <v>5.7692307692307702E-2</v>
      </c>
      <c r="I35" s="16">
        <v>7.5757575757575801E-2</v>
      </c>
      <c r="J35" s="16">
        <v>0.96721311475409799</v>
      </c>
      <c r="K35" s="16">
        <v>7.69230769230769E-2</v>
      </c>
      <c r="L35" s="16">
        <v>8.7499999999999994E-2</v>
      </c>
      <c r="M35" s="16">
        <v>7.0422535211267595E-2</v>
      </c>
      <c r="N35" s="16">
        <v>0.12121212121212099</v>
      </c>
      <c r="O35" s="16">
        <v>0.125</v>
      </c>
      <c r="P35" s="16"/>
      <c r="Q35" s="16">
        <v>0.13517441860465099</v>
      </c>
      <c r="R35" s="16"/>
      <c r="S35" s="16">
        <v>0.134688691232529</v>
      </c>
      <c r="T35" s="16"/>
      <c r="U35" s="16">
        <v>0.142620232172471</v>
      </c>
      <c r="V35" s="16"/>
      <c r="W35" s="16">
        <v>0.17073170731707299</v>
      </c>
      <c r="X35" s="16"/>
      <c r="Y35" s="16">
        <v>0.126984126984127</v>
      </c>
      <c r="Z35" s="16">
        <v>0.14393939393939401</v>
      </c>
      <c r="AA35" s="16">
        <v>0.194444444444444</v>
      </c>
      <c r="AB35" s="16">
        <v>0.11111111111111099</v>
      </c>
      <c r="AC35" s="16"/>
      <c r="AD35" s="16">
        <v>0.116438356164384</v>
      </c>
      <c r="AE35" s="16">
        <v>0.16666666666666699</v>
      </c>
      <c r="AF35" s="16">
        <v>0.16326530612244899</v>
      </c>
      <c r="AG35" s="16">
        <v>0.11111111111111099</v>
      </c>
      <c r="AH35" s="16">
        <v>0.146341463414634</v>
      </c>
      <c r="AI35" s="16">
        <v>0.14285714285714299</v>
      </c>
      <c r="AJ35" s="16">
        <v>0.13043478260869601</v>
      </c>
      <c r="AK35" s="16"/>
      <c r="AL35" s="16">
        <v>7.0175438596491196E-2</v>
      </c>
      <c r="AM35" s="16">
        <v>0.20472440944881901</v>
      </c>
      <c r="AN35" s="16">
        <v>0.122171945701357</v>
      </c>
      <c r="AO35" s="16">
        <v>0.17266187050359699</v>
      </c>
      <c r="AP35" s="16">
        <v>0.21052631578947401</v>
      </c>
      <c r="AQ35" s="16">
        <v>0.08</v>
      </c>
      <c r="AR35" s="16">
        <v>0</v>
      </c>
      <c r="AS35" s="16">
        <v>0.133333333333333</v>
      </c>
      <c r="AT35" s="16">
        <v>8.4337349397590397E-2</v>
      </c>
      <c r="AU35" s="16">
        <v>0.38461538461538503</v>
      </c>
      <c r="AV35" s="16">
        <v>9.0909090909090898E-2</v>
      </c>
      <c r="AW35" s="16">
        <v>9.3023255813953501E-2</v>
      </c>
    </row>
    <row r="36" spans="2:49" x14ac:dyDescent="0.35">
      <c r="B36" t="s">
        <v>23</v>
      </c>
      <c r="C36" s="16">
        <v>0.111931119311193</v>
      </c>
      <c r="D36" s="16">
        <v>4.8780487804878099E-2</v>
      </c>
      <c r="E36" s="16">
        <v>6.7164179104477598E-2</v>
      </c>
      <c r="F36" s="16">
        <v>3.3613445378151301E-2</v>
      </c>
      <c r="G36" s="16">
        <v>6.6666666666666693E-2</v>
      </c>
      <c r="H36" s="16">
        <v>1.9230769230769201E-2</v>
      </c>
      <c r="I36" s="16">
        <v>9.0909090909090898E-2</v>
      </c>
      <c r="J36" s="16">
        <v>0.14754098360655701</v>
      </c>
      <c r="K36" s="16">
        <v>0.92307692307692302</v>
      </c>
      <c r="L36" s="16">
        <v>8.7499999999999994E-2</v>
      </c>
      <c r="M36" s="16">
        <v>8.4507042253521097E-2</v>
      </c>
      <c r="N36" s="16">
        <v>9.0909090909090898E-2</v>
      </c>
      <c r="O36" s="16">
        <v>0.125</v>
      </c>
      <c r="P36" s="16"/>
      <c r="Q36" s="16">
        <v>0.104651162790698</v>
      </c>
      <c r="R36" s="16"/>
      <c r="S36" s="16">
        <v>0.109275730622618</v>
      </c>
      <c r="T36" s="16"/>
      <c r="U36" s="16">
        <v>0.104477611940299</v>
      </c>
      <c r="V36" s="16"/>
      <c r="W36" s="16">
        <v>0.13008130081300801</v>
      </c>
      <c r="X36" s="16"/>
      <c r="Y36" s="16">
        <v>0.107142857142857</v>
      </c>
      <c r="Z36" s="16">
        <v>0.12878787878787901</v>
      </c>
      <c r="AA36" s="16">
        <v>5.5555555555555601E-2</v>
      </c>
      <c r="AB36" s="16">
        <v>0.11111111111111099</v>
      </c>
      <c r="AC36" s="16"/>
      <c r="AD36" s="16">
        <v>9.5890410958904104E-2</v>
      </c>
      <c r="AE36" s="16">
        <v>0.14444444444444399</v>
      </c>
      <c r="AF36" s="16">
        <v>0.122448979591837</v>
      </c>
      <c r="AG36" s="16">
        <v>9.44444444444444E-2</v>
      </c>
      <c r="AH36" s="16">
        <v>0.146341463414634</v>
      </c>
      <c r="AI36" s="16">
        <v>0.107142857142857</v>
      </c>
      <c r="AJ36" s="16">
        <v>8.6956521739130405E-2</v>
      </c>
      <c r="AK36" s="16"/>
      <c r="AL36" s="16">
        <v>8.7719298245614002E-2</v>
      </c>
      <c r="AM36" s="16">
        <v>0.110236220472441</v>
      </c>
      <c r="AN36" s="16">
        <v>8.5972850678733004E-2</v>
      </c>
      <c r="AO36" s="16">
        <v>0.12949640287769801</v>
      </c>
      <c r="AP36" s="16">
        <v>0.157894736842105</v>
      </c>
      <c r="AQ36" s="16">
        <v>0.06</v>
      </c>
      <c r="AR36" s="16">
        <v>0</v>
      </c>
      <c r="AS36" s="16">
        <v>0.133333333333333</v>
      </c>
      <c r="AT36" s="16">
        <v>0.120481927710843</v>
      </c>
      <c r="AU36" s="16">
        <v>0.15384615384615399</v>
      </c>
      <c r="AV36" s="16">
        <v>0.15151515151515199</v>
      </c>
      <c r="AW36" s="16">
        <v>0.186046511627907</v>
      </c>
    </row>
    <row r="37" spans="2:49" x14ac:dyDescent="0.35">
      <c r="B37" t="s">
        <v>26</v>
      </c>
      <c r="C37" s="16">
        <v>0.10455104551045501</v>
      </c>
      <c r="D37" s="16">
        <v>4.8780487804878099E-2</v>
      </c>
      <c r="E37" s="16">
        <v>5.22388059701493E-2</v>
      </c>
      <c r="F37" s="16">
        <v>5.0420168067226899E-2</v>
      </c>
      <c r="G37" s="16">
        <v>0.05</v>
      </c>
      <c r="H37" s="16">
        <v>3.8461538461538498E-2</v>
      </c>
      <c r="I37" s="16">
        <v>9.0909090909090898E-2</v>
      </c>
      <c r="J37" s="16">
        <v>0.114754098360656</v>
      </c>
      <c r="K37" s="16">
        <v>5.1282051282051301E-2</v>
      </c>
      <c r="L37" s="16">
        <v>8.7499999999999994E-2</v>
      </c>
      <c r="M37" s="16">
        <v>8.4507042253521097E-2</v>
      </c>
      <c r="N37" s="16">
        <v>1</v>
      </c>
      <c r="O37" s="16">
        <v>0.125</v>
      </c>
      <c r="P37" s="16"/>
      <c r="Q37" s="16">
        <v>0.101744186046512</v>
      </c>
      <c r="R37" s="16"/>
      <c r="S37" s="16">
        <v>0.10292249047014</v>
      </c>
      <c r="T37" s="16"/>
      <c r="U37" s="16">
        <v>0.107794361525705</v>
      </c>
      <c r="V37" s="16"/>
      <c r="W37" s="16">
        <v>0.12195121951219499</v>
      </c>
      <c r="X37" s="16"/>
      <c r="Y37" s="16">
        <v>0.10515873015872999</v>
      </c>
      <c r="Z37" s="16">
        <v>0.109848484848485</v>
      </c>
      <c r="AA37" s="16">
        <v>5.5555555555555601E-2</v>
      </c>
      <c r="AB37" s="16">
        <v>0.11111111111111099</v>
      </c>
      <c r="AC37" s="16"/>
      <c r="AD37" s="16">
        <v>9.5890410958904104E-2</v>
      </c>
      <c r="AE37" s="16">
        <v>0.122222222222222</v>
      </c>
      <c r="AF37" s="16">
        <v>0.102040816326531</v>
      </c>
      <c r="AG37" s="16">
        <v>8.8888888888888906E-2</v>
      </c>
      <c r="AH37" s="16">
        <v>0.13008130081300801</v>
      </c>
      <c r="AI37" s="16">
        <v>0.119047619047619</v>
      </c>
      <c r="AJ37" s="16">
        <v>8.6956521739130405E-2</v>
      </c>
      <c r="AK37" s="16"/>
      <c r="AL37" s="16">
        <v>8.7719298245614002E-2</v>
      </c>
      <c r="AM37" s="16">
        <v>0.118110236220472</v>
      </c>
      <c r="AN37" s="16">
        <v>0.113122171945701</v>
      </c>
      <c r="AO37" s="16">
        <v>0.107913669064748</v>
      </c>
      <c r="AP37" s="16">
        <v>0.21052631578947401</v>
      </c>
      <c r="AQ37" s="16">
        <v>0.08</v>
      </c>
      <c r="AR37" s="16">
        <v>0</v>
      </c>
      <c r="AS37" s="16">
        <v>6.6666666666666693E-2</v>
      </c>
      <c r="AT37" s="16">
        <v>6.02409638554217E-2</v>
      </c>
      <c r="AU37" s="16">
        <v>0.15384615384615399</v>
      </c>
      <c r="AV37" s="16">
        <v>9.0909090909090898E-2</v>
      </c>
      <c r="AW37" s="16">
        <v>0.13953488372093001</v>
      </c>
    </row>
    <row r="38" spans="2:49" x14ac:dyDescent="0.35">
      <c r="B38" t="s">
        <v>27</v>
      </c>
      <c r="C38" s="16">
        <v>6.39606396063961E-2</v>
      </c>
      <c r="D38" s="16">
        <v>3.65853658536585E-2</v>
      </c>
      <c r="E38" s="16">
        <v>4.47761194029851E-2</v>
      </c>
      <c r="F38" s="16">
        <v>3.3613445378151301E-2</v>
      </c>
      <c r="G38" s="16">
        <v>0.05</v>
      </c>
      <c r="H38" s="16">
        <v>0</v>
      </c>
      <c r="I38" s="16">
        <v>4.5454545454545497E-2</v>
      </c>
      <c r="J38" s="16">
        <v>9.8360655737704902E-2</v>
      </c>
      <c r="K38" s="16">
        <v>2.5641025641025599E-2</v>
      </c>
      <c r="L38" s="16">
        <v>0.05</v>
      </c>
      <c r="M38" s="16">
        <v>7.0422535211267595E-2</v>
      </c>
      <c r="N38" s="16">
        <v>3.03030303030303E-2</v>
      </c>
      <c r="O38" s="16">
        <v>1</v>
      </c>
      <c r="P38" s="16"/>
      <c r="Q38" s="16">
        <v>6.3953488372092998E-2</v>
      </c>
      <c r="R38" s="16"/>
      <c r="S38" s="16">
        <v>6.3532401524777599E-2</v>
      </c>
      <c r="T38" s="16"/>
      <c r="U38" s="16">
        <v>6.1359867330016603E-2</v>
      </c>
      <c r="V38" s="16"/>
      <c r="W38" s="16">
        <v>0.12195121951219499</v>
      </c>
      <c r="X38" s="16"/>
      <c r="Y38" s="16">
        <v>6.7460317460317498E-2</v>
      </c>
      <c r="Z38" s="16">
        <v>6.0606060606060601E-2</v>
      </c>
      <c r="AA38" s="16">
        <v>2.7777777777777801E-2</v>
      </c>
      <c r="AB38" s="16">
        <v>0.11111111111111099</v>
      </c>
      <c r="AC38" s="16"/>
      <c r="AD38" s="16">
        <v>4.7945205479452101E-2</v>
      </c>
      <c r="AE38" s="16">
        <v>8.8888888888888906E-2</v>
      </c>
      <c r="AF38" s="16">
        <v>6.1224489795918401E-2</v>
      </c>
      <c r="AG38" s="16">
        <v>5.5555555555555601E-2</v>
      </c>
      <c r="AH38" s="16">
        <v>8.9430894308943104E-2</v>
      </c>
      <c r="AI38" s="16">
        <v>7.1428571428571397E-2</v>
      </c>
      <c r="AJ38" s="16">
        <v>4.3478260869565202E-2</v>
      </c>
      <c r="AK38" s="16"/>
      <c r="AL38" s="16">
        <v>3.5087719298245598E-2</v>
      </c>
      <c r="AM38" s="16">
        <v>7.0866141732283505E-2</v>
      </c>
      <c r="AN38" s="16">
        <v>5.8823529411764698E-2</v>
      </c>
      <c r="AO38" s="16">
        <v>8.6330935251798593E-2</v>
      </c>
      <c r="AP38" s="16">
        <v>0.105263157894737</v>
      </c>
      <c r="AQ38" s="16">
        <v>0.02</v>
      </c>
      <c r="AR38" s="16">
        <v>0</v>
      </c>
      <c r="AS38" s="16">
        <v>6.6666666666666693E-2</v>
      </c>
      <c r="AT38" s="16">
        <v>8.4337349397590397E-2</v>
      </c>
      <c r="AU38" s="16">
        <v>7.69230769230769E-2</v>
      </c>
      <c r="AV38" s="16">
        <v>6.0606060606060601E-2</v>
      </c>
      <c r="AW38" s="16">
        <v>4.6511627906976702E-2</v>
      </c>
    </row>
    <row r="39" spans="2:49" x14ac:dyDescent="0.35">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row>
    <row r="40" spans="2:49" x14ac:dyDescent="0.35">
      <c r="B40" s="6" t="s">
        <v>377</v>
      </c>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row>
    <row r="41" spans="2:49" x14ac:dyDescent="0.35">
      <c r="B41" s="25" t="s">
        <v>65</v>
      </c>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row>
    <row r="42" spans="2:49" x14ac:dyDescent="0.35">
      <c r="B42" t="s">
        <v>69</v>
      </c>
      <c r="C42" s="16">
        <v>0.52890528905289103</v>
      </c>
      <c r="D42" s="16">
        <v>0.47560975609756101</v>
      </c>
      <c r="E42" s="16">
        <v>0.51492537313432796</v>
      </c>
      <c r="F42" s="16">
        <v>0.55462184873949605</v>
      </c>
      <c r="G42" s="16">
        <v>0.46666666666666701</v>
      </c>
      <c r="H42" s="16">
        <v>0.55769230769230804</v>
      </c>
      <c r="I42" s="16">
        <v>0.51515151515151503</v>
      </c>
      <c r="J42" s="16">
        <v>0.57377049180327899</v>
      </c>
      <c r="K42" s="16">
        <v>0.43589743589743601</v>
      </c>
      <c r="L42" s="16">
        <v>0.47499999999999998</v>
      </c>
      <c r="M42" s="16">
        <v>0.647887323943662</v>
      </c>
      <c r="N42" s="16">
        <v>0.69696969696969702</v>
      </c>
      <c r="O42" s="16">
        <v>0.375</v>
      </c>
      <c r="P42" s="16"/>
      <c r="Q42" s="16">
        <v>0.543604651162791</v>
      </c>
      <c r="R42" s="16"/>
      <c r="S42" s="16">
        <v>0.53748411689961895</v>
      </c>
      <c r="T42" s="16"/>
      <c r="U42" s="16">
        <v>0.52072968490878901</v>
      </c>
      <c r="V42" s="16"/>
      <c r="W42" s="16">
        <v>0.52032520325203302</v>
      </c>
      <c r="X42" s="16"/>
      <c r="Y42" s="16">
        <v>0.625</v>
      </c>
      <c r="Z42" s="16">
        <v>0.37121212121212099</v>
      </c>
      <c r="AA42" s="16">
        <v>0.30555555555555602</v>
      </c>
      <c r="AB42" s="16">
        <v>0.66666666666666696</v>
      </c>
      <c r="AC42" s="16"/>
      <c r="AD42" s="16">
        <v>0.54109589041095896</v>
      </c>
      <c r="AE42" s="16">
        <v>0.58888888888888902</v>
      </c>
      <c r="AF42" s="16">
        <v>0.64285714285714302</v>
      </c>
      <c r="AG42" s="16">
        <v>0.66666666666666696</v>
      </c>
      <c r="AH42" s="16">
        <v>0.46341463414634099</v>
      </c>
      <c r="AI42" s="16">
        <v>0.297619047619048</v>
      </c>
      <c r="AJ42" s="16">
        <v>0.35869565217391303</v>
      </c>
      <c r="AK42" s="16"/>
      <c r="AL42" s="16">
        <v>0.33333333333333298</v>
      </c>
      <c r="AM42" s="16">
        <v>0.488188976377953</v>
      </c>
      <c r="AN42" s="16">
        <v>0.52941176470588203</v>
      </c>
      <c r="AO42" s="16">
        <v>0.51079136690647498</v>
      </c>
      <c r="AP42" s="16">
        <v>0.57894736842105299</v>
      </c>
      <c r="AQ42" s="16">
        <v>0.7</v>
      </c>
      <c r="AR42" s="16">
        <v>0</v>
      </c>
      <c r="AS42" s="16">
        <v>0.4</v>
      </c>
      <c r="AT42" s="16">
        <v>0.73493975903614495</v>
      </c>
      <c r="AU42" s="16">
        <v>0.61538461538461497</v>
      </c>
      <c r="AV42" s="16">
        <v>0.75757575757575801</v>
      </c>
      <c r="AW42" s="16">
        <v>0.162790697674419</v>
      </c>
    </row>
    <row r="43" spans="2:49" x14ac:dyDescent="0.35">
      <c r="B43" t="s">
        <v>70</v>
      </c>
      <c r="C43" s="16">
        <v>0.37269372693726899</v>
      </c>
      <c r="D43" s="16">
        <v>0.40243902439024398</v>
      </c>
      <c r="E43" s="16">
        <v>0.41044776119402998</v>
      </c>
      <c r="F43" s="16">
        <v>0.30252100840336099</v>
      </c>
      <c r="G43" s="16">
        <v>0.483333333333333</v>
      </c>
      <c r="H43" s="16">
        <v>0.40384615384615402</v>
      </c>
      <c r="I43" s="16">
        <v>0.34848484848484901</v>
      </c>
      <c r="J43" s="16">
        <v>0.31147540983606598</v>
      </c>
      <c r="K43" s="16">
        <v>0.46153846153846201</v>
      </c>
      <c r="L43" s="16">
        <v>0.4375</v>
      </c>
      <c r="M43" s="16">
        <v>0.23943661971831001</v>
      </c>
      <c r="N43" s="16">
        <v>0.33333333333333298</v>
      </c>
      <c r="O43" s="16">
        <v>0.375</v>
      </c>
      <c r="P43" s="16"/>
      <c r="Q43" s="16">
        <v>0.36482558139534899</v>
      </c>
      <c r="R43" s="16"/>
      <c r="S43" s="16">
        <v>0.36721728081321497</v>
      </c>
      <c r="T43" s="16"/>
      <c r="U43" s="16">
        <v>0.38640132669983401</v>
      </c>
      <c r="V43" s="16"/>
      <c r="W43" s="16">
        <v>0.30894308943089399</v>
      </c>
      <c r="X43" s="16"/>
      <c r="Y43" s="16">
        <v>0.331349206349206</v>
      </c>
      <c r="Z43" s="16">
        <v>0.47727272727272702</v>
      </c>
      <c r="AA43" s="16">
        <v>0.22222222222222199</v>
      </c>
      <c r="AB43" s="16">
        <v>0.22222222222222199</v>
      </c>
      <c r="AC43" s="16"/>
      <c r="AD43" s="16">
        <v>0.39041095890410998</v>
      </c>
      <c r="AE43" s="16">
        <v>0.41111111111111098</v>
      </c>
      <c r="AF43" s="16">
        <v>0.32653061224489799</v>
      </c>
      <c r="AG43" s="16">
        <v>0.26111111111111102</v>
      </c>
      <c r="AH43" s="16">
        <v>0.40650406504065001</v>
      </c>
      <c r="AI43" s="16">
        <v>0.5</v>
      </c>
      <c r="AJ43" s="16">
        <v>0.41304347826087001</v>
      </c>
      <c r="AK43" s="16"/>
      <c r="AL43" s="16">
        <v>0.43859649122806998</v>
      </c>
      <c r="AM43" s="16">
        <v>0.51968503937007904</v>
      </c>
      <c r="AN43" s="16">
        <v>0.35294117647058798</v>
      </c>
      <c r="AO43" s="16">
        <v>0.410071942446043</v>
      </c>
      <c r="AP43" s="16">
        <v>0.31578947368421101</v>
      </c>
      <c r="AQ43" s="16">
        <v>0.24</v>
      </c>
      <c r="AR43" s="16">
        <v>0.5</v>
      </c>
      <c r="AS43" s="16">
        <v>0.4</v>
      </c>
      <c r="AT43" s="16">
        <v>0.16867469879518099</v>
      </c>
      <c r="AU43" s="16">
        <v>0.38461538461538503</v>
      </c>
      <c r="AV43" s="16">
        <v>9.0909090909090898E-2</v>
      </c>
      <c r="AW43" s="16">
        <v>0.62790697674418605</v>
      </c>
    </row>
    <row r="44" spans="2:49" x14ac:dyDescent="0.35">
      <c r="B44" t="s">
        <v>71</v>
      </c>
      <c r="C44" s="16">
        <v>0.265682656826568</v>
      </c>
      <c r="D44" s="16">
        <v>0.24390243902438999</v>
      </c>
      <c r="E44" s="16">
        <v>0.27611940298507498</v>
      </c>
      <c r="F44" s="16">
        <v>0.26890756302521002</v>
      </c>
      <c r="G44" s="16">
        <v>0.33333333333333298</v>
      </c>
      <c r="H44" s="16">
        <v>0.230769230769231</v>
      </c>
      <c r="I44" s="16">
        <v>0.21212121212121199</v>
      </c>
      <c r="J44" s="16">
        <v>0.22950819672131101</v>
      </c>
      <c r="K44" s="16">
        <v>0.17948717948717899</v>
      </c>
      <c r="L44" s="16">
        <v>0.33750000000000002</v>
      </c>
      <c r="M44" s="16">
        <v>0.309859154929577</v>
      </c>
      <c r="N44" s="16">
        <v>0.15151515151515199</v>
      </c>
      <c r="O44" s="16">
        <v>0.375</v>
      </c>
      <c r="P44" s="16"/>
      <c r="Q44" s="16">
        <v>0.26162790697674398</v>
      </c>
      <c r="R44" s="16"/>
      <c r="S44" s="16">
        <v>0.261753494282084</v>
      </c>
      <c r="T44" s="16"/>
      <c r="U44" s="16">
        <v>0.28192371475953598</v>
      </c>
      <c r="V44" s="16"/>
      <c r="W44" s="16">
        <v>0.284552845528455</v>
      </c>
      <c r="X44" s="16"/>
      <c r="Y44" s="16">
        <v>0.204365079365079</v>
      </c>
      <c r="Z44" s="16">
        <v>0.37878787878787901</v>
      </c>
      <c r="AA44" s="16">
        <v>0.33333333333333298</v>
      </c>
      <c r="AB44" s="16">
        <v>0.11111111111111099</v>
      </c>
      <c r="AC44" s="16"/>
      <c r="AD44" s="16">
        <v>0.20547945205479501</v>
      </c>
      <c r="AE44" s="16">
        <v>0.25555555555555598</v>
      </c>
      <c r="AF44" s="16">
        <v>0.22448979591836701</v>
      </c>
      <c r="AG44" s="16">
        <v>0.172222222222222</v>
      </c>
      <c r="AH44" s="16">
        <v>0.30894308943089399</v>
      </c>
      <c r="AI44" s="16">
        <v>0.46428571428571402</v>
      </c>
      <c r="AJ44" s="16">
        <v>0.35869565217391303</v>
      </c>
      <c r="AK44" s="16"/>
      <c r="AL44" s="16">
        <v>0.40350877192982498</v>
      </c>
      <c r="AM44" s="16">
        <v>0.40157480314960597</v>
      </c>
      <c r="AN44" s="16">
        <v>0.19909502262443399</v>
      </c>
      <c r="AO44" s="16">
        <v>0.28776978417266202</v>
      </c>
      <c r="AP44" s="16">
        <v>0.21052631578947401</v>
      </c>
      <c r="AQ44" s="16">
        <v>0.24</v>
      </c>
      <c r="AR44" s="16">
        <v>1</v>
      </c>
      <c r="AS44" s="16">
        <v>0.33333333333333298</v>
      </c>
      <c r="AT44" s="16">
        <v>0.120481927710843</v>
      </c>
      <c r="AU44" s="16">
        <v>7.69230769230769E-2</v>
      </c>
      <c r="AV44" s="16">
        <v>0.18181818181818199</v>
      </c>
      <c r="AW44" s="16">
        <v>0.39534883720930197</v>
      </c>
    </row>
    <row r="45" spans="2:49" x14ac:dyDescent="0.35">
      <c r="B45" t="s">
        <v>72</v>
      </c>
      <c r="C45" s="16">
        <v>0.22017220172201701</v>
      </c>
      <c r="D45" s="16">
        <v>0.17073170731707299</v>
      </c>
      <c r="E45" s="16">
        <v>0.238805970149254</v>
      </c>
      <c r="F45" s="16">
        <v>0.21008403361344499</v>
      </c>
      <c r="G45" s="16">
        <v>0.28333333333333299</v>
      </c>
      <c r="H45" s="16">
        <v>0.21153846153846201</v>
      </c>
      <c r="I45" s="16">
        <v>0.18181818181818199</v>
      </c>
      <c r="J45" s="16">
        <v>0.213114754098361</v>
      </c>
      <c r="K45" s="16">
        <v>0.17948717948717899</v>
      </c>
      <c r="L45" s="16">
        <v>0.28749999999999998</v>
      </c>
      <c r="M45" s="16">
        <v>0.22535211267605601</v>
      </c>
      <c r="N45" s="16">
        <v>0.15151515151515199</v>
      </c>
      <c r="O45" s="16">
        <v>0.25</v>
      </c>
      <c r="P45" s="16"/>
      <c r="Q45" s="16">
        <v>0.225290697674419</v>
      </c>
      <c r="R45" s="16"/>
      <c r="S45" s="16">
        <v>0.21728081321473999</v>
      </c>
      <c r="T45" s="16"/>
      <c r="U45" s="16">
        <v>0.238805970149254</v>
      </c>
      <c r="V45" s="16"/>
      <c r="W45" s="16">
        <v>0.284552845528455</v>
      </c>
      <c r="X45" s="16"/>
      <c r="Y45" s="16">
        <v>0.172619047619048</v>
      </c>
      <c r="Z45" s="16">
        <v>0.314393939393939</v>
      </c>
      <c r="AA45" s="16">
        <v>0.22222222222222199</v>
      </c>
      <c r="AB45" s="16">
        <v>0.11111111111111099</v>
      </c>
      <c r="AC45" s="16"/>
      <c r="AD45" s="16">
        <v>0.198630136986301</v>
      </c>
      <c r="AE45" s="16">
        <v>0.17777777777777801</v>
      </c>
      <c r="AF45" s="16">
        <v>0.214285714285714</v>
      </c>
      <c r="AG45" s="16">
        <v>0.16666666666666699</v>
      </c>
      <c r="AH45" s="16">
        <v>0.219512195121951</v>
      </c>
      <c r="AI45" s="16">
        <v>0.35714285714285698</v>
      </c>
      <c r="AJ45" s="16">
        <v>0.282608695652174</v>
      </c>
      <c r="AK45" s="16"/>
      <c r="AL45" s="16">
        <v>0.31578947368421101</v>
      </c>
      <c r="AM45" s="16">
        <v>0.34645669291338599</v>
      </c>
      <c r="AN45" s="16">
        <v>0.19004524886877799</v>
      </c>
      <c r="AO45" s="16">
        <v>0.23741007194244601</v>
      </c>
      <c r="AP45" s="16">
        <v>0.21052631578947401</v>
      </c>
      <c r="AQ45" s="16">
        <v>0.2</v>
      </c>
      <c r="AR45" s="16">
        <v>0.5</v>
      </c>
      <c r="AS45" s="16">
        <v>0.33333333333333298</v>
      </c>
      <c r="AT45" s="16">
        <v>8.4337349397590397E-2</v>
      </c>
      <c r="AU45" s="16">
        <v>0.230769230769231</v>
      </c>
      <c r="AV45" s="16">
        <v>6.0606060606060601E-2</v>
      </c>
      <c r="AW45" s="16">
        <v>0.232558139534884</v>
      </c>
    </row>
    <row r="46" spans="2:49" x14ac:dyDescent="0.35">
      <c r="B46" t="s">
        <v>73</v>
      </c>
      <c r="C46" s="16">
        <v>0.21525215252152499</v>
      </c>
      <c r="D46" s="16">
        <v>0.18292682926829301</v>
      </c>
      <c r="E46" s="16">
        <v>0.23134328358209</v>
      </c>
      <c r="F46" s="16">
        <v>0.19327731092437</v>
      </c>
      <c r="G46" s="16">
        <v>0.3</v>
      </c>
      <c r="H46" s="16">
        <v>0.230769230769231</v>
      </c>
      <c r="I46" s="16">
        <v>0.15151515151515199</v>
      </c>
      <c r="J46" s="16">
        <v>0.22950819672131101</v>
      </c>
      <c r="K46" s="16">
        <v>0.102564102564103</v>
      </c>
      <c r="L46" s="16">
        <v>0.3</v>
      </c>
      <c r="M46" s="16">
        <v>0.21126760563380301</v>
      </c>
      <c r="N46" s="16">
        <v>0.12121212121212099</v>
      </c>
      <c r="O46" s="16">
        <v>0.3125</v>
      </c>
      <c r="P46" s="16"/>
      <c r="Q46" s="16">
        <v>0.22383720930232601</v>
      </c>
      <c r="R46" s="16"/>
      <c r="S46" s="16">
        <v>0.21219822109275699</v>
      </c>
      <c r="T46" s="16"/>
      <c r="U46" s="16">
        <v>0.24543946932006599</v>
      </c>
      <c r="V46" s="16"/>
      <c r="W46" s="16">
        <v>0.19512195121951201</v>
      </c>
      <c r="X46" s="16"/>
      <c r="Y46" s="16">
        <v>0.17857142857142899</v>
      </c>
      <c r="Z46" s="16">
        <v>0.30681818181818199</v>
      </c>
      <c r="AA46" s="16">
        <v>0.11111111111111099</v>
      </c>
      <c r="AB46" s="16">
        <v>0</v>
      </c>
      <c r="AC46" s="16"/>
      <c r="AD46" s="16">
        <v>0.232876712328767</v>
      </c>
      <c r="AE46" s="16">
        <v>0.233333333333333</v>
      </c>
      <c r="AF46" s="16">
        <v>0.214285714285714</v>
      </c>
      <c r="AG46" s="16">
        <v>0.15</v>
      </c>
      <c r="AH46" s="16">
        <v>0.203252032520325</v>
      </c>
      <c r="AI46" s="16">
        <v>0.32142857142857101</v>
      </c>
      <c r="AJ46" s="16">
        <v>0.217391304347826</v>
      </c>
      <c r="AK46" s="16"/>
      <c r="AL46" s="16">
        <v>0.28070175438596501</v>
      </c>
      <c r="AM46" s="16">
        <v>0.36220472440944901</v>
      </c>
      <c r="AN46" s="16">
        <v>0.158371040723982</v>
      </c>
      <c r="AO46" s="16">
        <v>0.30215827338129497</v>
      </c>
      <c r="AP46" s="16">
        <v>0.157894736842105</v>
      </c>
      <c r="AQ46" s="16">
        <v>0.18</v>
      </c>
      <c r="AR46" s="16">
        <v>0</v>
      </c>
      <c r="AS46" s="16">
        <v>0.33333333333333298</v>
      </c>
      <c r="AT46" s="16">
        <v>6.02409638554217E-2</v>
      </c>
      <c r="AU46" s="16">
        <v>0.15384615384615399</v>
      </c>
      <c r="AV46" s="16">
        <v>3.03030303030303E-2</v>
      </c>
      <c r="AW46" s="16">
        <v>0.232558139534884</v>
      </c>
    </row>
    <row r="47" spans="2:49" x14ac:dyDescent="0.35">
      <c r="B47" t="s">
        <v>74</v>
      </c>
      <c r="C47" s="16">
        <v>0.20664206642066399</v>
      </c>
      <c r="D47" s="16">
        <v>0.15853658536585399</v>
      </c>
      <c r="E47" s="16">
        <v>0.238805970149254</v>
      </c>
      <c r="F47" s="16">
        <v>0.20168067226890801</v>
      </c>
      <c r="G47" s="16">
        <v>0.3</v>
      </c>
      <c r="H47" s="16">
        <v>0.269230769230769</v>
      </c>
      <c r="I47" s="16">
        <v>0.10606060606060599</v>
      </c>
      <c r="J47" s="16">
        <v>0.14754098360655701</v>
      </c>
      <c r="K47" s="16">
        <v>0.128205128205128</v>
      </c>
      <c r="L47" s="16">
        <v>0.28749999999999998</v>
      </c>
      <c r="M47" s="16">
        <v>0.183098591549296</v>
      </c>
      <c r="N47" s="16">
        <v>0.18181818181818199</v>
      </c>
      <c r="O47" s="16">
        <v>0.25</v>
      </c>
      <c r="P47" s="16"/>
      <c r="Q47" s="16">
        <v>0.209302325581395</v>
      </c>
      <c r="R47" s="16"/>
      <c r="S47" s="16">
        <v>0.20330368487928799</v>
      </c>
      <c r="T47" s="16"/>
      <c r="U47" s="16">
        <v>0.22388059701492499</v>
      </c>
      <c r="V47" s="16"/>
      <c r="W47" s="16">
        <v>0.26829268292682901</v>
      </c>
      <c r="X47" s="16"/>
      <c r="Y47" s="16">
        <v>0.168650793650794</v>
      </c>
      <c r="Z47" s="16">
        <v>0.28787878787878801</v>
      </c>
      <c r="AA47" s="16">
        <v>0.194444444444444</v>
      </c>
      <c r="AB47" s="16">
        <v>0</v>
      </c>
      <c r="AC47" s="16"/>
      <c r="AD47" s="16">
        <v>0.20547945205479501</v>
      </c>
      <c r="AE47" s="16">
        <v>0.18888888888888899</v>
      </c>
      <c r="AF47" s="16">
        <v>0.20408163265306101</v>
      </c>
      <c r="AG47" s="16">
        <v>0.122222222222222</v>
      </c>
      <c r="AH47" s="16">
        <v>0.19512195121951201</v>
      </c>
      <c r="AI47" s="16">
        <v>0.34523809523809501</v>
      </c>
      <c r="AJ47" s="16">
        <v>0.282608695652174</v>
      </c>
      <c r="AK47" s="16"/>
      <c r="AL47" s="16">
        <v>0.28070175438596501</v>
      </c>
      <c r="AM47" s="16">
        <v>0.33858267716535401</v>
      </c>
      <c r="AN47" s="16">
        <v>0.15384615384615399</v>
      </c>
      <c r="AO47" s="16">
        <v>0.24460431654676301</v>
      </c>
      <c r="AP47" s="16">
        <v>0.26315789473684198</v>
      </c>
      <c r="AQ47" s="16">
        <v>0.14000000000000001</v>
      </c>
      <c r="AR47" s="16">
        <v>0.5</v>
      </c>
      <c r="AS47" s="16">
        <v>0.266666666666667</v>
      </c>
      <c r="AT47" s="16">
        <v>8.4337349397590397E-2</v>
      </c>
      <c r="AU47" s="16">
        <v>0.15384615384615399</v>
      </c>
      <c r="AV47" s="16">
        <v>6.0606060606060601E-2</v>
      </c>
      <c r="AW47" s="16">
        <v>0.25581395348837199</v>
      </c>
    </row>
    <row r="48" spans="2:49" x14ac:dyDescent="0.35">
      <c r="B48" t="s">
        <v>75</v>
      </c>
      <c r="C48" s="16">
        <v>0.13776137761377599</v>
      </c>
      <c r="D48" s="16">
        <v>0.109756097560976</v>
      </c>
      <c r="E48" s="16">
        <v>0.12686567164179099</v>
      </c>
      <c r="F48" s="16">
        <v>0.159663865546218</v>
      </c>
      <c r="G48" s="16">
        <v>0.2</v>
      </c>
      <c r="H48" s="16">
        <v>0.19230769230769201</v>
      </c>
      <c r="I48" s="16">
        <v>6.0606060606060601E-2</v>
      </c>
      <c r="J48" s="16">
        <v>0.114754098360656</v>
      </c>
      <c r="K48" s="16">
        <v>7.69230769230769E-2</v>
      </c>
      <c r="L48" s="16">
        <v>0.17499999999999999</v>
      </c>
      <c r="M48" s="16">
        <v>0.140845070422535</v>
      </c>
      <c r="N48" s="16">
        <v>0.12121212121212099</v>
      </c>
      <c r="O48" s="16">
        <v>0.1875</v>
      </c>
      <c r="P48" s="16"/>
      <c r="Q48" s="16">
        <v>0.13662790697674401</v>
      </c>
      <c r="R48" s="16"/>
      <c r="S48" s="16">
        <v>0.135959339263024</v>
      </c>
      <c r="T48" s="16"/>
      <c r="U48" s="16">
        <v>0.14925373134328401</v>
      </c>
      <c r="V48" s="16"/>
      <c r="W48" s="16">
        <v>0.211382113821138</v>
      </c>
      <c r="X48" s="16"/>
      <c r="Y48" s="16">
        <v>0.11111111111111099</v>
      </c>
      <c r="Z48" s="16">
        <v>0.200757575757576</v>
      </c>
      <c r="AA48" s="16">
        <v>8.3333333333333301E-2</v>
      </c>
      <c r="AB48" s="16">
        <v>0</v>
      </c>
      <c r="AC48" s="16"/>
      <c r="AD48" s="16">
        <v>0.15753424657534201</v>
      </c>
      <c r="AE48" s="16">
        <v>0.17777777777777801</v>
      </c>
      <c r="AF48" s="16">
        <v>0.13265306122449</v>
      </c>
      <c r="AG48" s="16">
        <v>7.7777777777777807E-2</v>
      </c>
      <c r="AH48" s="16">
        <v>0.113821138211382</v>
      </c>
      <c r="AI48" s="16">
        <v>0.214285714285714</v>
      </c>
      <c r="AJ48" s="16">
        <v>0.15217391304347799</v>
      </c>
      <c r="AK48" s="16"/>
      <c r="AL48" s="16">
        <v>0.157894736842105</v>
      </c>
      <c r="AM48" s="16">
        <v>0.244094488188976</v>
      </c>
      <c r="AN48" s="16">
        <v>0.108597285067873</v>
      </c>
      <c r="AO48" s="16">
        <v>0.17985611510791399</v>
      </c>
      <c r="AP48" s="16">
        <v>0.105263157894737</v>
      </c>
      <c r="AQ48" s="16">
        <v>0.1</v>
      </c>
      <c r="AR48" s="16">
        <v>0</v>
      </c>
      <c r="AS48" s="16">
        <v>0.266666666666667</v>
      </c>
      <c r="AT48" s="16">
        <v>2.40963855421687E-2</v>
      </c>
      <c r="AU48" s="16">
        <v>7.69230769230769E-2</v>
      </c>
      <c r="AV48" s="16">
        <v>3.03030303030303E-2</v>
      </c>
      <c r="AW48" s="16">
        <v>0.186046511627907</v>
      </c>
    </row>
    <row r="49" spans="2:49" x14ac:dyDescent="0.35">
      <c r="B49" t="s">
        <v>76</v>
      </c>
      <c r="C49" s="16">
        <v>9.3480934809348104E-2</v>
      </c>
      <c r="D49" s="16">
        <v>6.0975609756097601E-2</v>
      </c>
      <c r="E49" s="16">
        <v>0.104477611940299</v>
      </c>
      <c r="F49" s="16">
        <v>0.109243697478992</v>
      </c>
      <c r="G49" s="16">
        <v>0.16666666666666699</v>
      </c>
      <c r="H49" s="16">
        <v>0.15384615384615399</v>
      </c>
      <c r="I49" s="16">
        <v>4.5454545454545497E-2</v>
      </c>
      <c r="J49" s="16">
        <v>3.2786885245901599E-2</v>
      </c>
      <c r="K49" s="16">
        <v>5.1282051282051301E-2</v>
      </c>
      <c r="L49" s="16">
        <v>0.1</v>
      </c>
      <c r="M49" s="16">
        <v>8.4507042253521097E-2</v>
      </c>
      <c r="N49" s="16">
        <v>6.0606060606060601E-2</v>
      </c>
      <c r="O49" s="16">
        <v>0.1875</v>
      </c>
      <c r="P49" s="16"/>
      <c r="Q49" s="16">
        <v>8.7209302325581398E-2</v>
      </c>
      <c r="R49" s="16"/>
      <c r="S49" s="16">
        <v>8.6404066073697605E-2</v>
      </c>
      <c r="T49" s="16"/>
      <c r="U49" s="16">
        <v>9.2868988391376403E-2</v>
      </c>
      <c r="V49" s="16"/>
      <c r="W49" s="16">
        <v>8.9430894308943104E-2</v>
      </c>
      <c r="X49" s="16"/>
      <c r="Y49" s="16">
        <v>4.96031746031746E-2</v>
      </c>
      <c r="Z49" s="16">
        <v>0.18181818181818199</v>
      </c>
      <c r="AA49" s="16">
        <v>8.3333333333333301E-2</v>
      </c>
      <c r="AB49" s="16">
        <v>0</v>
      </c>
      <c r="AC49" s="16"/>
      <c r="AD49" s="16">
        <v>7.5342465753424695E-2</v>
      </c>
      <c r="AE49" s="16">
        <v>7.7777777777777807E-2</v>
      </c>
      <c r="AF49" s="16">
        <v>3.06122448979592E-2</v>
      </c>
      <c r="AG49" s="16">
        <v>3.8888888888888903E-2</v>
      </c>
      <c r="AH49" s="16">
        <v>8.9430894308943104E-2</v>
      </c>
      <c r="AI49" s="16">
        <v>0.226190476190476</v>
      </c>
      <c r="AJ49" s="16">
        <v>0.19565217391304299</v>
      </c>
      <c r="AK49" s="16"/>
      <c r="AL49" s="16">
        <v>0.140350877192982</v>
      </c>
      <c r="AM49" s="16">
        <v>0.133858267716535</v>
      </c>
      <c r="AN49" s="16">
        <v>9.0497737556561098E-2</v>
      </c>
      <c r="AO49" s="16">
        <v>9.3525179856115095E-2</v>
      </c>
      <c r="AP49" s="16">
        <v>0.157894736842105</v>
      </c>
      <c r="AQ49" s="16">
        <v>0.1</v>
      </c>
      <c r="AR49" s="16">
        <v>0</v>
      </c>
      <c r="AS49" s="16">
        <v>0</v>
      </c>
      <c r="AT49" s="16">
        <v>1.20481927710843E-2</v>
      </c>
      <c r="AU49" s="16">
        <v>0</v>
      </c>
      <c r="AV49" s="16">
        <v>3.03030303030303E-2</v>
      </c>
      <c r="AW49" s="16">
        <v>0.186046511627907</v>
      </c>
    </row>
    <row r="50" spans="2:49" x14ac:dyDescent="0.35">
      <c r="B50" t="s">
        <v>77</v>
      </c>
      <c r="C50" s="16">
        <v>1.230012300123E-2</v>
      </c>
      <c r="D50" s="16">
        <v>0</v>
      </c>
      <c r="E50" s="16">
        <v>2.2388059701492501E-2</v>
      </c>
      <c r="F50" s="16">
        <v>0</v>
      </c>
      <c r="G50" s="16">
        <v>3.3333333333333298E-2</v>
      </c>
      <c r="H50" s="16">
        <v>0</v>
      </c>
      <c r="I50" s="16">
        <v>3.03030303030303E-2</v>
      </c>
      <c r="J50" s="16">
        <v>1.63934426229508E-2</v>
      </c>
      <c r="K50" s="16">
        <v>5.1282051282051301E-2</v>
      </c>
      <c r="L50" s="16">
        <v>0</v>
      </c>
      <c r="M50" s="16">
        <v>0</v>
      </c>
      <c r="N50" s="16">
        <v>0</v>
      </c>
      <c r="O50" s="16">
        <v>0</v>
      </c>
      <c r="P50" s="16"/>
      <c r="Q50" s="16">
        <v>1.4534883720930199E-2</v>
      </c>
      <c r="R50" s="16"/>
      <c r="S50" s="16">
        <v>1.2706480304955499E-2</v>
      </c>
      <c r="T50" s="16"/>
      <c r="U50" s="16">
        <v>1.3266998341625201E-2</v>
      </c>
      <c r="V50" s="16"/>
      <c r="W50" s="16">
        <v>1.6260162601626001E-2</v>
      </c>
      <c r="X50" s="16"/>
      <c r="Y50" s="16">
        <v>7.9365079365079395E-3</v>
      </c>
      <c r="Z50" s="16">
        <v>1.8939393939393898E-2</v>
      </c>
      <c r="AA50" s="16">
        <v>2.7777777777777801E-2</v>
      </c>
      <c r="AB50" s="16">
        <v>0</v>
      </c>
      <c r="AC50" s="16"/>
      <c r="AD50" s="16">
        <v>0</v>
      </c>
      <c r="AE50" s="16">
        <v>1.1111111111111099E-2</v>
      </c>
      <c r="AF50" s="16">
        <v>3.06122448979592E-2</v>
      </c>
      <c r="AG50" s="16">
        <v>1.1111111111111099E-2</v>
      </c>
      <c r="AH50" s="16">
        <v>1.6260162601626001E-2</v>
      </c>
      <c r="AI50" s="16">
        <v>1.1904761904761901E-2</v>
      </c>
      <c r="AJ50" s="16">
        <v>1.0869565217391301E-2</v>
      </c>
      <c r="AK50" s="16"/>
      <c r="AL50" s="16">
        <v>7.0175438596491196E-2</v>
      </c>
      <c r="AM50" s="16">
        <v>7.8740157480314994E-3</v>
      </c>
      <c r="AN50" s="16">
        <v>1.35746606334842E-2</v>
      </c>
      <c r="AO50" s="16">
        <v>0</v>
      </c>
      <c r="AP50" s="16">
        <v>0</v>
      </c>
      <c r="AQ50" s="16">
        <v>0</v>
      </c>
      <c r="AR50" s="16">
        <v>0</v>
      </c>
      <c r="AS50" s="16">
        <v>0</v>
      </c>
      <c r="AT50" s="16">
        <v>2.40963855421687E-2</v>
      </c>
      <c r="AU50" s="16">
        <v>0</v>
      </c>
      <c r="AV50" s="16">
        <v>0</v>
      </c>
      <c r="AW50" s="16">
        <v>0</v>
      </c>
    </row>
    <row r="51" spans="2:49" x14ac:dyDescent="0.35">
      <c r="B51" t="s">
        <v>78</v>
      </c>
      <c r="C51" s="16">
        <v>1.230012300123E-2</v>
      </c>
      <c r="D51" s="16">
        <v>1.21951219512195E-2</v>
      </c>
      <c r="E51" s="16">
        <v>7.4626865671641798E-3</v>
      </c>
      <c r="F51" s="16">
        <v>0</v>
      </c>
      <c r="G51" s="16">
        <v>0</v>
      </c>
      <c r="H51" s="16">
        <v>0</v>
      </c>
      <c r="I51" s="16">
        <v>1.5151515151515201E-2</v>
      </c>
      <c r="J51" s="16">
        <v>1.63934426229508E-2</v>
      </c>
      <c r="K51" s="16">
        <v>0</v>
      </c>
      <c r="L51" s="16">
        <v>3.7499999999999999E-2</v>
      </c>
      <c r="M51" s="16">
        <v>1.4084507042253501E-2</v>
      </c>
      <c r="N51" s="16">
        <v>3.03030303030303E-2</v>
      </c>
      <c r="O51" s="16">
        <v>6.25E-2</v>
      </c>
      <c r="P51" s="16"/>
      <c r="Q51" s="16">
        <v>1.4534883720930199E-2</v>
      </c>
      <c r="R51" s="16"/>
      <c r="S51" s="16">
        <v>1.2706480304955499E-2</v>
      </c>
      <c r="T51" s="16"/>
      <c r="U51" s="16">
        <v>1.49253731343284E-2</v>
      </c>
      <c r="V51" s="16"/>
      <c r="W51" s="16">
        <v>0</v>
      </c>
      <c r="X51" s="16"/>
      <c r="Y51" s="16">
        <v>5.9523809523809503E-3</v>
      </c>
      <c r="Z51" s="16">
        <v>2.6515151515151499E-2</v>
      </c>
      <c r="AA51" s="16">
        <v>0</v>
      </c>
      <c r="AB51" s="16">
        <v>0</v>
      </c>
      <c r="AC51" s="16"/>
      <c r="AD51" s="16">
        <v>6.8493150684931503E-3</v>
      </c>
      <c r="AE51" s="16">
        <v>0</v>
      </c>
      <c r="AF51" s="16">
        <v>1.02040816326531E-2</v>
      </c>
      <c r="AG51" s="16">
        <v>5.5555555555555601E-3</v>
      </c>
      <c r="AH51" s="16">
        <v>1.6260162601626001E-2</v>
      </c>
      <c r="AI51" s="16">
        <v>3.5714285714285698E-2</v>
      </c>
      <c r="AJ51" s="16">
        <v>2.1739130434782601E-2</v>
      </c>
      <c r="AK51" s="16"/>
      <c r="AL51" s="16">
        <v>1.7543859649122799E-2</v>
      </c>
      <c r="AM51" s="16">
        <v>1.5748031496062999E-2</v>
      </c>
      <c r="AN51" s="16">
        <v>1.35746606334842E-2</v>
      </c>
      <c r="AO51" s="16">
        <v>7.1942446043165497E-3</v>
      </c>
      <c r="AP51" s="16">
        <v>5.2631578947368397E-2</v>
      </c>
      <c r="AQ51" s="16">
        <v>0.02</v>
      </c>
      <c r="AR51" s="16">
        <v>0</v>
      </c>
      <c r="AS51" s="16">
        <v>0</v>
      </c>
      <c r="AT51" s="16">
        <v>1.20481927710843E-2</v>
      </c>
      <c r="AU51" s="16">
        <v>0</v>
      </c>
      <c r="AV51" s="16">
        <v>0</v>
      </c>
      <c r="AW51" s="16">
        <v>0</v>
      </c>
    </row>
    <row r="52" spans="2:49" x14ac:dyDescent="0.35">
      <c r="B52" t="s">
        <v>79</v>
      </c>
      <c r="C52" s="16">
        <v>1.230012300123E-2</v>
      </c>
      <c r="D52" s="16">
        <v>0</v>
      </c>
      <c r="E52" s="16">
        <v>1.49253731343284E-2</v>
      </c>
      <c r="F52" s="16">
        <v>1.6806722689075598E-2</v>
      </c>
      <c r="G52" s="16">
        <v>0</v>
      </c>
      <c r="H52" s="16">
        <v>3.8461538461538498E-2</v>
      </c>
      <c r="I52" s="16">
        <v>1.5151515151515201E-2</v>
      </c>
      <c r="J52" s="16">
        <v>1.63934426229508E-2</v>
      </c>
      <c r="K52" s="16">
        <v>0</v>
      </c>
      <c r="L52" s="16">
        <v>0</v>
      </c>
      <c r="M52" s="16">
        <v>2.8169014084507001E-2</v>
      </c>
      <c r="N52" s="16">
        <v>0</v>
      </c>
      <c r="O52" s="16">
        <v>0</v>
      </c>
      <c r="P52" s="16"/>
      <c r="Q52" s="16">
        <v>1.30813953488372E-2</v>
      </c>
      <c r="R52" s="16"/>
      <c r="S52" s="16">
        <v>1.143583227446E-2</v>
      </c>
      <c r="T52" s="16"/>
      <c r="U52" s="16">
        <v>1.3266998341625201E-2</v>
      </c>
      <c r="V52" s="16"/>
      <c r="W52" s="16">
        <v>1.6260162601626001E-2</v>
      </c>
      <c r="X52" s="16"/>
      <c r="Y52" s="16">
        <v>1.1904761904761901E-2</v>
      </c>
      <c r="Z52" s="16">
        <v>1.5151515151515201E-2</v>
      </c>
      <c r="AA52" s="16">
        <v>0</v>
      </c>
      <c r="AB52" s="16">
        <v>0</v>
      </c>
      <c r="AC52" s="16"/>
      <c r="AD52" s="16">
        <v>1.3698630136986301E-2</v>
      </c>
      <c r="AE52" s="16">
        <v>0</v>
      </c>
      <c r="AF52" s="16">
        <v>2.04081632653061E-2</v>
      </c>
      <c r="AG52" s="16">
        <v>1.1111111111111099E-2</v>
      </c>
      <c r="AH52" s="16">
        <v>2.4390243902439001E-2</v>
      </c>
      <c r="AI52" s="16">
        <v>1.1904761904761901E-2</v>
      </c>
      <c r="AJ52" s="16">
        <v>0</v>
      </c>
      <c r="AK52" s="16"/>
      <c r="AL52" s="16">
        <v>0</v>
      </c>
      <c r="AM52" s="16">
        <v>7.8740157480314994E-3</v>
      </c>
      <c r="AN52" s="16">
        <v>2.2624434389140299E-2</v>
      </c>
      <c r="AO52" s="16">
        <v>1.4388489208633099E-2</v>
      </c>
      <c r="AP52" s="16">
        <v>0</v>
      </c>
      <c r="AQ52" s="16">
        <v>0</v>
      </c>
      <c r="AR52" s="16">
        <v>0</v>
      </c>
      <c r="AS52" s="16">
        <v>0</v>
      </c>
      <c r="AT52" s="16">
        <v>1.20481927710843E-2</v>
      </c>
      <c r="AU52" s="16">
        <v>0</v>
      </c>
      <c r="AV52" s="16">
        <v>0</v>
      </c>
      <c r="AW52" s="16">
        <v>2.32558139534884E-2</v>
      </c>
    </row>
    <row r="53" spans="2:49" x14ac:dyDescent="0.35">
      <c r="B53" t="s">
        <v>80</v>
      </c>
      <c r="C53" s="16">
        <v>1.1070110701107E-2</v>
      </c>
      <c r="D53" s="16">
        <v>0</v>
      </c>
      <c r="E53" s="16">
        <v>1.49253731343284E-2</v>
      </c>
      <c r="F53" s="16">
        <v>1.6806722689075598E-2</v>
      </c>
      <c r="G53" s="16">
        <v>0</v>
      </c>
      <c r="H53" s="16">
        <v>0</v>
      </c>
      <c r="I53" s="16">
        <v>0</v>
      </c>
      <c r="J53" s="16">
        <v>0</v>
      </c>
      <c r="K53" s="16">
        <v>2.5641025641025599E-2</v>
      </c>
      <c r="L53" s="16">
        <v>0</v>
      </c>
      <c r="M53" s="16">
        <v>4.2253521126760597E-2</v>
      </c>
      <c r="N53" s="16">
        <v>3.03030303030303E-2</v>
      </c>
      <c r="O53" s="16">
        <v>0</v>
      </c>
      <c r="P53" s="16"/>
      <c r="Q53" s="16">
        <v>7.2674418604651196E-3</v>
      </c>
      <c r="R53" s="16"/>
      <c r="S53" s="16">
        <v>1.143583227446E-2</v>
      </c>
      <c r="T53" s="16"/>
      <c r="U53" s="16">
        <v>8.2918739635157498E-3</v>
      </c>
      <c r="V53" s="16"/>
      <c r="W53" s="16">
        <v>0</v>
      </c>
      <c r="X53" s="16"/>
      <c r="Y53" s="16">
        <v>1.38888888888889E-2</v>
      </c>
      <c r="Z53" s="16">
        <v>7.5757575757575803E-3</v>
      </c>
      <c r="AA53" s="16">
        <v>0</v>
      </c>
      <c r="AB53" s="16">
        <v>0</v>
      </c>
      <c r="AC53" s="16"/>
      <c r="AD53" s="16">
        <v>1.3698630136986301E-2</v>
      </c>
      <c r="AE53" s="16">
        <v>0</v>
      </c>
      <c r="AF53" s="16">
        <v>0</v>
      </c>
      <c r="AG53" s="16">
        <v>2.2222222222222199E-2</v>
      </c>
      <c r="AH53" s="16">
        <v>1.6260162601626001E-2</v>
      </c>
      <c r="AI53" s="16">
        <v>1.1904761904761901E-2</v>
      </c>
      <c r="AJ53" s="16">
        <v>0</v>
      </c>
      <c r="AK53" s="16"/>
      <c r="AL53" s="16">
        <v>0</v>
      </c>
      <c r="AM53" s="16">
        <v>0</v>
      </c>
      <c r="AN53" s="16">
        <v>2.2624434389140299E-2</v>
      </c>
      <c r="AO53" s="16">
        <v>0</v>
      </c>
      <c r="AP53" s="16">
        <v>0</v>
      </c>
      <c r="AQ53" s="16">
        <v>0</v>
      </c>
      <c r="AR53" s="16">
        <v>0</v>
      </c>
      <c r="AS53" s="16">
        <v>0</v>
      </c>
      <c r="AT53" s="16">
        <v>0</v>
      </c>
      <c r="AU53" s="16">
        <v>0</v>
      </c>
      <c r="AV53" s="16">
        <v>0.12121212121212099</v>
      </c>
      <c r="AW53" s="16">
        <v>0</v>
      </c>
    </row>
    <row r="54" spans="2:49" x14ac:dyDescent="0.35">
      <c r="B54" t="s">
        <v>81</v>
      </c>
      <c r="C54" s="16">
        <v>9.8400984009840101E-3</v>
      </c>
      <c r="D54" s="16">
        <v>0</v>
      </c>
      <c r="E54" s="16">
        <v>7.4626865671641798E-3</v>
      </c>
      <c r="F54" s="16">
        <v>0</v>
      </c>
      <c r="G54" s="16">
        <v>0</v>
      </c>
      <c r="H54" s="16">
        <v>1.9230769230769201E-2</v>
      </c>
      <c r="I54" s="16">
        <v>0</v>
      </c>
      <c r="J54" s="16">
        <v>0</v>
      </c>
      <c r="K54" s="16">
        <v>2.5641025641025599E-2</v>
      </c>
      <c r="L54" s="16">
        <v>3.7499999999999999E-2</v>
      </c>
      <c r="M54" s="16">
        <v>0</v>
      </c>
      <c r="N54" s="16">
        <v>0</v>
      </c>
      <c r="O54" s="16">
        <v>0.125</v>
      </c>
      <c r="P54" s="16"/>
      <c r="Q54" s="16">
        <v>1.16279069767442E-2</v>
      </c>
      <c r="R54" s="16"/>
      <c r="S54" s="16">
        <v>1.01651842439644E-2</v>
      </c>
      <c r="T54" s="16"/>
      <c r="U54" s="16">
        <v>8.2918739635157498E-3</v>
      </c>
      <c r="V54" s="16"/>
      <c r="W54" s="16">
        <v>0</v>
      </c>
      <c r="X54" s="16"/>
      <c r="Y54" s="16">
        <v>1.38888888888889E-2</v>
      </c>
      <c r="Z54" s="16">
        <v>3.7878787878787902E-3</v>
      </c>
      <c r="AA54" s="16">
        <v>0</v>
      </c>
      <c r="AB54" s="16">
        <v>0</v>
      </c>
      <c r="AC54" s="16"/>
      <c r="AD54" s="16">
        <v>1.3698630136986301E-2</v>
      </c>
      <c r="AE54" s="16">
        <v>2.2222222222222199E-2</v>
      </c>
      <c r="AF54" s="16">
        <v>1.02040816326531E-2</v>
      </c>
      <c r="AG54" s="16">
        <v>1.1111111111111099E-2</v>
      </c>
      <c r="AH54" s="16">
        <v>8.1300813008130107E-3</v>
      </c>
      <c r="AI54" s="16">
        <v>0</v>
      </c>
      <c r="AJ54" s="16">
        <v>0</v>
      </c>
      <c r="AK54" s="16"/>
      <c r="AL54" s="16">
        <v>0</v>
      </c>
      <c r="AM54" s="16">
        <v>0</v>
      </c>
      <c r="AN54" s="16">
        <v>1.35746606334842E-2</v>
      </c>
      <c r="AO54" s="16">
        <v>0</v>
      </c>
      <c r="AP54" s="16">
        <v>0</v>
      </c>
      <c r="AQ54" s="16">
        <v>0.02</v>
      </c>
      <c r="AR54" s="16">
        <v>0</v>
      </c>
      <c r="AS54" s="16">
        <v>0</v>
      </c>
      <c r="AT54" s="16">
        <v>3.6144578313252997E-2</v>
      </c>
      <c r="AU54" s="16">
        <v>0</v>
      </c>
      <c r="AV54" s="16">
        <v>0</v>
      </c>
      <c r="AW54" s="16">
        <v>0</v>
      </c>
    </row>
    <row r="55" spans="2:49" x14ac:dyDescent="0.35">
      <c r="B55" t="s">
        <v>82</v>
      </c>
      <c r="C55" s="16">
        <v>9.8400984009840101E-3</v>
      </c>
      <c r="D55" s="16">
        <v>0</v>
      </c>
      <c r="E55" s="16">
        <v>7.4626865671641798E-3</v>
      </c>
      <c r="F55" s="16">
        <v>1.6806722689075598E-2</v>
      </c>
      <c r="G55" s="16">
        <v>0</v>
      </c>
      <c r="H55" s="16">
        <v>1.9230769230769201E-2</v>
      </c>
      <c r="I55" s="16">
        <v>1.5151515151515201E-2</v>
      </c>
      <c r="J55" s="16">
        <v>1.63934426229508E-2</v>
      </c>
      <c r="K55" s="16">
        <v>0</v>
      </c>
      <c r="L55" s="16">
        <v>2.5000000000000001E-2</v>
      </c>
      <c r="M55" s="16">
        <v>0</v>
      </c>
      <c r="N55" s="16">
        <v>0</v>
      </c>
      <c r="O55" s="16">
        <v>0</v>
      </c>
      <c r="P55" s="16"/>
      <c r="Q55" s="16">
        <v>1.16279069767442E-2</v>
      </c>
      <c r="R55" s="16"/>
      <c r="S55" s="16">
        <v>1.01651842439644E-2</v>
      </c>
      <c r="T55" s="16"/>
      <c r="U55" s="16">
        <v>1.3266998341625201E-2</v>
      </c>
      <c r="V55" s="16"/>
      <c r="W55" s="16">
        <v>1.6260162601626001E-2</v>
      </c>
      <c r="X55" s="16"/>
      <c r="Y55" s="16">
        <v>1.58730158730159E-2</v>
      </c>
      <c r="Z55" s="16">
        <v>0</v>
      </c>
      <c r="AA55" s="16">
        <v>0</v>
      </c>
      <c r="AB55" s="16">
        <v>0</v>
      </c>
      <c r="AC55" s="16"/>
      <c r="AD55" s="16">
        <v>2.0547945205479499E-2</v>
      </c>
      <c r="AE55" s="16">
        <v>2.2222222222222199E-2</v>
      </c>
      <c r="AF55" s="16">
        <v>1.02040816326531E-2</v>
      </c>
      <c r="AG55" s="16">
        <v>1.1111111111111099E-2</v>
      </c>
      <c r="AH55" s="16">
        <v>0</v>
      </c>
      <c r="AI55" s="16">
        <v>0</v>
      </c>
      <c r="AJ55" s="16">
        <v>0</v>
      </c>
      <c r="AK55" s="16"/>
      <c r="AL55" s="16">
        <v>0</v>
      </c>
      <c r="AM55" s="16">
        <v>7.8740157480314994E-3</v>
      </c>
      <c r="AN55" s="16">
        <v>4.5248868778280504E-3</v>
      </c>
      <c r="AO55" s="16">
        <v>4.3165467625899297E-2</v>
      </c>
      <c r="AP55" s="16">
        <v>0</v>
      </c>
      <c r="AQ55" s="16">
        <v>0</v>
      </c>
      <c r="AR55" s="16">
        <v>0</v>
      </c>
      <c r="AS55" s="16">
        <v>0</v>
      </c>
      <c r="AT55" s="16">
        <v>0</v>
      </c>
      <c r="AU55" s="16">
        <v>0</v>
      </c>
      <c r="AV55" s="16">
        <v>0</v>
      </c>
      <c r="AW55" s="16">
        <v>0</v>
      </c>
    </row>
    <row r="56" spans="2:49" x14ac:dyDescent="0.35">
      <c r="B56" t="s">
        <v>83</v>
      </c>
      <c r="C56" s="16">
        <v>8.61008610086101E-3</v>
      </c>
      <c r="D56" s="16">
        <v>2.4390243902439001E-2</v>
      </c>
      <c r="E56" s="16">
        <v>1.49253731343284E-2</v>
      </c>
      <c r="F56" s="16">
        <v>0</v>
      </c>
      <c r="G56" s="16">
        <v>1.6666666666666701E-2</v>
      </c>
      <c r="H56" s="16">
        <v>0</v>
      </c>
      <c r="I56" s="16">
        <v>0</v>
      </c>
      <c r="J56" s="16">
        <v>3.2786885245901599E-2</v>
      </c>
      <c r="K56" s="16">
        <v>0</v>
      </c>
      <c r="L56" s="16">
        <v>0</v>
      </c>
      <c r="M56" s="16">
        <v>0</v>
      </c>
      <c r="N56" s="16">
        <v>0</v>
      </c>
      <c r="O56" s="16">
        <v>0</v>
      </c>
      <c r="P56" s="16"/>
      <c r="Q56" s="16">
        <v>7.2674418604651196E-3</v>
      </c>
      <c r="R56" s="16"/>
      <c r="S56" s="16">
        <v>7.6238881829733202E-3</v>
      </c>
      <c r="T56" s="16"/>
      <c r="U56" s="16">
        <v>8.2918739635157498E-3</v>
      </c>
      <c r="V56" s="16"/>
      <c r="W56" s="16">
        <v>8.1300813008130107E-3</v>
      </c>
      <c r="X56" s="16"/>
      <c r="Y56" s="16">
        <v>1.9841269841269801E-3</v>
      </c>
      <c r="Z56" s="16">
        <v>1.8939393939393898E-2</v>
      </c>
      <c r="AA56" s="16">
        <v>2.7777777777777801E-2</v>
      </c>
      <c r="AB56" s="16">
        <v>0</v>
      </c>
      <c r="AC56" s="16"/>
      <c r="AD56" s="16">
        <v>0</v>
      </c>
      <c r="AE56" s="16">
        <v>0</v>
      </c>
      <c r="AF56" s="16">
        <v>0</v>
      </c>
      <c r="AG56" s="16">
        <v>5.5555555555555601E-3</v>
      </c>
      <c r="AH56" s="16">
        <v>1.6260162601626001E-2</v>
      </c>
      <c r="AI56" s="16">
        <v>0</v>
      </c>
      <c r="AJ56" s="16">
        <v>4.3478260869565202E-2</v>
      </c>
      <c r="AK56" s="16"/>
      <c r="AL56" s="16">
        <v>1.7543859649122799E-2</v>
      </c>
      <c r="AM56" s="16">
        <v>3.1496062992125998E-2</v>
      </c>
      <c r="AN56" s="16">
        <v>4.5248868778280504E-3</v>
      </c>
      <c r="AO56" s="16">
        <v>0</v>
      </c>
      <c r="AP56" s="16">
        <v>0</v>
      </c>
      <c r="AQ56" s="16">
        <v>0</v>
      </c>
      <c r="AR56" s="16">
        <v>0</v>
      </c>
      <c r="AS56" s="16">
        <v>0</v>
      </c>
      <c r="AT56" s="16">
        <v>0</v>
      </c>
      <c r="AU56" s="16">
        <v>0</v>
      </c>
      <c r="AV56" s="16">
        <v>0</v>
      </c>
      <c r="AW56" s="16">
        <v>2.32558139534884E-2</v>
      </c>
    </row>
    <row r="57" spans="2:49" x14ac:dyDescent="0.35">
      <c r="B57" t="s">
        <v>33</v>
      </c>
      <c r="C57" s="16">
        <v>7.3800738007380098E-3</v>
      </c>
      <c r="D57" s="16">
        <v>1.21951219512195E-2</v>
      </c>
      <c r="E57" s="16">
        <v>7.4626865671641798E-3</v>
      </c>
      <c r="F57" s="16">
        <v>8.4033613445378096E-3</v>
      </c>
      <c r="G57" s="16">
        <v>0</v>
      </c>
      <c r="H57" s="16">
        <v>0</v>
      </c>
      <c r="I57" s="16">
        <v>0</v>
      </c>
      <c r="J57" s="16">
        <v>1.63934426229508E-2</v>
      </c>
      <c r="K57" s="16">
        <v>0</v>
      </c>
      <c r="L57" s="16">
        <v>0</v>
      </c>
      <c r="M57" s="16">
        <v>1.4084507042253501E-2</v>
      </c>
      <c r="N57" s="16">
        <v>3.03030303030303E-2</v>
      </c>
      <c r="O57" s="16">
        <v>0</v>
      </c>
      <c r="P57" s="16"/>
      <c r="Q57" s="16">
        <v>2.9069767441860499E-3</v>
      </c>
      <c r="R57" s="16"/>
      <c r="S57" s="16">
        <v>6.35324015247776E-3</v>
      </c>
      <c r="T57" s="16"/>
      <c r="U57" s="16">
        <v>3.3167495854063002E-3</v>
      </c>
      <c r="V57" s="16"/>
      <c r="W57" s="16">
        <v>0</v>
      </c>
      <c r="X57" s="16"/>
      <c r="Y57" s="16">
        <v>9.9206349206349201E-3</v>
      </c>
      <c r="Z57" s="16">
        <v>3.7878787878787902E-3</v>
      </c>
      <c r="AA57" s="16">
        <v>0</v>
      </c>
      <c r="AB57" s="16">
        <v>0</v>
      </c>
      <c r="AC57" s="16"/>
      <c r="AD57" s="16">
        <v>6.8493150684931503E-3</v>
      </c>
      <c r="AE57" s="16">
        <v>1.1111111111111099E-2</v>
      </c>
      <c r="AF57" s="16">
        <v>0</v>
      </c>
      <c r="AG57" s="16">
        <v>2.2222222222222199E-2</v>
      </c>
      <c r="AH57" s="16">
        <v>0</v>
      </c>
      <c r="AI57" s="16">
        <v>0</v>
      </c>
      <c r="AJ57" s="16">
        <v>0</v>
      </c>
      <c r="AK57" s="16"/>
      <c r="AL57" s="16">
        <v>0</v>
      </c>
      <c r="AM57" s="16">
        <v>1.5748031496062999E-2</v>
      </c>
      <c r="AN57" s="16">
        <v>4.5248868778280504E-3</v>
      </c>
      <c r="AO57" s="16">
        <v>0</v>
      </c>
      <c r="AP57" s="16">
        <v>0</v>
      </c>
      <c r="AQ57" s="16">
        <v>0</v>
      </c>
      <c r="AR57" s="16">
        <v>0</v>
      </c>
      <c r="AS57" s="16">
        <v>0</v>
      </c>
      <c r="AT57" s="16">
        <v>0</v>
      </c>
      <c r="AU57" s="16">
        <v>0</v>
      </c>
      <c r="AV57" s="16">
        <v>3.03030303030303E-2</v>
      </c>
      <c r="AW57" s="16">
        <v>4.6511627906976702E-2</v>
      </c>
    </row>
    <row r="58" spans="2:49" x14ac:dyDescent="0.35">
      <c r="B58" t="s">
        <v>84</v>
      </c>
      <c r="C58" s="16">
        <v>7.3800738007380098E-3</v>
      </c>
      <c r="D58" s="16">
        <v>0</v>
      </c>
      <c r="E58" s="16">
        <v>0</v>
      </c>
      <c r="F58" s="16">
        <v>0</v>
      </c>
      <c r="G58" s="16">
        <v>0</v>
      </c>
      <c r="H58" s="16">
        <v>1.9230769230769201E-2</v>
      </c>
      <c r="I58" s="16">
        <v>1.5151515151515201E-2</v>
      </c>
      <c r="J58" s="16">
        <v>3.2786885245901599E-2</v>
      </c>
      <c r="K58" s="16">
        <v>0</v>
      </c>
      <c r="L58" s="16">
        <v>1.2500000000000001E-2</v>
      </c>
      <c r="M58" s="16">
        <v>1.4084507042253501E-2</v>
      </c>
      <c r="N58" s="16">
        <v>0</v>
      </c>
      <c r="O58" s="16">
        <v>0</v>
      </c>
      <c r="P58" s="16"/>
      <c r="Q58" s="16">
        <v>7.2674418604651196E-3</v>
      </c>
      <c r="R58" s="16"/>
      <c r="S58" s="16">
        <v>7.6238881829733202E-3</v>
      </c>
      <c r="T58" s="16"/>
      <c r="U58" s="16">
        <v>3.3167495854063002E-3</v>
      </c>
      <c r="V58" s="16"/>
      <c r="W58" s="16">
        <v>0</v>
      </c>
      <c r="X58" s="16"/>
      <c r="Y58" s="16">
        <v>1.1904761904761901E-2</v>
      </c>
      <c r="Z58" s="16">
        <v>0</v>
      </c>
      <c r="AA58" s="16">
        <v>0</v>
      </c>
      <c r="AB58" s="16">
        <v>0</v>
      </c>
      <c r="AC58" s="16"/>
      <c r="AD58" s="16">
        <v>0</v>
      </c>
      <c r="AE58" s="16">
        <v>0</v>
      </c>
      <c r="AF58" s="16">
        <v>3.06122448979592E-2</v>
      </c>
      <c r="AG58" s="16">
        <v>1.1111111111111099E-2</v>
      </c>
      <c r="AH58" s="16">
        <v>0</v>
      </c>
      <c r="AI58" s="16">
        <v>1.1904761904761901E-2</v>
      </c>
      <c r="AJ58" s="16">
        <v>0</v>
      </c>
      <c r="AK58" s="16"/>
      <c r="AL58" s="16">
        <v>0</v>
      </c>
      <c r="AM58" s="16">
        <v>0</v>
      </c>
      <c r="AN58" s="16">
        <v>9.0497737556561094E-3</v>
      </c>
      <c r="AO58" s="16">
        <v>0</v>
      </c>
      <c r="AP58" s="16">
        <v>0</v>
      </c>
      <c r="AQ58" s="16">
        <v>0</v>
      </c>
      <c r="AR58" s="16">
        <v>0</v>
      </c>
      <c r="AS58" s="16">
        <v>0</v>
      </c>
      <c r="AT58" s="16">
        <v>3.6144578313252997E-2</v>
      </c>
      <c r="AU58" s="16">
        <v>7.69230769230769E-2</v>
      </c>
      <c r="AV58" s="16">
        <v>0</v>
      </c>
      <c r="AW58" s="16">
        <v>0</v>
      </c>
    </row>
    <row r="59" spans="2:49" x14ac:dyDescent="0.35">
      <c r="B59" t="s">
        <v>48</v>
      </c>
      <c r="C59" s="16">
        <v>6.1500615006150096E-3</v>
      </c>
      <c r="D59" s="16">
        <v>1.21951219512195E-2</v>
      </c>
      <c r="E59" s="16">
        <v>7.4626865671641798E-3</v>
      </c>
      <c r="F59" s="16">
        <v>8.4033613445378096E-3</v>
      </c>
      <c r="G59" s="16">
        <v>0</v>
      </c>
      <c r="H59" s="16">
        <v>1.9230769230769201E-2</v>
      </c>
      <c r="I59" s="16">
        <v>0</v>
      </c>
      <c r="J59" s="16">
        <v>0</v>
      </c>
      <c r="K59" s="16">
        <v>0</v>
      </c>
      <c r="L59" s="16">
        <v>0</v>
      </c>
      <c r="M59" s="16">
        <v>1.4084507042253501E-2</v>
      </c>
      <c r="N59" s="16">
        <v>0</v>
      </c>
      <c r="O59" s="16">
        <v>0</v>
      </c>
      <c r="P59" s="16"/>
      <c r="Q59" s="16">
        <v>5.8139534883720903E-3</v>
      </c>
      <c r="R59" s="16"/>
      <c r="S59" s="16">
        <v>6.35324015247776E-3</v>
      </c>
      <c r="T59" s="16"/>
      <c r="U59" s="16">
        <v>6.6334991708126003E-3</v>
      </c>
      <c r="V59" s="16"/>
      <c r="W59" s="16">
        <v>1.6260162601626001E-2</v>
      </c>
      <c r="X59" s="16"/>
      <c r="Y59" s="16">
        <v>9.9206349206349201E-3</v>
      </c>
      <c r="Z59" s="16">
        <v>0</v>
      </c>
      <c r="AA59" s="16">
        <v>0</v>
      </c>
      <c r="AB59" s="16">
        <v>0</v>
      </c>
      <c r="AC59" s="16"/>
      <c r="AD59" s="16">
        <v>1.3698630136986301E-2</v>
      </c>
      <c r="AE59" s="16">
        <v>0</v>
      </c>
      <c r="AF59" s="16">
        <v>0</v>
      </c>
      <c r="AG59" s="16">
        <v>1.6666666666666701E-2</v>
      </c>
      <c r="AH59" s="16">
        <v>0</v>
      </c>
      <c r="AI59" s="16">
        <v>0</v>
      </c>
      <c r="AJ59" s="16">
        <v>0</v>
      </c>
      <c r="AK59" s="16"/>
      <c r="AL59" s="16">
        <v>0</v>
      </c>
      <c r="AM59" s="16">
        <v>3.1496062992125998E-2</v>
      </c>
      <c r="AN59" s="16">
        <v>0</v>
      </c>
      <c r="AO59" s="16">
        <v>7.1942446043165497E-3</v>
      </c>
      <c r="AP59" s="16">
        <v>0</v>
      </c>
      <c r="AQ59" s="16">
        <v>0</v>
      </c>
      <c r="AR59" s="16">
        <v>0</v>
      </c>
      <c r="AS59" s="16">
        <v>0</v>
      </c>
      <c r="AT59" s="16">
        <v>0</v>
      </c>
      <c r="AU59" s="16">
        <v>0</v>
      </c>
      <c r="AV59" s="16">
        <v>0</v>
      </c>
      <c r="AW59" s="16">
        <v>0</v>
      </c>
    </row>
    <row r="60" spans="2:49" x14ac:dyDescent="0.35">
      <c r="B60" t="s">
        <v>85</v>
      </c>
      <c r="C60" s="16">
        <v>6.1500615006150096E-3</v>
      </c>
      <c r="D60" s="16">
        <v>0</v>
      </c>
      <c r="E60" s="16">
        <v>0</v>
      </c>
      <c r="F60" s="16">
        <v>1.6806722689075598E-2</v>
      </c>
      <c r="G60" s="16">
        <v>1.6666666666666701E-2</v>
      </c>
      <c r="H60" s="16">
        <v>0</v>
      </c>
      <c r="I60" s="16">
        <v>0</v>
      </c>
      <c r="J60" s="16">
        <v>1.63934426229508E-2</v>
      </c>
      <c r="K60" s="16">
        <v>0</v>
      </c>
      <c r="L60" s="16">
        <v>0</v>
      </c>
      <c r="M60" s="16">
        <v>1.4084507042253501E-2</v>
      </c>
      <c r="N60" s="16">
        <v>0</v>
      </c>
      <c r="O60" s="16">
        <v>0</v>
      </c>
      <c r="P60" s="16"/>
      <c r="Q60" s="16">
        <v>5.8139534883720903E-3</v>
      </c>
      <c r="R60" s="16"/>
      <c r="S60" s="16">
        <v>6.35324015247776E-3</v>
      </c>
      <c r="T60" s="16"/>
      <c r="U60" s="16">
        <v>4.97512437810945E-3</v>
      </c>
      <c r="V60" s="16"/>
      <c r="W60" s="16">
        <v>1.6260162601626001E-2</v>
      </c>
      <c r="X60" s="16"/>
      <c r="Y60" s="16">
        <v>9.9206349206349201E-3</v>
      </c>
      <c r="Z60" s="16">
        <v>0</v>
      </c>
      <c r="AA60" s="16">
        <v>0</v>
      </c>
      <c r="AB60" s="16">
        <v>0</v>
      </c>
      <c r="AC60" s="16"/>
      <c r="AD60" s="16">
        <v>6.8493150684931503E-3</v>
      </c>
      <c r="AE60" s="16">
        <v>0</v>
      </c>
      <c r="AF60" s="16">
        <v>0</v>
      </c>
      <c r="AG60" s="16">
        <v>1.1111111111111099E-2</v>
      </c>
      <c r="AH60" s="16">
        <v>1.6260162601626001E-2</v>
      </c>
      <c r="AI60" s="16">
        <v>0</v>
      </c>
      <c r="AJ60" s="16">
        <v>0</v>
      </c>
      <c r="AK60" s="16"/>
      <c r="AL60" s="16">
        <v>0</v>
      </c>
      <c r="AM60" s="16">
        <v>0</v>
      </c>
      <c r="AN60" s="16">
        <v>1.35746606334842E-2</v>
      </c>
      <c r="AO60" s="16">
        <v>0</v>
      </c>
      <c r="AP60" s="16">
        <v>0</v>
      </c>
      <c r="AQ60" s="16">
        <v>0</v>
      </c>
      <c r="AR60" s="16">
        <v>0</v>
      </c>
      <c r="AS60" s="16">
        <v>0</v>
      </c>
      <c r="AT60" s="16">
        <v>1.20481927710843E-2</v>
      </c>
      <c r="AU60" s="16">
        <v>7.69230769230769E-2</v>
      </c>
      <c r="AV60" s="16">
        <v>0</v>
      </c>
      <c r="AW60" s="16">
        <v>0</v>
      </c>
    </row>
    <row r="61" spans="2:49" x14ac:dyDescent="0.35">
      <c r="B61" t="s">
        <v>86</v>
      </c>
      <c r="C61" s="16">
        <v>4.9200492004920103E-3</v>
      </c>
      <c r="D61" s="16">
        <v>0</v>
      </c>
      <c r="E61" s="16">
        <v>7.4626865671641798E-3</v>
      </c>
      <c r="F61" s="16">
        <v>0</v>
      </c>
      <c r="G61" s="16">
        <v>0</v>
      </c>
      <c r="H61" s="16">
        <v>1.9230769230769201E-2</v>
      </c>
      <c r="I61" s="16">
        <v>3.03030303030303E-2</v>
      </c>
      <c r="J61" s="16">
        <v>0</v>
      </c>
      <c r="K61" s="16">
        <v>0</v>
      </c>
      <c r="L61" s="16">
        <v>0</v>
      </c>
      <c r="M61" s="16">
        <v>0</v>
      </c>
      <c r="N61" s="16">
        <v>0</v>
      </c>
      <c r="O61" s="16">
        <v>0</v>
      </c>
      <c r="P61" s="16"/>
      <c r="Q61" s="16">
        <v>5.8139534883720903E-3</v>
      </c>
      <c r="R61" s="16"/>
      <c r="S61" s="16">
        <v>5.0825921219822103E-3</v>
      </c>
      <c r="T61" s="16"/>
      <c r="U61" s="16">
        <v>6.6334991708126003E-3</v>
      </c>
      <c r="V61" s="16"/>
      <c r="W61" s="16">
        <v>0</v>
      </c>
      <c r="X61" s="16"/>
      <c r="Y61" s="16">
        <v>5.9523809523809503E-3</v>
      </c>
      <c r="Z61" s="16">
        <v>3.7878787878787902E-3</v>
      </c>
      <c r="AA61" s="16">
        <v>0</v>
      </c>
      <c r="AB61" s="16">
        <v>0</v>
      </c>
      <c r="AC61" s="16"/>
      <c r="AD61" s="16">
        <v>0</v>
      </c>
      <c r="AE61" s="16">
        <v>1.1111111111111099E-2</v>
      </c>
      <c r="AF61" s="16">
        <v>1.02040816326531E-2</v>
      </c>
      <c r="AG61" s="16">
        <v>1.1111111111111099E-2</v>
      </c>
      <c r="AH61" s="16">
        <v>0</v>
      </c>
      <c r="AI61" s="16">
        <v>0</v>
      </c>
      <c r="AJ61" s="16">
        <v>0</v>
      </c>
      <c r="AK61" s="16"/>
      <c r="AL61" s="16">
        <v>3.5087719298245598E-2</v>
      </c>
      <c r="AM61" s="16">
        <v>0</v>
      </c>
      <c r="AN61" s="16">
        <v>9.0497737556561094E-3</v>
      </c>
      <c r="AO61" s="16">
        <v>0</v>
      </c>
      <c r="AP61" s="16">
        <v>0</v>
      </c>
      <c r="AQ61" s="16">
        <v>0</v>
      </c>
      <c r="AR61" s="16">
        <v>0</v>
      </c>
      <c r="AS61" s="16">
        <v>0</v>
      </c>
      <c r="AT61" s="16">
        <v>0</v>
      </c>
      <c r="AU61" s="16">
        <v>0</v>
      </c>
      <c r="AV61" s="16">
        <v>0</v>
      </c>
      <c r="AW61" s="16">
        <v>0</v>
      </c>
    </row>
    <row r="62" spans="2:49" x14ac:dyDescent="0.35">
      <c r="B62" t="s">
        <v>87</v>
      </c>
      <c r="C62" s="16">
        <v>4.9200492004920103E-3</v>
      </c>
      <c r="D62" s="16">
        <v>0</v>
      </c>
      <c r="E62" s="16">
        <v>0</v>
      </c>
      <c r="F62" s="16">
        <v>8.4033613445378096E-3</v>
      </c>
      <c r="G62" s="16">
        <v>0</v>
      </c>
      <c r="H62" s="16">
        <v>1.9230769230769201E-2</v>
      </c>
      <c r="I62" s="16">
        <v>0</v>
      </c>
      <c r="J62" s="16">
        <v>3.2786885245901599E-2</v>
      </c>
      <c r="K62" s="16">
        <v>0</v>
      </c>
      <c r="L62" s="16">
        <v>0</v>
      </c>
      <c r="M62" s="16">
        <v>0</v>
      </c>
      <c r="N62" s="16">
        <v>0</v>
      </c>
      <c r="O62" s="16">
        <v>0</v>
      </c>
      <c r="P62" s="16"/>
      <c r="Q62" s="16">
        <v>5.8139534883720903E-3</v>
      </c>
      <c r="R62" s="16"/>
      <c r="S62" s="16">
        <v>5.0825921219822103E-3</v>
      </c>
      <c r="T62" s="16"/>
      <c r="U62" s="16">
        <v>6.6334991708126003E-3</v>
      </c>
      <c r="V62" s="16"/>
      <c r="W62" s="16">
        <v>8.1300813008130107E-3</v>
      </c>
      <c r="X62" s="16"/>
      <c r="Y62" s="16">
        <v>5.9523809523809503E-3</v>
      </c>
      <c r="Z62" s="16">
        <v>0</v>
      </c>
      <c r="AA62" s="16">
        <v>2.7777777777777801E-2</v>
      </c>
      <c r="AB62" s="16">
        <v>0</v>
      </c>
      <c r="AC62" s="16"/>
      <c r="AD62" s="16">
        <v>1.3698630136986301E-2</v>
      </c>
      <c r="AE62" s="16">
        <v>1.1111111111111099E-2</v>
      </c>
      <c r="AF62" s="16">
        <v>0</v>
      </c>
      <c r="AG62" s="16">
        <v>0</v>
      </c>
      <c r="AH62" s="16">
        <v>0</v>
      </c>
      <c r="AI62" s="16">
        <v>0</v>
      </c>
      <c r="AJ62" s="16">
        <v>1.0869565217391301E-2</v>
      </c>
      <c r="AK62" s="16"/>
      <c r="AL62" s="16">
        <v>0</v>
      </c>
      <c r="AM62" s="16">
        <v>7.8740157480314994E-3</v>
      </c>
      <c r="AN62" s="16">
        <v>9.0497737556561094E-3</v>
      </c>
      <c r="AO62" s="16">
        <v>0</v>
      </c>
      <c r="AP62" s="16">
        <v>0</v>
      </c>
      <c r="AQ62" s="16">
        <v>0</v>
      </c>
      <c r="AR62" s="16">
        <v>0</v>
      </c>
      <c r="AS62" s="16">
        <v>6.6666666666666693E-2</v>
      </c>
      <c r="AT62" s="16">
        <v>0</v>
      </c>
      <c r="AU62" s="16">
        <v>0</v>
      </c>
      <c r="AV62" s="16">
        <v>0</v>
      </c>
      <c r="AW62" s="16">
        <v>0</v>
      </c>
    </row>
    <row r="63" spans="2:49" x14ac:dyDescent="0.35">
      <c r="B63" t="s">
        <v>88</v>
      </c>
      <c r="C63" s="16">
        <v>4.9200492004920103E-3</v>
      </c>
      <c r="D63" s="16">
        <v>1.21951219512195E-2</v>
      </c>
      <c r="E63" s="16">
        <v>0</v>
      </c>
      <c r="F63" s="16">
        <v>1.6806722689075598E-2</v>
      </c>
      <c r="G63" s="16">
        <v>0</v>
      </c>
      <c r="H63" s="16">
        <v>0</v>
      </c>
      <c r="I63" s="16">
        <v>1.5151515151515201E-2</v>
      </c>
      <c r="J63" s="16">
        <v>0</v>
      </c>
      <c r="K63" s="16">
        <v>0</v>
      </c>
      <c r="L63" s="16">
        <v>0</v>
      </c>
      <c r="M63" s="16">
        <v>0</v>
      </c>
      <c r="N63" s="16">
        <v>0</v>
      </c>
      <c r="O63" s="16">
        <v>0</v>
      </c>
      <c r="P63" s="16"/>
      <c r="Q63" s="16">
        <v>4.3604651162790697E-3</v>
      </c>
      <c r="R63" s="16"/>
      <c r="S63" s="16">
        <v>5.0825921219822103E-3</v>
      </c>
      <c r="T63" s="16"/>
      <c r="U63" s="16">
        <v>4.97512437810945E-3</v>
      </c>
      <c r="V63" s="16"/>
      <c r="W63" s="16">
        <v>1.6260162601626001E-2</v>
      </c>
      <c r="X63" s="16"/>
      <c r="Y63" s="16">
        <v>5.9523809523809503E-3</v>
      </c>
      <c r="Z63" s="16">
        <v>3.7878787878787902E-3</v>
      </c>
      <c r="AA63" s="16">
        <v>0</v>
      </c>
      <c r="AB63" s="16">
        <v>0</v>
      </c>
      <c r="AC63" s="16"/>
      <c r="AD63" s="16">
        <v>0</v>
      </c>
      <c r="AE63" s="16">
        <v>0</v>
      </c>
      <c r="AF63" s="16">
        <v>0</v>
      </c>
      <c r="AG63" s="16">
        <v>5.5555555555555601E-3</v>
      </c>
      <c r="AH63" s="16">
        <v>8.1300813008130107E-3</v>
      </c>
      <c r="AI63" s="16">
        <v>0</v>
      </c>
      <c r="AJ63" s="16">
        <v>2.1739130434782601E-2</v>
      </c>
      <c r="AK63" s="16"/>
      <c r="AL63" s="16">
        <v>0</v>
      </c>
      <c r="AM63" s="16">
        <v>0</v>
      </c>
      <c r="AN63" s="16">
        <v>0</v>
      </c>
      <c r="AO63" s="16">
        <v>0</v>
      </c>
      <c r="AP63" s="16">
        <v>0</v>
      </c>
      <c r="AQ63" s="16">
        <v>0.06</v>
      </c>
      <c r="AR63" s="16">
        <v>0</v>
      </c>
      <c r="AS63" s="16">
        <v>0</v>
      </c>
      <c r="AT63" s="16">
        <v>0</v>
      </c>
      <c r="AU63" s="16">
        <v>7.69230769230769E-2</v>
      </c>
      <c r="AV63" s="16">
        <v>0</v>
      </c>
      <c r="AW63" s="16">
        <v>0</v>
      </c>
    </row>
    <row r="64" spans="2:49" x14ac:dyDescent="0.35">
      <c r="B64" t="s">
        <v>89</v>
      </c>
      <c r="C64" s="16">
        <v>4.9200492004920103E-3</v>
      </c>
      <c r="D64" s="16">
        <v>1.21951219512195E-2</v>
      </c>
      <c r="E64" s="16">
        <v>0</v>
      </c>
      <c r="F64" s="16">
        <v>8.4033613445378096E-3</v>
      </c>
      <c r="G64" s="16">
        <v>0</v>
      </c>
      <c r="H64" s="16">
        <v>0</v>
      </c>
      <c r="I64" s="16">
        <v>1.5151515151515201E-2</v>
      </c>
      <c r="J64" s="16">
        <v>0</v>
      </c>
      <c r="K64" s="16">
        <v>0</v>
      </c>
      <c r="L64" s="16">
        <v>0</v>
      </c>
      <c r="M64" s="16">
        <v>1.4084507042253501E-2</v>
      </c>
      <c r="N64" s="16">
        <v>0</v>
      </c>
      <c r="O64" s="16">
        <v>0</v>
      </c>
      <c r="P64" s="16"/>
      <c r="Q64" s="16">
        <v>1.45348837209302E-3</v>
      </c>
      <c r="R64" s="16"/>
      <c r="S64" s="16">
        <v>5.0825921219822103E-3</v>
      </c>
      <c r="T64" s="16"/>
      <c r="U64" s="16">
        <v>1.6583747927031501E-3</v>
      </c>
      <c r="V64" s="16"/>
      <c r="W64" s="16">
        <v>0</v>
      </c>
      <c r="X64" s="16"/>
      <c r="Y64" s="16">
        <v>7.9365079365079395E-3</v>
      </c>
      <c r="Z64" s="16">
        <v>0</v>
      </c>
      <c r="AA64" s="16">
        <v>0</v>
      </c>
      <c r="AB64" s="16">
        <v>0</v>
      </c>
      <c r="AC64" s="16"/>
      <c r="AD64" s="16">
        <v>0</v>
      </c>
      <c r="AE64" s="16">
        <v>0</v>
      </c>
      <c r="AF64" s="16">
        <v>0</v>
      </c>
      <c r="AG64" s="16">
        <v>2.2222222222222199E-2</v>
      </c>
      <c r="AH64" s="16">
        <v>0</v>
      </c>
      <c r="AI64" s="16">
        <v>0</v>
      </c>
      <c r="AJ64" s="16">
        <v>0</v>
      </c>
      <c r="AK64" s="16"/>
      <c r="AL64" s="16">
        <v>0</v>
      </c>
      <c r="AM64" s="16">
        <v>0</v>
      </c>
      <c r="AN64" s="16">
        <v>4.5248868778280504E-3</v>
      </c>
      <c r="AO64" s="16">
        <v>0</v>
      </c>
      <c r="AP64" s="16">
        <v>0</v>
      </c>
      <c r="AQ64" s="16">
        <v>0</v>
      </c>
      <c r="AR64" s="16">
        <v>0</v>
      </c>
      <c r="AS64" s="16">
        <v>0</v>
      </c>
      <c r="AT64" s="16">
        <v>0</v>
      </c>
      <c r="AU64" s="16">
        <v>0</v>
      </c>
      <c r="AV64" s="16">
        <v>9.0909090909090898E-2</v>
      </c>
      <c r="AW64" s="16">
        <v>0</v>
      </c>
    </row>
    <row r="65" spans="2:49" x14ac:dyDescent="0.35">
      <c r="B65" t="s">
        <v>90</v>
      </c>
      <c r="C65" s="16">
        <v>3.6900369003690001E-3</v>
      </c>
      <c r="D65" s="16">
        <v>1.21951219512195E-2</v>
      </c>
      <c r="E65" s="16">
        <v>7.4626865671641798E-3</v>
      </c>
      <c r="F65" s="16">
        <v>8.4033613445378096E-3</v>
      </c>
      <c r="G65" s="16">
        <v>0</v>
      </c>
      <c r="H65" s="16">
        <v>0</v>
      </c>
      <c r="I65" s="16">
        <v>0</v>
      </c>
      <c r="J65" s="16">
        <v>0</v>
      </c>
      <c r="K65" s="16">
        <v>0</v>
      </c>
      <c r="L65" s="16">
        <v>0</v>
      </c>
      <c r="M65" s="16">
        <v>0</v>
      </c>
      <c r="N65" s="16">
        <v>0</v>
      </c>
      <c r="O65" s="16">
        <v>0</v>
      </c>
      <c r="P65" s="16"/>
      <c r="Q65" s="16">
        <v>4.3604651162790697E-3</v>
      </c>
      <c r="R65" s="16"/>
      <c r="S65" s="16">
        <v>3.8119440914866601E-3</v>
      </c>
      <c r="T65" s="16"/>
      <c r="U65" s="16">
        <v>3.3167495854063002E-3</v>
      </c>
      <c r="V65" s="16"/>
      <c r="W65" s="16">
        <v>0</v>
      </c>
      <c r="X65" s="16"/>
      <c r="Y65" s="16">
        <v>0</v>
      </c>
      <c r="Z65" s="16">
        <v>7.5757575757575803E-3</v>
      </c>
      <c r="AA65" s="16">
        <v>0</v>
      </c>
      <c r="AB65" s="16">
        <v>0.11111111111111099</v>
      </c>
      <c r="AC65" s="16"/>
      <c r="AD65" s="16">
        <v>6.8493150684931503E-3</v>
      </c>
      <c r="AE65" s="16">
        <v>0</v>
      </c>
      <c r="AF65" s="16">
        <v>0</v>
      </c>
      <c r="AG65" s="16">
        <v>0</v>
      </c>
      <c r="AH65" s="16">
        <v>0</v>
      </c>
      <c r="AI65" s="16">
        <v>1.1904761904761901E-2</v>
      </c>
      <c r="AJ65" s="16">
        <v>1.0869565217391301E-2</v>
      </c>
      <c r="AK65" s="16"/>
      <c r="AL65" s="16">
        <v>1.7543859649122799E-2</v>
      </c>
      <c r="AM65" s="16">
        <v>0</v>
      </c>
      <c r="AN65" s="16">
        <v>9.0497737556561094E-3</v>
      </c>
      <c r="AO65" s="16">
        <v>0</v>
      </c>
      <c r="AP65" s="16">
        <v>0</v>
      </c>
      <c r="AQ65" s="16">
        <v>0</v>
      </c>
      <c r="AR65" s="16">
        <v>0</v>
      </c>
      <c r="AS65" s="16">
        <v>0</v>
      </c>
      <c r="AT65" s="16">
        <v>0</v>
      </c>
      <c r="AU65" s="16">
        <v>0</v>
      </c>
      <c r="AV65" s="16">
        <v>0</v>
      </c>
      <c r="AW65" s="16">
        <v>0</v>
      </c>
    </row>
    <row r="66" spans="2:49" x14ac:dyDescent="0.35">
      <c r="B66" t="s">
        <v>91</v>
      </c>
      <c r="C66" s="16">
        <v>3.6900369003690001E-3</v>
      </c>
      <c r="D66" s="16">
        <v>0</v>
      </c>
      <c r="E66" s="16">
        <v>7.4626865671641798E-3</v>
      </c>
      <c r="F66" s="16">
        <v>1.6806722689075598E-2</v>
      </c>
      <c r="G66" s="16">
        <v>0</v>
      </c>
      <c r="H66" s="16">
        <v>0</v>
      </c>
      <c r="I66" s="16">
        <v>0</v>
      </c>
      <c r="J66" s="16">
        <v>0</v>
      </c>
      <c r="K66" s="16">
        <v>0</v>
      </c>
      <c r="L66" s="16">
        <v>0</v>
      </c>
      <c r="M66" s="16">
        <v>0</v>
      </c>
      <c r="N66" s="16">
        <v>0</v>
      </c>
      <c r="O66" s="16">
        <v>0</v>
      </c>
      <c r="P66" s="16"/>
      <c r="Q66" s="16">
        <v>4.3604651162790697E-3</v>
      </c>
      <c r="R66" s="16"/>
      <c r="S66" s="16">
        <v>3.8119440914866601E-3</v>
      </c>
      <c r="T66" s="16"/>
      <c r="U66" s="16">
        <v>4.97512437810945E-3</v>
      </c>
      <c r="V66" s="16"/>
      <c r="W66" s="16">
        <v>8.1300813008130107E-3</v>
      </c>
      <c r="X66" s="16"/>
      <c r="Y66" s="16">
        <v>3.9682539682539698E-3</v>
      </c>
      <c r="Z66" s="16">
        <v>3.7878787878787902E-3</v>
      </c>
      <c r="AA66" s="16">
        <v>0</v>
      </c>
      <c r="AB66" s="16">
        <v>0</v>
      </c>
      <c r="AC66" s="16"/>
      <c r="AD66" s="16">
        <v>6.8493150684931503E-3</v>
      </c>
      <c r="AE66" s="16">
        <v>0</v>
      </c>
      <c r="AF66" s="16">
        <v>1.02040816326531E-2</v>
      </c>
      <c r="AG66" s="16">
        <v>0</v>
      </c>
      <c r="AH66" s="16">
        <v>0</v>
      </c>
      <c r="AI66" s="16">
        <v>0</v>
      </c>
      <c r="AJ66" s="16">
        <v>1.0869565217391301E-2</v>
      </c>
      <c r="AK66" s="16"/>
      <c r="AL66" s="16">
        <v>0</v>
      </c>
      <c r="AM66" s="16">
        <v>0</v>
      </c>
      <c r="AN66" s="16">
        <v>9.0497737556561094E-3</v>
      </c>
      <c r="AO66" s="16">
        <v>7.1942446043165497E-3</v>
      </c>
      <c r="AP66" s="16">
        <v>0</v>
      </c>
      <c r="AQ66" s="16">
        <v>0</v>
      </c>
      <c r="AR66" s="16">
        <v>0</v>
      </c>
      <c r="AS66" s="16">
        <v>0</v>
      </c>
      <c r="AT66" s="16">
        <v>0</v>
      </c>
      <c r="AU66" s="16">
        <v>0</v>
      </c>
      <c r="AV66" s="16">
        <v>0</v>
      </c>
      <c r="AW66" s="16">
        <v>0</v>
      </c>
    </row>
    <row r="67" spans="2:49" x14ac:dyDescent="0.35">
      <c r="B67" t="s">
        <v>92</v>
      </c>
      <c r="C67" s="16">
        <v>3.6900369003690001E-3</v>
      </c>
      <c r="D67" s="16">
        <v>1.21951219512195E-2</v>
      </c>
      <c r="E67" s="16">
        <v>0</v>
      </c>
      <c r="F67" s="16">
        <v>0</v>
      </c>
      <c r="G67" s="16">
        <v>0</v>
      </c>
      <c r="H67" s="16">
        <v>0</v>
      </c>
      <c r="I67" s="16">
        <v>0</v>
      </c>
      <c r="J67" s="16">
        <v>0</v>
      </c>
      <c r="K67" s="16">
        <v>0</v>
      </c>
      <c r="L67" s="16">
        <v>1.2500000000000001E-2</v>
      </c>
      <c r="M67" s="16">
        <v>1.4084507042253501E-2</v>
      </c>
      <c r="N67" s="16">
        <v>0</v>
      </c>
      <c r="O67" s="16">
        <v>0</v>
      </c>
      <c r="P67" s="16"/>
      <c r="Q67" s="16">
        <v>4.3604651162790697E-3</v>
      </c>
      <c r="R67" s="16"/>
      <c r="S67" s="16">
        <v>3.8119440914866601E-3</v>
      </c>
      <c r="T67" s="16"/>
      <c r="U67" s="16">
        <v>4.97512437810945E-3</v>
      </c>
      <c r="V67" s="16"/>
      <c r="W67" s="16">
        <v>0</v>
      </c>
      <c r="X67" s="16"/>
      <c r="Y67" s="16">
        <v>5.9523809523809503E-3</v>
      </c>
      <c r="Z67" s="16">
        <v>0</v>
      </c>
      <c r="AA67" s="16">
        <v>0</v>
      </c>
      <c r="AB67" s="16">
        <v>0</v>
      </c>
      <c r="AC67" s="16"/>
      <c r="AD67" s="16">
        <v>2.0547945205479499E-2</v>
      </c>
      <c r="AE67" s="16">
        <v>0</v>
      </c>
      <c r="AF67" s="16">
        <v>0</v>
      </c>
      <c r="AG67" s="16">
        <v>0</v>
      </c>
      <c r="AH67" s="16">
        <v>0</v>
      </c>
      <c r="AI67" s="16">
        <v>0</v>
      </c>
      <c r="AJ67" s="16">
        <v>0</v>
      </c>
      <c r="AK67" s="16"/>
      <c r="AL67" s="16">
        <v>0</v>
      </c>
      <c r="AM67" s="16">
        <v>0</v>
      </c>
      <c r="AN67" s="16">
        <v>0</v>
      </c>
      <c r="AO67" s="16">
        <v>2.15827338129496E-2</v>
      </c>
      <c r="AP67" s="16">
        <v>0</v>
      </c>
      <c r="AQ67" s="16">
        <v>0</v>
      </c>
      <c r="AR67" s="16">
        <v>0</v>
      </c>
      <c r="AS67" s="16">
        <v>0</v>
      </c>
      <c r="AT67" s="16">
        <v>0</v>
      </c>
      <c r="AU67" s="16">
        <v>0</v>
      </c>
      <c r="AV67" s="16">
        <v>0</v>
      </c>
      <c r="AW67" s="16">
        <v>0</v>
      </c>
    </row>
    <row r="68" spans="2:49" x14ac:dyDescent="0.35">
      <c r="B68" t="s">
        <v>93</v>
      </c>
      <c r="C68" s="16">
        <v>3.6900369003690001E-3</v>
      </c>
      <c r="D68" s="16">
        <v>0</v>
      </c>
      <c r="E68" s="16">
        <v>7.4626865671641798E-3</v>
      </c>
      <c r="F68" s="16">
        <v>0</v>
      </c>
      <c r="G68" s="16">
        <v>0</v>
      </c>
      <c r="H68" s="16">
        <v>0</v>
      </c>
      <c r="I68" s="16">
        <v>1.5151515151515201E-2</v>
      </c>
      <c r="J68" s="16">
        <v>1.63934426229508E-2</v>
      </c>
      <c r="K68" s="16">
        <v>0</v>
      </c>
      <c r="L68" s="16">
        <v>0</v>
      </c>
      <c r="M68" s="16">
        <v>0</v>
      </c>
      <c r="N68" s="16">
        <v>0</v>
      </c>
      <c r="O68" s="16">
        <v>0</v>
      </c>
      <c r="P68" s="16"/>
      <c r="Q68" s="16">
        <v>4.3604651162790697E-3</v>
      </c>
      <c r="R68" s="16"/>
      <c r="S68" s="16">
        <v>3.8119440914866601E-3</v>
      </c>
      <c r="T68" s="16"/>
      <c r="U68" s="16">
        <v>4.97512437810945E-3</v>
      </c>
      <c r="V68" s="16"/>
      <c r="W68" s="16">
        <v>8.1300813008130107E-3</v>
      </c>
      <c r="X68" s="16"/>
      <c r="Y68" s="16">
        <v>5.9523809523809503E-3</v>
      </c>
      <c r="Z68" s="16">
        <v>0</v>
      </c>
      <c r="AA68" s="16">
        <v>0</v>
      </c>
      <c r="AB68" s="16">
        <v>0</v>
      </c>
      <c r="AC68" s="16"/>
      <c r="AD68" s="16">
        <v>6.8493150684931503E-3</v>
      </c>
      <c r="AE68" s="16">
        <v>2.2222222222222199E-2</v>
      </c>
      <c r="AF68" s="16">
        <v>0</v>
      </c>
      <c r="AG68" s="16">
        <v>0</v>
      </c>
      <c r="AH68" s="16">
        <v>0</v>
      </c>
      <c r="AI68" s="16">
        <v>0</v>
      </c>
      <c r="AJ68" s="16">
        <v>0</v>
      </c>
      <c r="AK68" s="16"/>
      <c r="AL68" s="16">
        <v>0</v>
      </c>
      <c r="AM68" s="16">
        <v>7.8740157480314994E-3</v>
      </c>
      <c r="AN68" s="16">
        <v>0</v>
      </c>
      <c r="AO68" s="16">
        <v>7.1942446043165497E-3</v>
      </c>
      <c r="AP68" s="16">
        <v>0</v>
      </c>
      <c r="AQ68" s="16">
        <v>0.02</v>
      </c>
      <c r="AR68" s="16">
        <v>0</v>
      </c>
      <c r="AS68" s="16">
        <v>0</v>
      </c>
      <c r="AT68" s="16">
        <v>0</v>
      </c>
      <c r="AU68" s="16">
        <v>0</v>
      </c>
      <c r="AV68" s="16">
        <v>0</v>
      </c>
      <c r="AW68" s="16">
        <v>0</v>
      </c>
    </row>
    <row r="69" spans="2:49" x14ac:dyDescent="0.35">
      <c r="B69" t="s">
        <v>94</v>
      </c>
      <c r="C69" s="16">
        <v>3.6900369003690001E-3</v>
      </c>
      <c r="D69" s="16">
        <v>1.21951219512195E-2</v>
      </c>
      <c r="E69" s="16">
        <v>7.4626865671641798E-3</v>
      </c>
      <c r="F69" s="16">
        <v>0</v>
      </c>
      <c r="G69" s="16">
        <v>0</v>
      </c>
      <c r="H69" s="16">
        <v>0</v>
      </c>
      <c r="I69" s="16">
        <v>0</v>
      </c>
      <c r="J69" s="16">
        <v>1.63934426229508E-2</v>
      </c>
      <c r="K69" s="16">
        <v>0</v>
      </c>
      <c r="L69" s="16">
        <v>0</v>
      </c>
      <c r="M69" s="16">
        <v>0</v>
      </c>
      <c r="N69" s="16">
        <v>0</v>
      </c>
      <c r="O69" s="16">
        <v>0</v>
      </c>
      <c r="P69" s="16"/>
      <c r="Q69" s="16">
        <v>4.3604651162790697E-3</v>
      </c>
      <c r="R69" s="16"/>
      <c r="S69" s="16">
        <v>3.8119440914866601E-3</v>
      </c>
      <c r="T69" s="16"/>
      <c r="U69" s="16">
        <v>3.3167495854063002E-3</v>
      </c>
      <c r="V69" s="16"/>
      <c r="W69" s="16">
        <v>0</v>
      </c>
      <c r="X69" s="16"/>
      <c r="Y69" s="16">
        <v>5.9523809523809503E-3</v>
      </c>
      <c r="Z69" s="16">
        <v>0</v>
      </c>
      <c r="AA69" s="16">
        <v>0</v>
      </c>
      <c r="AB69" s="16">
        <v>0</v>
      </c>
      <c r="AC69" s="16"/>
      <c r="AD69" s="16">
        <v>0</v>
      </c>
      <c r="AE69" s="16">
        <v>2.2222222222222199E-2</v>
      </c>
      <c r="AF69" s="16">
        <v>0</v>
      </c>
      <c r="AG69" s="16">
        <v>5.5555555555555601E-3</v>
      </c>
      <c r="AH69" s="16">
        <v>0</v>
      </c>
      <c r="AI69" s="16">
        <v>0</v>
      </c>
      <c r="AJ69" s="16">
        <v>0</v>
      </c>
      <c r="AK69" s="16"/>
      <c r="AL69" s="16">
        <v>0</v>
      </c>
      <c r="AM69" s="16">
        <v>0</v>
      </c>
      <c r="AN69" s="16">
        <v>0</v>
      </c>
      <c r="AO69" s="16">
        <v>7.1942446043165497E-3</v>
      </c>
      <c r="AP69" s="16">
        <v>0</v>
      </c>
      <c r="AQ69" s="16">
        <v>0</v>
      </c>
      <c r="AR69" s="16">
        <v>0</v>
      </c>
      <c r="AS69" s="16">
        <v>6.6666666666666693E-2</v>
      </c>
      <c r="AT69" s="16">
        <v>1.20481927710843E-2</v>
      </c>
      <c r="AU69" s="16">
        <v>0</v>
      </c>
      <c r="AV69" s="16">
        <v>0</v>
      </c>
      <c r="AW69" s="16">
        <v>0</v>
      </c>
    </row>
    <row r="70" spans="2:49" x14ac:dyDescent="0.35">
      <c r="B70" t="s">
        <v>95</v>
      </c>
      <c r="C70" s="16">
        <v>3.6900369003690001E-3</v>
      </c>
      <c r="D70" s="16">
        <v>1.21951219512195E-2</v>
      </c>
      <c r="E70" s="16">
        <v>0</v>
      </c>
      <c r="F70" s="16">
        <v>0</v>
      </c>
      <c r="G70" s="16">
        <v>1.6666666666666701E-2</v>
      </c>
      <c r="H70" s="16">
        <v>0</v>
      </c>
      <c r="I70" s="16">
        <v>0</v>
      </c>
      <c r="J70" s="16">
        <v>1.63934426229508E-2</v>
      </c>
      <c r="K70" s="16">
        <v>0</v>
      </c>
      <c r="L70" s="16">
        <v>0</v>
      </c>
      <c r="M70" s="16">
        <v>0</v>
      </c>
      <c r="N70" s="16">
        <v>0</v>
      </c>
      <c r="O70" s="16">
        <v>0</v>
      </c>
      <c r="P70" s="16"/>
      <c r="Q70" s="16">
        <v>4.3604651162790697E-3</v>
      </c>
      <c r="R70" s="16"/>
      <c r="S70" s="16">
        <v>3.8119440914866601E-3</v>
      </c>
      <c r="T70" s="16"/>
      <c r="U70" s="16">
        <v>3.3167495854063002E-3</v>
      </c>
      <c r="V70" s="16"/>
      <c r="W70" s="16">
        <v>0</v>
      </c>
      <c r="X70" s="16"/>
      <c r="Y70" s="16">
        <v>5.9523809523809503E-3</v>
      </c>
      <c r="Z70" s="16">
        <v>0</v>
      </c>
      <c r="AA70" s="16">
        <v>0</v>
      </c>
      <c r="AB70" s="16">
        <v>0</v>
      </c>
      <c r="AC70" s="16"/>
      <c r="AD70" s="16">
        <v>0</v>
      </c>
      <c r="AE70" s="16">
        <v>1.1111111111111099E-2</v>
      </c>
      <c r="AF70" s="16">
        <v>1.02040816326531E-2</v>
      </c>
      <c r="AG70" s="16">
        <v>0</v>
      </c>
      <c r="AH70" s="16">
        <v>8.1300813008130107E-3</v>
      </c>
      <c r="AI70" s="16">
        <v>0</v>
      </c>
      <c r="AJ70" s="16">
        <v>0</v>
      </c>
      <c r="AK70" s="16"/>
      <c r="AL70" s="16">
        <v>0</v>
      </c>
      <c r="AM70" s="16">
        <v>0</v>
      </c>
      <c r="AN70" s="16">
        <v>0</v>
      </c>
      <c r="AO70" s="16">
        <v>7.1942446043165497E-3</v>
      </c>
      <c r="AP70" s="16">
        <v>0</v>
      </c>
      <c r="AQ70" s="16">
        <v>0.02</v>
      </c>
      <c r="AR70" s="16">
        <v>0</v>
      </c>
      <c r="AS70" s="16">
        <v>0</v>
      </c>
      <c r="AT70" s="16">
        <v>1.20481927710843E-2</v>
      </c>
      <c r="AU70" s="16">
        <v>0</v>
      </c>
      <c r="AV70" s="16">
        <v>0</v>
      </c>
      <c r="AW70" s="16">
        <v>0</v>
      </c>
    </row>
    <row r="71" spans="2:49" x14ac:dyDescent="0.35">
      <c r="B71" t="s">
        <v>96</v>
      </c>
      <c r="C71" s="16">
        <v>3.6900369003690001E-3</v>
      </c>
      <c r="D71" s="16">
        <v>0</v>
      </c>
      <c r="E71" s="16">
        <v>7.4626865671641798E-3</v>
      </c>
      <c r="F71" s="16">
        <v>8.4033613445378096E-3</v>
      </c>
      <c r="G71" s="16">
        <v>0</v>
      </c>
      <c r="H71" s="16">
        <v>0</v>
      </c>
      <c r="I71" s="16">
        <v>0</v>
      </c>
      <c r="J71" s="16">
        <v>1.63934426229508E-2</v>
      </c>
      <c r="K71" s="16">
        <v>0</v>
      </c>
      <c r="L71" s="16">
        <v>0</v>
      </c>
      <c r="M71" s="16">
        <v>0</v>
      </c>
      <c r="N71" s="16">
        <v>0</v>
      </c>
      <c r="O71" s="16">
        <v>0</v>
      </c>
      <c r="P71" s="16"/>
      <c r="Q71" s="16">
        <v>2.9069767441860499E-3</v>
      </c>
      <c r="R71" s="16"/>
      <c r="S71" s="16">
        <v>3.8119440914866601E-3</v>
      </c>
      <c r="T71" s="16"/>
      <c r="U71" s="16">
        <v>3.3167495854063002E-3</v>
      </c>
      <c r="V71" s="16"/>
      <c r="W71" s="16">
        <v>0</v>
      </c>
      <c r="X71" s="16"/>
      <c r="Y71" s="16">
        <v>1.9841269841269801E-3</v>
      </c>
      <c r="Z71" s="16">
        <v>7.5757575757575803E-3</v>
      </c>
      <c r="AA71" s="16">
        <v>0</v>
      </c>
      <c r="AB71" s="16">
        <v>0</v>
      </c>
      <c r="AC71" s="16"/>
      <c r="AD71" s="16">
        <v>0</v>
      </c>
      <c r="AE71" s="16">
        <v>0</v>
      </c>
      <c r="AF71" s="16">
        <v>0</v>
      </c>
      <c r="AG71" s="16">
        <v>1.1111111111111099E-2</v>
      </c>
      <c r="AH71" s="16">
        <v>8.1300813008130107E-3</v>
      </c>
      <c r="AI71" s="16">
        <v>0</v>
      </c>
      <c r="AJ71" s="16">
        <v>0</v>
      </c>
      <c r="AK71" s="16"/>
      <c r="AL71" s="16">
        <v>0</v>
      </c>
      <c r="AM71" s="16">
        <v>0</v>
      </c>
      <c r="AN71" s="16">
        <v>9.0497737556561094E-3</v>
      </c>
      <c r="AO71" s="16">
        <v>0</v>
      </c>
      <c r="AP71" s="16">
        <v>0</v>
      </c>
      <c r="AQ71" s="16">
        <v>0</v>
      </c>
      <c r="AR71" s="16">
        <v>0</v>
      </c>
      <c r="AS71" s="16">
        <v>0</v>
      </c>
      <c r="AT71" s="16">
        <v>0</v>
      </c>
      <c r="AU71" s="16">
        <v>0</v>
      </c>
      <c r="AV71" s="16">
        <v>3.03030303030303E-2</v>
      </c>
      <c r="AW71" s="16">
        <v>0</v>
      </c>
    </row>
    <row r="72" spans="2:49" x14ac:dyDescent="0.35">
      <c r="B72" t="s">
        <v>97</v>
      </c>
      <c r="C72" s="16">
        <v>2.4600246002459999E-3</v>
      </c>
      <c r="D72" s="16">
        <v>0</v>
      </c>
      <c r="E72" s="16">
        <v>0</v>
      </c>
      <c r="F72" s="16">
        <v>8.4033613445378096E-3</v>
      </c>
      <c r="G72" s="16">
        <v>0</v>
      </c>
      <c r="H72" s="16">
        <v>0</v>
      </c>
      <c r="I72" s="16">
        <v>0</v>
      </c>
      <c r="J72" s="16">
        <v>0</v>
      </c>
      <c r="K72" s="16">
        <v>0</v>
      </c>
      <c r="L72" s="16">
        <v>1.2500000000000001E-2</v>
      </c>
      <c r="M72" s="16">
        <v>0</v>
      </c>
      <c r="N72" s="16">
        <v>0</v>
      </c>
      <c r="O72" s="16">
        <v>0</v>
      </c>
      <c r="P72" s="16"/>
      <c r="Q72" s="16">
        <v>1.45348837209302E-3</v>
      </c>
      <c r="R72" s="16"/>
      <c r="S72" s="16">
        <v>2.5412960609911099E-3</v>
      </c>
      <c r="T72" s="16"/>
      <c r="U72" s="16">
        <v>1.6583747927031501E-3</v>
      </c>
      <c r="V72" s="16"/>
      <c r="W72" s="16">
        <v>0</v>
      </c>
      <c r="X72" s="16"/>
      <c r="Y72" s="16">
        <v>3.9682539682539698E-3</v>
      </c>
      <c r="Z72" s="16">
        <v>0</v>
      </c>
      <c r="AA72" s="16">
        <v>0</v>
      </c>
      <c r="AB72" s="16">
        <v>0</v>
      </c>
      <c r="AC72" s="16"/>
      <c r="AD72" s="16">
        <v>6.8493150684931503E-3</v>
      </c>
      <c r="AE72" s="16">
        <v>1.1111111111111099E-2</v>
      </c>
      <c r="AF72" s="16">
        <v>0</v>
      </c>
      <c r="AG72" s="16">
        <v>0</v>
      </c>
      <c r="AH72" s="16">
        <v>0</v>
      </c>
      <c r="AI72" s="16">
        <v>0</v>
      </c>
      <c r="AJ72" s="16">
        <v>0</v>
      </c>
      <c r="AK72" s="16"/>
      <c r="AL72" s="16">
        <v>0</v>
      </c>
      <c r="AM72" s="16">
        <v>0</v>
      </c>
      <c r="AN72" s="16">
        <v>0</v>
      </c>
      <c r="AO72" s="16">
        <v>0</v>
      </c>
      <c r="AP72" s="16">
        <v>0</v>
      </c>
      <c r="AQ72" s="16">
        <v>0</v>
      </c>
      <c r="AR72" s="16">
        <v>0</v>
      </c>
      <c r="AS72" s="16">
        <v>0</v>
      </c>
      <c r="AT72" s="16">
        <v>0</v>
      </c>
      <c r="AU72" s="16">
        <v>0</v>
      </c>
      <c r="AV72" s="16">
        <v>0</v>
      </c>
      <c r="AW72" s="16">
        <v>2.32558139534884E-2</v>
      </c>
    </row>
    <row r="73" spans="2:49" x14ac:dyDescent="0.35">
      <c r="B73" t="s">
        <v>98</v>
      </c>
      <c r="C73" s="16">
        <v>2.4600246002459999E-3</v>
      </c>
      <c r="D73" s="16">
        <v>0</v>
      </c>
      <c r="E73" s="16">
        <v>0</v>
      </c>
      <c r="F73" s="16">
        <v>0</v>
      </c>
      <c r="G73" s="16">
        <v>0</v>
      </c>
      <c r="H73" s="16">
        <v>0</v>
      </c>
      <c r="I73" s="16">
        <v>0</v>
      </c>
      <c r="J73" s="16">
        <v>0</v>
      </c>
      <c r="K73" s="16">
        <v>0</v>
      </c>
      <c r="L73" s="16">
        <v>0</v>
      </c>
      <c r="M73" s="16">
        <v>2.8169014084507001E-2</v>
      </c>
      <c r="N73" s="16">
        <v>0</v>
      </c>
      <c r="O73" s="16">
        <v>0</v>
      </c>
      <c r="P73" s="16"/>
      <c r="Q73" s="16">
        <v>2.9069767441860499E-3</v>
      </c>
      <c r="R73" s="16"/>
      <c r="S73" s="16">
        <v>2.5412960609911099E-3</v>
      </c>
      <c r="T73" s="16"/>
      <c r="U73" s="16">
        <v>1.6583747927031501E-3</v>
      </c>
      <c r="V73" s="16"/>
      <c r="W73" s="16">
        <v>0</v>
      </c>
      <c r="X73" s="16"/>
      <c r="Y73" s="16">
        <v>1.9841269841269801E-3</v>
      </c>
      <c r="Z73" s="16">
        <v>3.7878787878787902E-3</v>
      </c>
      <c r="AA73" s="16">
        <v>0</v>
      </c>
      <c r="AB73" s="16">
        <v>0</v>
      </c>
      <c r="AC73" s="16"/>
      <c r="AD73" s="16">
        <v>6.8493150684931503E-3</v>
      </c>
      <c r="AE73" s="16">
        <v>0</v>
      </c>
      <c r="AF73" s="16">
        <v>0</v>
      </c>
      <c r="AG73" s="16">
        <v>0</v>
      </c>
      <c r="AH73" s="16">
        <v>0</v>
      </c>
      <c r="AI73" s="16">
        <v>0</v>
      </c>
      <c r="AJ73" s="16">
        <v>1.0869565217391301E-2</v>
      </c>
      <c r="AK73" s="16"/>
      <c r="AL73" s="16">
        <v>1.7543859649122799E-2</v>
      </c>
      <c r="AM73" s="16">
        <v>0</v>
      </c>
      <c r="AN73" s="16">
        <v>4.5248868778280504E-3</v>
      </c>
      <c r="AO73" s="16">
        <v>0</v>
      </c>
      <c r="AP73" s="16">
        <v>0</v>
      </c>
      <c r="AQ73" s="16">
        <v>0</v>
      </c>
      <c r="AR73" s="16">
        <v>0</v>
      </c>
      <c r="AS73" s="16">
        <v>0</v>
      </c>
      <c r="AT73" s="16">
        <v>0</v>
      </c>
      <c r="AU73" s="16">
        <v>0</v>
      </c>
      <c r="AV73" s="16">
        <v>0</v>
      </c>
      <c r="AW73" s="16">
        <v>0</v>
      </c>
    </row>
    <row r="74" spans="2:49" x14ac:dyDescent="0.35">
      <c r="B74" t="s">
        <v>99</v>
      </c>
      <c r="C74" s="16">
        <v>2.4600246002459999E-3</v>
      </c>
      <c r="D74" s="16">
        <v>0</v>
      </c>
      <c r="E74" s="16">
        <v>0</v>
      </c>
      <c r="F74" s="16">
        <v>0</v>
      </c>
      <c r="G74" s="16">
        <v>0</v>
      </c>
      <c r="H74" s="16">
        <v>0</v>
      </c>
      <c r="I74" s="16">
        <v>0</v>
      </c>
      <c r="J74" s="16">
        <v>0</v>
      </c>
      <c r="K74" s="16">
        <v>0</v>
      </c>
      <c r="L74" s="16">
        <v>1.2500000000000001E-2</v>
      </c>
      <c r="M74" s="16">
        <v>0</v>
      </c>
      <c r="N74" s="16">
        <v>3.03030303030303E-2</v>
      </c>
      <c r="O74" s="16">
        <v>0</v>
      </c>
      <c r="P74" s="16"/>
      <c r="Q74" s="16">
        <v>2.9069767441860499E-3</v>
      </c>
      <c r="R74" s="16"/>
      <c r="S74" s="16">
        <v>2.5412960609911099E-3</v>
      </c>
      <c r="T74" s="16"/>
      <c r="U74" s="16">
        <v>3.3167495854063002E-3</v>
      </c>
      <c r="V74" s="16"/>
      <c r="W74" s="16">
        <v>0</v>
      </c>
      <c r="X74" s="16"/>
      <c r="Y74" s="16">
        <v>1.9841269841269801E-3</v>
      </c>
      <c r="Z74" s="16">
        <v>3.7878787878787902E-3</v>
      </c>
      <c r="AA74" s="16">
        <v>0</v>
      </c>
      <c r="AB74" s="16">
        <v>0</v>
      </c>
      <c r="AC74" s="16"/>
      <c r="AD74" s="16">
        <v>0</v>
      </c>
      <c r="AE74" s="16">
        <v>0</v>
      </c>
      <c r="AF74" s="16">
        <v>0</v>
      </c>
      <c r="AG74" s="16">
        <v>5.5555555555555601E-3</v>
      </c>
      <c r="AH74" s="16">
        <v>0</v>
      </c>
      <c r="AI74" s="16">
        <v>0</v>
      </c>
      <c r="AJ74" s="16">
        <v>1.0869565217391301E-2</v>
      </c>
      <c r="AK74" s="16"/>
      <c r="AL74" s="16">
        <v>1.7543859649122799E-2</v>
      </c>
      <c r="AM74" s="16">
        <v>0</v>
      </c>
      <c r="AN74" s="16">
        <v>0</v>
      </c>
      <c r="AO74" s="16">
        <v>0</v>
      </c>
      <c r="AP74" s="16">
        <v>0</v>
      </c>
      <c r="AQ74" s="16">
        <v>0</v>
      </c>
      <c r="AR74" s="16">
        <v>0</v>
      </c>
      <c r="AS74" s="16">
        <v>6.6666666666666693E-2</v>
      </c>
      <c r="AT74" s="16">
        <v>0</v>
      </c>
      <c r="AU74" s="16">
        <v>0</v>
      </c>
      <c r="AV74" s="16">
        <v>0</v>
      </c>
      <c r="AW74" s="16">
        <v>0</v>
      </c>
    </row>
    <row r="75" spans="2:49" x14ac:dyDescent="0.35">
      <c r="B75" t="s">
        <v>100</v>
      </c>
      <c r="C75" s="16">
        <v>2.4600246002459999E-3</v>
      </c>
      <c r="D75" s="16">
        <v>0</v>
      </c>
      <c r="E75" s="16">
        <v>0</v>
      </c>
      <c r="F75" s="16">
        <v>8.4033613445378096E-3</v>
      </c>
      <c r="G75" s="16">
        <v>0</v>
      </c>
      <c r="H75" s="16">
        <v>0</v>
      </c>
      <c r="I75" s="16">
        <v>0</v>
      </c>
      <c r="J75" s="16">
        <v>0</v>
      </c>
      <c r="K75" s="16">
        <v>0</v>
      </c>
      <c r="L75" s="16">
        <v>0</v>
      </c>
      <c r="M75" s="16">
        <v>0</v>
      </c>
      <c r="N75" s="16">
        <v>3.03030303030303E-2</v>
      </c>
      <c r="O75" s="16">
        <v>0</v>
      </c>
      <c r="P75" s="16"/>
      <c r="Q75" s="16">
        <v>2.9069767441860499E-3</v>
      </c>
      <c r="R75" s="16"/>
      <c r="S75" s="16">
        <v>2.5412960609911099E-3</v>
      </c>
      <c r="T75" s="16"/>
      <c r="U75" s="16">
        <v>3.3167495854063002E-3</v>
      </c>
      <c r="V75" s="16"/>
      <c r="W75" s="16">
        <v>8.1300813008130107E-3</v>
      </c>
      <c r="X75" s="16"/>
      <c r="Y75" s="16">
        <v>1.9841269841269801E-3</v>
      </c>
      <c r="Z75" s="16">
        <v>3.7878787878787902E-3</v>
      </c>
      <c r="AA75" s="16">
        <v>0</v>
      </c>
      <c r="AB75" s="16">
        <v>0</v>
      </c>
      <c r="AC75" s="16"/>
      <c r="AD75" s="16">
        <v>6.8493150684931503E-3</v>
      </c>
      <c r="AE75" s="16">
        <v>0</v>
      </c>
      <c r="AF75" s="16">
        <v>0</v>
      </c>
      <c r="AG75" s="16">
        <v>0</v>
      </c>
      <c r="AH75" s="16">
        <v>8.1300813008130107E-3</v>
      </c>
      <c r="AI75" s="16">
        <v>0</v>
      </c>
      <c r="AJ75" s="16">
        <v>0</v>
      </c>
      <c r="AK75" s="16"/>
      <c r="AL75" s="16">
        <v>1.7543859649122799E-2</v>
      </c>
      <c r="AM75" s="16">
        <v>7.8740157480314994E-3</v>
      </c>
      <c r="AN75" s="16">
        <v>0</v>
      </c>
      <c r="AO75" s="16">
        <v>0</v>
      </c>
      <c r="AP75" s="16">
        <v>0</v>
      </c>
      <c r="AQ75" s="16">
        <v>0</v>
      </c>
      <c r="AR75" s="16">
        <v>0</v>
      </c>
      <c r="AS75" s="16">
        <v>0</v>
      </c>
      <c r="AT75" s="16">
        <v>0</v>
      </c>
      <c r="AU75" s="16">
        <v>0</v>
      </c>
      <c r="AV75" s="16">
        <v>0</v>
      </c>
      <c r="AW75" s="16">
        <v>0</v>
      </c>
    </row>
    <row r="76" spans="2:49" x14ac:dyDescent="0.35">
      <c r="B76" t="s">
        <v>101</v>
      </c>
      <c r="C76" s="16">
        <v>2.4600246002459999E-3</v>
      </c>
      <c r="D76" s="16">
        <v>0</v>
      </c>
      <c r="E76" s="16">
        <v>0</v>
      </c>
      <c r="F76" s="16">
        <v>0</v>
      </c>
      <c r="G76" s="16">
        <v>0</v>
      </c>
      <c r="H76" s="16">
        <v>0</v>
      </c>
      <c r="I76" s="16">
        <v>1.5151515151515201E-2</v>
      </c>
      <c r="J76" s="16">
        <v>0</v>
      </c>
      <c r="K76" s="16">
        <v>0</v>
      </c>
      <c r="L76" s="16">
        <v>1.2500000000000001E-2</v>
      </c>
      <c r="M76" s="16">
        <v>0</v>
      </c>
      <c r="N76" s="16">
        <v>0</v>
      </c>
      <c r="O76" s="16">
        <v>0</v>
      </c>
      <c r="P76" s="16"/>
      <c r="Q76" s="16">
        <v>2.9069767441860499E-3</v>
      </c>
      <c r="R76" s="16"/>
      <c r="S76" s="16">
        <v>2.5412960609911099E-3</v>
      </c>
      <c r="T76" s="16"/>
      <c r="U76" s="16">
        <v>3.3167495854063002E-3</v>
      </c>
      <c r="V76" s="16"/>
      <c r="W76" s="16">
        <v>0</v>
      </c>
      <c r="X76" s="16"/>
      <c r="Y76" s="16">
        <v>0</v>
      </c>
      <c r="Z76" s="16">
        <v>7.5757575757575803E-3</v>
      </c>
      <c r="AA76" s="16">
        <v>0</v>
      </c>
      <c r="AB76" s="16">
        <v>0</v>
      </c>
      <c r="AC76" s="16"/>
      <c r="AD76" s="16">
        <v>0</v>
      </c>
      <c r="AE76" s="16">
        <v>0</v>
      </c>
      <c r="AF76" s="16">
        <v>0</v>
      </c>
      <c r="AG76" s="16">
        <v>0</v>
      </c>
      <c r="AH76" s="16">
        <v>8.1300813008130107E-3</v>
      </c>
      <c r="AI76" s="16">
        <v>0</v>
      </c>
      <c r="AJ76" s="16">
        <v>1.0869565217391301E-2</v>
      </c>
      <c r="AK76" s="16"/>
      <c r="AL76" s="16">
        <v>1.7543859649122799E-2</v>
      </c>
      <c r="AM76" s="16">
        <v>0</v>
      </c>
      <c r="AN76" s="16">
        <v>4.5248868778280504E-3</v>
      </c>
      <c r="AO76" s="16">
        <v>0</v>
      </c>
      <c r="AP76" s="16">
        <v>0</v>
      </c>
      <c r="AQ76" s="16">
        <v>0</v>
      </c>
      <c r="AR76" s="16">
        <v>0</v>
      </c>
      <c r="AS76" s="16">
        <v>0</v>
      </c>
      <c r="AT76" s="16">
        <v>0</v>
      </c>
      <c r="AU76" s="16">
        <v>0</v>
      </c>
      <c r="AV76" s="16">
        <v>0</v>
      </c>
      <c r="AW76" s="16">
        <v>0</v>
      </c>
    </row>
    <row r="77" spans="2:49" x14ac:dyDescent="0.35">
      <c r="B77" t="s">
        <v>102</v>
      </c>
      <c r="C77" s="16">
        <v>2.4600246002459999E-3</v>
      </c>
      <c r="D77" s="16">
        <v>0</v>
      </c>
      <c r="E77" s="16">
        <v>0</v>
      </c>
      <c r="F77" s="16">
        <v>0</v>
      </c>
      <c r="G77" s="16">
        <v>0</v>
      </c>
      <c r="H77" s="16">
        <v>0</v>
      </c>
      <c r="I77" s="16">
        <v>0</v>
      </c>
      <c r="J77" s="16">
        <v>1.63934426229508E-2</v>
      </c>
      <c r="K77" s="16">
        <v>0</v>
      </c>
      <c r="L77" s="16">
        <v>0</v>
      </c>
      <c r="M77" s="16">
        <v>0</v>
      </c>
      <c r="N77" s="16">
        <v>3.03030303030303E-2</v>
      </c>
      <c r="O77" s="16">
        <v>0</v>
      </c>
      <c r="P77" s="16"/>
      <c r="Q77" s="16">
        <v>2.9069767441860499E-3</v>
      </c>
      <c r="R77" s="16"/>
      <c r="S77" s="16">
        <v>2.5412960609911099E-3</v>
      </c>
      <c r="T77" s="16"/>
      <c r="U77" s="16">
        <v>3.3167495854063002E-3</v>
      </c>
      <c r="V77" s="16"/>
      <c r="W77" s="16">
        <v>8.1300813008130107E-3</v>
      </c>
      <c r="X77" s="16"/>
      <c r="Y77" s="16">
        <v>3.9682539682539698E-3</v>
      </c>
      <c r="Z77" s="16">
        <v>0</v>
      </c>
      <c r="AA77" s="16">
        <v>0</v>
      </c>
      <c r="AB77" s="16">
        <v>0</v>
      </c>
      <c r="AC77" s="16"/>
      <c r="AD77" s="16">
        <v>6.8493150684931503E-3</v>
      </c>
      <c r="AE77" s="16">
        <v>1.1111111111111099E-2</v>
      </c>
      <c r="AF77" s="16">
        <v>0</v>
      </c>
      <c r="AG77" s="16">
        <v>0</v>
      </c>
      <c r="AH77" s="16">
        <v>0</v>
      </c>
      <c r="AI77" s="16">
        <v>0</v>
      </c>
      <c r="AJ77" s="16">
        <v>0</v>
      </c>
      <c r="AK77" s="16"/>
      <c r="AL77" s="16">
        <v>0</v>
      </c>
      <c r="AM77" s="16">
        <v>0</v>
      </c>
      <c r="AN77" s="16">
        <v>0</v>
      </c>
      <c r="AO77" s="16">
        <v>1.4388489208633099E-2</v>
      </c>
      <c r="AP77" s="16">
        <v>0</v>
      </c>
      <c r="AQ77" s="16">
        <v>0</v>
      </c>
      <c r="AR77" s="16">
        <v>0</v>
      </c>
      <c r="AS77" s="16">
        <v>0</v>
      </c>
      <c r="AT77" s="16">
        <v>0</v>
      </c>
      <c r="AU77" s="16">
        <v>0</v>
      </c>
      <c r="AV77" s="16">
        <v>0</v>
      </c>
      <c r="AW77" s="16">
        <v>0</v>
      </c>
    </row>
    <row r="78" spans="2:49" x14ac:dyDescent="0.35">
      <c r="B78" t="s">
        <v>103</v>
      </c>
      <c r="C78" s="16">
        <v>2.4600246002459999E-3</v>
      </c>
      <c r="D78" s="16">
        <v>0</v>
      </c>
      <c r="E78" s="16">
        <v>0</v>
      </c>
      <c r="F78" s="16">
        <v>1.6806722689075598E-2</v>
      </c>
      <c r="G78" s="16">
        <v>0</v>
      </c>
      <c r="H78" s="16">
        <v>0</v>
      </c>
      <c r="I78" s="16">
        <v>0</v>
      </c>
      <c r="J78" s="16">
        <v>0</v>
      </c>
      <c r="K78" s="16">
        <v>0</v>
      </c>
      <c r="L78" s="16">
        <v>0</v>
      </c>
      <c r="M78" s="16">
        <v>0</v>
      </c>
      <c r="N78" s="16">
        <v>0</v>
      </c>
      <c r="O78" s="16">
        <v>0</v>
      </c>
      <c r="P78" s="16"/>
      <c r="Q78" s="16">
        <v>2.9069767441860499E-3</v>
      </c>
      <c r="R78" s="16"/>
      <c r="S78" s="16">
        <v>2.5412960609911099E-3</v>
      </c>
      <c r="T78" s="16"/>
      <c r="U78" s="16">
        <v>3.3167495854063002E-3</v>
      </c>
      <c r="V78" s="16"/>
      <c r="W78" s="16">
        <v>0</v>
      </c>
      <c r="X78" s="16"/>
      <c r="Y78" s="16">
        <v>3.9682539682539698E-3</v>
      </c>
      <c r="Z78" s="16">
        <v>0</v>
      </c>
      <c r="AA78" s="16">
        <v>0</v>
      </c>
      <c r="AB78" s="16">
        <v>0</v>
      </c>
      <c r="AC78" s="16"/>
      <c r="AD78" s="16">
        <v>6.8493150684931503E-3</v>
      </c>
      <c r="AE78" s="16">
        <v>1.1111111111111099E-2</v>
      </c>
      <c r="AF78" s="16">
        <v>0</v>
      </c>
      <c r="AG78" s="16">
        <v>0</v>
      </c>
      <c r="AH78" s="16">
        <v>0</v>
      </c>
      <c r="AI78" s="16">
        <v>0</v>
      </c>
      <c r="AJ78" s="16">
        <v>0</v>
      </c>
      <c r="AK78" s="16"/>
      <c r="AL78" s="16">
        <v>0</v>
      </c>
      <c r="AM78" s="16">
        <v>0</v>
      </c>
      <c r="AN78" s="16">
        <v>0</v>
      </c>
      <c r="AO78" s="16">
        <v>1.4388489208633099E-2</v>
      </c>
      <c r="AP78" s="16">
        <v>0</v>
      </c>
      <c r="AQ78" s="16">
        <v>0</v>
      </c>
      <c r="AR78" s="16">
        <v>0</v>
      </c>
      <c r="AS78" s="16">
        <v>0</v>
      </c>
      <c r="AT78" s="16">
        <v>0</v>
      </c>
      <c r="AU78" s="16">
        <v>0</v>
      </c>
      <c r="AV78" s="16">
        <v>0</v>
      </c>
      <c r="AW78" s="16">
        <v>0</v>
      </c>
    </row>
    <row r="79" spans="2:49" x14ac:dyDescent="0.35">
      <c r="B79" t="s">
        <v>104</v>
      </c>
      <c r="C79" s="16">
        <v>2.4600246002459999E-3</v>
      </c>
      <c r="D79" s="16">
        <v>0</v>
      </c>
      <c r="E79" s="16">
        <v>7.4626865671641798E-3</v>
      </c>
      <c r="F79" s="16">
        <v>0</v>
      </c>
      <c r="G79" s="16">
        <v>0</v>
      </c>
      <c r="H79" s="16">
        <v>1.9230769230769201E-2</v>
      </c>
      <c r="I79" s="16">
        <v>0</v>
      </c>
      <c r="J79" s="16">
        <v>0</v>
      </c>
      <c r="K79" s="16">
        <v>0</v>
      </c>
      <c r="L79" s="16">
        <v>0</v>
      </c>
      <c r="M79" s="16">
        <v>0</v>
      </c>
      <c r="N79" s="16">
        <v>0</v>
      </c>
      <c r="O79" s="16">
        <v>0</v>
      </c>
      <c r="P79" s="16"/>
      <c r="Q79" s="16">
        <v>2.9069767441860499E-3</v>
      </c>
      <c r="R79" s="16"/>
      <c r="S79" s="16">
        <v>2.5412960609911099E-3</v>
      </c>
      <c r="T79" s="16"/>
      <c r="U79" s="16">
        <v>3.3167495854063002E-3</v>
      </c>
      <c r="V79" s="16"/>
      <c r="W79" s="16">
        <v>0</v>
      </c>
      <c r="X79" s="16"/>
      <c r="Y79" s="16">
        <v>3.9682539682539698E-3</v>
      </c>
      <c r="Z79" s="16">
        <v>0</v>
      </c>
      <c r="AA79" s="16">
        <v>0</v>
      </c>
      <c r="AB79" s="16">
        <v>0</v>
      </c>
      <c r="AC79" s="16"/>
      <c r="AD79" s="16">
        <v>6.8493150684931503E-3</v>
      </c>
      <c r="AE79" s="16">
        <v>1.1111111111111099E-2</v>
      </c>
      <c r="AF79" s="16">
        <v>0</v>
      </c>
      <c r="AG79" s="16">
        <v>0</v>
      </c>
      <c r="AH79" s="16">
        <v>0</v>
      </c>
      <c r="AI79" s="16">
        <v>0</v>
      </c>
      <c r="AJ79" s="16">
        <v>0</v>
      </c>
      <c r="AK79" s="16"/>
      <c r="AL79" s="16">
        <v>0</v>
      </c>
      <c r="AM79" s="16">
        <v>0</v>
      </c>
      <c r="AN79" s="16">
        <v>0</v>
      </c>
      <c r="AO79" s="16">
        <v>1.4388489208633099E-2</v>
      </c>
      <c r="AP79" s="16">
        <v>0</v>
      </c>
      <c r="AQ79" s="16">
        <v>0</v>
      </c>
      <c r="AR79" s="16">
        <v>0</v>
      </c>
      <c r="AS79" s="16">
        <v>0</v>
      </c>
      <c r="AT79" s="16">
        <v>0</v>
      </c>
      <c r="AU79" s="16">
        <v>0</v>
      </c>
      <c r="AV79" s="16">
        <v>0</v>
      </c>
      <c r="AW79" s="16">
        <v>0</v>
      </c>
    </row>
    <row r="80" spans="2:49" x14ac:dyDescent="0.35">
      <c r="B80" t="s">
        <v>105</v>
      </c>
      <c r="C80" s="16">
        <v>2.4600246002459999E-3</v>
      </c>
      <c r="D80" s="16">
        <v>0</v>
      </c>
      <c r="E80" s="16">
        <v>0</v>
      </c>
      <c r="F80" s="16">
        <v>1.6806722689075598E-2</v>
      </c>
      <c r="G80" s="16">
        <v>0</v>
      </c>
      <c r="H80" s="16">
        <v>0</v>
      </c>
      <c r="I80" s="16">
        <v>0</v>
      </c>
      <c r="J80" s="16">
        <v>0</v>
      </c>
      <c r="K80" s="16">
        <v>0</v>
      </c>
      <c r="L80" s="16">
        <v>0</v>
      </c>
      <c r="M80" s="16">
        <v>0</v>
      </c>
      <c r="N80" s="16">
        <v>0</v>
      </c>
      <c r="O80" s="16">
        <v>0</v>
      </c>
      <c r="P80" s="16"/>
      <c r="Q80" s="16">
        <v>2.9069767441860499E-3</v>
      </c>
      <c r="R80" s="16"/>
      <c r="S80" s="16">
        <v>2.5412960609911099E-3</v>
      </c>
      <c r="T80" s="16"/>
      <c r="U80" s="16">
        <v>3.3167495854063002E-3</v>
      </c>
      <c r="V80" s="16"/>
      <c r="W80" s="16">
        <v>0</v>
      </c>
      <c r="X80" s="16"/>
      <c r="Y80" s="16">
        <v>1.9841269841269801E-3</v>
      </c>
      <c r="Z80" s="16">
        <v>3.7878787878787902E-3</v>
      </c>
      <c r="AA80" s="16">
        <v>0</v>
      </c>
      <c r="AB80" s="16">
        <v>0</v>
      </c>
      <c r="AC80" s="16"/>
      <c r="AD80" s="16">
        <v>0</v>
      </c>
      <c r="AE80" s="16">
        <v>1.1111111111111099E-2</v>
      </c>
      <c r="AF80" s="16">
        <v>0</v>
      </c>
      <c r="AG80" s="16">
        <v>5.5555555555555601E-3</v>
      </c>
      <c r="AH80" s="16">
        <v>0</v>
      </c>
      <c r="AI80" s="16">
        <v>0</v>
      </c>
      <c r="AJ80" s="16">
        <v>0</v>
      </c>
      <c r="AK80" s="16"/>
      <c r="AL80" s="16">
        <v>0</v>
      </c>
      <c r="AM80" s="16">
        <v>7.8740157480314994E-3</v>
      </c>
      <c r="AN80" s="16">
        <v>0</v>
      </c>
      <c r="AO80" s="16">
        <v>7.1942446043165497E-3</v>
      </c>
      <c r="AP80" s="16">
        <v>0</v>
      </c>
      <c r="AQ80" s="16">
        <v>0</v>
      </c>
      <c r="AR80" s="16">
        <v>0</v>
      </c>
      <c r="AS80" s="16">
        <v>0</v>
      </c>
      <c r="AT80" s="16">
        <v>0</v>
      </c>
      <c r="AU80" s="16">
        <v>0</v>
      </c>
      <c r="AV80" s="16">
        <v>0</v>
      </c>
      <c r="AW80" s="16">
        <v>0</v>
      </c>
    </row>
    <row r="81" spans="2:49" x14ac:dyDescent="0.35">
      <c r="B81" t="s">
        <v>106</v>
      </c>
      <c r="C81" s="16">
        <v>2.4600246002459999E-3</v>
      </c>
      <c r="D81" s="16">
        <v>1.21951219512195E-2</v>
      </c>
      <c r="E81" s="16">
        <v>0</v>
      </c>
      <c r="F81" s="16">
        <v>0</v>
      </c>
      <c r="G81" s="16">
        <v>0</v>
      </c>
      <c r="H81" s="16">
        <v>0</v>
      </c>
      <c r="I81" s="16">
        <v>1.5151515151515201E-2</v>
      </c>
      <c r="J81" s="16">
        <v>0</v>
      </c>
      <c r="K81" s="16">
        <v>0</v>
      </c>
      <c r="L81" s="16">
        <v>0</v>
      </c>
      <c r="M81" s="16">
        <v>0</v>
      </c>
      <c r="N81" s="16">
        <v>0</v>
      </c>
      <c r="O81" s="16">
        <v>0</v>
      </c>
      <c r="P81" s="16"/>
      <c r="Q81" s="16">
        <v>2.9069767441860499E-3</v>
      </c>
      <c r="R81" s="16"/>
      <c r="S81" s="16">
        <v>2.5412960609911099E-3</v>
      </c>
      <c r="T81" s="16"/>
      <c r="U81" s="16">
        <v>3.3167495854063002E-3</v>
      </c>
      <c r="V81" s="16"/>
      <c r="W81" s="16">
        <v>0</v>
      </c>
      <c r="X81" s="16"/>
      <c r="Y81" s="16">
        <v>3.9682539682539698E-3</v>
      </c>
      <c r="Z81" s="16">
        <v>0</v>
      </c>
      <c r="AA81" s="16">
        <v>0</v>
      </c>
      <c r="AB81" s="16">
        <v>0</v>
      </c>
      <c r="AC81" s="16"/>
      <c r="AD81" s="16">
        <v>6.8493150684931503E-3</v>
      </c>
      <c r="AE81" s="16">
        <v>0</v>
      </c>
      <c r="AF81" s="16">
        <v>0</v>
      </c>
      <c r="AG81" s="16">
        <v>0</v>
      </c>
      <c r="AH81" s="16">
        <v>8.1300813008130107E-3</v>
      </c>
      <c r="AI81" s="16">
        <v>0</v>
      </c>
      <c r="AJ81" s="16">
        <v>0</v>
      </c>
      <c r="AK81" s="16"/>
      <c r="AL81" s="16">
        <v>0</v>
      </c>
      <c r="AM81" s="16">
        <v>0</v>
      </c>
      <c r="AN81" s="16">
        <v>4.5248868778280504E-3</v>
      </c>
      <c r="AO81" s="16">
        <v>0</v>
      </c>
      <c r="AP81" s="16">
        <v>5.2631578947368397E-2</v>
      </c>
      <c r="AQ81" s="16">
        <v>0</v>
      </c>
      <c r="AR81" s="16">
        <v>0</v>
      </c>
      <c r="AS81" s="16">
        <v>0</v>
      </c>
      <c r="AT81" s="16">
        <v>0</v>
      </c>
      <c r="AU81" s="16">
        <v>0</v>
      </c>
      <c r="AV81" s="16">
        <v>0</v>
      </c>
      <c r="AW81" s="16">
        <v>0</v>
      </c>
    </row>
    <row r="82" spans="2:49" x14ac:dyDescent="0.35">
      <c r="B82" t="s">
        <v>107</v>
      </c>
      <c r="C82" s="16">
        <v>2.4600246002459999E-3</v>
      </c>
      <c r="D82" s="16">
        <v>0</v>
      </c>
      <c r="E82" s="16">
        <v>0</v>
      </c>
      <c r="F82" s="16">
        <v>0</v>
      </c>
      <c r="G82" s="16">
        <v>0</v>
      </c>
      <c r="H82" s="16">
        <v>1.9230769230769201E-2</v>
      </c>
      <c r="I82" s="16">
        <v>0</v>
      </c>
      <c r="J82" s="16">
        <v>0</v>
      </c>
      <c r="K82" s="16">
        <v>2.5641025641025599E-2</v>
      </c>
      <c r="L82" s="16">
        <v>0</v>
      </c>
      <c r="M82" s="16">
        <v>0</v>
      </c>
      <c r="N82" s="16">
        <v>0</v>
      </c>
      <c r="O82" s="16">
        <v>0</v>
      </c>
      <c r="P82" s="16"/>
      <c r="Q82" s="16">
        <v>2.9069767441860499E-3</v>
      </c>
      <c r="R82" s="16"/>
      <c r="S82" s="16">
        <v>2.5412960609911099E-3</v>
      </c>
      <c r="T82" s="16"/>
      <c r="U82" s="16">
        <v>3.3167495854063002E-3</v>
      </c>
      <c r="V82" s="16"/>
      <c r="W82" s="16">
        <v>0</v>
      </c>
      <c r="X82" s="16"/>
      <c r="Y82" s="16">
        <v>1.9841269841269801E-3</v>
      </c>
      <c r="Z82" s="16">
        <v>3.7878787878787902E-3</v>
      </c>
      <c r="AA82" s="16">
        <v>0</v>
      </c>
      <c r="AB82" s="16">
        <v>0</v>
      </c>
      <c r="AC82" s="16"/>
      <c r="AD82" s="16">
        <v>0</v>
      </c>
      <c r="AE82" s="16">
        <v>0</v>
      </c>
      <c r="AF82" s="16">
        <v>1.02040816326531E-2</v>
      </c>
      <c r="AG82" s="16">
        <v>0</v>
      </c>
      <c r="AH82" s="16">
        <v>8.1300813008130107E-3</v>
      </c>
      <c r="AI82" s="16">
        <v>0</v>
      </c>
      <c r="AJ82" s="16">
        <v>0</v>
      </c>
      <c r="AK82" s="16"/>
      <c r="AL82" s="16">
        <v>0</v>
      </c>
      <c r="AM82" s="16">
        <v>0</v>
      </c>
      <c r="AN82" s="16">
        <v>4.5248868778280504E-3</v>
      </c>
      <c r="AO82" s="16">
        <v>0</v>
      </c>
      <c r="AP82" s="16">
        <v>5.2631578947368397E-2</v>
      </c>
      <c r="AQ82" s="16">
        <v>0</v>
      </c>
      <c r="AR82" s="16">
        <v>0</v>
      </c>
      <c r="AS82" s="16">
        <v>0</v>
      </c>
      <c r="AT82" s="16">
        <v>0</v>
      </c>
      <c r="AU82" s="16">
        <v>0</v>
      </c>
      <c r="AV82" s="16">
        <v>0</v>
      </c>
      <c r="AW82" s="16">
        <v>0</v>
      </c>
    </row>
    <row r="83" spans="2:49" x14ac:dyDescent="0.35">
      <c r="B83" t="s">
        <v>108</v>
      </c>
      <c r="C83" s="16">
        <v>2.4600246002459999E-3</v>
      </c>
      <c r="D83" s="16">
        <v>1.21951219512195E-2</v>
      </c>
      <c r="E83" s="16">
        <v>0</v>
      </c>
      <c r="F83" s="16">
        <v>0</v>
      </c>
      <c r="G83" s="16">
        <v>0</v>
      </c>
      <c r="H83" s="16">
        <v>0</v>
      </c>
      <c r="I83" s="16">
        <v>0</v>
      </c>
      <c r="J83" s="16">
        <v>0</v>
      </c>
      <c r="K83" s="16">
        <v>0</v>
      </c>
      <c r="L83" s="16">
        <v>0</v>
      </c>
      <c r="M83" s="16">
        <v>0</v>
      </c>
      <c r="N83" s="16">
        <v>3.03030303030303E-2</v>
      </c>
      <c r="O83" s="16">
        <v>0</v>
      </c>
      <c r="P83" s="16"/>
      <c r="Q83" s="16">
        <v>2.9069767441860499E-3</v>
      </c>
      <c r="R83" s="16"/>
      <c r="S83" s="16">
        <v>2.5412960609911099E-3</v>
      </c>
      <c r="T83" s="16"/>
      <c r="U83" s="16">
        <v>3.3167495854063002E-3</v>
      </c>
      <c r="V83" s="16"/>
      <c r="W83" s="16">
        <v>0</v>
      </c>
      <c r="X83" s="16"/>
      <c r="Y83" s="16">
        <v>3.9682539682539698E-3</v>
      </c>
      <c r="Z83" s="16">
        <v>0</v>
      </c>
      <c r="AA83" s="16">
        <v>0</v>
      </c>
      <c r="AB83" s="16">
        <v>0</v>
      </c>
      <c r="AC83" s="16"/>
      <c r="AD83" s="16">
        <v>6.8493150684931503E-3</v>
      </c>
      <c r="AE83" s="16">
        <v>0</v>
      </c>
      <c r="AF83" s="16">
        <v>0</v>
      </c>
      <c r="AG83" s="16">
        <v>5.5555555555555601E-3</v>
      </c>
      <c r="AH83" s="16">
        <v>0</v>
      </c>
      <c r="AI83" s="16">
        <v>0</v>
      </c>
      <c r="AJ83" s="16">
        <v>0</v>
      </c>
      <c r="AK83" s="16"/>
      <c r="AL83" s="16">
        <v>0</v>
      </c>
      <c r="AM83" s="16">
        <v>7.8740157480314994E-3</v>
      </c>
      <c r="AN83" s="16">
        <v>0</v>
      </c>
      <c r="AO83" s="16">
        <v>0</v>
      </c>
      <c r="AP83" s="16">
        <v>0</v>
      </c>
      <c r="AQ83" s="16">
        <v>0.02</v>
      </c>
      <c r="AR83" s="16">
        <v>0</v>
      </c>
      <c r="AS83" s="16">
        <v>0</v>
      </c>
      <c r="AT83" s="16">
        <v>0</v>
      </c>
      <c r="AU83" s="16">
        <v>0</v>
      </c>
      <c r="AV83" s="16">
        <v>0</v>
      </c>
      <c r="AW83" s="16">
        <v>0</v>
      </c>
    </row>
    <row r="84" spans="2:49" x14ac:dyDescent="0.35">
      <c r="B84" t="s">
        <v>109</v>
      </c>
      <c r="C84" s="16">
        <v>2.4600246002459999E-3</v>
      </c>
      <c r="D84" s="16">
        <v>0</v>
      </c>
      <c r="E84" s="16">
        <v>0</v>
      </c>
      <c r="F84" s="16">
        <v>0</v>
      </c>
      <c r="G84" s="16">
        <v>1.6666666666666701E-2</v>
      </c>
      <c r="H84" s="16">
        <v>0</v>
      </c>
      <c r="I84" s="16">
        <v>0</v>
      </c>
      <c r="J84" s="16">
        <v>0</v>
      </c>
      <c r="K84" s="16">
        <v>0</v>
      </c>
      <c r="L84" s="16">
        <v>1.2500000000000001E-2</v>
      </c>
      <c r="M84" s="16">
        <v>0</v>
      </c>
      <c r="N84" s="16">
        <v>0</v>
      </c>
      <c r="O84" s="16">
        <v>0</v>
      </c>
      <c r="P84" s="16"/>
      <c r="Q84" s="16">
        <v>2.9069767441860499E-3</v>
      </c>
      <c r="R84" s="16"/>
      <c r="S84" s="16">
        <v>2.5412960609911099E-3</v>
      </c>
      <c r="T84" s="16"/>
      <c r="U84" s="16">
        <v>3.3167495854063002E-3</v>
      </c>
      <c r="V84" s="16"/>
      <c r="W84" s="16">
        <v>0</v>
      </c>
      <c r="X84" s="16"/>
      <c r="Y84" s="16">
        <v>3.9682539682539698E-3</v>
      </c>
      <c r="Z84" s="16">
        <v>0</v>
      </c>
      <c r="AA84" s="16">
        <v>0</v>
      </c>
      <c r="AB84" s="16">
        <v>0</v>
      </c>
      <c r="AC84" s="16"/>
      <c r="AD84" s="16">
        <v>6.8493150684931503E-3</v>
      </c>
      <c r="AE84" s="16">
        <v>1.1111111111111099E-2</v>
      </c>
      <c r="AF84" s="16">
        <v>0</v>
      </c>
      <c r="AG84" s="16">
        <v>0</v>
      </c>
      <c r="AH84" s="16">
        <v>0</v>
      </c>
      <c r="AI84" s="16">
        <v>0</v>
      </c>
      <c r="AJ84" s="16">
        <v>0</v>
      </c>
      <c r="AK84" s="16"/>
      <c r="AL84" s="16">
        <v>0</v>
      </c>
      <c r="AM84" s="16">
        <v>0</v>
      </c>
      <c r="AN84" s="16">
        <v>0</v>
      </c>
      <c r="AO84" s="16">
        <v>0</v>
      </c>
      <c r="AP84" s="16">
        <v>0</v>
      </c>
      <c r="AQ84" s="16">
        <v>0.04</v>
      </c>
      <c r="AR84" s="16">
        <v>0</v>
      </c>
      <c r="AS84" s="16">
        <v>0</v>
      </c>
      <c r="AT84" s="16">
        <v>0</v>
      </c>
      <c r="AU84" s="16">
        <v>0</v>
      </c>
      <c r="AV84" s="16">
        <v>0</v>
      </c>
      <c r="AW84" s="16">
        <v>0</v>
      </c>
    </row>
    <row r="85" spans="2:49" x14ac:dyDescent="0.35">
      <c r="B85" t="s">
        <v>110</v>
      </c>
      <c r="C85" s="16">
        <v>2.4600246002459999E-3</v>
      </c>
      <c r="D85" s="16">
        <v>1.21951219512195E-2</v>
      </c>
      <c r="E85" s="16">
        <v>0</v>
      </c>
      <c r="F85" s="16">
        <v>0</v>
      </c>
      <c r="G85" s="16">
        <v>0</v>
      </c>
      <c r="H85" s="16">
        <v>0</v>
      </c>
      <c r="I85" s="16">
        <v>0</v>
      </c>
      <c r="J85" s="16">
        <v>0</v>
      </c>
      <c r="K85" s="16">
        <v>0</v>
      </c>
      <c r="L85" s="16">
        <v>0</v>
      </c>
      <c r="M85" s="16">
        <v>0</v>
      </c>
      <c r="N85" s="16">
        <v>3.03030303030303E-2</v>
      </c>
      <c r="O85" s="16">
        <v>0</v>
      </c>
      <c r="P85" s="16"/>
      <c r="Q85" s="16">
        <v>2.9069767441860499E-3</v>
      </c>
      <c r="R85" s="16"/>
      <c r="S85" s="16">
        <v>2.5412960609911099E-3</v>
      </c>
      <c r="T85" s="16"/>
      <c r="U85" s="16">
        <v>3.3167495854063002E-3</v>
      </c>
      <c r="V85" s="16"/>
      <c r="W85" s="16">
        <v>0</v>
      </c>
      <c r="X85" s="16"/>
      <c r="Y85" s="16">
        <v>3.9682539682539698E-3</v>
      </c>
      <c r="Z85" s="16">
        <v>0</v>
      </c>
      <c r="AA85" s="16">
        <v>0</v>
      </c>
      <c r="AB85" s="16">
        <v>0</v>
      </c>
      <c r="AC85" s="16"/>
      <c r="AD85" s="16">
        <v>0</v>
      </c>
      <c r="AE85" s="16">
        <v>1.1111111111111099E-2</v>
      </c>
      <c r="AF85" s="16">
        <v>0</v>
      </c>
      <c r="AG85" s="16">
        <v>0</v>
      </c>
      <c r="AH85" s="16">
        <v>8.1300813008130107E-3</v>
      </c>
      <c r="AI85" s="16">
        <v>0</v>
      </c>
      <c r="AJ85" s="16">
        <v>0</v>
      </c>
      <c r="AK85" s="16"/>
      <c r="AL85" s="16">
        <v>0</v>
      </c>
      <c r="AM85" s="16">
        <v>0</v>
      </c>
      <c r="AN85" s="16">
        <v>0</v>
      </c>
      <c r="AO85" s="16">
        <v>0</v>
      </c>
      <c r="AP85" s="16">
        <v>0</v>
      </c>
      <c r="AQ85" s="16">
        <v>0.04</v>
      </c>
      <c r="AR85" s="16">
        <v>0</v>
      </c>
      <c r="AS85" s="16">
        <v>0</v>
      </c>
      <c r="AT85" s="16">
        <v>0</v>
      </c>
      <c r="AU85" s="16">
        <v>0</v>
      </c>
      <c r="AV85" s="16">
        <v>0</v>
      </c>
      <c r="AW85" s="16">
        <v>0</v>
      </c>
    </row>
    <row r="86" spans="2:49" x14ac:dyDescent="0.35">
      <c r="B86" t="s">
        <v>111</v>
      </c>
      <c r="C86" s="16">
        <v>2.4600246002459999E-3</v>
      </c>
      <c r="D86" s="16">
        <v>0</v>
      </c>
      <c r="E86" s="16">
        <v>0</v>
      </c>
      <c r="F86" s="16">
        <v>0</v>
      </c>
      <c r="G86" s="16">
        <v>0</v>
      </c>
      <c r="H86" s="16">
        <v>0</v>
      </c>
      <c r="I86" s="16">
        <v>0</v>
      </c>
      <c r="J86" s="16">
        <v>0</v>
      </c>
      <c r="K86" s="16">
        <v>2.5641025641025599E-2</v>
      </c>
      <c r="L86" s="16">
        <v>1.2500000000000001E-2</v>
      </c>
      <c r="M86" s="16">
        <v>0</v>
      </c>
      <c r="N86" s="16">
        <v>0</v>
      </c>
      <c r="O86" s="16">
        <v>0</v>
      </c>
      <c r="P86" s="16"/>
      <c r="Q86" s="16">
        <v>2.9069767441860499E-3</v>
      </c>
      <c r="R86" s="16"/>
      <c r="S86" s="16">
        <v>2.5412960609911099E-3</v>
      </c>
      <c r="T86" s="16"/>
      <c r="U86" s="16">
        <v>3.3167495854063002E-3</v>
      </c>
      <c r="V86" s="16"/>
      <c r="W86" s="16">
        <v>0</v>
      </c>
      <c r="X86" s="16"/>
      <c r="Y86" s="16">
        <v>3.9682539682539698E-3</v>
      </c>
      <c r="Z86" s="16">
        <v>0</v>
      </c>
      <c r="AA86" s="16">
        <v>0</v>
      </c>
      <c r="AB86" s="16">
        <v>0</v>
      </c>
      <c r="AC86" s="16"/>
      <c r="AD86" s="16">
        <v>0</v>
      </c>
      <c r="AE86" s="16">
        <v>1.1111111111111099E-2</v>
      </c>
      <c r="AF86" s="16">
        <v>0</v>
      </c>
      <c r="AG86" s="16">
        <v>0</v>
      </c>
      <c r="AH86" s="16">
        <v>8.1300813008130107E-3</v>
      </c>
      <c r="AI86" s="16">
        <v>0</v>
      </c>
      <c r="AJ86" s="16">
        <v>0</v>
      </c>
      <c r="AK86" s="16"/>
      <c r="AL86" s="16">
        <v>0</v>
      </c>
      <c r="AM86" s="16">
        <v>0</v>
      </c>
      <c r="AN86" s="16">
        <v>0</v>
      </c>
      <c r="AO86" s="16">
        <v>0</v>
      </c>
      <c r="AP86" s="16">
        <v>0</v>
      </c>
      <c r="AQ86" s="16">
        <v>0.04</v>
      </c>
      <c r="AR86" s="16">
        <v>0</v>
      </c>
      <c r="AS86" s="16">
        <v>0</v>
      </c>
      <c r="AT86" s="16">
        <v>0</v>
      </c>
      <c r="AU86" s="16">
        <v>0</v>
      </c>
      <c r="AV86" s="16">
        <v>0</v>
      </c>
      <c r="AW86" s="16">
        <v>0</v>
      </c>
    </row>
    <row r="87" spans="2:49" x14ac:dyDescent="0.35">
      <c r="B87" t="s">
        <v>112</v>
      </c>
      <c r="C87" s="16">
        <v>2.4600246002459999E-3</v>
      </c>
      <c r="D87" s="16">
        <v>0</v>
      </c>
      <c r="E87" s="16">
        <v>0</v>
      </c>
      <c r="F87" s="16">
        <v>8.4033613445378096E-3</v>
      </c>
      <c r="G87" s="16">
        <v>0</v>
      </c>
      <c r="H87" s="16">
        <v>0</v>
      </c>
      <c r="I87" s="16">
        <v>0</v>
      </c>
      <c r="J87" s="16">
        <v>1.63934426229508E-2</v>
      </c>
      <c r="K87" s="16">
        <v>0</v>
      </c>
      <c r="L87" s="16">
        <v>0</v>
      </c>
      <c r="M87" s="16">
        <v>0</v>
      </c>
      <c r="N87" s="16">
        <v>0</v>
      </c>
      <c r="O87" s="16">
        <v>0</v>
      </c>
      <c r="P87" s="16"/>
      <c r="Q87" s="16">
        <v>2.9069767441860499E-3</v>
      </c>
      <c r="R87" s="16"/>
      <c r="S87" s="16">
        <v>2.5412960609911099E-3</v>
      </c>
      <c r="T87" s="16"/>
      <c r="U87" s="16">
        <v>3.3167495854063002E-3</v>
      </c>
      <c r="V87" s="16"/>
      <c r="W87" s="16">
        <v>8.1300813008130107E-3</v>
      </c>
      <c r="X87" s="16"/>
      <c r="Y87" s="16">
        <v>3.9682539682539698E-3</v>
      </c>
      <c r="Z87" s="16">
        <v>0</v>
      </c>
      <c r="AA87" s="16">
        <v>0</v>
      </c>
      <c r="AB87" s="16">
        <v>0</v>
      </c>
      <c r="AC87" s="16"/>
      <c r="AD87" s="16">
        <v>0</v>
      </c>
      <c r="AE87" s="16">
        <v>0</v>
      </c>
      <c r="AF87" s="16">
        <v>2.04081632653061E-2</v>
      </c>
      <c r="AG87" s="16">
        <v>0</v>
      </c>
      <c r="AH87" s="16">
        <v>0</v>
      </c>
      <c r="AI87" s="16">
        <v>0</v>
      </c>
      <c r="AJ87" s="16">
        <v>0</v>
      </c>
      <c r="AK87" s="16"/>
      <c r="AL87" s="16">
        <v>0</v>
      </c>
      <c r="AM87" s="16">
        <v>0</v>
      </c>
      <c r="AN87" s="16">
        <v>0</v>
      </c>
      <c r="AO87" s="16">
        <v>0</v>
      </c>
      <c r="AP87" s="16">
        <v>0</v>
      </c>
      <c r="AQ87" s="16">
        <v>0.04</v>
      </c>
      <c r="AR87" s="16">
        <v>0</v>
      </c>
      <c r="AS87" s="16">
        <v>0</v>
      </c>
      <c r="AT87" s="16">
        <v>0</v>
      </c>
      <c r="AU87" s="16">
        <v>0</v>
      </c>
      <c r="AV87" s="16">
        <v>0</v>
      </c>
      <c r="AW87" s="16">
        <v>0</v>
      </c>
    </row>
    <row r="88" spans="2:49" x14ac:dyDescent="0.35">
      <c r="B88" t="s">
        <v>113</v>
      </c>
      <c r="C88" s="16">
        <v>2.4600246002459999E-3</v>
      </c>
      <c r="D88" s="16">
        <v>0</v>
      </c>
      <c r="E88" s="16">
        <v>0</v>
      </c>
      <c r="F88" s="16">
        <v>0</v>
      </c>
      <c r="G88" s="16">
        <v>0</v>
      </c>
      <c r="H88" s="16">
        <v>0</v>
      </c>
      <c r="I88" s="16">
        <v>1.5151515151515201E-2</v>
      </c>
      <c r="J88" s="16">
        <v>0</v>
      </c>
      <c r="K88" s="16">
        <v>0</v>
      </c>
      <c r="L88" s="16">
        <v>0</v>
      </c>
      <c r="M88" s="16">
        <v>1.4084507042253501E-2</v>
      </c>
      <c r="N88" s="16">
        <v>0</v>
      </c>
      <c r="O88" s="16">
        <v>0</v>
      </c>
      <c r="P88" s="16"/>
      <c r="Q88" s="16">
        <v>2.9069767441860499E-3</v>
      </c>
      <c r="R88" s="16"/>
      <c r="S88" s="16">
        <v>2.5412960609911099E-3</v>
      </c>
      <c r="T88" s="16"/>
      <c r="U88" s="16">
        <v>3.3167495854063002E-3</v>
      </c>
      <c r="V88" s="16"/>
      <c r="W88" s="16">
        <v>0</v>
      </c>
      <c r="X88" s="16"/>
      <c r="Y88" s="16">
        <v>0</v>
      </c>
      <c r="Z88" s="16">
        <v>0</v>
      </c>
      <c r="AA88" s="16">
        <v>0</v>
      </c>
      <c r="AB88" s="16">
        <v>0.22222222222222199</v>
      </c>
      <c r="AC88" s="16"/>
      <c r="AD88" s="16">
        <v>6.8493150684931503E-3</v>
      </c>
      <c r="AE88" s="16">
        <v>1.1111111111111099E-2</v>
      </c>
      <c r="AF88" s="16">
        <v>0</v>
      </c>
      <c r="AG88" s="16">
        <v>0</v>
      </c>
      <c r="AH88" s="16">
        <v>0</v>
      </c>
      <c r="AI88" s="16">
        <v>0</v>
      </c>
      <c r="AJ88" s="16">
        <v>0</v>
      </c>
      <c r="AK88" s="16"/>
      <c r="AL88" s="16">
        <v>0</v>
      </c>
      <c r="AM88" s="16">
        <v>0</v>
      </c>
      <c r="AN88" s="16">
        <v>9.0497737556561094E-3</v>
      </c>
      <c r="AO88" s="16">
        <v>0</v>
      </c>
      <c r="AP88" s="16">
        <v>0</v>
      </c>
      <c r="AQ88" s="16">
        <v>0</v>
      </c>
      <c r="AR88" s="16">
        <v>0</v>
      </c>
      <c r="AS88" s="16">
        <v>0</v>
      </c>
      <c r="AT88" s="16">
        <v>0</v>
      </c>
      <c r="AU88" s="16">
        <v>0</v>
      </c>
      <c r="AV88" s="16">
        <v>0</v>
      </c>
      <c r="AW88" s="16">
        <v>0</v>
      </c>
    </row>
    <row r="89" spans="2:49" x14ac:dyDescent="0.35">
      <c r="B89" t="s">
        <v>114</v>
      </c>
      <c r="C89" s="16">
        <v>2.4600246002459999E-3</v>
      </c>
      <c r="D89" s="16">
        <v>1.21951219512195E-2</v>
      </c>
      <c r="E89" s="16">
        <v>0</v>
      </c>
      <c r="F89" s="16">
        <v>0</v>
      </c>
      <c r="G89" s="16">
        <v>0</v>
      </c>
      <c r="H89" s="16">
        <v>0</v>
      </c>
      <c r="I89" s="16">
        <v>0</v>
      </c>
      <c r="J89" s="16">
        <v>0</v>
      </c>
      <c r="K89" s="16">
        <v>0</v>
      </c>
      <c r="L89" s="16">
        <v>1.2500000000000001E-2</v>
      </c>
      <c r="M89" s="16">
        <v>0</v>
      </c>
      <c r="N89" s="16">
        <v>0</v>
      </c>
      <c r="O89" s="16">
        <v>0</v>
      </c>
      <c r="P89" s="16"/>
      <c r="Q89" s="16">
        <v>2.9069767441860499E-3</v>
      </c>
      <c r="R89" s="16"/>
      <c r="S89" s="16">
        <v>2.5412960609911099E-3</v>
      </c>
      <c r="T89" s="16"/>
      <c r="U89" s="16">
        <v>3.3167495854063002E-3</v>
      </c>
      <c r="V89" s="16"/>
      <c r="W89" s="16">
        <v>0</v>
      </c>
      <c r="X89" s="16"/>
      <c r="Y89" s="16">
        <v>3.9682539682539698E-3</v>
      </c>
      <c r="Z89" s="16">
        <v>0</v>
      </c>
      <c r="AA89" s="16">
        <v>0</v>
      </c>
      <c r="AB89" s="16">
        <v>0</v>
      </c>
      <c r="AC89" s="16"/>
      <c r="AD89" s="16">
        <v>6.8493150684931503E-3</v>
      </c>
      <c r="AE89" s="16">
        <v>0</v>
      </c>
      <c r="AF89" s="16">
        <v>1.02040816326531E-2</v>
      </c>
      <c r="AG89" s="16">
        <v>0</v>
      </c>
      <c r="AH89" s="16">
        <v>0</v>
      </c>
      <c r="AI89" s="16">
        <v>0</v>
      </c>
      <c r="AJ89" s="16">
        <v>0</v>
      </c>
      <c r="AK89" s="16"/>
      <c r="AL89" s="16">
        <v>0</v>
      </c>
      <c r="AM89" s="16">
        <v>0</v>
      </c>
      <c r="AN89" s="16">
        <v>9.0497737556561094E-3</v>
      </c>
      <c r="AO89" s="16">
        <v>0</v>
      </c>
      <c r="AP89" s="16">
        <v>0</v>
      </c>
      <c r="AQ89" s="16">
        <v>0</v>
      </c>
      <c r="AR89" s="16">
        <v>0</v>
      </c>
      <c r="AS89" s="16">
        <v>0</v>
      </c>
      <c r="AT89" s="16">
        <v>0</v>
      </c>
      <c r="AU89" s="16">
        <v>0</v>
      </c>
      <c r="AV89" s="16">
        <v>0</v>
      </c>
      <c r="AW89" s="16">
        <v>0</v>
      </c>
    </row>
    <row r="90" spans="2:49" x14ac:dyDescent="0.35">
      <c r="B90" t="s">
        <v>115</v>
      </c>
      <c r="C90" s="16">
        <v>2.4600246002459999E-3</v>
      </c>
      <c r="D90" s="16">
        <v>0</v>
      </c>
      <c r="E90" s="16">
        <v>7.4626865671641798E-3</v>
      </c>
      <c r="F90" s="16">
        <v>0</v>
      </c>
      <c r="G90" s="16">
        <v>0</v>
      </c>
      <c r="H90" s="16">
        <v>0</v>
      </c>
      <c r="I90" s="16">
        <v>0</v>
      </c>
      <c r="J90" s="16">
        <v>0</v>
      </c>
      <c r="K90" s="16">
        <v>0</v>
      </c>
      <c r="L90" s="16">
        <v>1.2500000000000001E-2</v>
      </c>
      <c r="M90" s="16">
        <v>0</v>
      </c>
      <c r="N90" s="16">
        <v>0</v>
      </c>
      <c r="O90" s="16">
        <v>0</v>
      </c>
      <c r="P90" s="16"/>
      <c r="Q90" s="16">
        <v>2.9069767441860499E-3</v>
      </c>
      <c r="R90" s="16"/>
      <c r="S90" s="16">
        <v>2.5412960609911099E-3</v>
      </c>
      <c r="T90" s="16"/>
      <c r="U90" s="16">
        <v>1.6583747927031501E-3</v>
      </c>
      <c r="V90" s="16"/>
      <c r="W90" s="16">
        <v>0</v>
      </c>
      <c r="X90" s="16"/>
      <c r="Y90" s="16">
        <v>3.9682539682539698E-3</v>
      </c>
      <c r="Z90" s="16">
        <v>0</v>
      </c>
      <c r="AA90" s="16">
        <v>0</v>
      </c>
      <c r="AB90" s="16">
        <v>0</v>
      </c>
      <c r="AC90" s="16"/>
      <c r="AD90" s="16">
        <v>6.8493150684931503E-3</v>
      </c>
      <c r="AE90" s="16">
        <v>0</v>
      </c>
      <c r="AF90" s="16">
        <v>0</v>
      </c>
      <c r="AG90" s="16">
        <v>5.5555555555555601E-3</v>
      </c>
      <c r="AH90" s="16">
        <v>0</v>
      </c>
      <c r="AI90" s="16">
        <v>0</v>
      </c>
      <c r="AJ90" s="16">
        <v>0</v>
      </c>
      <c r="AK90" s="16"/>
      <c r="AL90" s="16">
        <v>0</v>
      </c>
      <c r="AM90" s="16">
        <v>0</v>
      </c>
      <c r="AN90" s="16">
        <v>4.5248868778280504E-3</v>
      </c>
      <c r="AO90" s="16">
        <v>0</v>
      </c>
      <c r="AP90" s="16">
        <v>0</v>
      </c>
      <c r="AQ90" s="16">
        <v>0</v>
      </c>
      <c r="AR90" s="16">
        <v>0</v>
      </c>
      <c r="AS90" s="16">
        <v>0</v>
      </c>
      <c r="AT90" s="16">
        <v>1.20481927710843E-2</v>
      </c>
      <c r="AU90" s="16">
        <v>0</v>
      </c>
      <c r="AV90" s="16">
        <v>0</v>
      </c>
      <c r="AW90" s="16">
        <v>0</v>
      </c>
    </row>
    <row r="91" spans="2:49" x14ac:dyDescent="0.35">
      <c r="B91" t="s">
        <v>116</v>
      </c>
      <c r="C91" s="16">
        <v>2.4600246002459999E-3</v>
      </c>
      <c r="D91" s="16">
        <v>1.21951219512195E-2</v>
      </c>
      <c r="E91" s="16">
        <v>0</v>
      </c>
      <c r="F91" s="16">
        <v>0</v>
      </c>
      <c r="G91" s="16">
        <v>0</v>
      </c>
      <c r="H91" s="16">
        <v>0</v>
      </c>
      <c r="I91" s="16">
        <v>1.5151515151515201E-2</v>
      </c>
      <c r="J91" s="16">
        <v>0</v>
      </c>
      <c r="K91" s="16">
        <v>0</v>
      </c>
      <c r="L91" s="16">
        <v>0</v>
      </c>
      <c r="M91" s="16">
        <v>0</v>
      </c>
      <c r="N91" s="16">
        <v>0</v>
      </c>
      <c r="O91" s="16">
        <v>0</v>
      </c>
      <c r="P91" s="16"/>
      <c r="Q91" s="16">
        <v>2.9069767441860499E-3</v>
      </c>
      <c r="R91" s="16"/>
      <c r="S91" s="16">
        <v>2.5412960609911099E-3</v>
      </c>
      <c r="T91" s="16"/>
      <c r="U91" s="16">
        <v>1.6583747927031501E-3</v>
      </c>
      <c r="V91" s="16"/>
      <c r="W91" s="16">
        <v>0</v>
      </c>
      <c r="X91" s="16"/>
      <c r="Y91" s="16">
        <v>1.9841269841269801E-3</v>
      </c>
      <c r="Z91" s="16">
        <v>3.7878787878787902E-3</v>
      </c>
      <c r="AA91" s="16">
        <v>0</v>
      </c>
      <c r="AB91" s="16">
        <v>0</v>
      </c>
      <c r="AC91" s="16"/>
      <c r="AD91" s="16">
        <v>0</v>
      </c>
      <c r="AE91" s="16">
        <v>0</v>
      </c>
      <c r="AF91" s="16">
        <v>1.02040816326531E-2</v>
      </c>
      <c r="AG91" s="16">
        <v>0</v>
      </c>
      <c r="AH91" s="16">
        <v>0</v>
      </c>
      <c r="AI91" s="16">
        <v>1.1904761904761901E-2</v>
      </c>
      <c r="AJ91" s="16">
        <v>0</v>
      </c>
      <c r="AK91" s="16"/>
      <c r="AL91" s="16">
        <v>0</v>
      </c>
      <c r="AM91" s="16">
        <v>0</v>
      </c>
      <c r="AN91" s="16">
        <v>4.5248868778280504E-3</v>
      </c>
      <c r="AO91" s="16">
        <v>0</v>
      </c>
      <c r="AP91" s="16">
        <v>0</v>
      </c>
      <c r="AQ91" s="16">
        <v>0</v>
      </c>
      <c r="AR91" s="16">
        <v>0</v>
      </c>
      <c r="AS91" s="16">
        <v>0</v>
      </c>
      <c r="AT91" s="16">
        <v>1.20481927710843E-2</v>
      </c>
      <c r="AU91" s="16">
        <v>0</v>
      </c>
      <c r="AV91" s="16">
        <v>0</v>
      </c>
      <c r="AW91" s="16">
        <v>0</v>
      </c>
    </row>
    <row r="92" spans="2:49" x14ac:dyDescent="0.35">
      <c r="B92" t="s">
        <v>117</v>
      </c>
      <c r="C92" s="16">
        <v>2.4600246002459999E-3</v>
      </c>
      <c r="D92" s="16">
        <v>0</v>
      </c>
      <c r="E92" s="16">
        <v>0</v>
      </c>
      <c r="F92" s="16">
        <v>8.4033613445378096E-3</v>
      </c>
      <c r="G92" s="16">
        <v>0</v>
      </c>
      <c r="H92" s="16">
        <v>0</v>
      </c>
      <c r="I92" s="16">
        <v>0</v>
      </c>
      <c r="J92" s="16">
        <v>0</v>
      </c>
      <c r="K92" s="16">
        <v>0</v>
      </c>
      <c r="L92" s="16">
        <v>0</v>
      </c>
      <c r="M92" s="16">
        <v>1.4084507042253501E-2</v>
      </c>
      <c r="N92" s="16">
        <v>0</v>
      </c>
      <c r="O92" s="16">
        <v>0</v>
      </c>
      <c r="P92" s="16"/>
      <c r="Q92" s="16">
        <v>1.45348837209302E-3</v>
      </c>
      <c r="R92" s="16"/>
      <c r="S92" s="16">
        <v>2.5412960609911099E-3</v>
      </c>
      <c r="T92" s="16"/>
      <c r="U92" s="16">
        <v>1.6583747927031501E-3</v>
      </c>
      <c r="V92" s="16"/>
      <c r="W92" s="16">
        <v>0</v>
      </c>
      <c r="X92" s="16"/>
      <c r="Y92" s="16">
        <v>3.9682539682539698E-3</v>
      </c>
      <c r="Z92" s="16">
        <v>0</v>
      </c>
      <c r="AA92" s="16">
        <v>0</v>
      </c>
      <c r="AB92" s="16">
        <v>0</v>
      </c>
      <c r="AC92" s="16"/>
      <c r="AD92" s="16">
        <v>0</v>
      </c>
      <c r="AE92" s="16">
        <v>0</v>
      </c>
      <c r="AF92" s="16">
        <v>0</v>
      </c>
      <c r="AG92" s="16">
        <v>5.5555555555555601E-3</v>
      </c>
      <c r="AH92" s="16">
        <v>8.1300813008130107E-3</v>
      </c>
      <c r="AI92" s="16">
        <v>0</v>
      </c>
      <c r="AJ92" s="16">
        <v>0</v>
      </c>
      <c r="AK92" s="16"/>
      <c r="AL92" s="16">
        <v>0</v>
      </c>
      <c r="AM92" s="16">
        <v>7.8740157480314994E-3</v>
      </c>
      <c r="AN92" s="16">
        <v>4.5248868778280504E-3</v>
      </c>
      <c r="AO92" s="16">
        <v>0</v>
      </c>
      <c r="AP92" s="16">
        <v>0</v>
      </c>
      <c r="AQ92" s="16">
        <v>0</v>
      </c>
      <c r="AR92" s="16">
        <v>0</v>
      </c>
      <c r="AS92" s="16">
        <v>0</v>
      </c>
      <c r="AT92" s="16">
        <v>0</v>
      </c>
      <c r="AU92" s="16">
        <v>0</v>
      </c>
      <c r="AV92" s="16">
        <v>0</v>
      </c>
      <c r="AW92" s="16">
        <v>0</v>
      </c>
    </row>
    <row r="93" spans="2:49" x14ac:dyDescent="0.35">
      <c r="B93" t="s">
        <v>118</v>
      </c>
      <c r="C93" s="16">
        <v>2.4600246002459999E-3</v>
      </c>
      <c r="D93" s="16">
        <v>0</v>
      </c>
      <c r="E93" s="16">
        <v>0</v>
      </c>
      <c r="F93" s="16">
        <v>0</v>
      </c>
      <c r="G93" s="16">
        <v>0</v>
      </c>
      <c r="H93" s="16">
        <v>1.9230769230769201E-2</v>
      </c>
      <c r="I93" s="16">
        <v>1.5151515151515201E-2</v>
      </c>
      <c r="J93" s="16">
        <v>0</v>
      </c>
      <c r="K93" s="16">
        <v>0</v>
      </c>
      <c r="L93" s="16">
        <v>0</v>
      </c>
      <c r="M93" s="16">
        <v>0</v>
      </c>
      <c r="N93" s="16">
        <v>0</v>
      </c>
      <c r="O93" s="16">
        <v>0</v>
      </c>
      <c r="P93" s="16"/>
      <c r="Q93" s="16">
        <v>1.45348837209302E-3</v>
      </c>
      <c r="R93" s="16"/>
      <c r="S93" s="16">
        <v>2.5412960609911099E-3</v>
      </c>
      <c r="T93" s="16"/>
      <c r="U93" s="16">
        <v>1.6583747927031501E-3</v>
      </c>
      <c r="V93" s="16"/>
      <c r="W93" s="16">
        <v>0</v>
      </c>
      <c r="X93" s="16"/>
      <c r="Y93" s="16">
        <v>3.9682539682539698E-3</v>
      </c>
      <c r="Z93" s="16">
        <v>0</v>
      </c>
      <c r="AA93" s="16">
        <v>0</v>
      </c>
      <c r="AB93" s="16">
        <v>0</v>
      </c>
      <c r="AC93" s="16"/>
      <c r="AD93" s="16">
        <v>0</v>
      </c>
      <c r="AE93" s="16">
        <v>0</v>
      </c>
      <c r="AF93" s="16">
        <v>0</v>
      </c>
      <c r="AG93" s="16">
        <v>1.1111111111111099E-2</v>
      </c>
      <c r="AH93" s="16">
        <v>0</v>
      </c>
      <c r="AI93" s="16">
        <v>0</v>
      </c>
      <c r="AJ93" s="16">
        <v>0</v>
      </c>
      <c r="AK93" s="16"/>
      <c r="AL93" s="16">
        <v>0</v>
      </c>
      <c r="AM93" s="16">
        <v>0</v>
      </c>
      <c r="AN93" s="16">
        <v>4.5248868778280504E-3</v>
      </c>
      <c r="AO93" s="16">
        <v>0</v>
      </c>
      <c r="AP93" s="16">
        <v>0</v>
      </c>
      <c r="AQ93" s="16">
        <v>0</v>
      </c>
      <c r="AR93" s="16">
        <v>0</v>
      </c>
      <c r="AS93" s="16">
        <v>0</v>
      </c>
      <c r="AT93" s="16">
        <v>0</v>
      </c>
      <c r="AU93" s="16">
        <v>0</v>
      </c>
      <c r="AV93" s="16">
        <v>3.03030303030303E-2</v>
      </c>
      <c r="AW93" s="16">
        <v>0</v>
      </c>
    </row>
    <row r="94" spans="2:49" x14ac:dyDescent="0.35">
      <c r="B94" t="s">
        <v>119</v>
      </c>
      <c r="C94" s="16">
        <v>2.4600246002459999E-3</v>
      </c>
      <c r="D94" s="16">
        <v>0</v>
      </c>
      <c r="E94" s="16">
        <v>0</v>
      </c>
      <c r="F94" s="16">
        <v>0</v>
      </c>
      <c r="G94" s="16">
        <v>1.6666666666666701E-2</v>
      </c>
      <c r="H94" s="16">
        <v>0</v>
      </c>
      <c r="I94" s="16">
        <v>0</v>
      </c>
      <c r="J94" s="16">
        <v>0</v>
      </c>
      <c r="K94" s="16">
        <v>0</v>
      </c>
      <c r="L94" s="16">
        <v>0</v>
      </c>
      <c r="M94" s="16">
        <v>1.4084507042253501E-2</v>
      </c>
      <c r="N94" s="16">
        <v>0</v>
      </c>
      <c r="O94" s="16">
        <v>0</v>
      </c>
      <c r="P94" s="16"/>
      <c r="Q94" s="16">
        <v>1.45348837209302E-3</v>
      </c>
      <c r="R94" s="16"/>
      <c r="S94" s="16">
        <v>2.5412960609911099E-3</v>
      </c>
      <c r="T94" s="16"/>
      <c r="U94" s="16">
        <v>1.6583747927031501E-3</v>
      </c>
      <c r="V94" s="16"/>
      <c r="W94" s="16">
        <v>0</v>
      </c>
      <c r="X94" s="16"/>
      <c r="Y94" s="16">
        <v>3.9682539682539698E-3</v>
      </c>
      <c r="Z94" s="16">
        <v>0</v>
      </c>
      <c r="AA94" s="16">
        <v>0</v>
      </c>
      <c r="AB94" s="16">
        <v>0</v>
      </c>
      <c r="AC94" s="16"/>
      <c r="AD94" s="16">
        <v>0</v>
      </c>
      <c r="AE94" s="16">
        <v>0</v>
      </c>
      <c r="AF94" s="16">
        <v>0</v>
      </c>
      <c r="AG94" s="16">
        <v>1.1111111111111099E-2</v>
      </c>
      <c r="AH94" s="16">
        <v>0</v>
      </c>
      <c r="AI94" s="16">
        <v>0</v>
      </c>
      <c r="AJ94" s="16">
        <v>0</v>
      </c>
      <c r="AK94" s="16"/>
      <c r="AL94" s="16">
        <v>0</v>
      </c>
      <c r="AM94" s="16">
        <v>0</v>
      </c>
      <c r="AN94" s="16">
        <v>4.5248868778280504E-3</v>
      </c>
      <c r="AO94" s="16">
        <v>0</v>
      </c>
      <c r="AP94" s="16">
        <v>0</v>
      </c>
      <c r="AQ94" s="16">
        <v>0</v>
      </c>
      <c r="AR94" s="16">
        <v>0</v>
      </c>
      <c r="AS94" s="16">
        <v>0</v>
      </c>
      <c r="AT94" s="16">
        <v>0</v>
      </c>
      <c r="AU94" s="16">
        <v>7.69230769230769E-2</v>
      </c>
      <c r="AV94" s="16">
        <v>0</v>
      </c>
      <c r="AW94" s="16">
        <v>0</v>
      </c>
    </row>
    <row r="95" spans="2:49" x14ac:dyDescent="0.35">
      <c r="B95" t="s">
        <v>120</v>
      </c>
      <c r="C95" s="16">
        <v>2.4600246002459999E-3</v>
      </c>
      <c r="D95" s="16">
        <v>0</v>
      </c>
      <c r="E95" s="16">
        <v>0</v>
      </c>
      <c r="F95" s="16">
        <v>1.6806722689075598E-2</v>
      </c>
      <c r="G95" s="16">
        <v>0</v>
      </c>
      <c r="H95" s="16">
        <v>0</v>
      </c>
      <c r="I95" s="16">
        <v>0</v>
      </c>
      <c r="J95" s="16">
        <v>0</v>
      </c>
      <c r="K95" s="16">
        <v>0</v>
      </c>
      <c r="L95" s="16">
        <v>0</v>
      </c>
      <c r="M95" s="16">
        <v>0</v>
      </c>
      <c r="N95" s="16">
        <v>0</v>
      </c>
      <c r="O95" s="16">
        <v>0</v>
      </c>
      <c r="P95" s="16"/>
      <c r="Q95" s="16">
        <v>2.9069767441860499E-3</v>
      </c>
      <c r="R95" s="16"/>
      <c r="S95" s="16">
        <v>2.5412960609911099E-3</v>
      </c>
      <c r="T95" s="16"/>
      <c r="U95" s="16">
        <v>1.6583747927031501E-3</v>
      </c>
      <c r="V95" s="16"/>
      <c r="W95" s="16">
        <v>0</v>
      </c>
      <c r="X95" s="16"/>
      <c r="Y95" s="16">
        <v>1.9841269841269801E-3</v>
      </c>
      <c r="Z95" s="16">
        <v>3.7878787878787902E-3</v>
      </c>
      <c r="AA95" s="16">
        <v>0</v>
      </c>
      <c r="AB95" s="16">
        <v>0</v>
      </c>
      <c r="AC95" s="16"/>
      <c r="AD95" s="16">
        <v>0</v>
      </c>
      <c r="AE95" s="16">
        <v>1.1111111111111099E-2</v>
      </c>
      <c r="AF95" s="16">
        <v>0</v>
      </c>
      <c r="AG95" s="16">
        <v>0</v>
      </c>
      <c r="AH95" s="16">
        <v>8.1300813008130107E-3</v>
      </c>
      <c r="AI95" s="16">
        <v>0</v>
      </c>
      <c r="AJ95" s="16">
        <v>0</v>
      </c>
      <c r="AK95" s="16"/>
      <c r="AL95" s="16">
        <v>0</v>
      </c>
      <c r="AM95" s="16">
        <v>0</v>
      </c>
      <c r="AN95" s="16">
        <v>4.5248868778280504E-3</v>
      </c>
      <c r="AO95" s="16">
        <v>0</v>
      </c>
      <c r="AP95" s="16">
        <v>0</v>
      </c>
      <c r="AQ95" s="16">
        <v>0</v>
      </c>
      <c r="AR95" s="16">
        <v>0</v>
      </c>
      <c r="AS95" s="16">
        <v>0</v>
      </c>
      <c r="AT95" s="16">
        <v>1.20481927710843E-2</v>
      </c>
      <c r="AU95" s="16">
        <v>0</v>
      </c>
      <c r="AV95" s="16">
        <v>0</v>
      </c>
      <c r="AW95" s="16">
        <v>0</v>
      </c>
    </row>
    <row r="96" spans="2:49" x14ac:dyDescent="0.35">
      <c r="B96" t="s">
        <v>121</v>
      </c>
      <c r="C96" s="16">
        <v>2.4600246002459999E-3</v>
      </c>
      <c r="D96" s="16">
        <v>0</v>
      </c>
      <c r="E96" s="16">
        <v>0</v>
      </c>
      <c r="F96" s="16">
        <v>0</v>
      </c>
      <c r="G96" s="16">
        <v>0</v>
      </c>
      <c r="H96" s="16">
        <v>1.9230769230769201E-2</v>
      </c>
      <c r="I96" s="16">
        <v>0</v>
      </c>
      <c r="J96" s="16">
        <v>0</v>
      </c>
      <c r="K96" s="16">
        <v>0</v>
      </c>
      <c r="L96" s="16">
        <v>1.2500000000000001E-2</v>
      </c>
      <c r="M96" s="16">
        <v>0</v>
      </c>
      <c r="N96" s="16">
        <v>0</v>
      </c>
      <c r="O96" s="16">
        <v>0</v>
      </c>
      <c r="P96" s="16"/>
      <c r="Q96" s="16">
        <v>2.9069767441860499E-3</v>
      </c>
      <c r="R96" s="16"/>
      <c r="S96" s="16">
        <v>2.5412960609911099E-3</v>
      </c>
      <c r="T96" s="16"/>
      <c r="U96" s="16">
        <v>0</v>
      </c>
      <c r="V96" s="16"/>
      <c r="W96" s="16">
        <v>0</v>
      </c>
      <c r="X96" s="16"/>
      <c r="Y96" s="16">
        <v>3.9682539682539698E-3</v>
      </c>
      <c r="Z96" s="16">
        <v>0</v>
      </c>
      <c r="AA96" s="16">
        <v>0</v>
      </c>
      <c r="AB96" s="16">
        <v>0</v>
      </c>
      <c r="AC96" s="16"/>
      <c r="AD96" s="16">
        <v>0</v>
      </c>
      <c r="AE96" s="16">
        <v>0</v>
      </c>
      <c r="AF96" s="16">
        <v>1.02040816326531E-2</v>
      </c>
      <c r="AG96" s="16">
        <v>5.5555555555555601E-3</v>
      </c>
      <c r="AH96" s="16">
        <v>0</v>
      </c>
      <c r="AI96" s="16">
        <v>0</v>
      </c>
      <c r="AJ96" s="16">
        <v>0</v>
      </c>
      <c r="AK96" s="16"/>
      <c r="AL96" s="16">
        <v>0</v>
      </c>
      <c r="AM96" s="16">
        <v>0</v>
      </c>
      <c r="AN96" s="16">
        <v>0</v>
      </c>
      <c r="AO96" s="16">
        <v>0</v>
      </c>
      <c r="AP96" s="16">
        <v>0</v>
      </c>
      <c r="AQ96" s="16">
        <v>0</v>
      </c>
      <c r="AR96" s="16">
        <v>0</v>
      </c>
      <c r="AS96" s="16">
        <v>0</v>
      </c>
      <c r="AT96" s="16">
        <v>2.40963855421687E-2</v>
      </c>
      <c r="AU96" s="16">
        <v>0</v>
      </c>
      <c r="AV96" s="16">
        <v>0</v>
      </c>
      <c r="AW96" s="16">
        <v>0</v>
      </c>
    </row>
    <row r="97" spans="2:49" x14ac:dyDescent="0.35">
      <c r="B97" t="s">
        <v>122</v>
      </c>
      <c r="C97" s="16">
        <v>2.4600246002459999E-3</v>
      </c>
      <c r="D97" s="16">
        <v>0</v>
      </c>
      <c r="E97" s="16">
        <v>7.4626865671641798E-3</v>
      </c>
      <c r="F97" s="16">
        <v>0</v>
      </c>
      <c r="G97" s="16">
        <v>0</v>
      </c>
      <c r="H97" s="16">
        <v>0</v>
      </c>
      <c r="I97" s="16">
        <v>0</v>
      </c>
      <c r="J97" s="16">
        <v>0</v>
      </c>
      <c r="K97" s="16">
        <v>0</v>
      </c>
      <c r="L97" s="16">
        <v>1.2500000000000001E-2</v>
      </c>
      <c r="M97" s="16">
        <v>0</v>
      </c>
      <c r="N97" s="16">
        <v>0</v>
      </c>
      <c r="O97" s="16">
        <v>0</v>
      </c>
      <c r="P97" s="16"/>
      <c r="Q97" s="16">
        <v>1.45348837209302E-3</v>
      </c>
      <c r="R97" s="16"/>
      <c r="S97" s="16">
        <v>2.5412960609911099E-3</v>
      </c>
      <c r="T97" s="16"/>
      <c r="U97" s="16">
        <v>0</v>
      </c>
      <c r="V97" s="16"/>
      <c r="W97" s="16">
        <v>1.6260162601626001E-2</v>
      </c>
      <c r="X97" s="16"/>
      <c r="Y97" s="16">
        <v>1.9841269841269801E-3</v>
      </c>
      <c r="Z97" s="16">
        <v>0</v>
      </c>
      <c r="AA97" s="16">
        <v>2.7777777777777801E-2</v>
      </c>
      <c r="AB97" s="16">
        <v>0</v>
      </c>
      <c r="AC97" s="16"/>
      <c r="AD97" s="16">
        <v>0</v>
      </c>
      <c r="AE97" s="16">
        <v>0</v>
      </c>
      <c r="AF97" s="16">
        <v>0</v>
      </c>
      <c r="AG97" s="16">
        <v>5.5555555555555601E-3</v>
      </c>
      <c r="AH97" s="16">
        <v>0</v>
      </c>
      <c r="AI97" s="16">
        <v>0</v>
      </c>
      <c r="AJ97" s="16">
        <v>1.0869565217391301E-2</v>
      </c>
      <c r="AK97" s="16"/>
      <c r="AL97" s="16">
        <v>0</v>
      </c>
      <c r="AM97" s="16">
        <v>0</v>
      </c>
      <c r="AN97" s="16">
        <v>0</v>
      </c>
      <c r="AO97" s="16">
        <v>0</v>
      </c>
      <c r="AP97" s="16">
        <v>0</v>
      </c>
      <c r="AQ97" s="16">
        <v>0</v>
      </c>
      <c r="AR97" s="16">
        <v>0</v>
      </c>
      <c r="AS97" s="16">
        <v>0</v>
      </c>
      <c r="AT97" s="16">
        <v>1.20481927710843E-2</v>
      </c>
      <c r="AU97" s="16">
        <v>7.69230769230769E-2</v>
      </c>
      <c r="AV97" s="16">
        <v>0</v>
      </c>
      <c r="AW97" s="16">
        <v>0</v>
      </c>
    </row>
    <row r="98" spans="2:49" x14ac:dyDescent="0.35">
      <c r="B98" t="s">
        <v>123</v>
      </c>
      <c r="C98" s="16">
        <v>2.4600246002459999E-3</v>
      </c>
      <c r="D98" s="16">
        <v>1.21951219512195E-2</v>
      </c>
      <c r="E98" s="16">
        <v>7.4626865671641798E-3</v>
      </c>
      <c r="F98" s="16">
        <v>0</v>
      </c>
      <c r="G98" s="16">
        <v>0</v>
      </c>
      <c r="H98" s="16">
        <v>0</v>
      </c>
      <c r="I98" s="16">
        <v>0</v>
      </c>
      <c r="J98" s="16">
        <v>0</v>
      </c>
      <c r="K98" s="16">
        <v>0</v>
      </c>
      <c r="L98" s="16">
        <v>0</v>
      </c>
      <c r="M98" s="16">
        <v>0</v>
      </c>
      <c r="N98" s="16">
        <v>0</v>
      </c>
      <c r="O98" s="16">
        <v>0</v>
      </c>
      <c r="P98" s="16"/>
      <c r="Q98" s="16">
        <v>2.9069767441860499E-3</v>
      </c>
      <c r="R98" s="16"/>
      <c r="S98" s="16">
        <v>2.5412960609911099E-3</v>
      </c>
      <c r="T98" s="16"/>
      <c r="U98" s="16">
        <v>0</v>
      </c>
      <c r="V98" s="16"/>
      <c r="W98" s="16">
        <v>0</v>
      </c>
      <c r="X98" s="16"/>
      <c r="Y98" s="16">
        <v>3.9682539682539698E-3</v>
      </c>
      <c r="Z98" s="16">
        <v>0</v>
      </c>
      <c r="AA98" s="16">
        <v>0</v>
      </c>
      <c r="AB98" s="16">
        <v>0</v>
      </c>
      <c r="AC98" s="16"/>
      <c r="AD98" s="16">
        <v>0</v>
      </c>
      <c r="AE98" s="16">
        <v>0</v>
      </c>
      <c r="AF98" s="16">
        <v>0</v>
      </c>
      <c r="AG98" s="16">
        <v>5.5555555555555601E-3</v>
      </c>
      <c r="AH98" s="16">
        <v>8.1300813008130107E-3</v>
      </c>
      <c r="AI98" s="16">
        <v>0</v>
      </c>
      <c r="AJ98" s="16">
        <v>0</v>
      </c>
      <c r="AK98" s="16"/>
      <c r="AL98" s="16">
        <v>0</v>
      </c>
      <c r="AM98" s="16">
        <v>0</v>
      </c>
      <c r="AN98" s="16">
        <v>0</v>
      </c>
      <c r="AO98" s="16">
        <v>0</v>
      </c>
      <c r="AP98" s="16">
        <v>0</v>
      </c>
      <c r="AQ98" s="16">
        <v>0</v>
      </c>
      <c r="AR98" s="16">
        <v>0</v>
      </c>
      <c r="AS98" s="16">
        <v>0</v>
      </c>
      <c r="AT98" s="16">
        <v>2.40963855421687E-2</v>
      </c>
      <c r="AU98" s="16">
        <v>0</v>
      </c>
      <c r="AV98" s="16">
        <v>0</v>
      </c>
      <c r="AW98" s="16">
        <v>0</v>
      </c>
    </row>
    <row r="99" spans="2:49" x14ac:dyDescent="0.35">
      <c r="B99" t="s">
        <v>124</v>
      </c>
      <c r="C99" s="16">
        <v>2.4600246002459999E-3</v>
      </c>
      <c r="D99" s="16">
        <v>0</v>
      </c>
      <c r="E99" s="16">
        <v>0</v>
      </c>
      <c r="F99" s="16">
        <v>0</v>
      </c>
      <c r="G99" s="16">
        <v>0</v>
      </c>
      <c r="H99" s="16">
        <v>0</v>
      </c>
      <c r="I99" s="16">
        <v>0</v>
      </c>
      <c r="J99" s="16">
        <v>0</v>
      </c>
      <c r="K99" s="16">
        <v>5.1282051282051301E-2</v>
      </c>
      <c r="L99" s="16">
        <v>0</v>
      </c>
      <c r="M99" s="16">
        <v>0</v>
      </c>
      <c r="N99" s="16">
        <v>0</v>
      </c>
      <c r="O99" s="16">
        <v>0</v>
      </c>
      <c r="P99" s="16"/>
      <c r="Q99" s="16">
        <v>0</v>
      </c>
      <c r="R99" s="16"/>
      <c r="S99" s="16">
        <v>2.5412960609911099E-3</v>
      </c>
      <c r="T99" s="16"/>
      <c r="U99" s="16">
        <v>0</v>
      </c>
      <c r="V99" s="16"/>
      <c r="W99" s="16">
        <v>8.1300813008130107E-3</v>
      </c>
      <c r="X99" s="16"/>
      <c r="Y99" s="16">
        <v>0</v>
      </c>
      <c r="Z99" s="16">
        <v>7.5757575757575803E-3</v>
      </c>
      <c r="AA99" s="16">
        <v>0</v>
      </c>
      <c r="AB99" s="16">
        <v>0</v>
      </c>
      <c r="AC99" s="16"/>
      <c r="AD99" s="16">
        <v>0</v>
      </c>
      <c r="AE99" s="16">
        <v>0</v>
      </c>
      <c r="AF99" s="16">
        <v>0</v>
      </c>
      <c r="AG99" s="16">
        <v>5.5555555555555601E-3</v>
      </c>
      <c r="AH99" s="16">
        <v>8.1300813008130107E-3</v>
      </c>
      <c r="AI99" s="16">
        <v>0</v>
      </c>
      <c r="AJ99" s="16">
        <v>0</v>
      </c>
      <c r="AK99" s="16"/>
      <c r="AL99" s="16">
        <v>0</v>
      </c>
      <c r="AM99" s="16">
        <v>0</v>
      </c>
      <c r="AN99" s="16">
        <v>0</v>
      </c>
      <c r="AO99" s="16">
        <v>0</v>
      </c>
      <c r="AP99" s="16">
        <v>0</v>
      </c>
      <c r="AQ99" s="16">
        <v>0</v>
      </c>
      <c r="AR99" s="16">
        <v>0</v>
      </c>
      <c r="AS99" s="16">
        <v>0</v>
      </c>
      <c r="AT99" s="16">
        <v>0</v>
      </c>
      <c r="AU99" s="16">
        <v>0</v>
      </c>
      <c r="AV99" s="16">
        <v>6.0606060606060601E-2</v>
      </c>
      <c r="AW99" s="16">
        <v>0</v>
      </c>
    </row>
    <row r="100" spans="2:49" x14ac:dyDescent="0.35">
      <c r="B100" t="s">
        <v>125</v>
      </c>
      <c r="C100" s="16">
        <v>1.230012300123E-3</v>
      </c>
      <c r="D100" s="16">
        <v>0</v>
      </c>
      <c r="E100" s="16">
        <v>0</v>
      </c>
      <c r="F100" s="16">
        <v>0</v>
      </c>
      <c r="G100" s="16">
        <v>0</v>
      </c>
      <c r="H100" s="16">
        <v>1.9230769230769201E-2</v>
      </c>
      <c r="I100" s="16">
        <v>0</v>
      </c>
      <c r="J100" s="16">
        <v>0</v>
      </c>
      <c r="K100" s="16">
        <v>0</v>
      </c>
      <c r="L100" s="16">
        <v>0</v>
      </c>
      <c r="M100" s="16">
        <v>0</v>
      </c>
      <c r="N100" s="16">
        <v>0</v>
      </c>
      <c r="O100" s="16">
        <v>0</v>
      </c>
      <c r="P100" s="16"/>
      <c r="Q100" s="16">
        <v>1.45348837209302E-3</v>
      </c>
      <c r="R100" s="16"/>
      <c r="S100" s="16">
        <v>1.27064803049555E-3</v>
      </c>
      <c r="T100" s="16"/>
      <c r="U100" s="16">
        <v>1.6583747927031501E-3</v>
      </c>
      <c r="V100" s="16"/>
      <c r="W100" s="16">
        <v>0</v>
      </c>
      <c r="X100" s="16"/>
      <c r="Y100" s="16">
        <v>1.9841269841269801E-3</v>
      </c>
      <c r="Z100" s="16">
        <v>0</v>
      </c>
      <c r="AA100" s="16">
        <v>0</v>
      </c>
      <c r="AB100" s="16">
        <v>0</v>
      </c>
      <c r="AC100" s="16"/>
      <c r="AD100" s="16">
        <v>6.8493150684931503E-3</v>
      </c>
      <c r="AE100" s="16">
        <v>0</v>
      </c>
      <c r="AF100" s="16">
        <v>0</v>
      </c>
      <c r="AG100" s="16">
        <v>0</v>
      </c>
      <c r="AH100" s="16">
        <v>0</v>
      </c>
      <c r="AI100" s="16">
        <v>0</v>
      </c>
      <c r="AJ100" s="16">
        <v>0</v>
      </c>
      <c r="AK100" s="16"/>
      <c r="AL100" s="16">
        <v>0</v>
      </c>
      <c r="AM100" s="16">
        <v>0</v>
      </c>
      <c r="AN100" s="16">
        <v>0</v>
      </c>
      <c r="AO100" s="16">
        <v>0</v>
      </c>
      <c r="AP100" s="16">
        <v>0</v>
      </c>
      <c r="AQ100" s="16">
        <v>0</v>
      </c>
      <c r="AR100" s="16">
        <v>0</v>
      </c>
      <c r="AS100" s="16">
        <v>0</v>
      </c>
      <c r="AT100" s="16">
        <v>0</v>
      </c>
      <c r="AU100" s="16">
        <v>0</v>
      </c>
      <c r="AV100" s="16">
        <v>0</v>
      </c>
      <c r="AW100" s="16">
        <v>0</v>
      </c>
    </row>
    <row r="101" spans="2:49" x14ac:dyDescent="0.35">
      <c r="B101" t="s">
        <v>126</v>
      </c>
      <c r="C101" s="16">
        <v>1.230012300123E-3</v>
      </c>
      <c r="D101" s="16">
        <v>0</v>
      </c>
      <c r="E101" s="16">
        <v>0</v>
      </c>
      <c r="F101" s="16">
        <v>0</v>
      </c>
      <c r="G101" s="16">
        <v>0</v>
      </c>
      <c r="H101" s="16">
        <v>1.9230769230769201E-2</v>
      </c>
      <c r="I101" s="16">
        <v>0</v>
      </c>
      <c r="J101" s="16">
        <v>0</v>
      </c>
      <c r="K101" s="16">
        <v>0</v>
      </c>
      <c r="L101" s="16">
        <v>0</v>
      </c>
      <c r="M101" s="16">
        <v>0</v>
      </c>
      <c r="N101" s="16">
        <v>0</v>
      </c>
      <c r="O101" s="16">
        <v>0</v>
      </c>
      <c r="P101" s="16"/>
      <c r="Q101" s="16">
        <v>1.45348837209302E-3</v>
      </c>
      <c r="R101" s="16"/>
      <c r="S101" s="16">
        <v>1.27064803049555E-3</v>
      </c>
      <c r="T101" s="16"/>
      <c r="U101" s="16">
        <v>1.6583747927031501E-3</v>
      </c>
      <c r="V101" s="16"/>
      <c r="W101" s="16">
        <v>0</v>
      </c>
      <c r="X101" s="16"/>
      <c r="Y101" s="16">
        <v>1.9841269841269801E-3</v>
      </c>
      <c r="Z101" s="16">
        <v>0</v>
      </c>
      <c r="AA101" s="16">
        <v>0</v>
      </c>
      <c r="AB101" s="16">
        <v>0</v>
      </c>
      <c r="AC101" s="16"/>
      <c r="AD101" s="16">
        <v>0</v>
      </c>
      <c r="AE101" s="16">
        <v>1.1111111111111099E-2</v>
      </c>
      <c r="AF101" s="16">
        <v>0</v>
      </c>
      <c r="AG101" s="16">
        <v>0</v>
      </c>
      <c r="AH101" s="16">
        <v>0</v>
      </c>
      <c r="AI101" s="16">
        <v>0</v>
      </c>
      <c r="AJ101" s="16">
        <v>0</v>
      </c>
      <c r="AK101" s="16"/>
      <c r="AL101" s="16">
        <v>0</v>
      </c>
      <c r="AM101" s="16">
        <v>0</v>
      </c>
      <c r="AN101" s="16">
        <v>0</v>
      </c>
      <c r="AO101" s="16">
        <v>0</v>
      </c>
      <c r="AP101" s="16">
        <v>0</v>
      </c>
      <c r="AQ101" s="16">
        <v>0</v>
      </c>
      <c r="AR101" s="16">
        <v>0</v>
      </c>
      <c r="AS101" s="16">
        <v>0</v>
      </c>
      <c r="AT101" s="16">
        <v>0</v>
      </c>
      <c r="AU101" s="16">
        <v>0</v>
      </c>
      <c r="AV101" s="16">
        <v>0</v>
      </c>
      <c r="AW101" s="16">
        <v>0</v>
      </c>
    </row>
    <row r="102" spans="2:49" x14ac:dyDescent="0.35">
      <c r="B102" t="s">
        <v>127</v>
      </c>
      <c r="C102" s="16">
        <v>1.230012300123E-3</v>
      </c>
      <c r="D102" s="16">
        <v>0</v>
      </c>
      <c r="E102" s="16">
        <v>0</v>
      </c>
      <c r="F102" s="16">
        <v>0</v>
      </c>
      <c r="G102" s="16">
        <v>0</v>
      </c>
      <c r="H102" s="16">
        <v>0</v>
      </c>
      <c r="I102" s="16">
        <v>0</v>
      </c>
      <c r="J102" s="16">
        <v>0</v>
      </c>
      <c r="K102" s="16">
        <v>0</v>
      </c>
      <c r="L102" s="16">
        <v>1.2500000000000001E-2</v>
      </c>
      <c r="M102" s="16">
        <v>0</v>
      </c>
      <c r="N102" s="16">
        <v>0</v>
      </c>
      <c r="O102" s="16">
        <v>0</v>
      </c>
      <c r="P102" s="16"/>
      <c r="Q102" s="16">
        <v>1.45348837209302E-3</v>
      </c>
      <c r="R102" s="16"/>
      <c r="S102" s="16">
        <v>1.27064803049555E-3</v>
      </c>
      <c r="T102" s="16"/>
      <c r="U102" s="16">
        <v>1.6583747927031501E-3</v>
      </c>
      <c r="V102" s="16"/>
      <c r="W102" s="16">
        <v>0</v>
      </c>
      <c r="X102" s="16"/>
      <c r="Y102" s="16">
        <v>0</v>
      </c>
      <c r="Z102" s="16">
        <v>0</v>
      </c>
      <c r="AA102" s="16">
        <v>2.7777777777777801E-2</v>
      </c>
      <c r="AB102" s="16">
        <v>0</v>
      </c>
      <c r="AC102" s="16"/>
      <c r="AD102" s="16">
        <v>0</v>
      </c>
      <c r="AE102" s="16">
        <v>0</v>
      </c>
      <c r="AF102" s="16">
        <v>1.02040816326531E-2</v>
      </c>
      <c r="AG102" s="16">
        <v>0</v>
      </c>
      <c r="AH102" s="16">
        <v>0</v>
      </c>
      <c r="AI102" s="16">
        <v>0</v>
      </c>
      <c r="AJ102" s="16">
        <v>0</v>
      </c>
      <c r="AK102" s="16"/>
      <c r="AL102" s="16">
        <v>0</v>
      </c>
      <c r="AM102" s="16">
        <v>0</v>
      </c>
      <c r="AN102" s="16">
        <v>0</v>
      </c>
      <c r="AO102" s="16">
        <v>0</v>
      </c>
      <c r="AP102" s="16">
        <v>0</v>
      </c>
      <c r="AQ102" s="16">
        <v>0</v>
      </c>
      <c r="AR102" s="16">
        <v>0</v>
      </c>
      <c r="AS102" s="16">
        <v>0</v>
      </c>
      <c r="AT102" s="16">
        <v>0</v>
      </c>
      <c r="AU102" s="16">
        <v>0</v>
      </c>
      <c r="AV102" s="16">
        <v>0</v>
      </c>
      <c r="AW102" s="16">
        <v>0</v>
      </c>
    </row>
    <row r="103" spans="2:49" x14ac:dyDescent="0.35">
      <c r="B103" t="s">
        <v>128</v>
      </c>
      <c r="C103" s="16">
        <v>1.230012300123E-3</v>
      </c>
      <c r="D103" s="16">
        <v>0</v>
      </c>
      <c r="E103" s="16">
        <v>0</v>
      </c>
      <c r="F103" s="16">
        <v>0</v>
      </c>
      <c r="G103" s="16">
        <v>0</v>
      </c>
      <c r="H103" s="16">
        <v>0</v>
      </c>
      <c r="I103" s="16">
        <v>0</v>
      </c>
      <c r="J103" s="16">
        <v>0</v>
      </c>
      <c r="K103" s="16">
        <v>2.5641025641025599E-2</v>
      </c>
      <c r="L103" s="16">
        <v>0</v>
      </c>
      <c r="M103" s="16">
        <v>0</v>
      </c>
      <c r="N103" s="16">
        <v>0</v>
      </c>
      <c r="O103" s="16">
        <v>0</v>
      </c>
      <c r="P103" s="16"/>
      <c r="Q103" s="16">
        <v>1.45348837209302E-3</v>
      </c>
      <c r="R103" s="16"/>
      <c r="S103" s="16">
        <v>1.27064803049555E-3</v>
      </c>
      <c r="T103" s="16"/>
      <c r="U103" s="16">
        <v>1.6583747927031501E-3</v>
      </c>
      <c r="V103" s="16"/>
      <c r="W103" s="16">
        <v>0</v>
      </c>
      <c r="X103" s="16"/>
      <c r="Y103" s="16">
        <v>1.9841269841269801E-3</v>
      </c>
      <c r="Z103" s="16">
        <v>0</v>
      </c>
      <c r="AA103" s="16">
        <v>0</v>
      </c>
      <c r="AB103" s="16">
        <v>0</v>
      </c>
      <c r="AC103" s="16"/>
      <c r="AD103" s="16">
        <v>0</v>
      </c>
      <c r="AE103" s="16">
        <v>0</v>
      </c>
      <c r="AF103" s="16">
        <v>0</v>
      </c>
      <c r="AG103" s="16">
        <v>5.5555555555555601E-3</v>
      </c>
      <c r="AH103" s="16">
        <v>0</v>
      </c>
      <c r="AI103" s="16">
        <v>0</v>
      </c>
      <c r="AJ103" s="16">
        <v>0</v>
      </c>
      <c r="AK103" s="16"/>
      <c r="AL103" s="16">
        <v>0</v>
      </c>
      <c r="AM103" s="16">
        <v>0</v>
      </c>
      <c r="AN103" s="16">
        <v>0</v>
      </c>
      <c r="AO103" s="16">
        <v>0</v>
      </c>
      <c r="AP103" s="16">
        <v>0</v>
      </c>
      <c r="AQ103" s="16">
        <v>0</v>
      </c>
      <c r="AR103" s="16">
        <v>0</v>
      </c>
      <c r="AS103" s="16">
        <v>0</v>
      </c>
      <c r="AT103" s="16">
        <v>0</v>
      </c>
      <c r="AU103" s="16">
        <v>0</v>
      </c>
      <c r="AV103" s="16">
        <v>0</v>
      </c>
      <c r="AW103" s="16">
        <v>0</v>
      </c>
    </row>
    <row r="104" spans="2:49" x14ac:dyDescent="0.35">
      <c r="B104" t="s">
        <v>129</v>
      </c>
      <c r="C104" s="16">
        <v>1.230012300123E-3</v>
      </c>
      <c r="D104" s="16">
        <v>0</v>
      </c>
      <c r="E104" s="16">
        <v>0</v>
      </c>
      <c r="F104" s="16">
        <v>0</v>
      </c>
      <c r="G104" s="16">
        <v>0</v>
      </c>
      <c r="H104" s="16">
        <v>0</v>
      </c>
      <c r="I104" s="16">
        <v>0</v>
      </c>
      <c r="J104" s="16">
        <v>0</v>
      </c>
      <c r="K104" s="16">
        <v>0</v>
      </c>
      <c r="L104" s="16">
        <v>1.2500000000000001E-2</v>
      </c>
      <c r="M104" s="16">
        <v>0</v>
      </c>
      <c r="N104" s="16">
        <v>0</v>
      </c>
      <c r="O104" s="16">
        <v>0</v>
      </c>
      <c r="P104" s="16"/>
      <c r="Q104" s="16">
        <v>1.45348837209302E-3</v>
      </c>
      <c r="R104" s="16"/>
      <c r="S104" s="16">
        <v>1.27064803049555E-3</v>
      </c>
      <c r="T104" s="16"/>
      <c r="U104" s="16">
        <v>1.6583747927031501E-3</v>
      </c>
      <c r="V104" s="16"/>
      <c r="W104" s="16">
        <v>0</v>
      </c>
      <c r="X104" s="16"/>
      <c r="Y104" s="16">
        <v>1.9841269841269801E-3</v>
      </c>
      <c r="Z104" s="16">
        <v>0</v>
      </c>
      <c r="AA104" s="16">
        <v>0</v>
      </c>
      <c r="AB104" s="16">
        <v>0</v>
      </c>
      <c r="AC104" s="16"/>
      <c r="AD104" s="16">
        <v>0</v>
      </c>
      <c r="AE104" s="16">
        <v>0</v>
      </c>
      <c r="AF104" s="16">
        <v>0</v>
      </c>
      <c r="AG104" s="16">
        <v>5.5555555555555601E-3</v>
      </c>
      <c r="AH104" s="16">
        <v>0</v>
      </c>
      <c r="AI104" s="16">
        <v>0</v>
      </c>
      <c r="AJ104" s="16">
        <v>0</v>
      </c>
      <c r="AK104" s="16"/>
      <c r="AL104" s="16">
        <v>0</v>
      </c>
      <c r="AM104" s="16">
        <v>0</v>
      </c>
      <c r="AN104" s="16">
        <v>0</v>
      </c>
      <c r="AO104" s="16">
        <v>0</v>
      </c>
      <c r="AP104" s="16">
        <v>0</v>
      </c>
      <c r="AQ104" s="16">
        <v>0</v>
      </c>
      <c r="AR104" s="16">
        <v>0</v>
      </c>
      <c r="AS104" s="16">
        <v>0</v>
      </c>
      <c r="AT104" s="16">
        <v>0</v>
      </c>
      <c r="AU104" s="16">
        <v>0</v>
      </c>
      <c r="AV104" s="16">
        <v>0</v>
      </c>
      <c r="AW104" s="16">
        <v>0</v>
      </c>
    </row>
    <row r="105" spans="2:49" x14ac:dyDescent="0.35">
      <c r="B105" t="s">
        <v>130</v>
      </c>
      <c r="C105" s="16">
        <v>1.230012300123E-3</v>
      </c>
      <c r="D105" s="16">
        <v>0</v>
      </c>
      <c r="E105" s="16">
        <v>0</v>
      </c>
      <c r="F105" s="16">
        <v>0</v>
      </c>
      <c r="G105" s="16">
        <v>0</v>
      </c>
      <c r="H105" s="16">
        <v>0</v>
      </c>
      <c r="I105" s="16">
        <v>0</v>
      </c>
      <c r="J105" s="16">
        <v>0</v>
      </c>
      <c r="K105" s="16">
        <v>0</v>
      </c>
      <c r="L105" s="16">
        <v>1.2500000000000001E-2</v>
      </c>
      <c r="M105" s="16">
        <v>0</v>
      </c>
      <c r="N105" s="16">
        <v>0</v>
      </c>
      <c r="O105" s="16">
        <v>0</v>
      </c>
      <c r="P105" s="16"/>
      <c r="Q105" s="16">
        <v>1.45348837209302E-3</v>
      </c>
      <c r="R105" s="16"/>
      <c r="S105" s="16">
        <v>1.27064803049555E-3</v>
      </c>
      <c r="T105" s="16"/>
      <c r="U105" s="16">
        <v>1.6583747927031501E-3</v>
      </c>
      <c r="V105" s="16"/>
      <c r="W105" s="16">
        <v>0</v>
      </c>
      <c r="X105" s="16"/>
      <c r="Y105" s="16">
        <v>1.9841269841269801E-3</v>
      </c>
      <c r="Z105" s="16">
        <v>0</v>
      </c>
      <c r="AA105" s="16">
        <v>0</v>
      </c>
      <c r="AB105" s="16">
        <v>0</v>
      </c>
      <c r="AC105" s="16"/>
      <c r="AD105" s="16">
        <v>0</v>
      </c>
      <c r="AE105" s="16">
        <v>0</v>
      </c>
      <c r="AF105" s="16">
        <v>0</v>
      </c>
      <c r="AG105" s="16">
        <v>0</v>
      </c>
      <c r="AH105" s="16">
        <v>8.1300813008130107E-3</v>
      </c>
      <c r="AI105" s="16">
        <v>0</v>
      </c>
      <c r="AJ105" s="16">
        <v>0</v>
      </c>
      <c r="AK105" s="16"/>
      <c r="AL105" s="16">
        <v>0</v>
      </c>
      <c r="AM105" s="16">
        <v>0</v>
      </c>
      <c r="AN105" s="16">
        <v>0</v>
      </c>
      <c r="AO105" s="16">
        <v>0</v>
      </c>
      <c r="AP105" s="16">
        <v>0</v>
      </c>
      <c r="AQ105" s="16">
        <v>0</v>
      </c>
      <c r="AR105" s="16">
        <v>0</v>
      </c>
      <c r="AS105" s="16">
        <v>0</v>
      </c>
      <c r="AT105" s="16">
        <v>0</v>
      </c>
      <c r="AU105" s="16">
        <v>0</v>
      </c>
      <c r="AV105" s="16">
        <v>0</v>
      </c>
      <c r="AW105" s="16">
        <v>0</v>
      </c>
    </row>
    <row r="106" spans="2:49" x14ac:dyDescent="0.35">
      <c r="B106" t="s">
        <v>131</v>
      </c>
      <c r="C106" s="16">
        <v>1.230012300123E-3</v>
      </c>
      <c r="D106" s="16">
        <v>0</v>
      </c>
      <c r="E106" s="16">
        <v>0</v>
      </c>
      <c r="F106" s="16">
        <v>0</v>
      </c>
      <c r="G106" s="16">
        <v>0</v>
      </c>
      <c r="H106" s="16">
        <v>0</v>
      </c>
      <c r="I106" s="16">
        <v>1.5151515151515201E-2</v>
      </c>
      <c r="J106" s="16">
        <v>0</v>
      </c>
      <c r="K106" s="16">
        <v>0</v>
      </c>
      <c r="L106" s="16">
        <v>0</v>
      </c>
      <c r="M106" s="16">
        <v>0</v>
      </c>
      <c r="N106" s="16">
        <v>0</v>
      </c>
      <c r="O106" s="16">
        <v>0</v>
      </c>
      <c r="P106" s="16"/>
      <c r="Q106" s="16">
        <v>1.45348837209302E-3</v>
      </c>
      <c r="R106" s="16"/>
      <c r="S106" s="16">
        <v>1.27064803049555E-3</v>
      </c>
      <c r="T106" s="16"/>
      <c r="U106" s="16">
        <v>1.6583747927031501E-3</v>
      </c>
      <c r="V106" s="16"/>
      <c r="W106" s="16">
        <v>8.1300813008130107E-3</v>
      </c>
      <c r="X106" s="16"/>
      <c r="Y106" s="16">
        <v>0</v>
      </c>
      <c r="Z106" s="16">
        <v>0</v>
      </c>
      <c r="AA106" s="16">
        <v>2.7777777777777801E-2</v>
      </c>
      <c r="AB106" s="16">
        <v>0</v>
      </c>
      <c r="AC106" s="16"/>
      <c r="AD106" s="16">
        <v>0</v>
      </c>
      <c r="AE106" s="16">
        <v>1.1111111111111099E-2</v>
      </c>
      <c r="AF106" s="16">
        <v>0</v>
      </c>
      <c r="AG106" s="16">
        <v>0</v>
      </c>
      <c r="AH106" s="16">
        <v>0</v>
      </c>
      <c r="AI106" s="16">
        <v>0</v>
      </c>
      <c r="AJ106" s="16">
        <v>0</v>
      </c>
      <c r="AK106" s="16"/>
      <c r="AL106" s="16">
        <v>1.7543859649122799E-2</v>
      </c>
      <c r="AM106" s="16">
        <v>0</v>
      </c>
      <c r="AN106" s="16">
        <v>0</v>
      </c>
      <c r="AO106" s="16">
        <v>0</v>
      </c>
      <c r="AP106" s="16">
        <v>0</v>
      </c>
      <c r="AQ106" s="16">
        <v>0</v>
      </c>
      <c r="AR106" s="16">
        <v>0</v>
      </c>
      <c r="AS106" s="16">
        <v>0</v>
      </c>
      <c r="AT106" s="16">
        <v>0</v>
      </c>
      <c r="AU106" s="16">
        <v>0</v>
      </c>
      <c r="AV106" s="16">
        <v>0</v>
      </c>
      <c r="AW106" s="16">
        <v>0</v>
      </c>
    </row>
    <row r="107" spans="2:49" x14ac:dyDescent="0.35">
      <c r="B107" t="s">
        <v>132</v>
      </c>
      <c r="C107" s="16">
        <v>1.230012300123E-3</v>
      </c>
      <c r="D107" s="16">
        <v>1.21951219512195E-2</v>
      </c>
      <c r="E107" s="16">
        <v>0</v>
      </c>
      <c r="F107" s="16">
        <v>0</v>
      </c>
      <c r="G107" s="16">
        <v>0</v>
      </c>
      <c r="H107" s="16">
        <v>0</v>
      </c>
      <c r="I107" s="16">
        <v>0</v>
      </c>
      <c r="J107" s="16">
        <v>0</v>
      </c>
      <c r="K107" s="16">
        <v>0</v>
      </c>
      <c r="L107" s="16">
        <v>0</v>
      </c>
      <c r="M107" s="16">
        <v>0</v>
      </c>
      <c r="N107" s="16">
        <v>0</v>
      </c>
      <c r="O107" s="16">
        <v>0</v>
      </c>
      <c r="P107" s="16"/>
      <c r="Q107" s="16">
        <v>1.45348837209302E-3</v>
      </c>
      <c r="R107" s="16"/>
      <c r="S107" s="16">
        <v>1.27064803049555E-3</v>
      </c>
      <c r="T107" s="16"/>
      <c r="U107" s="16">
        <v>1.6583747927031501E-3</v>
      </c>
      <c r="V107" s="16"/>
      <c r="W107" s="16">
        <v>0</v>
      </c>
      <c r="X107" s="16"/>
      <c r="Y107" s="16">
        <v>1.9841269841269801E-3</v>
      </c>
      <c r="Z107" s="16">
        <v>0</v>
      </c>
      <c r="AA107" s="16">
        <v>0</v>
      </c>
      <c r="AB107" s="16">
        <v>0</v>
      </c>
      <c r="AC107" s="16"/>
      <c r="AD107" s="16">
        <v>0</v>
      </c>
      <c r="AE107" s="16">
        <v>0</v>
      </c>
      <c r="AF107" s="16">
        <v>1.02040816326531E-2</v>
      </c>
      <c r="AG107" s="16">
        <v>0</v>
      </c>
      <c r="AH107" s="16">
        <v>0</v>
      </c>
      <c r="AI107" s="16">
        <v>0</v>
      </c>
      <c r="AJ107" s="16">
        <v>0</v>
      </c>
      <c r="AK107" s="16"/>
      <c r="AL107" s="16">
        <v>1.7543859649122799E-2</v>
      </c>
      <c r="AM107" s="16">
        <v>0</v>
      </c>
      <c r="AN107" s="16">
        <v>0</v>
      </c>
      <c r="AO107" s="16">
        <v>0</v>
      </c>
      <c r="AP107" s="16">
        <v>0</v>
      </c>
      <c r="AQ107" s="16">
        <v>0</v>
      </c>
      <c r="AR107" s="16">
        <v>0</v>
      </c>
      <c r="AS107" s="16">
        <v>0</v>
      </c>
      <c r="AT107" s="16">
        <v>0</v>
      </c>
      <c r="AU107" s="16">
        <v>0</v>
      </c>
      <c r="AV107" s="16">
        <v>0</v>
      </c>
      <c r="AW107" s="16">
        <v>0</v>
      </c>
    </row>
    <row r="108" spans="2:49" x14ac:dyDescent="0.35">
      <c r="B108" t="s">
        <v>133</v>
      </c>
      <c r="C108" s="16">
        <v>1.230012300123E-3</v>
      </c>
      <c r="D108" s="16">
        <v>0</v>
      </c>
      <c r="E108" s="16">
        <v>7.4626865671641798E-3</v>
      </c>
      <c r="F108" s="16">
        <v>0</v>
      </c>
      <c r="G108" s="16">
        <v>0</v>
      </c>
      <c r="H108" s="16">
        <v>0</v>
      </c>
      <c r="I108" s="16">
        <v>0</v>
      </c>
      <c r="J108" s="16">
        <v>0</v>
      </c>
      <c r="K108" s="16">
        <v>0</v>
      </c>
      <c r="L108" s="16">
        <v>0</v>
      </c>
      <c r="M108" s="16">
        <v>0</v>
      </c>
      <c r="N108" s="16">
        <v>0</v>
      </c>
      <c r="O108" s="16">
        <v>0</v>
      </c>
      <c r="P108" s="16"/>
      <c r="Q108" s="16">
        <v>1.45348837209302E-3</v>
      </c>
      <c r="R108" s="16"/>
      <c r="S108" s="16">
        <v>1.27064803049555E-3</v>
      </c>
      <c r="T108" s="16"/>
      <c r="U108" s="16">
        <v>1.6583747927031501E-3</v>
      </c>
      <c r="V108" s="16"/>
      <c r="W108" s="16">
        <v>0</v>
      </c>
      <c r="X108" s="16"/>
      <c r="Y108" s="16">
        <v>1.9841269841269801E-3</v>
      </c>
      <c r="Z108" s="16">
        <v>0</v>
      </c>
      <c r="AA108" s="16">
        <v>0</v>
      </c>
      <c r="AB108" s="16">
        <v>0</v>
      </c>
      <c r="AC108" s="16"/>
      <c r="AD108" s="16">
        <v>0</v>
      </c>
      <c r="AE108" s="16">
        <v>0</v>
      </c>
      <c r="AF108" s="16">
        <v>0</v>
      </c>
      <c r="AG108" s="16">
        <v>5.5555555555555601E-3</v>
      </c>
      <c r="AH108" s="16">
        <v>0</v>
      </c>
      <c r="AI108" s="16">
        <v>0</v>
      </c>
      <c r="AJ108" s="16">
        <v>0</v>
      </c>
      <c r="AK108" s="16"/>
      <c r="AL108" s="16">
        <v>1.7543859649122799E-2</v>
      </c>
      <c r="AM108" s="16">
        <v>0</v>
      </c>
      <c r="AN108" s="16">
        <v>0</v>
      </c>
      <c r="AO108" s="16">
        <v>0</v>
      </c>
      <c r="AP108" s="16">
        <v>0</v>
      </c>
      <c r="AQ108" s="16">
        <v>0</v>
      </c>
      <c r="AR108" s="16">
        <v>0</v>
      </c>
      <c r="AS108" s="16">
        <v>0</v>
      </c>
      <c r="AT108" s="16">
        <v>0</v>
      </c>
      <c r="AU108" s="16">
        <v>0</v>
      </c>
      <c r="AV108" s="16">
        <v>0</v>
      </c>
      <c r="AW108" s="16">
        <v>0</v>
      </c>
    </row>
    <row r="109" spans="2:49" x14ac:dyDescent="0.35">
      <c r="B109" t="s">
        <v>134</v>
      </c>
      <c r="C109" s="16">
        <v>1.230012300123E-3</v>
      </c>
      <c r="D109" s="16">
        <v>0</v>
      </c>
      <c r="E109" s="16">
        <v>0</v>
      </c>
      <c r="F109" s="16">
        <v>0</v>
      </c>
      <c r="G109" s="16">
        <v>0</v>
      </c>
      <c r="H109" s="16">
        <v>0</v>
      </c>
      <c r="I109" s="16">
        <v>1.5151515151515201E-2</v>
      </c>
      <c r="J109" s="16">
        <v>0</v>
      </c>
      <c r="K109" s="16">
        <v>0</v>
      </c>
      <c r="L109" s="16">
        <v>0</v>
      </c>
      <c r="M109" s="16">
        <v>0</v>
      </c>
      <c r="N109" s="16">
        <v>0</v>
      </c>
      <c r="O109" s="16">
        <v>0</v>
      </c>
      <c r="P109" s="16"/>
      <c r="Q109" s="16">
        <v>1.45348837209302E-3</v>
      </c>
      <c r="R109" s="16"/>
      <c r="S109" s="16">
        <v>1.27064803049555E-3</v>
      </c>
      <c r="T109" s="16"/>
      <c r="U109" s="16">
        <v>1.6583747927031501E-3</v>
      </c>
      <c r="V109" s="16"/>
      <c r="W109" s="16">
        <v>0</v>
      </c>
      <c r="X109" s="16"/>
      <c r="Y109" s="16">
        <v>1.9841269841269801E-3</v>
      </c>
      <c r="Z109" s="16">
        <v>0</v>
      </c>
      <c r="AA109" s="16">
        <v>0</v>
      </c>
      <c r="AB109" s="16">
        <v>0</v>
      </c>
      <c r="AC109" s="16"/>
      <c r="AD109" s="16">
        <v>0</v>
      </c>
      <c r="AE109" s="16">
        <v>0</v>
      </c>
      <c r="AF109" s="16">
        <v>0</v>
      </c>
      <c r="AG109" s="16">
        <v>5.5555555555555601E-3</v>
      </c>
      <c r="AH109" s="16">
        <v>0</v>
      </c>
      <c r="AI109" s="16">
        <v>0</v>
      </c>
      <c r="AJ109" s="16">
        <v>0</v>
      </c>
      <c r="AK109" s="16"/>
      <c r="AL109" s="16">
        <v>1.7543859649122799E-2</v>
      </c>
      <c r="AM109" s="16">
        <v>0</v>
      </c>
      <c r="AN109" s="16">
        <v>0</v>
      </c>
      <c r="AO109" s="16">
        <v>0</v>
      </c>
      <c r="AP109" s="16">
        <v>0</v>
      </c>
      <c r="AQ109" s="16">
        <v>0</v>
      </c>
      <c r="AR109" s="16">
        <v>0</v>
      </c>
      <c r="AS109" s="16">
        <v>0</v>
      </c>
      <c r="AT109" s="16">
        <v>0</v>
      </c>
      <c r="AU109" s="16">
        <v>0</v>
      </c>
      <c r="AV109" s="16">
        <v>0</v>
      </c>
      <c r="AW109" s="16">
        <v>0</v>
      </c>
    </row>
    <row r="110" spans="2:49" x14ac:dyDescent="0.35">
      <c r="B110" t="s">
        <v>135</v>
      </c>
      <c r="C110" s="16">
        <v>1.230012300123E-3</v>
      </c>
      <c r="D110" s="16">
        <v>0</v>
      </c>
      <c r="E110" s="16">
        <v>0</v>
      </c>
      <c r="F110" s="16">
        <v>0</v>
      </c>
      <c r="G110" s="16">
        <v>0</v>
      </c>
      <c r="H110" s="16">
        <v>0</v>
      </c>
      <c r="I110" s="16">
        <v>0</v>
      </c>
      <c r="J110" s="16">
        <v>0</v>
      </c>
      <c r="K110" s="16">
        <v>0</v>
      </c>
      <c r="L110" s="16">
        <v>0</v>
      </c>
      <c r="M110" s="16">
        <v>0</v>
      </c>
      <c r="N110" s="16">
        <v>3.03030303030303E-2</v>
      </c>
      <c r="O110" s="16">
        <v>0</v>
      </c>
      <c r="P110" s="16"/>
      <c r="Q110" s="16">
        <v>1.45348837209302E-3</v>
      </c>
      <c r="R110" s="16"/>
      <c r="S110" s="16">
        <v>1.27064803049555E-3</v>
      </c>
      <c r="T110" s="16"/>
      <c r="U110" s="16">
        <v>1.6583747927031501E-3</v>
      </c>
      <c r="V110" s="16"/>
      <c r="W110" s="16">
        <v>0</v>
      </c>
      <c r="X110" s="16"/>
      <c r="Y110" s="16">
        <v>0</v>
      </c>
      <c r="Z110" s="16">
        <v>3.7878787878787902E-3</v>
      </c>
      <c r="AA110" s="16">
        <v>0</v>
      </c>
      <c r="AB110" s="16">
        <v>0</v>
      </c>
      <c r="AC110" s="16"/>
      <c r="AD110" s="16">
        <v>0</v>
      </c>
      <c r="AE110" s="16">
        <v>0</v>
      </c>
      <c r="AF110" s="16">
        <v>0</v>
      </c>
      <c r="AG110" s="16">
        <v>0</v>
      </c>
      <c r="AH110" s="16">
        <v>8.1300813008130107E-3</v>
      </c>
      <c r="AI110" s="16">
        <v>0</v>
      </c>
      <c r="AJ110" s="16">
        <v>0</v>
      </c>
      <c r="AK110" s="16"/>
      <c r="AL110" s="16">
        <v>1.7543859649122799E-2</v>
      </c>
      <c r="AM110" s="16">
        <v>0</v>
      </c>
      <c r="AN110" s="16">
        <v>0</v>
      </c>
      <c r="AO110" s="16">
        <v>0</v>
      </c>
      <c r="AP110" s="16">
        <v>0</v>
      </c>
      <c r="AQ110" s="16">
        <v>0</v>
      </c>
      <c r="AR110" s="16">
        <v>0</v>
      </c>
      <c r="AS110" s="16">
        <v>0</v>
      </c>
      <c r="AT110" s="16">
        <v>0</v>
      </c>
      <c r="AU110" s="16">
        <v>0</v>
      </c>
      <c r="AV110" s="16">
        <v>0</v>
      </c>
      <c r="AW110" s="16">
        <v>0</v>
      </c>
    </row>
    <row r="111" spans="2:49" x14ac:dyDescent="0.35">
      <c r="B111" t="s">
        <v>136</v>
      </c>
      <c r="C111" s="16">
        <v>1.230012300123E-3</v>
      </c>
      <c r="D111" s="16">
        <v>0</v>
      </c>
      <c r="E111" s="16">
        <v>0</v>
      </c>
      <c r="F111" s="16">
        <v>0</v>
      </c>
      <c r="G111" s="16">
        <v>0</v>
      </c>
      <c r="H111" s="16">
        <v>0</v>
      </c>
      <c r="I111" s="16">
        <v>0</v>
      </c>
      <c r="J111" s="16">
        <v>0</v>
      </c>
      <c r="K111" s="16">
        <v>0</v>
      </c>
      <c r="L111" s="16">
        <v>0</v>
      </c>
      <c r="M111" s="16">
        <v>1.4084507042253501E-2</v>
      </c>
      <c r="N111" s="16">
        <v>0</v>
      </c>
      <c r="O111" s="16">
        <v>0</v>
      </c>
      <c r="P111" s="16"/>
      <c r="Q111" s="16">
        <v>1.45348837209302E-3</v>
      </c>
      <c r="R111" s="16"/>
      <c r="S111" s="16">
        <v>1.27064803049555E-3</v>
      </c>
      <c r="T111" s="16"/>
      <c r="U111" s="16">
        <v>1.6583747927031501E-3</v>
      </c>
      <c r="V111" s="16"/>
      <c r="W111" s="16">
        <v>8.1300813008130107E-3</v>
      </c>
      <c r="X111" s="16"/>
      <c r="Y111" s="16">
        <v>0</v>
      </c>
      <c r="Z111" s="16">
        <v>3.7878787878787902E-3</v>
      </c>
      <c r="AA111" s="16">
        <v>0</v>
      </c>
      <c r="AB111" s="16">
        <v>0</v>
      </c>
      <c r="AC111" s="16"/>
      <c r="AD111" s="16">
        <v>0</v>
      </c>
      <c r="AE111" s="16">
        <v>0</v>
      </c>
      <c r="AF111" s="16">
        <v>0</v>
      </c>
      <c r="AG111" s="16">
        <v>0</v>
      </c>
      <c r="AH111" s="16">
        <v>0</v>
      </c>
      <c r="AI111" s="16">
        <v>0</v>
      </c>
      <c r="AJ111" s="16">
        <v>1.0869565217391301E-2</v>
      </c>
      <c r="AK111" s="16"/>
      <c r="AL111" s="16">
        <v>1.7543859649122799E-2</v>
      </c>
      <c r="AM111" s="16">
        <v>0</v>
      </c>
      <c r="AN111" s="16">
        <v>0</v>
      </c>
      <c r="AO111" s="16">
        <v>0</v>
      </c>
      <c r="AP111" s="16">
        <v>0</v>
      </c>
      <c r="AQ111" s="16">
        <v>0</v>
      </c>
      <c r="AR111" s="16">
        <v>0</v>
      </c>
      <c r="AS111" s="16">
        <v>0</v>
      </c>
      <c r="AT111" s="16">
        <v>0</v>
      </c>
      <c r="AU111" s="16">
        <v>0</v>
      </c>
      <c r="AV111" s="16">
        <v>0</v>
      </c>
      <c r="AW111" s="16">
        <v>0</v>
      </c>
    </row>
    <row r="112" spans="2:49" x14ac:dyDescent="0.35">
      <c r="B112" t="s">
        <v>137</v>
      </c>
      <c r="C112" s="16">
        <v>1.230012300123E-3</v>
      </c>
      <c r="D112" s="16">
        <v>0</v>
      </c>
      <c r="E112" s="16">
        <v>0</v>
      </c>
      <c r="F112" s="16">
        <v>0</v>
      </c>
      <c r="G112" s="16">
        <v>0</v>
      </c>
      <c r="H112" s="16">
        <v>0</v>
      </c>
      <c r="I112" s="16">
        <v>0</v>
      </c>
      <c r="J112" s="16">
        <v>0</v>
      </c>
      <c r="K112" s="16">
        <v>0</v>
      </c>
      <c r="L112" s="16">
        <v>0</v>
      </c>
      <c r="M112" s="16">
        <v>1.4084507042253501E-2</v>
      </c>
      <c r="N112" s="16">
        <v>0</v>
      </c>
      <c r="O112" s="16">
        <v>0</v>
      </c>
      <c r="P112" s="16"/>
      <c r="Q112" s="16">
        <v>1.45348837209302E-3</v>
      </c>
      <c r="R112" s="16"/>
      <c r="S112" s="16">
        <v>1.27064803049555E-3</v>
      </c>
      <c r="T112" s="16"/>
      <c r="U112" s="16">
        <v>1.6583747927031501E-3</v>
      </c>
      <c r="V112" s="16"/>
      <c r="W112" s="16">
        <v>0</v>
      </c>
      <c r="X112" s="16"/>
      <c r="Y112" s="16">
        <v>1.9841269841269801E-3</v>
      </c>
      <c r="Z112" s="16">
        <v>0</v>
      </c>
      <c r="AA112" s="16">
        <v>0</v>
      </c>
      <c r="AB112" s="16">
        <v>0</v>
      </c>
      <c r="AC112" s="16"/>
      <c r="AD112" s="16">
        <v>0</v>
      </c>
      <c r="AE112" s="16">
        <v>0</v>
      </c>
      <c r="AF112" s="16">
        <v>0</v>
      </c>
      <c r="AG112" s="16">
        <v>5.5555555555555601E-3</v>
      </c>
      <c r="AH112" s="16">
        <v>0</v>
      </c>
      <c r="AI112" s="16">
        <v>0</v>
      </c>
      <c r="AJ112" s="16">
        <v>0</v>
      </c>
      <c r="AK112" s="16"/>
      <c r="AL112" s="16">
        <v>0</v>
      </c>
      <c r="AM112" s="16">
        <v>7.8740157480314994E-3</v>
      </c>
      <c r="AN112" s="16">
        <v>0</v>
      </c>
      <c r="AO112" s="16">
        <v>0</v>
      </c>
      <c r="AP112" s="16">
        <v>0</v>
      </c>
      <c r="AQ112" s="16">
        <v>0</v>
      </c>
      <c r="AR112" s="16">
        <v>0</v>
      </c>
      <c r="AS112" s="16">
        <v>0</v>
      </c>
      <c r="AT112" s="16">
        <v>0</v>
      </c>
      <c r="AU112" s="16">
        <v>0</v>
      </c>
      <c r="AV112" s="16">
        <v>0</v>
      </c>
      <c r="AW112" s="16">
        <v>0</v>
      </c>
    </row>
    <row r="113" spans="2:49" x14ac:dyDescent="0.35">
      <c r="B113" t="s">
        <v>138</v>
      </c>
      <c r="C113" s="16">
        <v>1.230012300123E-3</v>
      </c>
      <c r="D113" s="16">
        <v>0</v>
      </c>
      <c r="E113" s="16">
        <v>7.4626865671641798E-3</v>
      </c>
      <c r="F113" s="16">
        <v>0</v>
      </c>
      <c r="G113" s="16">
        <v>0</v>
      </c>
      <c r="H113" s="16">
        <v>0</v>
      </c>
      <c r="I113" s="16">
        <v>0</v>
      </c>
      <c r="J113" s="16">
        <v>0</v>
      </c>
      <c r="K113" s="16">
        <v>0</v>
      </c>
      <c r="L113" s="16">
        <v>0</v>
      </c>
      <c r="M113" s="16">
        <v>0</v>
      </c>
      <c r="N113" s="16">
        <v>0</v>
      </c>
      <c r="O113" s="16">
        <v>0</v>
      </c>
      <c r="P113" s="16"/>
      <c r="Q113" s="16">
        <v>1.45348837209302E-3</v>
      </c>
      <c r="R113" s="16"/>
      <c r="S113" s="16">
        <v>1.27064803049555E-3</v>
      </c>
      <c r="T113" s="16"/>
      <c r="U113" s="16">
        <v>1.6583747927031501E-3</v>
      </c>
      <c r="V113" s="16"/>
      <c r="W113" s="16">
        <v>0</v>
      </c>
      <c r="X113" s="16"/>
      <c r="Y113" s="16">
        <v>1.9841269841269801E-3</v>
      </c>
      <c r="Z113" s="16">
        <v>0</v>
      </c>
      <c r="AA113" s="16">
        <v>0</v>
      </c>
      <c r="AB113" s="16">
        <v>0</v>
      </c>
      <c r="AC113" s="16"/>
      <c r="AD113" s="16">
        <v>0</v>
      </c>
      <c r="AE113" s="16">
        <v>0</v>
      </c>
      <c r="AF113" s="16">
        <v>0</v>
      </c>
      <c r="AG113" s="16">
        <v>5.5555555555555601E-3</v>
      </c>
      <c r="AH113" s="16">
        <v>0</v>
      </c>
      <c r="AI113" s="16">
        <v>0</v>
      </c>
      <c r="AJ113" s="16">
        <v>0</v>
      </c>
      <c r="AK113" s="16"/>
      <c r="AL113" s="16">
        <v>0</v>
      </c>
      <c r="AM113" s="16">
        <v>7.8740157480314994E-3</v>
      </c>
      <c r="AN113" s="16">
        <v>0</v>
      </c>
      <c r="AO113" s="16">
        <v>0</v>
      </c>
      <c r="AP113" s="16">
        <v>0</v>
      </c>
      <c r="AQ113" s="16">
        <v>0</v>
      </c>
      <c r="AR113" s="16">
        <v>0</v>
      </c>
      <c r="AS113" s="16">
        <v>0</v>
      </c>
      <c r="AT113" s="16">
        <v>0</v>
      </c>
      <c r="AU113" s="16">
        <v>0</v>
      </c>
      <c r="AV113" s="16">
        <v>0</v>
      </c>
      <c r="AW113" s="16">
        <v>0</v>
      </c>
    </row>
    <row r="114" spans="2:49" x14ac:dyDescent="0.35">
      <c r="B114" t="s">
        <v>139</v>
      </c>
      <c r="C114" s="16">
        <v>1.230012300123E-3</v>
      </c>
      <c r="D114" s="16">
        <v>0</v>
      </c>
      <c r="E114" s="16">
        <v>0</v>
      </c>
      <c r="F114" s="16">
        <v>0</v>
      </c>
      <c r="G114" s="16">
        <v>0</v>
      </c>
      <c r="H114" s="16">
        <v>0</v>
      </c>
      <c r="I114" s="16">
        <v>0</v>
      </c>
      <c r="J114" s="16">
        <v>0</v>
      </c>
      <c r="K114" s="16">
        <v>0</v>
      </c>
      <c r="L114" s="16">
        <v>1.2500000000000001E-2</v>
      </c>
      <c r="M114" s="16">
        <v>0</v>
      </c>
      <c r="N114" s="16">
        <v>0</v>
      </c>
      <c r="O114" s="16">
        <v>0</v>
      </c>
      <c r="P114" s="16"/>
      <c r="Q114" s="16">
        <v>1.45348837209302E-3</v>
      </c>
      <c r="R114" s="16"/>
      <c r="S114" s="16">
        <v>1.27064803049555E-3</v>
      </c>
      <c r="T114" s="16"/>
      <c r="U114" s="16">
        <v>1.6583747927031501E-3</v>
      </c>
      <c r="V114" s="16"/>
      <c r="W114" s="16">
        <v>0</v>
      </c>
      <c r="X114" s="16"/>
      <c r="Y114" s="16">
        <v>0</v>
      </c>
      <c r="Z114" s="16">
        <v>0</v>
      </c>
      <c r="AA114" s="16">
        <v>2.7777777777777801E-2</v>
      </c>
      <c r="AB114" s="16">
        <v>0</v>
      </c>
      <c r="AC114" s="16"/>
      <c r="AD114" s="16">
        <v>0</v>
      </c>
      <c r="AE114" s="16">
        <v>0</v>
      </c>
      <c r="AF114" s="16">
        <v>0</v>
      </c>
      <c r="AG114" s="16">
        <v>0</v>
      </c>
      <c r="AH114" s="16">
        <v>8.1300813008130107E-3</v>
      </c>
      <c r="AI114" s="16">
        <v>0</v>
      </c>
      <c r="AJ114" s="16">
        <v>0</v>
      </c>
      <c r="AK114" s="16"/>
      <c r="AL114" s="16">
        <v>0</v>
      </c>
      <c r="AM114" s="16">
        <v>7.8740157480314994E-3</v>
      </c>
      <c r="AN114" s="16">
        <v>0</v>
      </c>
      <c r="AO114" s="16">
        <v>0</v>
      </c>
      <c r="AP114" s="16">
        <v>0</v>
      </c>
      <c r="AQ114" s="16">
        <v>0</v>
      </c>
      <c r="AR114" s="16">
        <v>0</v>
      </c>
      <c r="AS114" s="16">
        <v>0</v>
      </c>
      <c r="AT114" s="16">
        <v>0</v>
      </c>
      <c r="AU114" s="16">
        <v>0</v>
      </c>
      <c r="AV114" s="16">
        <v>0</v>
      </c>
      <c r="AW114" s="16">
        <v>0</v>
      </c>
    </row>
    <row r="115" spans="2:49" x14ac:dyDescent="0.35">
      <c r="B115" t="s">
        <v>140</v>
      </c>
      <c r="C115" s="16">
        <v>1.230012300123E-3</v>
      </c>
      <c r="D115" s="16">
        <v>0</v>
      </c>
      <c r="E115" s="16">
        <v>0</v>
      </c>
      <c r="F115" s="16">
        <v>8.4033613445378096E-3</v>
      </c>
      <c r="G115" s="16">
        <v>0</v>
      </c>
      <c r="H115" s="16">
        <v>0</v>
      </c>
      <c r="I115" s="16">
        <v>0</v>
      </c>
      <c r="J115" s="16">
        <v>0</v>
      </c>
      <c r="K115" s="16">
        <v>0</v>
      </c>
      <c r="L115" s="16">
        <v>0</v>
      </c>
      <c r="M115" s="16">
        <v>0</v>
      </c>
      <c r="N115" s="16">
        <v>0</v>
      </c>
      <c r="O115" s="16">
        <v>0</v>
      </c>
      <c r="P115" s="16"/>
      <c r="Q115" s="16">
        <v>1.45348837209302E-3</v>
      </c>
      <c r="R115" s="16"/>
      <c r="S115" s="16">
        <v>1.27064803049555E-3</v>
      </c>
      <c r="T115" s="16"/>
      <c r="U115" s="16">
        <v>1.6583747927031501E-3</v>
      </c>
      <c r="V115" s="16"/>
      <c r="W115" s="16">
        <v>0</v>
      </c>
      <c r="X115" s="16"/>
      <c r="Y115" s="16">
        <v>1.9841269841269801E-3</v>
      </c>
      <c r="Z115" s="16">
        <v>0</v>
      </c>
      <c r="AA115" s="16">
        <v>0</v>
      </c>
      <c r="AB115" s="16">
        <v>0</v>
      </c>
      <c r="AC115" s="16"/>
      <c r="AD115" s="16">
        <v>6.8493150684931503E-3</v>
      </c>
      <c r="AE115" s="16">
        <v>0</v>
      </c>
      <c r="AF115" s="16">
        <v>0</v>
      </c>
      <c r="AG115" s="16">
        <v>0</v>
      </c>
      <c r="AH115" s="16">
        <v>0</v>
      </c>
      <c r="AI115" s="16">
        <v>0</v>
      </c>
      <c r="AJ115" s="16">
        <v>0</v>
      </c>
      <c r="AK115" s="16"/>
      <c r="AL115" s="16">
        <v>0</v>
      </c>
      <c r="AM115" s="16">
        <v>7.8740157480314994E-3</v>
      </c>
      <c r="AN115" s="16">
        <v>0</v>
      </c>
      <c r="AO115" s="16">
        <v>0</v>
      </c>
      <c r="AP115" s="16">
        <v>0</v>
      </c>
      <c r="AQ115" s="16">
        <v>0</v>
      </c>
      <c r="AR115" s="16">
        <v>0</v>
      </c>
      <c r="AS115" s="16">
        <v>0</v>
      </c>
      <c r="AT115" s="16">
        <v>0</v>
      </c>
      <c r="AU115" s="16">
        <v>0</v>
      </c>
      <c r="AV115" s="16">
        <v>0</v>
      </c>
      <c r="AW115" s="16">
        <v>0</v>
      </c>
    </row>
    <row r="116" spans="2:49" x14ac:dyDescent="0.35">
      <c r="B116" t="s">
        <v>141</v>
      </c>
      <c r="C116" s="16">
        <v>1.230012300123E-3</v>
      </c>
      <c r="D116" s="16">
        <v>0</v>
      </c>
      <c r="E116" s="16">
        <v>0</v>
      </c>
      <c r="F116" s="16">
        <v>0</v>
      </c>
      <c r="G116" s="16">
        <v>0</v>
      </c>
      <c r="H116" s="16">
        <v>0</v>
      </c>
      <c r="I116" s="16">
        <v>0</v>
      </c>
      <c r="J116" s="16">
        <v>1.63934426229508E-2</v>
      </c>
      <c r="K116" s="16">
        <v>0</v>
      </c>
      <c r="L116" s="16">
        <v>0</v>
      </c>
      <c r="M116" s="16">
        <v>0</v>
      </c>
      <c r="N116" s="16">
        <v>0</v>
      </c>
      <c r="O116" s="16">
        <v>0</v>
      </c>
      <c r="P116" s="16"/>
      <c r="Q116" s="16">
        <v>1.45348837209302E-3</v>
      </c>
      <c r="R116" s="16"/>
      <c r="S116" s="16">
        <v>1.27064803049555E-3</v>
      </c>
      <c r="T116" s="16"/>
      <c r="U116" s="16">
        <v>1.6583747927031501E-3</v>
      </c>
      <c r="V116" s="16"/>
      <c r="W116" s="16">
        <v>0</v>
      </c>
      <c r="X116" s="16"/>
      <c r="Y116" s="16">
        <v>1.9841269841269801E-3</v>
      </c>
      <c r="Z116" s="16">
        <v>0</v>
      </c>
      <c r="AA116" s="16">
        <v>0</v>
      </c>
      <c r="AB116" s="16">
        <v>0</v>
      </c>
      <c r="AC116" s="16"/>
      <c r="AD116" s="16">
        <v>6.8493150684931503E-3</v>
      </c>
      <c r="AE116" s="16">
        <v>0</v>
      </c>
      <c r="AF116" s="16">
        <v>0</v>
      </c>
      <c r="AG116" s="16">
        <v>0</v>
      </c>
      <c r="AH116" s="16">
        <v>0</v>
      </c>
      <c r="AI116" s="16">
        <v>0</v>
      </c>
      <c r="AJ116" s="16">
        <v>0</v>
      </c>
      <c r="AK116" s="16"/>
      <c r="AL116" s="16">
        <v>0</v>
      </c>
      <c r="AM116" s="16">
        <v>0</v>
      </c>
      <c r="AN116" s="16">
        <v>4.5248868778280504E-3</v>
      </c>
      <c r="AO116" s="16">
        <v>0</v>
      </c>
      <c r="AP116" s="16">
        <v>0</v>
      </c>
      <c r="AQ116" s="16">
        <v>0</v>
      </c>
      <c r="AR116" s="16">
        <v>0</v>
      </c>
      <c r="AS116" s="16">
        <v>0</v>
      </c>
      <c r="AT116" s="16">
        <v>0</v>
      </c>
      <c r="AU116" s="16">
        <v>0</v>
      </c>
      <c r="AV116" s="16">
        <v>0</v>
      </c>
      <c r="AW116" s="16">
        <v>0</v>
      </c>
    </row>
    <row r="117" spans="2:49" x14ac:dyDescent="0.35">
      <c r="B117" t="s">
        <v>142</v>
      </c>
      <c r="C117" s="16">
        <v>1.230012300123E-3</v>
      </c>
      <c r="D117" s="16">
        <v>0</v>
      </c>
      <c r="E117" s="16">
        <v>0</v>
      </c>
      <c r="F117" s="16">
        <v>8.4033613445378096E-3</v>
      </c>
      <c r="G117" s="16">
        <v>0</v>
      </c>
      <c r="H117" s="16">
        <v>0</v>
      </c>
      <c r="I117" s="16">
        <v>0</v>
      </c>
      <c r="J117" s="16">
        <v>0</v>
      </c>
      <c r="K117" s="16">
        <v>0</v>
      </c>
      <c r="L117" s="16">
        <v>0</v>
      </c>
      <c r="M117" s="16">
        <v>0</v>
      </c>
      <c r="N117" s="16">
        <v>0</v>
      </c>
      <c r="O117" s="16">
        <v>0</v>
      </c>
      <c r="P117" s="16"/>
      <c r="Q117" s="16">
        <v>1.45348837209302E-3</v>
      </c>
      <c r="R117" s="16"/>
      <c r="S117" s="16">
        <v>1.27064803049555E-3</v>
      </c>
      <c r="T117" s="16"/>
      <c r="U117" s="16">
        <v>1.6583747927031501E-3</v>
      </c>
      <c r="V117" s="16"/>
      <c r="W117" s="16">
        <v>8.1300813008130107E-3</v>
      </c>
      <c r="X117" s="16"/>
      <c r="Y117" s="16">
        <v>0</v>
      </c>
      <c r="Z117" s="16">
        <v>3.7878787878787902E-3</v>
      </c>
      <c r="AA117" s="16">
        <v>0</v>
      </c>
      <c r="AB117" s="16">
        <v>0</v>
      </c>
      <c r="AC117" s="16"/>
      <c r="AD117" s="16">
        <v>0</v>
      </c>
      <c r="AE117" s="16">
        <v>0</v>
      </c>
      <c r="AF117" s="16">
        <v>0</v>
      </c>
      <c r="AG117" s="16">
        <v>0</v>
      </c>
      <c r="AH117" s="16">
        <v>0</v>
      </c>
      <c r="AI117" s="16">
        <v>1.1904761904761901E-2</v>
      </c>
      <c r="AJ117" s="16">
        <v>0</v>
      </c>
      <c r="AK117" s="16"/>
      <c r="AL117" s="16">
        <v>0</v>
      </c>
      <c r="AM117" s="16">
        <v>0</v>
      </c>
      <c r="AN117" s="16">
        <v>4.5248868778280504E-3</v>
      </c>
      <c r="AO117" s="16">
        <v>0</v>
      </c>
      <c r="AP117" s="16">
        <v>0</v>
      </c>
      <c r="AQ117" s="16">
        <v>0</v>
      </c>
      <c r="AR117" s="16">
        <v>0</v>
      </c>
      <c r="AS117" s="16">
        <v>0</v>
      </c>
      <c r="AT117" s="16">
        <v>0</v>
      </c>
      <c r="AU117" s="16">
        <v>0</v>
      </c>
      <c r="AV117" s="16">
        <v>0</v>
      </c>
      <c r="AW117" s="16">
        <v>0</v>
      </c>
    </row>
    <row r="118" spans="2:49" x14ac:dyDescent="0.35">
      <c r="B118" t="s">
        <v>143</v>
      </c>
      <c r="C118" s="16">
        <v>1.230012300123E-3</v>
      </c>
      <c r="D118" s="16">
        <v>0</v>
      </c>
      <c r="E118" s="16">
        <v>0</v>
      </c>
      <c r="F118" s="16">
        <v>0</v>
      </c>
      <c r="G118" s="16">
        <v>0</v>
      </c>
      <c r="H118" s="16">
        <v>1.9230769230769201E-2</v>
      </c>
      <c r="I118" s="16">
        <v>0</v>
      </c>
      <c r="J118" s="16">
        <v>0</v>
      </c>
      <c r="K118" s="16">
        <v>0</v>
      </c>
      <c r="L118" s="16">
        <v>0</v>
      </c>
      <c r="M118" s="16">
        <v>0</v>
      </c>
      <c r="N118" s="16">
        <v>0</v>
      </c>
      <c r="O118" s="16">
        <v>0</v>
      </c>
      <c r="P118" s="16"/>
      <c r="Q118" s="16">
        <v>1.45348837209302E-3</v>
      </c>
      <c r="R118" s="16"/>
      <c r="S118" s="16">
        <v>1.27064803049555E-3</v>
      </c>
      <c r="T118" s="16"/>
      <c r="U118" s="16">
        <v>1.6583747927031501E-3</v>
      </c>
      <c r="V118" s="16"/>
      <c r="W118" s="16">
        <v>8.1300813008130107E-3</v>
      </c>
      <c r="X118" s="16"/>
      <c r="Y118" s="16">
        <v>0</v>
      </c>
      <c r="Z118" s="16">
        <v>3.7878787878787902E-3</v>
      </c>
      <c r="AA118" s="16">
        <v>0</v>
      </c>
      <c r="AB118" s="16">
        <v>0</v>
      </c>
      <c r="AC118" s="16"/>
      <c r="AD118" s="16">
        <v>0</v>
      </c>
      <c r="AE118" s="16">
        <v>0</v>
      </c>
      <c r="AF118" s="16">
        <v>0</v>
      </c>
      <c r="AG118" s="16">
        <v>0</v>
      </c>
      <c r="AH118" s="16">
        <v>8.1300813008130107E-3</v>
      </c>
      <c r="AI118" s="16">
        <v>0</v>
      </c>
      <c r="AJ118" s="16">
        <v>0</v>
      </c>
      <c r="AK118" s="16"/>
      <c r="AL118" s="16">
        <v>0</v>
      </c>
      <c r="AM118" s="16">
        <v>7.8740157480314994E-3</v>
      </c>
      <c r="AN118" s="16">
        <v>0</v>
      </c>
      <c r="AO118" s="16">
        <v>0</v>
      </c>
      <c r="AP118" s="16">
        <v>0</v>
      </c>
      <c r="AQ118" s="16">
        <v>0</v>
      </c>
      <c r="AR118" s="16">
        <v>0</v>
      </c>
      <c r="AS118" s="16">
        <v>0</v>
      </c>
      <c r="AT118" s="16">
        <v>0</v>
      </c>
      <c r="AU118" s="16">
        <v>0</v>
      </c>
      <c r="AV118" s="16">
        <v>0</v>
      </c>
      <c r="AW118" s="16">
        <v>0</v>
      </c>
    </row>
    <row r="119" spans="2:49" x14ac:dyDescent="0.35">
      <c r="B119" t="s">
        <v>144</v>
      </c>
      <c r="C119" s="16">
        <v>1.230012300123E-3</v>
      </c>
      <c r="D119" s="16">
        <v>0</v>
      </c>
      <c r="E119" s="16">
        <v>7.4626865671641798E-3</v>
      </c>
      <c r="F119" s="16">
        <v>0</v>
      </c>
      <c r="G119" s="16">
        <v>0</v>
      </c>
      <c r="H119" s="16">
        <v>0</v>
      </c>
      <c r="I119" s="16">
        <v>0</v>
      </c>
      <c r="J119" s="16">
        <v>0</v>
      </c>
      <c r="K119" s="16">
        <v>0</v>
      </c>
      <c r="L119" s="16">
        <v>0</v>
      </c>
      <c r="M119" s="16">
        <v>0</v>
      </c>
      <c r="N119" s="16">
        <v>0</v>
      </c>
      <c r="O119" s="16">
        <v>0</v>
      </c>
      <c r="P119" s="16"/>
      <c r="Q119" s="16">
        <v>1.45348837209302E-3</v>
      </c>
      <c r="R119" s="16"/>
      <c r="S119" s="16">
        <v>1.27064803049555E-3</v>
      </c>
      <c r="T119" s="16"/>
      <c r="U119" s="16">
        <v>1.6583747927031501E-3</v>
      </c>
      <c r="V119" s="16"/>
      <c r="W119" s="16">
        <v>0</v>
      </c>
      <c r="X119" s="16"/>
      <c r="Y119" s="16">
        <v>1.9841269841269801E-3</v>
      </c>
      <c r="Z119" s="16">
        <v>0</v>
      </c>
      <c r="AA119" s="16">
        <v>0</v>
      </c>
      <c r="AB119" s="16">
        <v>0</v>
      </c>
      <c r="AC119" s="16"/>
      <c r="AD119" s="16">
        <v>0</v>
      </c>
      <c r="AE119" s="16">
        <v>0</v>
      </c>
      <c r="AF119" s="16">
        <v>0</v>
      </c>
      <c r="AG119" s="16">
        <v>5.5555555555555601E-3</v>
      </c>
      <c r="AH119" s="16">
        <v>0</v>
      </c>
      <c r="AI119" s="16">
        <v>0</v>
      </c>
      <c r="AJ119" s="16">
        <v>0</v>
      </c>
      <c r="AK119" s="16"/>
      <c r="AL119" s="16">
        <v>0</v>
      </c>
      <c r="AM119" s="16">
        <v>7.8740157480314994E-3</v>
      </c>
      <c r="AN119" s="16">
        <v>0</v>
      </c>
      <c r="AO119" s="16">
        <v>0</v>
      </c>
      <c r="AP119" s="16">
        <v>0</v>
      </c>
      <c r="AQ119" s="16">
        <v>0</v>
      </c>
      <c r="AR119" s="16">
        <v>0</v>
      </c>
      <c r="AS119" s="16">
        <v>0</v>
      </c>
      <c r="AT119" s="16">
        <v>0</v>
      </c>
      <c r="AU119" s="16">
        <v>0</v>
      </c>
      <c r="AV119" s="16">
        <v>0</v>
      </c>
      <c r="AW119" s="16">
        <v>0</v>
      </c>
    </row>
    <row r="120" spans="2:49" x14ac:dyDescent="0.35">
      <c r="B120" t="s">
        <v>145</v>
      </c>
      <c r="C120" s="16">
        <v>1.230012300123E-3</v>
      </c>
      <c r="D120" s="16">
        <v>0</v>
      </c>
      <c r="E120" s="16">
        <v>0</v>
      </c>
      <c r="F120" s="16">
        <v>0</v>
      </c>
      <c r="G120" s="16">
        <v>0</v>
      </c>
      <c r="H120" s="16">
        <v>0</v>
      </c>
      <c r="I120" s="16">
        <v>0</v>
      </c>
      <c r="J120" s="16">
        <v>1.63934426229508E-2</v>
      </c>
      <c r="K120" s="16">
        <v>0</v>
      </c>
      <c r="L120" s="16">
        <v>0</v>
      </c>
      <c r="M120" s="16">
        <v>0</v>
      </c>
      <c r="N120" s="16">
        <v>0</v>
      </c>
      <c r="O120" s="16">
        <v>0</v>
      </c>
      <c r="P120" s="16"/>
      <c r="Q120" s="16">
        <v>1.45348837209302E-3</v>
      </c>
      <c r="R120" s="16"/>
      <c r="S120" s="16">
        <v>1.27064803049555E-3</v>
      </c>
      <c r="T120" s="16"/>
      <c r="U120" s="16">
        <v>1.6583747927031501E-3</v>
      </c>
      <c r="V120" s="16"/>
      <c r="W120" s="16">
        <v>0</v>
      </c>
      <c r="X120" s="16"/>
      <c r="Y120" s="16">
        <v>1.9841269841269801E-3</v>
      </c>
      <c r="Z120" s="16">
        <v>0</v>
      </c>
      <c r="AA120" s="16">
        <v>0</v>
      </c>
      <c r="AB120" s="16">
        <v>0</v>
      </c>
      <c r="AC120" s="16"/>
      <c r="AD120" s="16">
        <v>6.8493150684931503E-3</v>
      </c>
      <c r="AE120" s="16">
        <v>0</v>
      </c>
      <c r="AF120" s="16">
        <v>0</v>
      </c>
      <c r="AG120" s="16">
        <v>0</v>
      </c>
      <c r="AH120" s="16">
        <v>0</v>
      </c>
      <c r="AI120" s="16">
        <v>0</v>
      </c>
      <c r="AJ120" s="16">
        <v>0</v>
      </c>
      <c r="AK120" s="16"/>
      <c r="AL120" s="16">
        <v>0</v>
      </c>
      <c r="AM120" s="16">
        <v>7.8740157480314994E-3</v>
      </c>
      <c r="AN120" s="16">
        <v>0</v>
      </c>
      <c r="AO120" s="16">
        <v>0</v>
      </c>
      <c r="AP120" s="16">
        <v>0</v>
      </c>
      <c r="AQ120" s="16">
        <v>0</v>
      </c>
      <c r="AR120" s="16">
        <v>0</v>
      </c>
      <c r="AS120" s="16">
        <v>0</v>
      </c>
      <c r="AT120" s="16">
        <v>0</v>
      </c>
      <c r="AU120" s="16">
        <v>0</v>
      </c>
      <c r="AV120" s="16">
        <v>0</v>
      </c>
      <c r="AW120" s="16">
        <v>0</v>
      </c>
    </row>
    <row r="121" spans="2:49" x14ac:dyDescent="0.35">
      <c r="B121" t="s">
        <v>146</v>
      </c>
      <c r="C121" s="16">
        <v>1.230012300123E-3</v>
      </c>
      <c r="D121" s="16">
        <v>0</v>
      </c>
      <c r="E121" s="16">
        <v>0</v>
      </c>
      <c r="F121" s="16">
        <v>8.4033613445378096E-3</v>
      </c>
      <c r="G121" s="16">
        <v>0</v>
      </c>
      <c r="H121" s="16">
        <v>0</v>
      </c>
      <c r="I121" s="16">
        <v>0</v>
      </c>
      <c r="J121" s="16">
        <v>0</v>
      </c>
      <c r="K121" s="16">
        <v>0</v>
      </c>
      <c r="L121" s="16">
        <v>0</v>
      </c>
      <c r="M121" s="16">
        <v>0</v>
      </c>
      <c r="N121" s="16">
        <v>0</v>
      </c>
      <c r="O121" s="16">
        <v>0</v>
      </c>
      <c r="P121" s="16"/>
      <c r="Q121" s="16">
        <v>1.45348837209302E-3</v>
      </c>
      <c r="R121" s="16"/>
      <c r="S121" s="16">
        <v>1.27064803049555E-3</v>
      </c>
      <c r="T121" s="16"/>
      <c r="U121" s="16">
        <v>1.6583747927031501E-3</v>
      </c>
      <c r="V121" s="16"/>
      <c r="W121" s="16">
        <v>8.1300813008130107E-3</v>
      </c>
      <c r="X121" s="16"/>
      <c r="Y121" s="16">
        <v>1.9841269841269801E-3</v>
      </c>
      <c r="Z121" s="16">
        <v>0</v>
      </c>
      <c r="AA121" s="16">
        <v>0</v>
      </c>
      <c r="AB121" s="16">
        <v>0</v>
      </c>
      <c r="AC121" s="16"/>
      <c r="AD121" s="16">
        <v>0</v>
      </c>
      <c r="AE121" s="16">
        <v>0</v>
      </c>
      <c r="AF121" s="16">
        <v>0</v>
      </c>
      <c r="AG121" s="16">
        <v>5.5555555555555601E-3</v>
      </c>
      <c r="AH121" s="16">
        <v>0</v>
      </c>
      <c r="AI121" s="16">
        <v>0</v>
      </c>
      <c r="AJ121" s="16">
        <v>0</v>
      </c>
      <c r="AK121" s="16"/>
      <c r="AL121" s="16">
        <v>0</v>
      </c>
      <c r="AM121" s="16">
        <v>7.8740157480314994E-3</v>
      </c>
      <c r="AN121" s="16">
        <v>0</v>
      </c>
      <c r="AO121" s="16">
        <v>0</v>
      </c>
      <c r="AP121" s="16">
        <v>0</v>
      </c>
      <c r="AQ121" s="16">
        <v>0</v>
      </c>
      <c r="AR121" s="16">
        <v>0</v>
      </c>
      <c r="AS121" s="16">
        <v>0</v>
      </c>
      <c r="AT121" s="16">
        <v>0</v>
      </c>
      <c r="AU121" s="16">
        <v>0</v>
      </c>
      <c r="AV121" s="16">
        <v>0</v>
      </c>
      <c r="AW121" s="16">
        <v>0</v>
      </c>
    </row>
    <row r="122" spans="2:49" x14ac:dyDescent="0.35">
      <c r="B122" t="s">
        <v>147</v>
      </c>
      <c r="C122" s="16">
        <v>1.230012300123E-3</v>
      </c>
      <c r="D122" s="16">
        <v>0</v>
      </c>
      <c r="E122" s="16">
        <v>0</v>
      </c>
      <c r="F122" s="16">
        <v>0</v>
      </c>
      <c r="G122" s="16">
        <v>0</v>
      </c>
      <c r="H122" s="16">
        <v>0</v>
      </c>
      <c r="I122" s="16">
        <v>0</v>
      </c>
      <c r="J122" s="16">
        <v>0</v>
      </c>
      <c r="K122" s="16">
        <v>0</v>
      </c>
      <c r="L122" s="16">
        <v>0</v>
      </c>
      <c r="M122" s="16">
        <v>0</v>
      </c>
      <c r="N122" s="16">
        <v>3.03030303030303E-2</v>
      </c>
      <c r="O122" s="16">
        <v>0</v>
      </c>
      <c r="P122" s="16"/>
      <c r="Q122" s="16">
        <v>1.45348837209302E-3</v>
      </c>
      <c r="R122" s="16"/>
      <c r="S122" s="16">
        <v>1.27064803049555E-3</v>
      </c>
      <c r="T122" s="16"/>
      <c r="U122" s="16">
        <v>1.6583747927031501E-3</v>
      </c>
      <c r="V122" s="16"/>
      <c r="W122" s="16">
        <v>0</v>
      </c>
      <c r="X122" s="16"/>
      <c r="Y122" s="16">
        <v>0</v>
      </c>
      <c r="Z122" s="16">
        <v>3.7878787878787902E-3</v>
      </c>
      <c r="AA122" s="16">
        <v>0</v>
      </c>
      <c r="AB122" s="16">
        <v>0</v>
      </c>
      <c r="AC122" s="16"/>
      <c r="AD122" s="16">
        <v>0</v>
      </c>
      <c r="AE122" s="16">
        <v>0</v>
      </c>
      <c r="AF122" s="16">
        <v>0</v>
      </c>
      <c r="AG122" s="16">
        <v>0</v>
      </c>
      <c r="AH122" s="16">
        <v>0</v>
      </c>
      <c r="AI122" s="16">
        <v>0</v>
      </c>
      <c r="AJ122" s="16">
        <v>1.0869565217391301E-2</v>
      </c>
      <c r="AK122" s="16"/>
      <c r="AL122" s="16">
        <v>0</v>
      </c>
      <c r="AM122" s="16">
        <v>7.8740157480314994E-3</v>
      </c>
      <c r="AN122" s="16">
        <v>0</v>
      </c>
      <c r="AO122" s="16">
        <v>0</v>
      </c>
      <c r="AP122" s="16">
        <v>0</v>
      </c>
      <c r="AQ122" s="16">
        <v>0</v>
      </c>
      <c r="AR122" s="16">
        <v>0</v>
      </c>
      <c r="AS122" s="16">
        <v>0</v>
      </c>
      <c r="AT122" s="16">
        <v>0</v>
      </c>
      <c r="AU122" s="16">
        <v>0</v>
      </c>
      <c r="AV122" s="16">
        <v>0</v>
      </c>
      <c r="AW122" s="16">
        <v>0</v>
      </c>
    </row>
    <row r="123" spans="2:49" x14ac:dyDescent="0.35">
      <c r="B123" t="s">
        <v>148</v>
      </c>
      <c r="C123" s="16">
        <v>1.230012300123E-3</v>
      </c>
      <c r="D123" s="16">
        <v>0</v>
      </c>
      <c r="E123" s="16">
        <v>0</v>
      </c>
      <c r="F123" s="16">
        <v>0</v>
      </c>
      <c r="G123" s="16">
        <v>0</v>
      </c>
      <c r="H123" s="16">
        <v>0</v>
      </c>
      <c r="I123" s="16">
        <v>0</v>
      </c>
      <c r="J123" s="16">
        <v>0</v>
      </c>
      <c r="K123" s="16">
        <v>2.5641025641025599E-2</v>
      </c>
      <c r="L123" s="16">
        <v>0</v>
      </c>
      <c r="M123" s="16">
        <v>0</v>
      </c>
      <c r="N123" s="16">
        <v>0</v>
      </c>
      <c r="O123" s="16">
        <v>0</v>
      </c>
      <c r="P123" s="16"/>
      <c r="Q123" s="16">
        <v>1.45348837209302E-3</v>
      </c>
      <c r="R123" s="16"/>
      <c r="S123" s="16">
        <v>1.27064803049555E-3</v>
      </c>
      <c r="T123" s="16"/>
      <c r="U123" s="16">
        <v>1.6583747927031501E-3</v>
      </c>
      <c r="V123" s="16"/>
      <c r="W123" s="16">
        <v>0</v>
      </c>
      <c r="X123" s="16"/>
      <c r="Y123" s="16">
        <v>1.9841269841269801E-3</v>
      </c>
      <c r="Z123" s="16">
        <v>0</v>
      </c>
      <c r="AA123" s="16">
        <v>0</v>
      </c>
      <c r="AB123" s="16">
        <v>0</v>
      </c>
      <c r="AC123" s="16"/>
      <c r="AD123" s="16">
        <v>6.8493150684931503E-3</v>
      </c>
      <c r="AE123" s="16">
        <v>0</v>
      </c>
      <c r="AF123" s="16">
        <v>0</v>
      </c>
      <c r="AG123" s="16">
        <v>0</v>
      </c>
      <c r="AH123" s="16">
        <v>0</v>
      </c>
      <c r="AI123" s="16">
        <v>0</v>
      </c>
      <c r="AJ123" s="16">
        <v>0</v>
      </c>
      <c r="AK123" s="16"/>
      <c r="AL123" s="16">
        <v>0</v>
      </c>
      <c r="AM123" s="16">
        <v>0</v>
      </c>
      <c r="AN123" s="16">
        <v>0</v>
      </c>
      <c r="AO123" s="16">
        <v>7.1942446043165497E-3</v>
      </c>
      <c r="AP123" s="16">
        <v>0</v>
      </c>
      <c r="AQ123" s="16">
        <v>0</v>
      </c>
      <c r="AR123" s="16">
        <v>0</v>
      </c>
      <c r="AS123" s="16">
        <v>0</v>
      </c>
      <c r="AT123" s="16">
        <v>0</v>
      </c>
      <c r="AU123" s="16">
        <v>0</v>
      </c>
      <c r="AV123" s="16">
        <v>0</v>
      </c>
      <c r="AW123" s="16">
        <v>0</v>
      </c>
    </row>
    <row r="124" spans="2:49" x14ac:dyDescent="0.35">
      <c r="B124" t="s">
        <v>149</v>
      </c>
      <c r="C124" s="16">
        <v>1.230012300123E-3</v>
      </c>
      <c r="D124" s="16">
        <v>0</v>
      </c>
      <c r="E124" s="16">
        <v>0</v>
      </c>
      <c r="F124" s="16">
        <v>0</v>
      </c>
      <c r="G124" s="16">
        <v>0</v>
      </c>
      <c r="H124" s="16">
        <v>0</v>
      </c>
      <c r="I124" s="16">
        <v>0</v>
      </c>
      <c r="J124" s="16">
        <v>1.63934426229508E-2</v>
      </c>
      <c r="K124" s="16">
        <v>0</v>
      </c>
      <c r="L124" s="16">
        <v>0</v>
      </c>
      <c r="M124" s="16">
        <v>0</v>
      </c>
      <c r="N124" s="16">
        <v>0</v>
      </c>
      <c r="O124" s="16">
        <v>0</v>
      </c>
      <c r="P124" s="16"/>
      <c r="Q124" s="16">
        <v>1.45348837209302E-3</v>
      </c>
      <c r="R124" s="16"/>
      <c r="S124" s="16">
        <v>1.27064803049555E-3</v>
      </c>
      <c r="T124" s="16"/>
      <c r="U124" s="16">
        <v>1.6583747927031501E-3</v>
      </c>
      <c r="V124" s="16"/>
      <c r="W124" s="16">
        <v>0</v>
      </c>
      <c r="X124" s="16"/>
      <c r="Y124" s="16">
        <v>1.9841269841269801E-3</v>
      </c>
      <c r="Z124" s="16">
        <v>0</v>
      </c>
      <c r="AA124" s="16">
        <v>0</v>
      </c>
      <c r="AB124" s="16">
        <v>0</v>
      </c>
      <c r="AC124" s="16"/>
      <c r="AD124" s="16">
        <v>6.8493150684931503E-3</v>
      </c>
      <c r="AE124" s="16">
        <v>0</v>
      </c>
      <c r="AF124" s="16">
        <v>0</v>
      </c>
      <c r="AG124" s="16">
        <v>0</v>
      </c>
      <c r="AH124" s="16">
        <v>0</v>
      </c>
      <c r="AI124" s="16">
        <v>0</v>
      </c>
      <c r="AJ124" s="16">
        <v>0</v>
      </c>
      <c r="AK124" s="16"/>
      <c r="AL124" s="16">
        <v>0</v>
      </c>
      <c r="AM124" s="16">
        <v>0</v>
      </c>
      <c r="AN124" s="16">
        <v>0</v>
      </c>
      <c r="AO124" s="16">
        <v>7.1942446043165497E-3</v>
      </c>
      <c r="AP124" s="16">
        <v>0</v>
      </c>
      <c r="AQ124" s="16">
        <v>0</v>
      </c>
      <c r="AR124" s="16">
        <v>0</v>
      </c>
      <c r="AS124" s="16">
        <v>0</v>
      </c>
      <c r="AT124" s="16">
        <v>0</v>
      </c>
      <c r="AU124" s="16">
        <v>0</v>
      </c>
      <c r="AV124" s="16">
        <v>0</v>
      </c>
      <c r="AW124" s="16">
        <v>0</v>
      </c>
    </row>
    <row r="125" spans="2:49" x14ac:dyDescent="0.35">
      <c r="B125" t="s">
        <v>150</v>
      </c>
      <c r="C125" s="16">
        <v>1.230012300123E-3</v>
      </c>
      <c r="D125" s="16">
        <v>0</v>
      </c>
      <c r="E125" s="16">
        <v>0</v>
      </c>
      <c r="F125" s="16">
        <v>0</v>
      </c>
      <c r="G125" s="16">
        <v>0</v>
      </c>
      <c r="H125" s="16">
        <v>1.9230769230769201E-2</v>
      </c>
      <c r="I125" s="16">
        <v>0</v>
      </c>
      <c r="J125" s="16">
        <v>0</v>
      </c>
      <c r="K125" s="16">
        <v>0</v>
      </c>
      <c r="L125" s="16">
        <v>0</v>
      </c>
      <c r="M125" s="16">
        <v>0</v>
      </c>
      <c r="N125" s="16">
        <v>0</v>
      </c>
      <c r="O125" s="16">
        <v>0</v>
      </c>
      <c r="P125" s="16"/>
      <c r="Q125" s="16">
        <v>1.45348837209302E-3</v>
      </c>
      <c r="R125" s="16"/>
      <c r="S125" s="16">
        <v>1.27064803049555E-3</v>
      </c>
      <c r="T125" s="16"/>
      <c r="U125" s="16">
        <v>1.6583747927031501E-3</v>
      </c>
      <c r="V125" s="16"/>
      <c r="W125" s="16">
        <v>0</v>
      </c>
      <c r="X125" s="16"/>
      <c r="Y125" s="16">
        <v>1.9841269841269801E-3</v>
      </c>
      <c r="Z125" s="16">
        <v>0</v>
      </c>
      <c r="AA125" s="16">
        <v>0</v>
      </c>
      <c r="AB125" s="16">
        <v>0</v>
      </c>
      <c r="AC125" s="16"/>
      <c r="AD125" s="16">
        <v>6.8493150684931503E-3</v>
      </c>
      <c r="AE125" s="16">
        <v>0</v>
      </c>
      <c r="AF125" s="16">
        <v>0</v>
      </c>
      <c r="AG125" s="16">
        <v>0</v>
      </c>
      <c r="AH125" s="16">
        <v>0</v>
      </c>
      <c r="AI125" s="16">
        <v>0</v>
      </c>
      <c r="AJ125" s="16">
        <v>0</v>
      </c>
      <c r="AK125" s="16"/>
      <c r="AL125" s="16">
        <v>0</v>
      </c>
      <c r="AM125" s="16">
        <v>0</v>
      </c>
      <c r="AN125" s="16">
        <v>0</v>
      </c>
      <c r="AO125" s="16">
        <v>7.1942446043165497E-3</v>
      </c>
      <c r="AP125" s="16">
        <v>0</v>
      </c>
      <c r="AQ125" s="16">
        <v>0</v>
      </c>
      <c r="AR125" s="16">
        <v>0</v>
      </c>
      <c r="AS125" s="16">
        <v>0</v>
      </c>
      <c r="AT125" s="16">
        <v>0</v>
      </c>
      <c r="AU125" s="16">
        <v>0</v>
      </c>
      <c r="AV125" s="16">
        <v>0</v>
      </c>
      <c r="AW125" s="16">
        <v>0</v>
      </c>
    </row>
    <row r="126" spans="2:49" x14ac:dyDescent="0.35">
      <c r="B126" t="s">
        <v>151</v>
      </c>
      <c r="C126" s="16">
        <v>1.230012300123E-3</v>
      </c>
      <c r="D126" s="16">
        <v>0</v>
      </c>
      <c r="E126" s="16">
        <v>0</v>
      </c>
      <c r="F126" s="16">
        <v>0</v>
      </c>
      <c r="G126" s="16">
        <v>0</v>
      </c>
      <c r="H126" s="16">
        <v>0</v>
      </c>
      <c r="I126" s="16">
        <v>0</v>
      </c>
      <c r="J126" s="16">
        <v>1.63934426229508E-2</v>
      </c>
      <c r="K126" s="16">
        <v>0</v>
      </c>
      <c r="L126" s="16">
        <v>0</v>
      </c>
      <c r="M126" s="16">
        <v>0</v>
      </c>
      <c r="N126" s="16">
        <v>0</v>
      </c>
      <c r="O126" s="16">
        <v>0</v>
      </c>
      <c r="P126" s="16"/>
      <c r="Q126" s="16">
        <v>1.45348837209302E-3</v>
      </c>
      <c r="R126" s="16"/>
      <c r="S126" s="16">
        <v>1.27064803049555E-3</v>
      </c>
      <c r="T126" s="16"/>
      <c r="U126" s="16">
        <v>1.6583747927031501E-3</v>
      </c>
      <c r="V126" s="16"/>
      <c r="W126" s="16">
        <v>0</v>
      </c>
      <c r="X126" s="16"/>
      <c r="Y126" s="16">
        <v>1.9841269841269801E-3</v>
      </c>
      <c r="Z126" s="16">
        <v>0</v>
      </c>
      <c r="AA126" s="16">
        <v>0</v>
      </c>
      <c r="AB126" s="16">
        <v>0</v>
      </c>
      <c r="AC126" s="16"/>
      <c r="AD126" s="16">
        <v>6.8493150684931503E-3</v>
      </c>
      <c r="AE126" s="16">
        <v>0</v>
      </c>
      <c r="AF126" s="16">
        <v>0</v>
      </c>
      <c r="AG126" s="16">
        <v>0</v>
      </c>
      <c r="AH126" s="16">
        <v>0</v>
      </c>
      <c r="AI126" s="16">
        <v>0</v>
      </c>
      <c r="AJ126" s="16">
        <v>0</v>
      </c>
      <c r="AK126" s="16"/>
      <c r="AL126" s="16">
        <v>0</v>
      </c>
      <c r="AM126" s="16">
        <v>0</v>
      </c>
      <c r="AN126" s="16">
        <v>0</v>
      </c>
      <c r="AO126" s="16">
        <v>7.1942446043165497E-3</v>
      </c>
      <c r="AP126" s="16">
        <v>0</v>
      </c>
      <c r="AQ126" s="16">
        <v>0</v>
      </c>
      <c r="AR126" s="16">
        <v>0</v>
      </c>
      <c r="AS126" s="16">
        <v>0</v>
      </c>
      <c r="AT126" s="16">
        <v>0</v>
      </c>
      <c r="AU126" s="16">
        <v>0</v>
      </c>
      <c r="AV126" s="16">
        <v>0</v>
      </c>
      <c r="AW126" s="16">
        <v>0</v>
      </c>
    </row>
    <row r="127" spans="2:49" x14ac:dyDescent="0.35">
      <c r="B127" t="s">
        <v>152</v>
      </c>
      <c r="C127" s="16">
        <v>1.230012300123E-3</v>
      </c>
      <c r="D127" s="16">
        <v>0</v>
      </c>
      <c r="E127" s="16">
        <v>0</v>
      </c>
      <c r="F127" s="16">
        <v>0</v>
      </c>
      <c r="G127" s="16">
        <v>1.6666666666666701E-2</v>
      </c>
      <c r="H127" s="16">
        <v>0</v>
      </c>
      <c r="I127" s="16">
        <v>0</v>
      </c>
      <c r="J127" s="16">
        <v>0</v>
      </c>
      <c r="K127" s="16">
        <v>0</v>
      </c>
      <c r="L127" s="16">
        <v>0</v>
      </c>
      <c r="M127" s="16">
        <v>0</v>
      </c>
      <c r="N127" s="16">
        <v>0</v>
      </c>
      <c r="O127" s="16">
        <v>0</v>
      </c>
      <c r="P127" s="16"/>
      <c r="Q127" s="16">
        <v>1.45348837209302E-3</v>
      </c>
      <c r="R127" s="16"/>
      <c r="S127" s="16">
        <v>1.27064803049555E-3</v>
      </c>
      <c r="T127" s="16"/>
      <c r="U127" s="16">
        <v>1.6583747927031501E-3</v>
      </c>
      <c r="V127" s="16"/>
      <c r="W127" s="16">
        <v>0</v>
      </c>
      <c r="X127" s="16"/>
      <c r="Y127" s="16">
        <v>1.9841269841269801E-3</v>
      </c>
      <c r="Z127" s="16">
        <v>0</v>
      </c>
      <c r="AA127" s="16">
        <v>0</v>
      </c>
      <c r="AB127" s="16">
        <v>0</v>
      </c>
      <c r="AC127" s="16"/>
      <c r="AD127" s="16">
        <v>6.8493150684931503E-3</v>
      </c>
      <c r="AE127" s="16">
        <v>0</v>
      </c>
      <c r="AF127" s="16">
        <v>0</v>
      </c>
      <c r="AG127" s="16">
        <v>0</v>
      </c>
      <c r="AH127" s="16">
        <v>0</v>
      </c>
      <c r="AI127" s="16">
        <v>0</v>
      </c>
      <c r="AJ127" s="16">
        <v>0</v>
      </c>
      <c r="AK127" s="16"/>
      <c r="AL127" s="16">
        <v>0</v>
      </c>
      <c r="AM127" s="16">
        <v>0</v>
      </c>
      <c r="AN127" s="16">
        <v>0</v>
      </c>
      <c r="AO127" s="16">
        <v>7.1942446043165497E-3</v>
      </c>
      <c r="AP127" s="16">
        <v>0</v>
      </c>
      <c r="AQ127" s="16">
        <v>0</v>
      </c>
      <c r="AR127" s="16">
        <v>0</v>
      </c>
      <c r="AS127" s="16">
        <v>0</v>
      </c>
      <c r="AT127" s="16">
        <v>0</v>
      </c>
      <c r="AU127" s="16">
        <v>0</v>
      </c>
      <c r="AV127" s="16">
        <v>0</v>
      </c>
      <c r="AW127" s="16">
        <v>0</v>
      </c>
    </row>
    <row r="128" spans="2:49" x14ac:dyDescent="0.35">
      <c r="B128" t="s">
        <v>153</v>
      </c>
      <c r="C128" s="16">
        <v>1.230012300123E-3</v>
      </c>
      <c r="D128" s="16">
        <v>0</v>
      </c>
      <c r="E128" s="16">
        <v>0</v>
      </c>
      <c r="F128" s="16">
        <v>0</v>
      </c>
      <c r="G128" s="16">
        <v>0</v>
      </c>
      <c r="H128" s="16">
        <v>0</v>
      </c>
      <c r="I128" s="16">
        <v>0</v>
      </c>
      <c r="J128" s="16">
        <v>0</v>
      </c>
      <c r="K128" s="16">
        <v>0</v>
      </c>
      <c r="L128" s="16">
        <v>0</v>
      </c>
      <c r="M128" s="16">
        <v>1.4084507042253501E-2</v>
      </c>
      <c r="N128" s="16">
        <v>0</v>
      </c>
      <c r="O128" s="16">
        <v>0</v>
      </c>
      <c r="P128" s="16"/>
      <c r="Q128" s="16">
        <v>1.45348837209302E-3</v>
      </c>
      <c r="R128" s="16"/>
      <c r="S128" s="16">
        <v>1.27064803049555E-3</v>
      </c>
      <c r="T128" s="16"/>
      <c r="U128" s="16">
        <v>1.6583747927031501E-3</v>
      </c>
      <c r="V128" s="16"/>
      <c r="W128" s="16">
        <v>0</v>
      </c>
      <c r="X128" s="16"/>
      <c r="Y128" s="16">
        <v>1.9841269841269801E-3</v>
      </c>
      <c r="Z128" s="16">
        <v>0</v>
      </c>
      <c r="AA128" s="16">
        <v>0</v>
      </c>
      <c r="AB128" s="16">
        <v>0</v>
      </c>
      <c r="AC128" s="16"/>
      <c r="AD128" s="16">
        <v>6.8493150684931503E-3</v>
      </c>
      <c r="AE128" s="16">
        <v>0</v>
      </c>
      <c r="AF128" s="16">
        <v>0</v>
      </c>
      <c r="AG128" s="16">
        <v>0</v>
      </c>
      <c r="AH128" s="16">
        <v>0</v>
      </c>
      <c r="AI128" s="16">
        <v>0</v>
      </c>
      <c r="AJ128" s="16">
        <v>0</v>
      </c>
      <c r="AK128" s="16"/>
      <c r="AL128" s="16">
        <v>0</v>
      </c>
      <c r="AM128" s="16">
        <v>0</v>
      </c>
      <c r="AN128" s="16">
        <v>0</v>
      </c>
      <c r="AO128" s="16">
        <v>7.1942446043165497E-3</v>
      </c>
      <c r="AP128" s="16">
        <v>0</v>
      </c>
      <c r="AQ128" s="16">
        <v>0</v>
      </c>
      <c r="AR128" s="16">
        <v>0</v>
      </c>
      <c r="AS128" s="16">
        <v>0</v>
      </c>
      <c r="AT128" s="16">
        <v>0</v>
      </c>
      <c r="AU128" s="16">
        <v>0</v>
      </c>
      <c r="AV128" s="16">
        <v>0</v>
      </c>
      <c r="AW128" s="16">
        <v>0</v>
      </c>
    </row>
    <row r="129" spans="2:49" x14ac:dyDescent="0.35">
      <c r="B129" t="s">
        <v>154</v>
      </c>
      <c r="C129" s="16">
        <v>1.230012300123E-3</v>
      </c>
      <c r="D129" s="16">
        <v>1.21951219512195E-2</v>
      </c>
      <c r="E129" s="16">
        <v>0</v>
      </c>
      <c r="F129" s="16">
        <v>0</v>
      </c>
      <c r="G129" s="16">
        <v>0</v>
      </c>
      <c r="H129" s="16">
        <v>0</v>
      </c>
      <c r="I129" s="16">
        <v>0</v>
      </c>
      <c r="J129" s="16">
        <v>0</v>
      </c>
      <c r="K129" s="16">
        <v>0</v>
      </c>
      <c r="L129" s="16">
        <v>0</v>
      </c>
      <c r="M129" s="16">
        <v>0</v>
      </c>
      <c r="N129" s="16">
        <v>0</v>
      </c>
      <c r="O129" s="16">
        <v>0</v>
      </c>
      <c r="P129" s="16"/>
      <c r="Q129" s="16">
        <v>1.45348837209302E-3</v>
      </c>
      <c r="R129" s="16"/>
      <c r="S129" s="16">
        <v>1.27064803049555E-3</v>
      </c>
      <c r="T129" s="16"/>
      <c r="U129" s="16">
        <v>1.6583747927031501E-3</v>
      </c>
      <c r="V129" s="16"/>
      <c r="W129" s="16">
        <v>0</v>
      </c>
      <c r="X129" s="16"/>
      <c r="Y129" s="16">
        <v>1.9841269841269801E-3</v>
      </c>
      <c r="Z129" s="16">
        <v>0</v>
      </c>
      <c r="AA129" s="16">
        <v>0</v>
      </c>
      <c r="AB129" s="16">
        <v>0</v>
      </c>
      <c r="AC129" s="16"/>
      <c r="AD129" s="16">
        <v>6.8493150684931503E-3</v>
      </c>
      <c r="AE129" s="16">
        <v>0</v>
      </c>
      <c r="AF129" s="16">
        <v>0</v>
      </c>
      <c r="AG129" s="16">
        <v>0</v>
      </c>
      <c r="AH129" s="16">
        <v>0</v>
      </c>
      <c r="AI129" s="16">
        <v>0</v>
      </c>
      <c r="AJ129" s="16">
        <v>0</v>
      </c>
      <c r="AK129" s="16"/>
      <c r="AL129" s="16">
        <v>0</v>
      </c>
      <c r="AM129" s="16">
        <v>0</v>
      </c>
      <c r="AN129" s="16">
        <v>0</v>
      </c>
      <c r="AO129" s="16">
        <v>7.1942446043165497E-3</v>
      </c>
      <c r="AP129" s="16">
        <v>0</v>
      </c>
      <c r="AQ129" s="16">
        <v>0</v>
      </c>
      <c r="AR129" s="16">
        <v>0</v>
      </c>
      <c r="AS129" s="16">
        <v>0</v>
      </c>
      <c r="AT129" s="16">
        <v>0</v>
      </c>
      <c r="AU129" s="16">
        <v>0</v>
      </c>
      <c r="AV129" s="16">
        <v>0</v>
      </c>
      <c r="AW129" s="16">
        <v>0</v>
      </c>
    </row>
    <row r="130" spans="2:49" x14ac:dyDescent="0.35">
      <c r="B130" t="s">
        <v>155</v>
      </c>
      <c r="C130" s="16">
        <v>1.230012300123E-3</v>
      </c>
      <c r="D130" s="16">
        <v>0</v>
      </c>
      <c r="E130" s="16">
        <v>0</v>
      </c>
      <c r="F130" s="16">
        <v>0</v>
      </c>
      <c r="G130" s="16">
        <v>0</v>
      </c>
      <c r="H130" s="16">
        <v>0</v>
      </c>
      <c r="I130" s="16">
        <v>0</v>
      </c>
      <c r="J130" s="16">
        <v>0</v>
      </c>
      <c r="K130" s="16">
        <v>0</v>
      </c>
      <c r="L130" s="16">
        <v>0</v>
      </c>
      <c r="M130" s="16">
        <v>1.4084507042253501E-2</v>
      </c>
      <c r="N130" s="16">
        <v>0</v>
      </c>
      <c r="O130" s="16">
        <v>0</v>
      </c>
      <c r="P130" s="16"/>
      <c r="Q130" s="16">
        <v>1.45348837209302E-3</v>
      </c>
      <c r="R130" s="16"/>
      <c r="S130" s="16">
        <v>1.27064803049555E-3</v>
      </c>
      <c r="T130" s="16"/>
      <c r="U130" s="16">
        <v>1.6583747927031501E-3</v>
      </c>
      <c r="V130" s="16"/>
      <c r="W130" s="16">
        <v>0</v>
      </c>
      <c r="X130" s="16"/>
      <c r="Y130" s="16">
        <v>0</v>
      </c>
      <c r="Z130" s="16">
        <v>0</v>
      </c>
      <c r="AA130" s="16">
        <v>0</v>
      </c>
      <c r="AB130" s="16">
        <v>0.11111111111111099</v>
      </c>
      <c r="AC130" s="16"/>
      <c r="AD130" s="16">
        <v>6.8493150684931503E-3</v>
      </c>
      <c r="AE130" s="16">
        <v>0</v>
      </c>
      <c r="AF130" s="16">
        <v>0</v>
      </c>
      <c r="AG130" s="16">
        <v>0</v>
      </c>
      <c r="AH130" s="16">
        <v>0</v>
      </c>
      <c r="AI130" s="16">
        <v>0</v>
      </c>
      <c r="AJ130" s="16">
        <v>0</v>
      </c>
      <c r="AK130" s="16"/>
      <c r="AL130" s="16">
        <v>0</v>
      </c>
      <c r="AM130" s="16">
        <v>0</v>
      </c>
      <c r="AN130" s="16">
        <v>0</v>
      </c>
      <c r="AO130" s="16">
        <v>7.1942446043165497E-3</v>
      </c>
      <c r="AP130" s="16">
        <v>0</v>
      </c>
      <c r="AQ130" s="16">
        <v>0</v>
      </c>
      <c r="AR130" s="16">
        <v>0</v>
      </c>
      <c r="AS130" s="16">
        <v>0</v>
      </c>
      <c r="AT130" s="16">
        <v>0</v>
      </c>
      <c r="AU130" s="16">
        <v>0</v>
      </c>
      <c r="AV130" s="16">
        <v>0</v>
      </c>
      <c r="AW130" s="16">
        <v>0</v>
      </c>
    </row>
    <row r="131" spans="2:49" x14ac:dyDescent="0.35">
      <c r="B131" t="s">
        <v>156</v>
      </c>
      <c r="C131" s="16">
        <v>1.230012300123E-3</v>
      </c>
      <c r="D131" s="16">
        <v>0</v>
      </c>
      <c r="E131" s="16">
        <v>0</v>
      </c>
      <c r="F131" s="16">
        <v>0</v>
      </c>
      <c r="G131" s="16">
        <v>0</v>
      </c>
      <c r="H131" s="16">
        <v>0</v>
      </c>
      <c r="I131" s="16">
        <v>0</v>
      </c>
      <c r="J131" s="16">
        <v>0</v>
      </c>
      <c r="K131" s="16">
        <v>0</v>
      </c>
      <c r="L131" s="16">
        <v>0</v>
      </c>
      <c r="M131" s="16">
        <v>1.4084507042253501E-2</v>
      </c>
      <c r="N131" s="16">
        <v>0</v>
      </c>
      <c r="O131" s="16">
        <v>0</v>
      </c>
      <c r="P131" s="16"/>
      <c r="Q131" s="16">
        <v>1.45348837209302E-3</v>
      </c>
      <c r="R131" s="16"/>
      <c r="S131" s="16">
        <v>1.27064803049555E-3</v>
      </c>
      <c r="T131" s="16"/>
      <c r="U131" s="16">
        <v>1.6583747927031501E-3</v>
      </c>
      <c r="V131" s="16"/>
      <c r="W131" s="16">
        <v>0</v>
      </c>
      <c r="X131" s="16"/>
      <c r="Y131" s="16">
        <v>0</v>
      </c>
      <c r="Z131" s="16">
        <v>3.7878787878787902E-3</v>
      </c>
      <c r="AA131" s="16">
        <v>0</v>
      </c>
      <c r="AB131" s="16">
        <v>0</v>
      </c>
      <c r="AC131" s="16"/>
      <c r="AD131" s="16">
        <v>6.8493150684931503E-3</v>
      </c>
      <c r="AE131" s="16">
        <v>0</v>
      </c>
      <c r="AF131" s="16">
        <v>0</v>
      </c>
      <c r="AG131" s="16">
        <v>0</v>
      </c>
      <c r="AH131" s="16">
        <v>0</v>
      </c>
      <c r="AI131" s="16">
        <v>0</v>
      </c>
      <c r="AJ131" s="16">
        <v>0</v>
      </c>
      <c r="AK131" s="16"/>
      <c r="AL131" s="16">
        <v>0</v>
      </c>
      <c r="AM131" s="16">
        <v>0</v>
      </c>
      <c r="AN131" s="16">
        <v>0</v>
      </c>
      <c r="AO131" s="16">
        <v>7.1942446043165497E-3</v>
      </c>
      <c r="AP131" s="16">
        <v>0</v>
      </c>
      <c r="AQ131" s="16">
        <v>0</v>
      </c>
      <c r="AR131" s="16">
        <v>0</v>
      </c>
      <c r="AS131" s="16">
        <v>0</v>
      </c>
      <c r="AT131" s="16">
        <v>0</v>
      </c>
      <c r="AU131" s="16">
        <v>0</v>
      </c>
      <c r="AV131" s="16">
        <v>0</v>
      </c>
      <c r="AW131" s="16">
        <v>0</v>
      </c>
    </row>
    <row r="132" spans="2:49" x14ac:dyDescent="0.35">
      <c r="B132" t="s">
        <v>157</v>
      </c>
      <c r="C132" s="16">
        <v>1.230012300123E-3</v>
      </c>
      <c r="D132" s="16">
        <v>0</v>
      </c>
      <c r="E132" s="16">
        <v>0</v>
      </c>
      <c r="F132" s="16">
        <v>8.4033613445378096E-3</v>
      </c>
      <c r="G132" s="16">
        <v>0</v>
      </c>
      <c r="H132" s="16">
        <v>0</v>
      </c>
      <c r="I132" s="16">
        <v>0</v>
      </c>
      <c r="J132" s="16">
        <v>0</v>
      </c>
      <c r="K132" s="16">
        <v>0</v>
      </c>
      <c r="L132" s="16">
        <v>0</v>
      </c>
      <c r="M132" s="16">
        <v>0</v>
      </c>
      <c r="N132" s="16">
        <v>0</v>
      </c>
      <c r="O132" s="16">
        <v>0</v>
      </c>
      <c r="P132" s="16"/>
      <c r="Q132" s="16">
        <v>1.45348837209302E-3</v>
      </c>
      <c r="R132" s="16"/>
      <c r="S132" s="16">
        <v>1.27064803049555E-3</v>
      </c>
      <c r="T132" s="16"/>
      <c r="U132" s="16">
        <v>1.6583747927031501E-3</v>
      </c>
      <c r="V132" s="16"/>
      <c r="W132" s="16">
        <v>0</v>
      </c>
      <c r="X132" s="16"/>
      <c r="Y132" s="16">
        <v>1.9841269841269801E-3</v>
      </c>
      <c r="Z132" s="16">
        <v>0</v>
      </c>
      <c r="AA132" s="16">
        <v>0</v>
      </c>
      <c r="AB132" s="16">
        <v>0</v>
      </c>
      <c r="AC132" s="16"/>
      <c r="AD132" s="16">
        <v>6.8493150684931503E-3</v>
      </c>
      <c r="AE132" s="16">
        <v>0</v>
      </c>
      <c r="AF132" s="16">
        <v>0</v>
      </c>
      <c r="AG132" s="16">
        <v>0</v>
      </c>
      <c r="AH132" s="16">
        <v>0</v>
      </c>
      <c r="AI132" s="16">
        <v>0</v>
      </c>
      <c r="AJ132" s="16">
        <v>0</v>
      </c>
      <c r="AK132" s="16"/>
      <c r="AL132" s="16">
        <v>0</v>
      </c>
      <c r="AM132" s="16">
        <v>0</v>
      </c>
      <c r="AN132" s="16">
        <v>0</v>
      </c>
      <c r="AO132" s="16">
        <v>7.1942446043165497E-3</v>
      </c>
      <c r="AP132" s="16">
        <v>0</v>
      </c>
      <c r="AQ132" s="16">
        <v>0</v>
      </c>
      <c r="AR132" s="16">
        <v>0</v>
      </c>
      <c r="AS132" s="16">
        <v>0</v>
      </c>
      <c r="AT132" s="16">
        <v>0</v>
      </c>
      <c r="AU132" s="16">
        <v>0</v>
      </c>
      <c r="AV132" s="16">
        <v>0</v>
      </c>
      <c r="AW132" s="16">
        <v>0</v>
      </c>
    </row>
    <row r="133" spans="2:49" x14ac:dyDescent="0.35">
      <c r="B133" t="s">
        <v>158</v>
      </c>
      <c r="C133" s="16">
        <v>1.230012300123E-3</v>
      </c>
      <c r="D133" s="16">
        <v>0</v>
      </c>
      <c r="E133" s="16">
        <v>0</v>
      </c>
      <c r="F133" s="16">
        <v>0</v>
      </c>
      <c r="G133" s="16">
        <v>1.6666666666666701E-2</v>
      </c>
      <c r="H133" s="16">
        <v>0</v>
      </c>
      <c r="I133" s="16">
        <v>0</v>
      </c>
      <c r="J133" s="16">
        <v>0</v>
      </c>
      <c r="K133" s="16">
        <v>0</v>
      </c>
      <c r="L133" s="16">
        <v>0</v>
      </c>
      <c r="M133" s="16">
        <v>0</v>
      </c>
      <c r="N133" s="16">
        <v>0</v>
      </c>
      <c r="O133" s="16">
        <v>0</v>
      </c>
      <c r="P133" s="16"/>
      <c r="Q133" s="16">
        <v>1.45348837209302E-3</v>
      </c>
      <c r="R133" s="16"/>
      <c r="S133" s="16">
        <v>1.27064803049555E-3</v>
      </c>
      <c r="T133" s="16"/>
      <c r="U133" s="16">
        <v>1.6583747927031501E-3</v>
      </c>
      <c r="V133" s="16"/>
      <c r="W133" s="16">
        <v>0</v>
      </c>
      <c r="X133" s="16"/>
      <c r="Y133" s="16">
        <v>1.9841269841269801E-3</v>
      </c>
      <c r="Z133" s="16">
        <v>0</v>
      </c>
      <c r="AA133" s="16">
        <v>0</v>
      </c>
      <c r="AB133" s="16">
        <v>0</v>
      </c>
      <c r="AC133" s="16"/>
      <c r="AD133" s="16">
        <v>0</v>
      </c>
      <c r="AE133" s="16">
        <v>1.1111111111111099E-2</v>
      </c>
      <c r="AF133" s="16">
        <v>0</v>
      </c>
      <c r="AG133" s="16">
        <v>0</v>
      </c>
      <c r="AH133" s="16">
        <v>0</v>
      </c>
      <c r="AI133" s="16">
        <v>0</v>
      </c>
      <c r="AJ133" s="16">
        <v>0</v>
      </c>
      <c r="AK133" s="16"/>
      <c r="AL133" s="16">
        <v>0</v>
      </c>
      <c r="AM133" s="16">
        <v>0</v>
      </c>
      <c r="AN133" s="16">
        <v>0</v>
      </c>
      <c r="AO133" s="16">
        <v>7.1942446043165497E-3</v>
      </c>
      <c r="AP133" s="16">
        <v>0</v>
      </c>
      <c r="AQ133" s="16">
        <v>0</v>
      </c>
      <c r="AR133" s="16">
        <v>0</v>
      </c>
      <c r="AS133" s="16">
        <v>0</v>
      </c>
      <c r="AT133" s="16">
        <v>0</v>
      </c>
      <c r="AU133" s="16">
        <v>0</v>
      </c>
      <c r="AV133" s="16">
        <v>0</v>
      </c>
      <c r="AW133" s="16">
        <v>0</v>
      </c>
    </row>
    <row r="134" spans="2:49" x14ac:dyDescent="0.35">
      <c r="B134" t="s">
        <v>159</v>
      </c>
      <c r="C134" s="16">
        <v>1.230012300123E-3</v>
      </c>
      <c r="D134" s="16">
        <v>0</v>
      </c>
      <c r="E134" s="16">
        <v>7.4626865671641798E-3</v>
      </c>
      <c r="F134" s="16">
        <v>0</v>
      </c>
      <c r="G134" s="16">
        <v>0</v>
      </c>
      <c r="H134" s="16">
        <v>0</v>
      </c>
      <c r="I134" s="16">
        <v>0</v>
      </c>
      <c r="J134" s="16">
        <v>0</v>
      </c>
      <c r="K134" s="16">
        <v>0</v>
      </c>
      <c r="L134" s="16">
        <v>0</v>
      </c>
      <c r="M134" s="16">
        <v>0</v>
      </c>
      <c r="N134" s="16">
        <v>0</v>
      </c>
      <c r="O134" s="16">
        <v>0</v>
      </c>
      <c r="P134" s="16"/>
      <c r="Q134" s="16">
        <v>1.45348837209302E-3</v>
      </c>
      <c r="R134" s="16"/>
      <c r="S134" s="16">
        <v>1.27064803049555E-3</v>
      </c>
      <c r="T134" s="16"/>
      <c r="U134" s="16">
        <v>1.6583747927031501E-3</v>
      </c>
      <c r="V134" s="16"/>
      <c r="W134" s="16">
        <v>0</v>
      </c>
      <c r="X134" s="16"/>
      <c r="Y134" s="16">
        <v>1.9841269841269801E-3</v>
      </c>
      <c r="Z134" s="16">
        <v>0</v>
      </c>
      <c r="AA134" s="16">
        <v>0</v>
      </c>
      <c r="AB134" s="16">
        <v>0</v>
      </c>
      <c r="AC134" s="16"/>
      <c r="AD134" s="16">
        <v>0</v>
      </c>
      <c r="AE134" s="16">
        <v>1.1111111111111099E-2</v>
      </c>
      <c r="AF134" s="16">
        <v>0</v>
      </c>
      <c r="AG134" s="16">
        <v>0</v>
      </c>
      <c r="AH134" s="16">
        <v>0</v>
      </c>
      <c r="AI134" s="16">
        <v>0</v>
      </c>
      <c r="AJ134" s="16">
        <v>0</v>
      </c>
      <c r="AK134" s="16"/>
      <c r="AL134" s="16">
        <v>0</v>
      </c>
      <c r="AM134" s="16">
        <v>0</v>
      </c>
      <c r="AN134" s="16">
        <v>0</v>
      </c>
      <c r="AO134" s="16">
        <v>7.1942446043165497E-3</v>
      </c>
      <c r="AP134" s="16">
        <v>0</v>
      </c>
      <c r="AQ134" s="16">
        <v>0</v>
      </c>
      <c r="AR134" s="16">
        <v>0</v>
      </c>
      <c r="AS134" s="16">
        <v>0</v>
      </c>
      <c r="AT134" s="16">
        <v>0</v>
      </c>
      <c r="AU134" s="16">
        <v>0</v>
      </c>
      <c r="AV134" s="16">
        <v>0</v>
      </c>
      <c r="AW134" s="16">
        <v>0</v>
      </c>
    </row>
    <row r="135" spans="2:49" x14ac:dyDescent="0.35">
      <c r="B135" t="s">
        <v>160</v>
      </c>
      <c r="C135" s="16">
        <v>1.230012300123E-3</v>
      </c>
      <c r="D135" s="16">
        <v>0</v>
      </c>
      <c r="E135" s="16">
        <v>0</v>
      </c>
      <c r="F135" s="16">
        <v>8.4033613445378096E-3</v>
      </c>
      <c r="G135" s="16">
        <v>0</v>
      </c>
      <c r="H135" s="16">
        <v>0</v>
      </c>
      <c r="I135" s="16">
        <v>0</v>
      </c>
      <c r="J135" s="16">
        <v>0</v>
      </c>
      <c r="K135" s="16">
        <v>0</v>
      </c>
      <c r="L135" s="16">
        <v>0</v>
      </c>
      <c r="M135" s="16">
        <v>0</v>
      </c>
      <c r="N135" s="16">
        <v>0</v>
      </c>
      <c r="O135" s="16">
        <v>0</v>
      </c>
      <c r="P135" s="16"/>
      <c r="Q135" s="16">
        <v>1.45348837209302E-3</v>
      </c>
      <c r="R135" s="16"/>
      <c r="S135" s="16">
        <v>1.27064803049555E-3</v>
      </c>
      <c r="T135" s="16"/>
      <c r="U135" s="16">
        <v>1.6583747927031501E-3</v>
      </c>
      <c r="V135" s="16"/>
      <c r="W135" s="16">
        <v>0</v>
      </c>
      <c r="X135" s="16"/>
      <c r="Y135" s="16">
        <v>1.9841269841269801E-3</v>
      </c>
      <c r="Z135" s="16">
        <v>0</v>
      </c>
      <c r="AA135" s="16">
        <v>0</v>
      </c>
      <c r="AB135" s="16">
        <v>0</v>
      </c>
      <c r="AC135" s="16"/>
      <c r="AD135" s="16">
        <v>0</v>
      </c>
      <c r="AE135" s="16">
        <v>1.1111111111111099E-2</v>
      </c>
      <c r="AF135" s="16">
        <v>0</v>
      </c>
      <c r="AG135" s="16">
        <v>0</v>
      </c>
      <c r="AH135" s="16">
        <v>0</v>
      </c>
      <c r="AI135" s="16">
        <v>0</v>
      </c>
      <c r="AJ135" s="16">
        <v>0</v>
      </c>
      <c r="AK135" s="16"/>
      <c r="AL135" s="16">
        <v>0</v>
      </c>
      <c r="AM135" s="16">
        <v>0</v>
      </c>
      <c r="AN135" s="16">
        <v>0</v>
      </c>
      <c r="AO135" s="16">
        <v>7.1942446043165497E-3</v>
      </c>
      <c r="AP135" s="16">
        <v>0</v>
      </c>
      <c r="AQ135" s="16">
        <v>0</v>
      </c>
      <c r="AR135" s="16">
        <v>0</v>
      </c>
      <c r="AS135" s="16">
        <v>0</v>
      </c>
      <c r="AT135" s="16">
        <v>0</v>
      </c>
      <c r="AU135" s="16">
        <v>0</v>
      </c>
      <c r="AV135" s="16">
        <v>0</v>
      </c>
      <c r="AW135" s="16">
        <v>0</v>
      </c>
    </row>
    <row r="136" spans="2:49" x14ac:dyDescent="0.35">
      <c r="B136" t="s">
        <v>161</v>
      </c>
      <c r="C136" s="16">
        <v>1.230012300123E-3</v>
      </c>
      <c r="D136" s="16">
        <v>0</v>
      </c>
      <c r="E136" s="16">
        <v>0</v>
      </c>
      <c r="F136" s="16">
        <v>0</v>
      </c>
      <c r="G136" s="16">
        <v>0</v>
      </c>
      <c r="H136" s="16">
        <v>0</v>
      </c>
      <c r="I136" s="16">
        <v>0</v>
      </c>
      <c r="J136" s="16">
        <v>0</v>
      </c>
      <c r="K136" s="16">
        <v>0</v>
      </c>
      <c r="L136" s="16">
        <v>0</v>
      </c>
      <c r="M136" s="16">
        <v>1.4084507042253501E-2</v>
      </c>
      <c r="N136" s="16">
        <v>0</v>
      </c>
      <c r="O136" s="16">
        <v>0</v>
      </c>
      <c r="P136" s="16"/>
      <c r="Q136" s="16">
        <v>1.45348837209302E-3</v>
      </c>
      <c r="R136" s="16"/>
      <c r="S136" s="16">
        <v>1.27064803049555E-3</v>
      </c>
      <c r="T136" s="16"/>
      <c r="U136" s="16">
        <v>1.6583747927031501E-3</v>
      </c>
      <c r="V136" s="16"/>
      <c r="W136" s="16">
        <v>0</v>
      </c>
      <c r="X136" s="16"/>
      <c r="Y136" s="16">
        <v>1.9841269841269801E-3</v>
      </c>
      <c r="Z136" s="16">
        <v>0</v>
      </c>
      <c r="AA136" s="16">
        <v>0</v>
      </c>
      <c r="AB136" s="16">
        <v>0</v>
      </c>
      <c r="AC136" s="16"/>
      <c r="AD136" s="16">
        <v>0</v>
      </c>
      <c r="AE136" s="16">
        <v>1.1111111111111099E-2</v>
      </c>
      <c r="AF136" s="16">
        <v>0</v>
      </c>
      <c r="AG136" s="16">
        <v>0</v>
      </c>
      <c r="AH136" s="16">
        <v>0</v>
      </c>
      <c r="AI136" s="16">
        <v>0</v>
      </c>
      <c r="AJ136" s="16">
        <v>0</v>
      </c>
      <c r="AK136" s="16"/>
      <c r="AL136" s="16">
        <v>0</v>
      </c>
      <c r="AM136" s="16">
        <v>0</v>
      </c>
      <c r="AN136" s="16">
        <v>0</v>
      </c>
      <c r="AO136" s="16">
        <v>7.1942446043165497E-3</v>
      </c>
      <c r="AP136" s="16">
        <v>0</v>
      </c>
      <c r="AQ136" s="16">
        <v>0</v>
      </c>
      <c r="AR136" s="16">
        <v>0</v>
      </c>
      <c r="AS136" s="16">
        <v>0</v>
      </c>
      <c r="AT136" s="16">
        <v>0</v>
      </c>
      <c r="AU136" s="16">
        <v>0</v>
      </c>
      <c r="AV136" s="16">
        <v>0</v>
      </c>
      <c r="AW136" s="16">
        <v>0</v>
      </c>
    </row>
    <row r="137" spans="2:49" x14ac:dyDescent="0.35">
      <c r="B137" t="s">
        <v>162</v>
      </c>
      <c r="C137" s="16">
        <v>1.230012300123E-3</v>
      </c>
      <c r="D137" s="16">
        <v>0</v>
      </c>
      <c r="E137" s="16">
        <v>0</v>
      </c>
      <c r="F137" s="16">
        <v>0</v>
      </c>
      <c r="G137" s="16">
        <v>1.6666666666666701E-2</v>
      </c>
      <c r="H137" s="16">
        <v>0</v>
      </c>
      <c r="I137" s="16">
        <v>0</v>
      </c>
      <c r="J137" s="16">
        <v>0</v>
      </c>
      <c r="K137" s="16">
        <v>0</v>
      </c>
      <c r="L137" s="16">
        <v>0</v>
      </c>
      <c r="M137" s="16">
        <v>0</v>
      </c>
      <c r="N137" s="16">
        <v>0</v>
      </c>
      <c r="O137" s="16">
        <v>0</v>
      </c>
      <c r="P137" s="16"/>
      <c r="Q137" s="16">
        <v>1.45348837209302E-3</v>
      </c>
      <c r="R137" s="16"/>
      <c r="S137" s="16">
        <v>1.27064803049555E-3</v>
      </c>
      <c r="T137" s="16"/>
      <c r="U137" s="16">
        <v>1.6583747927031501E-3</v>
      </c>
      <c r="V137" s="16"/>
      <c r="W137" s="16">
        <v>8.1300813008130107E-3</v>
      </c>
      <c r="X137" s="16"/>
      <c r="Y137" s="16">
        <v>1.9841269841269801E-3</v>
      </c>
      <c r="Z137" s="16">
        <v>0</v>
      </c>
      <c r="AA137" s="16">
        <v>0</v>
      </c>
      <c r="AB137" s="16">
        <v>0</v>
      </c>
      <c r="AC137" s="16"/>
      <c r="AD137" s="16">
        <v>0</v>
      </c>
      <c r="AE137" s="16">
        <v>1.1111111111111099E-2</v>
      </c>
      <c r="AF137" s="16">
        <v>0</v>
      </c>
      <c r="AG137" s="16">
        <v>0</v>
      </c>
      <c r="AH137" s="16">
        <v>0</v>
      </c>
      <c r="AI137" s="16">
        <v>0</v>
      </c>
      <c r="AJ137" s="16">
        <v>0</v>
      </c>
      <c r="AK137" s="16"/>
      <c r="AL137" s="16">
        <v>0</v>
      </c>
      <c r="AM137" s="16">
        <v>0</v>
      </c>
      <c r="AN137" s="16">
        <v>0</v>
      </c>
      <c r="AO137" s="16">
        <v>7.1942446043165497E-3</v>
      </c>
      <c r="AP137" s="16">
        <v>0</v>
      </c>
      <c r="AQ137" s="16">
        <v>0</v>
      </c>
      <c r="AR137" s="16">
        <v>0</v>
      </c>
      <c r="AS137" s="16">
        <v>0</v>
      </c>
      <c r="AT137" s="16">
        <v>0</v>
      </c>
      <c r="AU137" s="16">
        <v>0</v>
      </c>
      <c r="AV137" s="16">
        <v>0</v>
      </c>
      <c r="AW137" s="16">
        <v>0</v>
      </c>
    </row>
    <row r="138" spans="2:49" x14ac:dyDescent="0.35">
      <c r="B138" t="s">
        <v>163</v>
      </c>
      <c r="C138" s="16">
        <v>1.230012300123E-3</v>
      </c>
      <c r="D138" s="16">
        <v>0</v>
      </c>
      <c r="E138" s="16">
        <v>0</v>
      </c>
      <c r="F138" s="16">
        <v>0</v>
      </c>
      <c r="G138" s="16">
        <v>0</v>
      </c>
      <c r="H138" s="16">
        <v>0</v>
      </c>
      <c r="I138" s="16">
        <v>1.5151515151515201E-2</v>
      </c>
      <c r="J138" s="16">
        <v>0</v>
      </c>
      <c r="K138" s="16">
        <v>0</v>
      </c>
      <c r="L138" s="16">
        <v>0</v>
      </c>
      <c r="M138" s="16">
        <v>0</v>
      </c>
      <c r="N138" s="16">
        <v>0</v>
      </c>
      <c r="O138" s="16">
        <v>0</v>
      </c>
      <c r="P138" s="16"/>
      <c r="Q138" s="16">
        <v>1.45348837209302E-3</v>
      </c>
      <c r="R138" s="16"/>
      <c r="S138" s="16">
        <v>1.27064803049555E-3</v>
      </c>
      <c r="T138" s="16"/>
      <c r="U138" s="16">
        <v>1.6583747927031501E-3</v>
      </c>
      <c r="V138" s="16"/>
      <c r="W138" s="16">
        <v>0</v>
      </c>
      <c r="X138" s="16"/>
      <c r="Y138" s="16">
        <v>0</v>
      </c>
      <c r="Z138" s="16">
        <v>0</v>
      </c>
      <c r="AA138" s="16">
        <v>0</v>
      </c>
      <c r="AB138" s="16">
        <v>0.11111111111111099</v>
      </c>
      <c r="AC138" s="16"/>
      <c r="AD138" s="16">
        <v>0</v>
      </c>
      <c r="AE138" s="16">
        <v>1.1111111111111099E-2</v>
      </c>
      <c r="AF138" s="16">
        <v>0</v>
      </c>
      <c r="AG138" s="16">
        <v>0</v>
      </c>
      <c r="AH138" s="16">
        <v>0</v>
      </c>
      <c r="AI138" s="16">
        <v>0</v>
      </c>
      <c r="AJ138" s="16">
        <v>0</v>
      </c>
      <c r="AK138" s="16"/>
      <c r="AL138" s="16">
        <v>0</v>
      </c>
      <c r="AM138" s="16">
        <v>0</v>
      </c>
      <c r="AN138" s="16">
        <v>0</v>
      </c>
      <c r="AO138" s="16">
        <v>7.1942446043165497E-3</v>
      </c>
      <c r="AP138" s="16">
        <v>0</v>
      </c>
      <c r="AQ138" s="16">
        <v>0</v>
      </c>
      <c r="AR138" s="16">
        <v>0</v>
      </c>
      <c r="AS138" s="16">
        <v>0</v>
      </c>
      <c r="AT138" s="16">
        <v>0</v>
      </c>
      <c r="AU138" s="16">
        <v>0</v>
      </c>
      <c r="AV138" s="16">
        <v>0</v>
      </c>
      <c r="AW138" s="16">
        <v>0</v>
      </c>
    </row>
    <row r="139" spans="2:49" x14ac:dyDescent="0.35">
      <c r="B139" t="s">
        <v>164</v>
      </c>
      <c r="C139" s="16">
        <v>1.230012300123E-3</v>
      </c>
      <c r="D139" s="16">
        <v>0</v>
      </c>
      <c r="E139" s="16">
        <v>0</v>
      </c>
      <c r="F139" s="16">
        <v>0</v>
      </c>
      <c r="G139" s="16">
        <v>1.6666666666666701E-2</v>
      </c>
      <c r="H139" s="16">
        <v>0</v>
      </c>
      <c r="I139" s="16">
        <v>0</v>
      </c>
      <c r="J139" s="16">
        <v>0</v>
      </c>
      <c r="K139" s="16">
        <v>0</v>
      </c>
      <c r="L139" s="16">
        <v>0</v>
      </c>
      <c r="M139" s="16">
        <v>0</v>
      </c>
      <c r="N139" s="16">
        <v>0</v>
      </c>
      <c r="O139" s="16">
        <v>0</v>
      </c>
      <c r="P139" s="16"/>
      <c r="Q139" s="16">
        <v>1.45348837209302E-3</v>
      </c>
      <c r="R139" s="16"/>
      <c r="S139" s="16">
        <v>1.27064803049555E-3</v>
      </c>
      <c r="T139" s="16"/>
      <c r="U139" s="16">
        <v>1.6583747927031501E-3</v>
      </c>
      <c r="V139" s="16"/>
      <c r="W139" s="16">
        <v>8.1300813008130107E-3</v>
      </c>
      <c r="X139" s="16"/>
      <c r="Y139" s="16">
        <v>0</v>
      </c>
      <c r="Z139" s="16">
        <v>3.7878787878787902E-3</v>
      </c>
      <c r="AA139" s="16">
        <v>0</v>
      </c>
      <c r="AB139" s="16">
        <v>0</v>
      </c>
      <c r="AC139" s="16"/>
      <c r="AD139" s="16">
        <v>0</v>
      </c>
      <c r="AE139" s="16">
        <v>1.1111111111111099E-2</v>
      </c>
      <c r="AF139" s="16">
        <v>0</v>
      </c>
      <c r="AG139" s="16">
        <v>0</v>
      </c>
      <c r="AH139" s="16">
        <v>0</v>
      </c>
      <c r="AI139" s="16">
        <v>0</v>
      </c>
      <c r="AJ139" s="16">
        <v>0</v>
      </c>
      <c r="AK139" s="16"/>
      <c r="AL139" s="16">
        <v>0</v>
      </c>
      <c r="AM139" s="16">
        <v>0</v>
      </c>
      <c r="AN139" s="16">
        <v>0</v>
      </c>
      <c r="AO139" s="16">
        <v>7.1942446043165497E-3</v>
      </c>
      <c r="AP139" s="16">
        <v>0</v>
      </c>
      <c r="AQ139" s="16">
        <v>0</v>
      </c>
      <c r="AR139" s="16">
        <v>0</v>
      </c>
      <c r="AS139" s="16">
        <v>0</v>
      </c>
      <c r="AT139" s="16">
        <v>0</v>
      </c>
      <c r="AU139" s="16">
        <v>0</v>
      </c>
      <c r="AV139" s="16">
        <v>0</v>
      </c>
      <c r="AW139" s="16">
        <v>0</v>
      </c>
    </row>
    <row r="140" spans="2:49" x14ac:dyDescent="0.35">
      <c r="B140" t="s">
        <v>165</v>
      </c>
      <c r="C140" s="16">
        <v>1.230012300123E-3</v>
      </c>
      <c r="D140" s="16">
        <v>0</v>
      </c>
      <c r="E140" s="16">
        <v>0</v>
      </c>
      <c r="F140" s="16">
        <v>0</v>
      </c>
      <c r="G140" s="16">
        <v>0</v>
      </c>
      <c r="H140" s="16">
        <v>0</v>
      </c>
      <c r="I140" s="16">
        <v>0</v>
      </c>
      <c r="J140" s="16">
        <v>0</v>
      </c>
      <c r="K140" s="16">
        <v>0</v>
      </c>
      <c r="L140" s="16">
        <v>0</v>
      </c>
      <c r="M140" s="16">
        <v>1.4084507042253501E-2</v>
      </c>
      <c r="N140" s="16">
        <v>0</v>
      </c>
      <c r="O140" s="16">
        <v>0</v>
      </c>
      <c r="P140" s="16"/>
      <c r="Q140" s="16">
        <v>1.45348837209302E-3</v>
      </c>
      <c r="R140" s="16"/>
      <c r="S140" s="16">
        <v>1.27064803049555E-3</v>
      </c>
      <c r="T140" s="16"/>
      <c r="U140" s="16">
        <v>1.6583747927031501E-3</v>
      </c>
      <c r="V140" s="16"/>
      <c r="W140" s="16">
        <v>0</v>
      </c>
      <c r="X140" s="16"/>
      <c r="Y140" s="16">
        <v>1.9841269841269801E-3</v>
      </c>
      <c r="Z140" s="16">
        <v>0</v>
      </c>
      <c r="AA140" s="16">
        <v>0</v>
      </c>
      <c r="AB140" s="16">
        <v>0</v>
      </c>
      <c r="AC140" s="16"/>
      <c r="AD140" s="16">
        <v>0</v>
      </c>
      <c r="AE140" s="16">
        <v>1.1111111111111099E-2</v>
      </c>
      <c r="AF140" s="16">
        <v>0</v>
      </c>
      <c r="AG140" s="16">
        <v>0</v>
      </c>
      <c r="AH140" s="16">
        <v>0</v>
      </c>
      <c r="AI140" s="16">
        <v>0</v>
      </c>
      <c r="AJ140" s="16">
        <v>0</v>
      </c>
      <c r="AK140" s="16"/>
      <c r="AL140" s="16">
        <v>0</v>
      </c>
      <c r="AM140" s="16">
        <v>0</v>
      </c>
      <c r="AN140" s="16">
        <v>0</v>
      </c>
      <c r="AO140" s="16">
        <v>7.1942446043165497E-3</v>
      </c>
      <c r="AP140" s="16">
        <v>0</v>
      </c>
      <c r="AQ140" s="16">
        <v>0</v>
      </c>
      <c r="AR140" s="16">
        <v>0</v>
      </c>
      <c r="AS140" s="16">
        <v>0</v>
      </c>
      <c r="AT140" s="16">
        <v>0</v>
      </c>
      <c r="AU140" s="16">
        <v>0</v>
      </c>
      <c r="AV140" s="16">
        <v>0</v>
      </c>
      <c r="AW140" s="16">
        <v>0</v>
      </c>
    </row>
    <row r="141" spans="2:49" x14ac:dyDescent="0.35">
      <c r="B141" t="s">
        <v>166</v>
      </c>
      <c r="C141" s="16">
        <v>1.230012300123E-3</v>
      </c>
      <c r="D141" s="16">
        <v>0</v>
      </c>
      <c r="E141" s="16">
        <v>7.4626865671641798E-3</v>
      </c>
      <c r="F141" s="16">
        <v>0</v>
      </c>
      <c r="G141" s="16">
        <v>0</v>
      </c>
      <c r="H141" s="16">
        <v>0</v>
      </c>
      <c r="I141" s="16">
        <v>0</v>
      </c>
      <c r="J141" s="16">
        <v>0</v>
      </c>
      <c r="K141" s="16">
        <v>0</v>
      </c>
      <c r="L141" s="16">
        <v>0</v>
      </c>
      <c r="M141" s="16">
        <v>0</v>
      </c>
      <c r="N141" s="16">
        <v>0</v>
      </c>
      <c r="O141" s="16">
        <v>0</v>
      </c>
      <c r="P141" s="16"/>
      <c r="Q141" s="16">
        <v>1.45348837209302E-3</v>
      </c>
      <c r="R141" s="16"/>
      <c r="S141" s="16">
        <v>1.27064803049555E-3</v>
      </c>
      <c r="T141" s="16"/>
      <c r="U141" s="16">
        <v>1.6583747927031501E-3</v>
      </c>
      <c r="V141" s="16"/>
      <c r="W141" s="16">
        <v>0</v>
      </c>
      <c r="X141" s="16"/>
      <c r="Y141" s="16">
        <v>1.9841269841269801E-3</v>
      </c>
      <c r="Z141" s="16">
        <v>0</v>
      </c>
      <c r="AA141" s="16">
        <v>0</v>
      </c>
      <c r="AB141" s="16">
        <v>0</v>
      </c>
      <c r="AC141" s="16"/>
      <c r="AD141" s="16">
        <v>0</v>
      </c>
      <c r="AE141" s="16">
        <v>1.1111111111111099E-2</v>
      </c>
      <c r="AF141" s="16">
        <v>0</v>
      </c>
      <c r="AG141" s="16">
        <v>0</v>
      </c>
      <c r="AH141" s="16">
        <v>0</v>
      </c>
      <c r="AI141" s="16">
        <v>0</v>
      </c>
      <c r="AJ141" s="16">
        <v>0</v>
      </c>
      <c r="AK141" s="16"/>
      <c r="AL141" s="16">
        <v>0</v>
      </c>
      <c r="AM141" s="16">
        <v>0</v>
      </c>
      <c r="AN141" s="16">
        <v>0</v>
      </c>
      <c r="AO141" s="16">
        <v>7.1942446043165497E-3</v>
      </c>
      <c r="AP141" s="16">
        <v>0</v>
      </c>
      <c r="AQ141" s="16">
        <v>0</v>
      </c>
      <c r="AR141" s="16">
        <v>0</v>
      </c>
      <c r="AS141" s="16">
        <v>0</v>
      </c>
      <c r="AT141" s="16">
        <v>0</v>
      </c>
      <c r="AU141" s="16">
        <v>0</v>
      </c>
      <c r="AV141" s="16">
        <v>0</v>
      </c>
      <c r="AW141" s="16">
        <v>0</v>
      </c>
    </row>
    <row r="142" spans="2:49" x14ac:dyDescent="0.35">
      <c r="B142" t="s">
        <v>167</v>
      </c>
      <c r="C142" s="16">
        <v>1.230012300123E-3</v>
      </c>
      <c r="D142" s="16">
        <v>0</v>
      </c>
      <c r="E142" s="16">
        <v>7.4626865671641798E-3</v>
      </c>
      <c r="F142" s="16">
        <v>0</v>
      </c>
      <c r="G142" s="16">
        <v>0</v>
      </c>
      <c r="H142" s="16">
        <v>0</v>
      </c>
      <c r="I142" s="16">
        <v>0</v>
      </c>
      <c r="J142" s="16">
        <v>0</v>
      </c>
      <c r="K142" s="16">
        <v>0</v>
      </c>
      <c r="L142" s="16">
        <v>0</v>
      </c>
      <c r="M142" s="16">
        <v>0</v>
      </c>
      <c r="N142" s="16">
        <v>0</v>
      </c>
      <c r="O142" s="16">
        <v>0</v>
      </c>
      <c r="P142" s="16"/>
      <c r="Q142" s="16">
        <v>1.45348837209302E-3</v>
      </c>
      <c r="R142" s="16"/>
      <c r="S142" s="16">
        <v>1.27064803049555E-3</v>
      </c>
      <c r="T142" s="16"/>
      <c r="U142" s="16">
        <v>1.6583747927031501E-3</v>
      </c>
      <c r="V142" s="16"/>
      <c r="W142" s="16">
        <v>8.1300813008130107E-3</v>
      </c>
      <c r="X142" s="16"/>
      <c r="Y142" s="16">
        <v>1.9841269841269801E-3</v>
      </c>
      <c r="Z142" s="16">
        <v>0</v>
      </c>
      <c r="AA142" s="16">
        <v>0</v>
      </c>
      <c r="AB142" s="16">
        <v>0</v>
      </c>
      <c r="AC142" s="16"/>
      <c r="AD142" s="16">
        <v>0</v>
      </c>
      <c r="AE142" s="16">
        <v>0</v>
      </c>
      <c r="AF142" s="16">
        <v>1.02040816326531E-2</v>
      </c>
      <c r="AG142" s="16">
        <v>0</v>
      </c>
      <c r="AH142" s="16">
        <v>0</v>
      </c>
      <c r="AI142" s="16">
        <v>0</v>
      </c>
      <c r="AJ142" s="16">
        <v>0</v>
      </c>
      <c r="AK142" s="16"/>
      <c r="AL142" s="16">
        <v>0</v>
      </c>
      <c r="AM142" s="16">
        <v>0</v>
      </c>
      <c r="AN142" s="16">
        <v>0</v>
      </c>
      <c r="AO142" s="16">
        <v>7.1942446043165497E-3</v>
      </c>
      <c r="AP142" s="16">
        <v>0</v>
      </c>
      <c r="AQ142" s="16">
        <v>0</v>
      </c>
      <c r="AR142" s="16">
        <v>0</v>
      </c>
      <c r="AS142" s="16">
        <v>0</v>
      </c>
      <c r="AT142" s="16">
        <v>0</v>
      </c>
      <c r="AU142" s="16">
        <v>0</v>
      </c>
      <c r="AV142" s="16">
        <v>0</v>
      </c>
      <c r="AW142" s="16">
        <v>0</v>
      </c>
    </row>
    <row r="143" spans="2:49" x14ac:dyDescent="0.35">
      <c r="B143" t="s">
        <v>168</v>
      </c>
      <c r="C143" s="16">
        <v>1.230012300123E-3</v>
      </c>
      <c r="D143" s="16">
        <v>0</v>
      </c>
      <c r="E143" s="16">
        <v>7.4626865671641798E-3</v>
      </c>
      <c r="F143" s="16">
        <v>0</v>
      </c>
      <c r="G143" s="16">
        <v>0</v>
      </c>
      <c r="H143" s="16">
        <v>0</v>
      </c>
      <c r="I143" s="16">
        <v>0</v>
      </c>
      <c r="J143" s="16">
        <v>0</v>
      </c>
      <c r="K143" s="16">
        <v>0</v>
      </c>
      <c r="L143" s="16">
        <v>0</v>
      </c>
      <c r="M143" s="16">
        <v>0</v>
      </c>
      <c r="N143" s="16">
        <v>0</v>
      </c>
      <c r="O143" s="16">
        <v>0</v>
      </c>
      <c r="P143" s="16"/>
      <c r="Q143" s="16">
        <v>1.45348837209302E-3</v>
      </c>
      <c r="R143" s="16"/>
      <c r="S143" s="16">
        <v>1.27064803049555E-3</v>
      </c>
      <c r="T143" s="16"/>
      <c r="U143" s="16">
        <v>1.6583747927031501E-3</v>
      </c>
      <c r="V143" s="16"/>
      <c r="W143" s="16">
        <v>0</v>
      </c>
      <c r="X143" s="16"/>
      <c r="Y143" s="16">
        <v>1.9841269841269801E-3</v>
      </c>
      <c r="Z143" s="16">
        <v>0</v>
      </c>
      <c r="AA143" s="16">
        <v>0</v>
      </c>
      <c r="AB143" s="16">
        <v>0</v>
      </c>
      <c r="AC143" s="16"/>
      <c r="AD143" s="16">
        <v>0</v>
      </c>
      <c r="AE143" s="16">
        <v>0</v>
      </c>
      <c r="AF143" s="16">
        <v>1.02040816326531E-2</v>
      </c>
      <c r="AG143" s="16">
        <v>0</v>
      </c>
      <c r="AH143" s="16">
        <v>0</v>
      </c>
      <c r="AI143" s="16">
        <v>0</v>
      </c>
      <c r="AJ143" s="16">
        <v>0</v>
      </c>
      <c r="AK143" s="16"/>
      <c r="AL143" s="16">
        <v>0</v>
      </c>
      <c r="AM143" s="16">
        <v>0</v>
      </c>
      <c r="AN143" s="16">
        <v>0</v>
      </c>
      <c r="AO143" s="16">
        <v>7.1942446043165497E-3</v>
      </c>
      <c r="AP143" s="16">
        <v>0</v>
      </c>
      <c r="AQ143" s="16">
        <v>0</v>
      </c>
      <c r="AR143" s="16">
        <v>0</v>
      </c>
      <c r="AS143" s="16">
        <v>0</v>
      </c>
      <c r="AT143" s="16">
        <v>0</v>
      </c>
      <c r="AU143" s="16">
        <v>0</v>
      </c>
      <c r="AV143" s="16">
        <v>0</v>
      </c>
      <c r="AW143" s="16">
        <v>0</v>
      </c>
    </row>
    <row r="144" spans="2:49" x14ac:dyDescent="0.35">
      <c r="B144" t="s">
        <v>169</v>
      </c>
      <c r="C144" s="16">
        <v>1.230012300123E-3</v>
      </c>
      <c r="D144" s="16">
        <v>0</v>
      </c>
      <c r="E144" s="16">
        <v>0</v>
      </c>
      <c r="F144" s="16">
        <v>0</v>
      </c>
      <c r="G144" s="16">
        <v>0</v>
      </c>
      <c r="H144" s="16">
        <v>0</v>
      </c>
      <c r="I144" s="16">
        <v>0</v>
      </c>
      <c r="J144" s="16">
        <v>0</v>
      </c>
      <c r="K144" s="16">
        <v>0</v>
      </c>
      <c r="L144" s="16">
        <v>0</v>
      </c>
      <c r="M144" s="16">
        <v>1.4084507042253501E-2</v>
      </c>
      <c r="N144" s="16">
        <v>0</v>
      </c>
      <c r="O144" s="16">
        <v>0</v>
      </c>
      <c r="P144" s="16"/>
      <c r="Q144" s="16">
        <v>1.45348837209302E-3</v>
      </c>
      <c r="R144" s="16"/>
      <c r="S144" s="16">
        <v>1.27064803049555E-3</v>
      </c>
      <c r="T144" s="16"/>
      <c r="U144" s="16">
        <v>1.6583747927031501E-3</v>
      </c>
      <c r="V144" s="16"/>
      <c r="W144" s="16">
        <v>8.1300813008130107E-3</v>
      </c>
      <c r="X144" s="16"/>
      <c r="Y144" s="16">
        <v>1.9841269841269801E-3</v>
      </c>
      <c r="Z144" s="16">
        <v>0</v>
      </c>
      <c r="AA144" s="16">
        <v>0</v>
      </c>
      <c r="AB144" s="16">
        <v>0</v>
      </c>
      <c r="AC144" s="16"/>
      <c r="AD144" s="16">
        <v>0</v>
      </c>
      <c r="AE144" s="16">
        <v>0</v>
      </c>
      <c r="AF144" s="16">
        <v>1.02040816326531E-2</v>
      </c>
      <c r="AG144" s="16">
        <v>0</v>
      </c>
      <c r="AH144" s="16">
        <v>0</v>
      </c>
      <c r="AI144" s="16">
        <v>0</v>
      </c>
      <c r="AJ144" s="16">
        <v>0</v>
      </c>
      <c r="AK144" s="16"/>
      <c r="AL144" s="16">
        <v>0</v>
      </c>
      <c r="AM144" s="16">
        <v>0</v>
      </c>
      <c r="AN144" s="16">
        <v>0</v>
      </c>
      <c r="AO144" s="16">
        <v>7.1942446043165497E-3</v>
      </c>
      <c r="AP144" s="16">
        <v>0</v>
      </c>
      <c r="AQ144" s="16">
        <v>0</v>
      </c>
      <c r="AR144" s="16">
        <v>0</v>
      </c>
      <c r="AS144" s="16">
        <v>0</v>
      </c>
      <c r="AT144" s="16">
        <v>0</v>
      </c>
      <c r="AU144" s="16">
        <v>0</v>
      </c>
      <c r="AV144" s="16">
        <v>0</v>
      </c>
      <c r="AW144" s="16">
        <v>0</v>
      </c>
    </row>
    <row r="145" spans="2:49" x14ac:dyDescent="0.35">
      <c r="B145" t="s">
        <v>170</v>
      </c>
      <c r="C145" s="16">
        <v>1.230012300123E-3</v>
      </c>
      <c r="D145" s="16">
        <v>0</v>
      </c>
      <c r="E145" s="16">
        <v>0</v>
      </c>
      <c r="F145" s="16">
        <v>0</v>
      </c>
      <c r="G145" s="16">
        <v>0</v>
      </c>
      <c r="H145" s="16">
        <v>1.9230769230769201E-2</v>
      </c>
      <c r="I145" s="16">
        <v>0</v>
      </c>
      <c r="J145" s="16">
        <v>0</v>
      </c>
      <c r="K145" s="16">
        <v>0</v>
      </c>
      <c r="L145" s="16">
        <v>0</v>
      </c>
      <c r="M145" s="16">
        <v>0</v>
      </c>
      <c r="N145" s="16">
        <v>0</v>
      </c>
      <c r="O145" s="16">
        <v>0</v>
      </c>
      <c r="P145" s="16"/>
      <c r="Q145" s="16">
        <v>1.45348837209302E-3</v>
      </c>
      <c r="R145" s="16"/>
      <c r="S145" s="16">
        <v>1.27064803049555E-3</v>
      </c>
      <c r="T145" s="16"/>
      <c r="U145" s="16">
        <v>1.6583747927031501E-3</v>
      </c>
      <c r="V145" s="16"/>
      <c r="W145" s="16">
        <v>0</v>
      </c>
      <c r="X145" s="16"/>
      <c r="Y145" s="16">
        <v>1.9841269841269801E-3</v>
      </c>
      <c r="Z145" s="16">
        <v>0</v>
      </c>
      <c r="AA145" s="16">
        <v>0</v>
      </c>
      <c r="AB145" s="16">
        <v>0</v>
      </c>
      <c r="AC145" s="16"/>
      <c r="AD145" s="16">
        <v>0</v>
      </c>
      <c r="AE145" s="16">
        <v>0</v>
      </c>
      <c r="AF145" s="16">
        <v>1.02040816326531E-2</v>
      </c>
      <c r="AG145" s="16">
        <v>0</v>
      </c>
      <c r="AH145" s="16">
        <v>0</v>
      </c>
      <c r="AI145" s="16">
        <v>0</v>
      </c>
      <c r="AJ145" s="16">
        <v>0</v>
      </c>
      <c r="AK145" s="16"/>
      <c r="AL145" s="16">
        <v>0</v>
      </c>
      <c r="AM145" s="16">
        <v>0</v>
      </c>
      <c r="AN145" s="16">
        <v>0</v>
      </c>
      <c r="AO145" s="16">
        <v>7.1942446043165497E-3</v>
      </c>
      <c r="AP145" s="16">
        <v>0</v>
      </c>
      <c r="AQ145" s="16">
        <v>0</v>
      </c>
      <c r="AR145" s="16">
        <v>0</v>
      </c>
      <c r="AS145" s="16">
        <v>0</v>
      </c>
      <c r="AT145" s="16">
        <v>0</v>
      </c>
      <c r="AU145" s="16">
        <v>0</v>
      </c>
      <c r="AV145" s="16">
        <v>0</v>
      </c>
      <c r="AW145" s="16">
        <v>0</v>
      </c>
    </row>
    <row r="146" spans="2:49" x14ac:dyDescent="0.35">
      <c r="B146" t="s">
        <v>171</v>
      </c>
      <c r="C146" s="16">
        <v>1.230012300123E-3</v>
      </c>
      <c r="D146" s="16">
        <v>1.21951219512195E-2</v>
      </c>
      <c r="E146" s="16">
        <v>0</v>
      </c>
      <c r="F146" s="16">
        <v>0</v>
      </c>
      <c r="G146" s="16">
        <v>0</v>
      </c>
      <c r="H146" s="16">
        <v>0</v>
      </c>
      <c r="I146" s="16">
        <v>0</v>
      </c>
      <c r="J146" s="16">
        <v>0</v>
      </c>
      <c r="K146" s="16">
        <v>0</v>
      </c>
      <c r="L146" s="16">
        <v>0</v>
      </c>
      <c r="M146" s="16">
        <v>0</v>
      </c>
      <c r="N146" s="16">
        <v>0</v>
      </c>
      <c r="O146" s="16">
        <v>0</v>
      </c>
      <c r="P146" s="16"/>
      <c r="Q146" s="16">
        <v>1.45348837209302E-3</v>
      </c>
      <c r="R146" s="16"/>
      <c r="S146" s="16">
        <v>1.27064803049555E-3</v>
      </c>
      <c r="T146" s="16"/>
      <c r="U146" s="16">
        <v>1.6583747927031501E-3</v>
      </c>
      <c r="V146" s="16"/>
      <c r="W146" s="16">
        <v>8.1300813008130107E-3</v>
      </c>
      <c r="X146" s="16"/>
      <c r="Y146" s="16">
        <v>1.9841269841269801E-3</v>
      </c>
      <c r="Z146" s="16">
        <v>0</v>
      </c>
      <c r="AA146" s="16">
        <v>0</v>
      </c>
      <c r="AB146" s="16">
        <v>0</v>
      </c>
      <c r="AC146" s="16"/>
      <c r="AD146" s="16">
        <v>0</v>
      </c>
      <c r="AE146" s="16">
        <v>0</v>
      </c>
      <c r="AF146" s="16">
        <v>1.02040816326531E-2</v>
      </c>
      <c r="AG146" s="16">
        <v>0</v>
      </c>
      <c r="AH146" s="16">
        <v>0</v>
      </c>
      <c r="AI146" s="16">
        <v>0</v>
      </c>
      <c r="AJ146" s="16">
        <v>0</v>
      </c>
      <c r="AK146" s="16"/>
      <c r="AL146" s="16">
        <v>0</v>
      </c>
      <c r="AM146" s="16">
        <v>0</v>
      </c>
      <c r="AN146" s="16">
        <v>0</v>
      </c>
      <c r="AO146" s="16">
        <v>7.1942446043165497E-3</v>
      </c>
      <c r="AP146" s="16">
        <v>0</v>
      </c>
      <c r="AQ146" s="16">
        <v>0</v>
      </c>
      <c r="AR146" s="16">
        <v>0</v>
      </c>
      <c r="AS146" s="16">
        <v>0</v>
      </c>
      <c r="AT146" s="16">
        <v>0</v>
      </c>
      <c r="AU146" s="16">
        <v>0</v>
      </c>
      <c r="AV146" s="16">
        <v>0</v>
      </c>
      <c r="AW146" s="16">
        <v>0</v>
      </c>
    </row>
    <row r="147" spans="2:49" x14ac:dyDescent="0.35">
      <c r="B147" t="s">
        <v>172</v>
      </c>
      <c r="C147" s="16">
        <v>1.230012300123E-3</v>
      </c>
      <c r="D147" s="16">
        <v>0</v>
      </c>
      <c r="E147" s="16">
        <v>0</v>
      </c>
      <c r="F147" s="16">
        <v>0</v>
      </c>
      <c r="G147" s="16">
        <v>1.6666666666666701E-2</v>
      </c>
      <c r="H147" s="16">
        <v>0</v>
      </c>
      <c r="I147" s="16">
        <v>0</v>
      </c>
      <c r="J147" s="16">
        <v>0</v>
      </c>
      <c r="K147" s="16">
        <v>0</v>
      </c>
      <c r="L147" s="16">
        <v>0</v>
      </c>
      <c r="M147" s="16">
        <v>0</v>
      </c>
      <c r="N147" s="16">
        <v>0</v>
      </c>
      <c r="O147" s="16">
        <v>0</v>
      </c>
      <c r="P147" s="16"/>
      <c r="Q147" s="16">
        <v>1.45348837209302E-3</v>
      </c>
      <c r="R147" s="16"/>
      <c r="S147" s="16">
        <v>1.27064803049555E-3</v>
      </c>
      <c r="T147" s="16"/>
      <c r="U147" s="16">
        <v>1.6583747927031501E-3</v>
      </c>
      <c r="V147" s="16"/>
      <c r="W147" s="16">
        <v>0</v>
      </c>
      <c r="X147" s="16"/>
      <c r="Y147" s="16">
        <v>1.9841269841269801E-3</v>
      </c>
      <c r="Z147" s="16">
        <v>0</v>
      </c>
      <c r="AA147" s="16">
        <v>0</v>
      </c>
      <c r="AB147" s="16">
        <v>0</v>
      </c>
      <c r="AC147" s="16"/>
      <c r="AD147" s="16">
        <v>0</v>
      </c>
      <c r="AE147" s="16">
        <v>0</v>
      </c>
      <c r="AF147" s="16">
        <v>1.02040816326531E-2</v>
      </c>
      <c r="AG147" s="16">
        <v>0</v>
      </c>
      <c r="AH147" s="16">
        <v>0</v>
      </c>
      <c r="AI147" s="16">
        <v>0</v>
      </c>
      <c r="AJ147" s="16">
        <v>0</v>
      </c>
      <c r="AK147" s="16"/>
      <c r="AL147" s="16">
        <v>0</v>
      </c>
      <c r="AM147" s="16">
        <v>0</v>
      </c>
      <c r="AN147" s="16">
        <v>0</v>
      </c>
      <c r="AO147" s="16">
        <v>7.1942446043165497E-3</v>
      </c>
      <c r="AP147" s="16">
        <v>0</v>
      </c>
      <c r="AQ147" s="16">
        <v>0</v>
      </c>
      <c r="AR147" s="16">
        <v>0</v>
      </c>
      <c r="AS147" s="16">
        <v>0</v>
      </c>
      <c r="AT147" s="16">
        <v>0</v>
      </c>
      <c r="AU147" s="16">
        <v>0</v>
      </c>
      <c r="AV147" s="16">
        <v>0</v>
      </c>
      <c r="AW147" s="16">
        <v>0</v>
      </c>
    </row>
    <row r="148" spans="2:49" x14ac:dyDescent="0.35">
      <c r="B148" t="s">
        <v>173</v>
      </c>
      <c r="C148" s="16">
        <v>1.230012300123E-3</v>
      </c>
      <c r="D148" s="16">
        <v>1.21951219512195E-2</v>
      </c>
      <c r="E148" s="16">
        <v>0</v>
      </c>
      <c r="F148" s="16">
        <v>0</v>
      </c>
      <c r="G148" s="16">
        <v>0</v>
      </c>
      <c r="H148" s="16">
        <v>0</v>
      </c>
      <c r="I148" s="16">
        <v>0</v>
      </c>
      <c r="J148" s="16">
        <v>0</v>
      </c>
      <c r="K148" s="16">
        <v>0</v>
      </c>
      <c r="L148" s="16">
        <v>0</v>
      </c>
      <c r="M148" s="16">
        <v>0</v>
      </c>
      <c r="N148" s="16">
        <v>0</v>
      </c>
      <c r="O148" s="16">
        <v>0</v>
      </c>
      <c r="P148" s="16"/>
      <c r="Q148" s="16">
        <v>1.45348837209302E-3</v>
      </c>
      <c r="R148" s="16"/>
      <c r="S148" s="16">
        <v>1.27064803049555E-3</v>
      </c>
      <c r="T148" s="16"/>
      <c r="U148" s="16">
        <v>1.6583747927031501E-3</v>
      </c>
      <c r="V148" s="16"/>
      <c r="W148" s="16">
        <v>0</v>
      </c>
      <c r="X148" s="16"/>
      <c r="Y148" s="16">
        <v>1.9841269841269801E-3</v>
      </c>
      <c r="Z148" s="16">
        <v>0</v>
      </c>
      <c r="AA148" s="16">
        <v>0</v>
      </c>
      <c r="AB148" s="16">
        <v>0</v>
      </c>
      <c r="AC148" s="16"/>
      <c r="AD148" s="16">
        <v>0</v>
      </c>
      <c r="AE148" s="16">
        <v>0</v>
      </c>
      <c r="AF148" s="16">
        <v>1.02040816326531E-2</v>
      </c>
      <c r="AG148" s="16">
        <v>0</v>
      </c>
      <c r="AH148" s="16">
        <v>0</v>
      </c>
      <c r="AI148" s="16">
        <v>0</v>
      </c>
      <c r="AJ148" s="16">
        <v>0</v>
      </c>
      <c r="AK148" s="16"/>
      <c r="AL148" s="16">
        <v>0</v>
      </c>
      <c r="AM148" s="16">
        <v>0</v>
      </c>
      <c r="AN148" s="16">
        <v>0</v>
      </c>
      <c r="AO148" s="16">
        <v>7.1942446043165497E-3</v>
      </c>
      <c r="AP148" s="16">
        <v>0</v>
      </c>
      <c r="AQ148" s="16">
        <v>0</v>
      </c>
      <c r="AR148" s="16">
        <v>0</v>
      </c>
      <c r="AS148" s="16">
        <v>0</v>
      </c>
      <c r="AT148" s="16">
        <v>0</v>
      </c>
      <c r="AU148" s="16">
        <v>0</v>
      </c>
      <c r="AV148" s="16">
        <v>0</v>
      </c>
      <c r="AW148" s="16">
        <v>0</v>
      </c>
    </row>
    <row r="149" spans="2:49" x14ac:dyDescent="0.35">
      <c r="B149" t="s">
        <v>174</v>
      </c>
      <c r="C149" s="16">
        <v>1.230012300123E-3</v>
      </c>
      <c r="D149" s="16">
        <v>0</v>
      </c>
      <c r="E149" s="16">
        <v>0</v>
      </c>
      <c r="F149" s="16">
        <v>0</v>
      </c>
      <c r="G149" s="16">
        <v>1.6666666666666701E-2</v>
      </c>
      <c r="H149" s="16">
        <v>0</v>
      </c>
      <c r="I149" s="16">
        <v>0</v>
      </c>
      <c r="J149" s="16">
        <v>0</v>
      </c>
      <c r="K149" s="16">
        <v>0</v>
      </c>
      <c r="L149" s="16">
        <v>0</v>
      </c>
      <c r="M149" s="16">
        <v>0</v>
      </c>
      <c r="N149" s="16">
        <v>0</v>
      </c>
      <c r="O149" s="16">
        <v>0</v>
      </c>
      <c r="P149" s="16"/>
      <c r="Q149" s="16">
        <v>1.45348837209302E-3</v>
      </c>
      <c r="R149" s="16"/>
      <c r="S149" s="16">
        <v>1.27064803049555E-3</v>
      </c>
      <c r="T149" s="16"/>
      <c r="U149" s="16">
        <v>1.6583747927031501E-3</v>
      </c>
      <c r="V149" s="16"/>
      <c r="W149" s="16">
        <v>0</v>
      </c>
      <c r="X149" s="16"/>
      <c r="Y149" s="16">
        <v>1.9841269841269801E-3</v>
      </c>
      <c r="Z149" s="16">
        <v>0</v>
      </c>
      <c r="AA149" s="16">
        <v>0</v>
      </c>
      <c r="AB149" s="16">
        <v>0</v>
      </c>
      <c r="AC149" s="16"/>
      <c r="AD149" s="16">
        <v>0</v>
      </c>
      <c r="AE149" s="16">
        <v>0</v>
      </c>
      <c r="AF149" s="16">
        <v>1.02040816326531E-2</v>
      </c>
      <c r="AG149" s="16">
        <v>0</v>
      </c>
      <c r="AH149" s="16">
        <v>0</v>
      </c>
      <c r="AI149" s="16">
        <v>0</v>
      </c>
      <c r="AJ149" s="16">
        <v>0</v>
      </c>
      <c r="AK149" s="16"/>
      <c r="AL149" s="16">
        <v>0</v>
      </c>
      <c r="AM149" s="16">
        <v>0</v>
      </c>
      <c r="AN149" s="16">
        <v>0</v>
      </c>
      <c r="AO149" s="16">
        <v>7.1942446043165497E-3</v>
      </c>
      <c r="AP149" s="16">
        <v>0</v>
      </c>
      <c r="AQ149" s="16">
        <v>0</v>
      </c>
      <c r="AR149" s="16">
        <v>0</v>
      </c>
      <c r="AS149" s="16">
        <v>0</v>
      </c>
      <c r="AT149" s="16">
        <v>0</v>
      </c>
      <c r="AU149" s="16">
        <v>0</v>
      </c>
      <c r="AV149" s="16">
        <v>0</v>
      </c>
      <c r="AW149" s="16">
        <v>0</v>
      </c>
    </row>
    <row r="150" spans="2:49" x14ac:dyDescent="0.35">
      <c r="B150" t="s">
        <v>175</v>
      </c>
      <c r="C150" s="16">
        <v>1.230012300123E-3</v>
      </c>
      <c r="D150" s="16">
        <v>0</v>
      </c>
      <c r="E150" s="16">
        <v>0</v>
      </c>
      <c r="F150" s="16">
        <v>0</v>
      </c>
      <c r="G150" s="16">
        <v>0</v>
      </c>
      <c r="H150" s="16">
        <v>1.9230769230769201E-2</v>
      </c>
      <c r="I150" s="16">
        <v>0</v>
      </c>
      <c r="J150" s="16">
        <v>0</v>
      </c>
      <c r="K150" s="16">
        <v>0</v>
      </c>
      <c r="L150" s="16">
        <v>0</v>
      </c>
      <c r="M150" s="16">
        <v>0</v>
      </c>
      <c r="N150" s="16">
        <v>0</v>
      </c>
      <c r="O150" s="16">
        <v>0</v>
      </c>
      <c r="P150" s="16"/>
      <c r="Q150" s="16">
        <v>1.45348837209302E-3</v>
      </c>
      <c r="R150" s="16"/>
      <c r="S150" s="16">
        <v>1.27064803049555E-3</v>
      </c>
      <c r="T150" s="16"/>
      <c r="U150" s="16">
        <v>1.6583747927031501E-3</v>
      </c>
      <c r="V150" s="16"/>
      <c r="W150" s="16">
        <v>0</v>
      </c>
      <c r="X150" s="16"/>
      <c r="Y150" s="16">
        <v>1.9841269841269801E-3</v>
      </c>
      <c r="Z150" s="16">
        <v>0</v>
      </c>
      <c r="AA150" s="16">
        <v>0</v>
      </c>
      <c r="AB150" s="16">
        <v>0</v>
      </c>
      <c r="AC150" s="16"/>
      <c r="AD150" s="16">
        <v>0</v>
      </c>
      <c r="AE150" s="16">
        <v>0</v>
      </c>
      <c r="AF150" s="16">
        <v>1.02040816326531E-2</v>
      </c>
      <c r="AG150" s="16">
        <v>0</v>
      </c>
      <c r="AH150" s="16">
        <v>0</v>
      </c>
      <c r="AI150" s="16">
        <v>0</v>
      </c>
      <c r="AJ150" s="16">
        <v>0</v>
      </c>
      <c r="AK150" s="16"/>
      <c r="AL150" s="16">
        <v>0</v>
      </c>
      <c r="AM150" s="16">
        <v>0</v>
      </c>
      <c r="AN150" s="16">
        <v>0</v>
      </c>
      <c r="AO150" s="16">
        <v>7.1942446043165497E-3</v>
      </c>
      <c r="AP150" s="16">
        <v>0</v>
      </c>
      <c r="AQ150" s="16">
        <v>0</v>
      </c>
      <c r="AR150" s="16">
        <v>0</v>
      </c>
      <c r="AS150" s="16">
        <v>0</v>
      </c>
      <c r="AT150" s="16">
        <v>0</v>
      </c>
      <c r="AU150" s="16">
        <v>0</v>
      </c>
      <c r="AV150" s="16">
        <v>0</v>
      </c>
      <c r="AW150" s="16">
        <v>0</v>
      </c>
    </row>
    <row r="151" spans="2:49" x14ac:dyDescent="0.35">
      <c r="B151" t="s">
        <v>176</v>
      </c>
      <c r="C151" s="16">
        <v>1.230012300123E-3</v>
      </c>
      <c r="D151" s="16">
        <v>0</v>
      </c>
      <c r="E151" s="16">
        <v>0</v>
      </c>
      <c r="F151" s="16">
        <v>0</v>
      </c>
      <c r="G151" s="16">
        <v>1.6666666666666701E-2</v>
      </c>
      <c r="H151" s="16">
        <v>0</v>
      </c>
      <c r="I151" s="16">
        <v>0</v>
      </c>
      <c r="J151" s="16">
        <v>0</v>
      </c>
      <c r="K151" s="16">
        <v>0</v>
      </c>
      <c r="L151" s="16">
        <v>0</v>
      </c>
      <c r="M151" s="16">
        <v>0</v>
      </c>
      <c r="N151" s="16">
        <v>0</v>
      </c>
      <c r="O151" s="16">
        <v>0</v>
      </c>
      <c r="P151" s="16"/>
      <c r="Q151" s="16">
        <v>1.45348837209302E-3</v>
      </c>
      <c r="R151" s="16"/>
      <c r="S151" s="16">
        <v>1.27064803049555E-3</v>
      </c>
      <c r="T151" s="16"/>
      <c r="U151" s="16">
        <v>1.6583747927031501E-3</v>
      </c>
      <c r="V151" s="16"/>
      <c r="W151" s="16">
        <v>0</v>
      </c>
      <c r="X151" s="16"/>
      <c r="Y151" s="16">
        <v>1.9841269841269801E-3</v>
      </c>
      <c r="Z151" s="16">
        <v>0</v>
      </c>
      <c r="AA151" s="16">
        <v>0</v>
      </c>
      <c r="AB151" s="16">
        <v>0</v>
      </c>
      <c r="AC151" s="16"/>
      <c r="AD151" s="16">
        <v>0</v>
      </c>
      <c r="AE151" s="16">
        <v>0</v>
      </c>
      <c r="AF151" s="16">
        <v>1.02040816326531E-2</v>
      </c>
      <c r="AG151" s="16">
        <v>0</v>
      </c>
      <c r="AH151" s="16">
        <v>0</v>
      </c>
      <c r="AI151" s="16">
        <v>0</v>
      </c>
      <c r="AJ151" s="16">
        <v>0</v>
      </c>
      <c r="AK151" s="16"/>
      <c r="AL151" s="16">
        <v>0</v>
      </c>
      <c r="AM151" s="16">
        <v>0</v>
      </c>
      <c r="AN151" s="16">
        <v>0</v>
      </c>
      <c r="AO151" s="16">
        <v>7.1942446043165497E-3</v>
      </c>
      <c r="AP151" s="16">
        <v>0</v>
      </c>
      <c r="AQ151" s="16">
        <v>0</v>
      </c>
      <c r="AR151" s="16">
        <v>0</v>
      </c>
      <c r="AS151" s="16">
        <v>0</v>
      </c>
      <c r="AT151" s="16">
        <v>0</v>
      </c>
      <c r="AU151" s="16">
        <v>0</v>
      </c>
      <c r="AV151" s="16">
        <v>0</v>
      </c>
      <c r="AW151" s="16">
        <v>0</v>
      </c>
    </row>
    <row r="152" spans="2:49" x14ac:dyDescent="0.35">
      <c r="B152" t="s">
        <v>177</v>
      </c>
      <c r="C152" s="16">
        <v>1.230012300123E-3</v>
      </c>
      <c r="D152" s="16">
        <v>0</v>
      </c>
      <c r="E152" s="16">
        <v>0</v>
      </c>
      <c r="F152" s="16">
        <v>0</v>
      </c>
      <c r="G152" s="16">
        <v>0</v>
      </c>
      <c r="H152" s="16">
        <v>0</v>
      </c>
      <c r="I152" s="16">
        <v>1.5151515151515201E-2</v>
      </c>
      <c r="J152" s="16">
        <v>0</v>
      </c>
      <c r="K152" s="16">
        <v>0</v>
      </c>
      <c r="L152" s="16">
        <v>0</v>
      </c>
      <c r="M152" s="16">
        <v>0</v>
      </c>
      <c r="N152" s="16">
        <v>0</v>
      </c>
      <c r="O152" s="16">
        <v>0</v>
      </c>
      <c r="P152" s="16"/>
      <c r="Q152" s="16">
        <v>1.45348837209302E-3</v>
      </c>
      <c r="R152" s="16"/>
      <c r="S152" s="16">
        <v>1.27064803049555E-3</v>
      </c>
      <c r="T152" s="16"/>
      <c r="U152" s="16">
        <v>1.6583747927031501E-3</v>
      </c>
      <c r="V152" s="16"/>
      <c r="W152" s="16">
        <v>8.1300813008130107E-3</v>
      </c>
      <c r="X152" s="16"/>
      <c r="Y152" s="16">
        <v>1.9841269841269801E-3</v>
      </c>
      <c r="Z152" s="16">
        <v>0</v>
      </c>
      <c r="AA152" s="16">
        <v>0</v>
      </c>
      <c r="AB152" s="16">
        <v>0</v>
      </c>
      <c r="AC152" s="16"/>
      <c r="AD152" s="16">
        <v>0</v>
      </c>
      <c r="AE152" s="16">
        <v>0</v>
      </c>
      <c r="AF152" s="16">
        <v>1.02040816326531E-2</v>
      </c>
      <c r="AG152" s="16">
        <v>0</v>
      </c>
      <c r="AH152" s="16">
        <v>0</v>
      </c>
      <c r="AI152" s="16">
        <v>0</v>
      </c>
      <c r="AJ152" s="16">
        <v>0</v>
      </c>
      <c r="AK152" s="16"/>
      <c r="AL152" s="16">
        <v>0</v>
      </c>
      <c r="AM152" s="16">
        <v>0</v>
      </c>
      <c r="AN152" s="16">
        <v>0</v>
      </c>
      <c r="AO152" s="16">
        <v>7.1942446043165497E-3</v>
      </c>
      <c r="AP152" s="16">
        <v>0</v>
      </c>
      <c r="AQ152" s="16">
        <v>0</v>
      </c>
      <c r="AR152" s="16">
        <v>0</v>
      </c>
      <c r="AS152" s="16">
        <v>0</v>
      </c>
      <c r="AT152" s="16">
        <v>0</v>
      </c>
      <c r="AU152" s="16">
        <v>0</v>
      </c>
      <c r="AV152" s="16">
        <v>0</v>
      </c>
      <c r="AW152" s="16">
        <v>0</v>
      </c>
    </row>
    <row r="153" spans="2:49" x14ac:dyDescent="0.35">
      <c r="B153" t="s">
        <v>178</v>
      </c>
      <c r="C153" s="16">
        <v>1.230012300123E-3</v>
      </c>
      <c r="D153" s="16">
        <v>0</v>
      </c>
      <c r="E153" s="16">
        <v>0</v>
      </c>
      <c r="F153" s="16">
        <v>0</v>
      </c>
      <c r="G153" s="16">
        <v>0</v>
      </c>
      <c r="H153" s="16">
        <v>0</v>
      </c>
      <c r="I153" s="16">
        <v>0</v>
      </c>
      <c r="J153" s="16">
        <v>0</v>
      </c>
      <c r="K153" s="16">
        <v>0</v>
      </c>
      <c r="L153" s="16">
        <v>0</v>
      </c>
      <c r="M153" s="16">
        <v>1.4084507042253501E-2</v>
      </c>
      <c r="N153" s="16">
        <v>0</v>
      </c>
      <c r="O153" s="16">
        <v>0</v>
      </c>
      <c r="P153" s="16"/>
      <c r="Q153" s="16">
        <v>1.45348837209302E-3</v>
      </c>
      <c r="R153" s="16"/>
      <c r="S153" s="16">
        <v>1.27064803049555E-3</v>
      </c>
      <c r="T153" s="16"/>
      <c r="U153" s="16">
        <v>1.6583747927031501E-3</v>
      </c>
      <c r="V153" s="16"/>
      <c r="W153" s="16">
        <v>0</v>
      </c>
      <c r="X153" s="16"/>
      <c r="Y153" s="16">
        <v>1.9841269841269801E-3</v>
      </c>
      <c r="Z153" s="16">
        <v>0</v>
      </c>
      <c r="AA153" s="16">
        <v>0</v>
      </c>
      <c r="AB153" s="16">
        <v>0</v>
      </c>
      <c r="AC153" s="16"/>
      <c r="AD153" s="16">
        <v>0</v>
      </c>
      <c r="AE153" s="16">
        <v>0</v>
      </c>
      <c r="AF153" s="16">
        <v>0</v>
      </c>
      <c r="AG153" s="16">
        <v>5.5555555555555601E-3</v>
      </c>
      <c r="AH153" s="16">
        <v>0</v>
      </c>
      <c r="AI153" s="16">
        <v>0</v>
      </c>
      <c r="AJ153" s="16">
        <v>0</v>
      </c>
      <c r="AK153" s="16"/>
      <c r="AL153" s="16">
        <v>0</v>
      </c>
      <c r="AM153" s="16">
        <v>0</v>
      </c>
      <c r="AN153" s="16">
        <v>0</v>
      </c>
      <c r="AO153" s="16">
        <v>7.1942446043165497E-3</v>
      </c>
      <c r="AP153" s="16">
        <v>0</v>
      </c>
      <c r="AQ153" s="16">
        <v>0</v>
      </c>
      <c r="AR153" s="16">
        <v>0</v>
      </c>
      <c r="AS153" s="16">
        <v>0</v>
      </c>
      <c r="AT153" s="16">
        <v>0</v>
      </c>
      <c r="AU153" s="16">
        <v>0</v>
      </c>
      <c r="AV153" s="16">
        <v>0</v>
      </c>
      <c r="AW153" s="16">
        <v>0</v>
      </c>
    </row>
    <row r="154" spans="2:49" x14ac:dyDescent="0.35">
      <c r="B154" t="s">
        <v>179</v>
      </c>
      <c r="C154" s="16">
        <v>1.230012300123E-3</v>
      </c>
      <c r="D154" s="16">
        <v>1.21951219512195E-2</v>
      </c>
      <c r="E154" s="16">
        <v>0</v>
      </c>
      <c r="F154" s="16">
        <v>0</v>
      </c>
      <c r="G154" s="16">
        <v>0</v>
      </c>
      <c r="H154" s="16">
        <v>0</v>
      </c>
      <c r="I154" s="16">
        <v>0</v>
      </c>
      <c r="J154" s="16">
        <v>0</v>
      </c>
      <c r="K154" s="16">
        <v>0</v>
      </c>
      <c r="L154" s="16">
        <v>0</v>
      </c>
      <c r="M154" s="16">
        <v>0</v>
      </c>
      <c r="N154" s="16">
        <v>0</v>
      </c>
      <c r="O154" s="16">
        <v>0</v>
      </c>
      <c r="P154" s="16"/>
      <c r="Q154" s="16">
        <v>1.45348837209302E-3</v>
      </c>
      <c r="R154" s="16"/>
      <c r="S154" s="16">
        <v>1.27064803049555E-3</v>
      </c>
      <c r="T154" s="16"/>
      <c r="U154" s="16">
        <v>1.6583747927031501E-3</v>
      </c>
      <c r="V154" s="16"/>
      <c r="W154" s="16">
        <v>0</v>
      </c>
      <c r="X154" s="16"/>
      <c r="Y154" s="16">
        <v>1.9841269841269801E-3</v>
      </c>
      <c r="Z154" s="16">
        <v>0</v>
      </c>
      <c r="AA154" s="16">
        <v>0</v>
      </c>
      <c r="AB154" s="16">
        <v>0</v>
      </c>
      <c r="AC154" s="16"/>
      <c r="AD154" s="16">
        <v>0</v>
      </c>
      <c r="AE154" s="16">
        <v>0</v>
      </c>
      <c r="AF154" s="16">
        <v>0</v>
      </c>
      <c r="AG154" s="16">
        <v>5.5555555555555601E-3</v>
      </c>
      <c r="AH154" s="16">
        <v>0</v>
      </c>
      <c r="AI154" s="16">
        <v>0</v>
      </c>
      <c r="AJ154" s="16">
        <v>0</v>
      </c>
      <c r="AK154" s="16"/>
      <c r="AL154" s="16">
        <v>0</v>
      </c>
      <c r="AM154" s="16">
        <v>0</v>
      </c>
      <c r="AN154" s="16">
        <v>0</v>
      </c>
      <c r="AO154" s="16">
        <v>7.1942446043165497E-3</v>
      </c>
      <c r="AP154" s="16">
        <v>0</v>
      </c>
      <c r="AQ154" s="16">
        <v>0</v>
      </c>
      <c r="AR154" s="16">
        <v>0</v>
      </c>
      <c r="AS154" s="16">
        <v>0</v>
      </c>
      <c r="AT154" s="16">
        <v>0</v>
      </c>
      <c r="AU154" s="16">
        <v>0</v>
      </c>
      <c r="AV154" s="16">
        <v>0</v>
      </c>
      <c r="AW154" s="16">
        <v>0</v>
      </c>
    </row>
    <row r="155" spans="2:49" x14ac:dyDescent="0.35">
      <c r="B155" t="s">
        <v>180</v>
      </c>
      <c r="C155" s="16">
        <v>1.230012300123E-3</v>
      </c>
      <c r="D155" s="16">
        <v>0</v>
      </c>
      <c r="E155" s="16">
        <v>0</v>
      </c>
      <c r="F155" s="16">
        <v>0</v>
      </c>
      <c r="G155" s="16">
        <v>0</v>
      </c>
      <c r="H155" s="16">
        <v>1.9230769230769201E-2</v>
      </c>
      <c r="I155" s="16">
        <v>0</v>
      </c>
      <c r="J155" s="16">
        <v>0</v>
      </c>
      <c r="K155" s="16">
        <v>0</v>
      </c>
      <c r="L155" s="16">
        <v>0</v>
      </c>
      <c r="M155" s="16">
        <v>0</v>
      </c>
      <c r="N155" s="16">
        <v>0</v>
      </c>
      <c r="O155" s="16">
        <v>0</v>
      </c>
      <c r="P155" s="16"/>
      <c r="Q155" s="16">
        <v>1.45348837209302E-3</v>
      </c>
      <c r="R155" s="16"/>
      <c r="S155" s="16">
        <v>1.27064803049555E-3</v>
      </c>
      <c r="T155" s="16"/>
      <c r="U155" s="16">
        <v>1.6583747927031501E-3</v>
      </c>
      <c r="V155" s="16"/>
      <c r="W155" s="16">
        <v>0</v>
      </c>
      <c r="X155" s="16"/>
      <c r="Y155" s="16">
        <v>1.9841269841269801E-3</v>
      </c>
      <c r="Z155" s="16">
        <v>0</v>
      </c>
      <c r="AA155" s="16">
        <v>0</v>
      </c>
      <c r="AB155" s="16">
        <v>0</v>
      </c>
      <c r="AC155" s="16"/>
      <c r="AD155" s="16">
        <v>0</v>
      </c>
      <c r="AE155" s="16">
        <v>0</v>
      </c>
      <c r="AF155" s="16">
        <v>0</v>
      </c>
      <c r="AG155" s="16">
        <v>5.5555555555555601E-3</v>
      </c>
      <c r="AH155" s="16">
        <v>0</v>
      </c>
      <c r="AI155" s="16">
        <v>0</v>
      </c>
      <c r="AJ155" s="16">
        <v>0</v>
      </c>
      <c r="AK155" s="16"/>
      <c r="AL155" s="16">
        <v>0</v>
      </c>
      <c r="AM155" s="16">
        <v>0</v>
      </c>
      <c r="AN155" s="16">
        <v>0</v>
      </c>
      <c r="AO155" s="16">
        <v>7.1942446043165497E-3</v>
      </c>
      <c r="AP155" s="16">
        <v>0</v>
      </c>
      <c r="AQ155" s="16">
        <v>0</v>
      </c>
      <c r="AR155" s="16">
        <v>0</v>
      </c>
      <c r="AS155" s="16">
        <v>0</v>
      </c>
      <c r="AT155" s="16">
        <v>0</v>
      </c>
      <c r="AU155" s="16">
        <v>0</v>
      </c>
      <c r="AV155" s="16">
        <v>0</v>
      </c>
      <c r="AW155" s="16">
        <v>0</v>
      </c>
    </row>
    <row r="156" spans="2:49" x14ac:dyDescent="0.35">
      <c r="B156" t="s">
        <v>181</v>
      </c>
      <c r="C156" s="16">
        <v>1.230012300123E-3</v>
      </c>
      <c r="D156" s="16">
        <v>0</v>
      </c>
      <c r="E156" s="16">
        <v>0</v>
      </c>
      <c r="F156" s="16">
        <v>8.4033613445378096E-3</v>
      </c>
      <c r="G156" s="16">
        <v>0</v>
      </c>
      <c r="H156" s="16">
        <v>0</v>
      </c>
      <c r="I156" s="16">
        <v>0</v>
      </c>
      <c r="J156" s="16">
        <v>0</v>
      </c>
      <c r="K156" s="16">
        <v>0</v>
      </c>
      <c r="L156" s="16">
        <v>0</v>
      </c>
      <c r="M156" s="16">
        <v>0</v>
      </c>
      <c r="N156" s="16">
        <v>0</v>
      </c>
      <c r="O156" s="16">
        <v>0</v>
      </c>
      <c r="P156" s="16"/>
      <c r="Q156" s="16">
        <v>1.45348837209302E-3</v>
      </c>
      <c r="R156" s="16"/>
      <c r="S156" s="16">
        <v>1.27064803049555E-3</v>
      </c>
      <c r="T156" s="16"/>
      <c r="U156" s="16">
        <v>1.6583747927031501E-3</v>
      </c>
      <c r="V156" s="16"/>
      <c r="W156" s="16">
        <v>0</v>
      </c>
      <c r="X156" s="16"/>
      <c r="Y156" s="16">
        <v>1.9841269841269801E-3</v>
      </c>
      <c r="Z156" s="16">
        <v>0</v>
      </c>
      <c r="AA156" s="16">
        <v>0</v>
      </c>
      <c r="AB156" s="16">
        <v>0</v>
      </c>
      <c r="AC156" s="16"/>
      <c r="AD156" s="16">
        <v>0</v>
      </c>
      <c r="AE156" s="16">
        <v>0</v>
      </c>
      <c r="AF156" s="16">
        <v>0</v>
      </c>
      <c r="AG156" s="16">
        <v>5.5555555555555601E-3</v>
      </c>
      <c r="AH156" s="16">
        <v>0</v>
      </c>
      <c r="AI156" s="16">
        <v>0</v>
      </c>
      <c r="AJ156" s="16">
        <v>0</v>
      </c>
      <c r="AK156" s="16"/>
      <c r="AL156" s="16">
        <v>0</v>
      </c>
      <c r="AM156" s="16">
        <v>0</v>
      </c>
      <c r="AN156" s="16">
        <v>0</v>
      </c>
      <c r="AO156" s="16">
        <v>7.1942446043165497E-3</v>
      </c>
      <c r="AP156" s="16">
        <v>0</v>
      </c>
      <c r="AQ156" s="16">
        <v>0</v>
      </c>
      <c r="AR156" s="16">
        <v>0</v>
      </c>
      <c r="AS156" s="16">
        <v>0</v>
      </c>
      <c r="AT156" s="16">
        <v>0</v>
      </c>
      <c r="AU156" s="16">
        <v>0</v>
      </c>
      <c r="AV156" s="16">
        <v>0</v>
      </c>
      <c r="AW156" s="16">
        <v>0</v>
      </c>
    </row>
    <row r="157" spans="2:49" x14ac:dyDescent="0.35">
      <c r="B157" t="s">
        <v>182</v>
      </c>
      <c r="C157" s="16">
        <v>1.230012300123E-3</v>
      </c>
      <c r="D157" s="16">
        <v>0</v>
      </c>
      <c r="E157" s="16">
        <v>0</v>
      </c>
      <c r="F157" s="16">
        <v>8.4033613445378096E-3</v>
      </c>
      <c r="G157" s="16">
        <v>0</v>
      </c>
      <c r="H157" s="16">
        <v>0</v>
      </c>
      <c r="I157" s="16">
        <v>0</v>
      </c>
      <c r="J157" s="16">
        <v>0</v>
      </c>
      <c r="K157" s="16">
        <v>0</v>
      </c>
      <c r="L157" s="16">
        <v>0</v>
      </c>
      <c r="M157" s="16">
        <v>0</v>
      </c>
      <c r="N157" s="16">
        <v>0</v>
      </c>
      <c r="O157" s="16">
        <v>0</v>
      </c>
      <c r="P157" s="16"/>
      <c r="Q157" s="16">
        <v>1.45348837209302E-3</v>
      </c>
      <c r="R157" s="16"/>
      <c r="S157" s="16">
        <v>1.27064803049555E-3</v>
      </c>
      <c r="T157" s="16"/>
      <c r="U157" s="16">
        <v>1.6583747927031501E-3</v>
      </c>
      <c r="V157" s="16"/>
      <c r="W157" s="16">
        <v>0</v>
      </c>
      <c r="X157" s="16"/>
      <c r="Y157" s="16">
        <v>1.9841269841269801E-3</v>
      </c>
      <c r="Z157" s="16">
        <v>0</v>
      </c>
      <c r="AA157" s="16">
        <v>0</v>
      </c>
      <c r="AB157" s="16">
        <v>0</v>
      </c>
      <c r="AC157" s="16"/>
      <c r="AD157" s="16">
        <v>0</v>
      </c>
      <c r="AE157" s="16">
        <v>0</v>
      </c>
      <c r="AF157" s="16">
        <v>0</v>
      </c>
      <c r="AG157" s="16">
        <v>5.5555555555555601E-3</v>
      </c>
      <c r="AH157" s="16">
        <v>0</v>
      </c>
      <c r="AI157" s="16">
        <v>0</v>
      </c>
      <c r="AJ157" s="16">
        <v>0</v>
      </c>
      <c r="AK157" s="16"/>
      <c r="AL157" s="16">
        <v>0</v>
      </c>
      <c r="AM157" s="16">
        <v>0</v>
      </c>
      <c r="AN157" s="16">
        <v>0</v>
      </c>
      <c r="AO157" s="16">
        <v>7.1942446043165497E-3</v>
      </c>
      <c r="AP157" s="16">
        <v>0</v>
      </c>
      <c r="AQ157" s="16">
        <v>0</v>
      </c>
      <c r="AR157" s="16">
        <v>0</v>
      </c>
      <c r="AS157" s="16">
        <v>0</v>
      </c>
      <c r="AT157" s="16">
        <v>0</v>
      </c>
      <c r="AU157" s="16">
        <v>0</v>
      </c>
      <c r="AV157" s="16">
        <v>0</v>
      </c>
      <c r="AW157" s="16">
        <v>0</v>
      </c>
    </row>
    <row r="158" spans="2:49" x14ac:dyDescent="0.35">
      <c r="B158" t="s">
        <v>183</v>
      </c>
      <c r="C158" s="16">
        <v>1.230012300123E-3</v>
      </c>
      <c r="D158" s="16">
        <v>0</v>
      </c>
      <c r="E158" s="16">
        <v>0</v>
      </c>
      <c r="F158" s="16">
        <v>0</v>
      </c>
      <c r="G158" s="16">
        <v>0</v>
      </c>
      <c r="H158" s="16">
        <v>0</v>
      </c>
      <c r="I158" s="16">
        <v>1.5151515151515201E-2</v>
      </c>
      <c r="J158" s="16">
        <v>0</v>
      </c>
      <c r="K158" s="16">
        <v>0</v>
      </c>
      <c r="L158" s="16">
        <v>0</v>
      </c>
      <c r="M158" s="16">
        <v>0</v>
      </c>
      <c r="N158" s="16">
        <v>0</v>
      </c>
      <c r="O158" s="16">
        <v>0</v>
      </c>
      <c r="P158" s="16"/>
      <c r="Q158" s="16">
        <v>1.45348837209302E-3</v>
      </c>
      <c r="R158" s="16"/>
      <c r="S158" s="16">
        <v>1.27064803049555E-3</v>
      </c>
      <c r="T158" s="16"/>
      <c r="U158" s="16">
        <v>1.6583747927031501E-3</v>
      </c>
      <c r="V158" s="16"/>
      <c r="W158" s="16">
        <v>0</v>
      </c>
      <c r="X158" s="16"/>
      <c r="Y158" s="16">
        <v>1.9841269841269801E-3</v>
      </c>
      <c r="Z158" s="16">
        <v>0</v>
      </c>
      <c r="AA158" s="16">
        <v>0</v>
      </c>
      <c r="AB158" s="16">
        <v>0</v>
      </c>
      <c r="AC158" s="16"/>
      <c r="AD158" s="16">
        <v>0</v>
      </c>
      <c r="AE158" s="16">
        <v>0</v>
      </c>
      <c r="AF158" s="16">
        <v>0</v>
      </c>
      <c r="AG158" s="16">
        <v>5.5555555555555601E-3</v>
      </c>
      <c r="AH158" s="16">
        <v>0</v>
      </c>
      <c r="AI158" s="16">
        <v>0</v>
      </c>
      <c r="AJ158" s="16">
        <v>0</v>
      </c>
      <c r="AK158" s="16"/>
      <c r="AL158" s="16">
        <v>0</v>
      </c>
      <c r="AM158" s="16">
        <v>0</v>
      </c>
      <c r="AN158" s="16">
        <v>0</v>
      </c>
      <c r="AO158" s="16">
        <v>7.1942446043165497E-3</v>
      </c>
      <c r="AP158" s="16">
        <v>0</v>
      </c>
      <c r="AQ158" s="16">
        <v>0</v>
      </c>
      <c r="AR158" s="16">
        <v>0</v>
      </c>
      <c r="AS158" s="16">
        <v>0</v>
      </c>
      <c r="AT158" s="16">
        <v>0</v>
      </c>
      <c r="AU158" s="16">
        <v>0</v>
      </c>
      <c r="AV158" s="16">
        <v>0</v>
      </c>
      <c r="AW158" s="16">
        <v>0</v>
      </c>
    </row>
    <row r="159" spans="2:49" x14ac:dyDescent="0.35">
      <c r="B159" t="s">
        <v>184</v>
      </c>
      <c r="C159" s="16">
        <v>1.230012300123E-3</v>
      </c>
      <c r="D159" s="16">
        <v>1.21951219512195E-2</v>
      </c>
      <c r="E159" s="16">
        <v>0</v>
      </c>
      <c r="F159" s="16">
        <v>0</v>
      </c>
      <c r="G159" s="16">
        <v>0</v>
      </c>
      <c r="H159" s="16">
        <v>0</v>
      </c>
      <c r="I159" s="16">
        <v>0</v>
      </c>
      <c r="J159" s="16">
        <v>0</v>
      </c>
      <c r="K159" s="16">
        <v>0</v>
      </c>
      <c r="L159" s="16">
        <v>0</v>
      </c>
      <c r="M159" s="16">
        <v>0</v>
      </c>
      <c r="N159" s="16">
        <v>0</v>
      </c>
      <c r="O159" s="16">
        <v>0</v>
      </c>
      <c r="P159" s="16"/>
      <c r="Q159" s="16">
        <v>1.45348837209302E-3</v>
      </c>
      <c r="R159" s="16"/>
      <c r="S159" s="16">
        <v>1.27064803049555E-3</v>
      </c>
      <c r="T159" s="16"/>
      <c r="U159" s="16">
        <v>1.6583747927031501E-3</v>
      </c>
      <c r="V159" s="16"/>
      <c r="W159" s="16">
        <v>0</v>
      </c>
      <c r="X159" s="16"/>
      <c r="Y159" s="16">
        <v>1.9841269841269801E-3</v>
      </c>
      <c r="Z159" s="16">
        <v>0</v>
      </c>
      <c r="AA159" s="16">
        <v>0</v>
      </c>
      <c r="AB159" s="16">
        <v>0</v>
      </c>
      <c r="AC159" s="16"/>
      <c r="AD159" s="16">
        <v>0</v>
      </c>
      <c r="AE159" s="16">
        <v>0</v>
      </c>
      <c r="AF159" s="16">
        <v>0</v>
      </c>
      <c r="AG159" s="16">
        <v>5.5555555555555601E-3</v>
      </c>
      <c r="AH159" s="16">
        <v>0</v>
      </c>
      <c r="AI159" s="16">
        <v>0</v>
      </c>
      <c r="AJ159" s="16">
        <v>0</v>
      </c>
      <c r="AK159" s="16"/>
      <c r="AL159" s="16">
        <v>0</v>
      </c>
      <c r="AM159" s="16">
        <v>0</v>
      </c>
      <c r="AN159" s="16">
        <v>0</v>
      </c>
      <c r="AO159" s="16">
        <v>7.1942446043165497E-3</v>
      </c>
      <c r="AP159" s="16">
        <v>0</v>
      </c>
      <c r="AQ159" s="16">
        <v>0</v>
      </c>
      <c r="AR159" s="16">
        <v>0</v>
      </c>
      <c r="AS159" s="16">
        <v>0</v>
      </c>
      <c r="AT159" s="16">
        <v>0</v>
      </c>
      <c r="AU159" s="16">
        <v>0</v>
      </c>
      <c r="AV159" s="16">
        <v>0</v>
      </c>
      <c r="AW159" s="16">
        <v>0</v>
      </c>
    </row>
    <row r="160" spans="2:49" x14ac:dyDescent="0.35">
      <c r="B160" t="s">
        <v>185</v>
      </c>
      <c r="C160" s="16">
        <v>1.230012300123E-3</v>
      </c>
      <c r="D160" s="16">
        <v>0</v>
      </c>
      <c r="E160" s="16">
        <v>7.4626865671641798E-3</v>
      </c>
      <c r="F160" s="16">
        <v>0</v>
      </c>
      <c r="G160" s="16">
        <v>0</v>
      </c>
      <c r="H160" s="16">
        <v>0</v>
      </c>
      <c r="I160" s="16">
        <v>0</v>
      </c>
      <c r="J160" s="16">
        <v>0</v>
      </c>
      <c r="K160" s="16">
        <v>0</v>
      </c>
      <c r="L160" s="16">
        <v>0</v>
      </c>
      <c r="M160" s="16">
        <v>0</v>
      </c>
      <c r="N160" s="16">
        <v>0</v>
      </c>
      <c r="O160" s="16">
        <v>0</v>
      </c>
      <c r="P160" s="16"/>
      <c r="Q160" s="16">
        <v>1.45348837209302E-3</v>
      </c>
      <c r="R160" s="16"/>
      <c r="S160" s="16">
        <v>1.27064803049555E-3</v>
      </c>
      <c r="T160" s="16"/>
      <c r="U160" s="16">
        <v>1.6583747927031501E-3</v>
      </c>
      <c r="V160" s="16"/>
      <c r="W160" s="16">
        <v>8.1300813008130107E-3</v>
      </c>
      <c r="X160" s="16"/>
      <c r="Y160" s="16">
        <v>1.9841269841269801E-3</v>
      </c>
      <c r="Z160" s="16">
        <v>0</v>
      </c>
      <c r="AA160" s="16">
        <v>0</v>
      </c>
      <c r="AB160" s="16">
        <v>0</v>
      </c>
      <c r="AC160" s="16"/>
      <c r="AD160" s="16">
        <v>0</v>
      </c>
      <c r="AE160" s="16">
        <v>0</v>
      </c>
      <c r="AF160" s="16">
        <v>0</v>
      </c>
      <c r="AG160" s="16">
        <v>0</v>
      </c>
      <c r="AH160" s="16">
        <v>8.1300813008130107E-3</v>
      </c>
      <c r="AI160" s="16">
        <v>0</v>
      </c>
      <c r="AJ160" s="16">
        <v>0</v>
      </c>
      <c r="AK160" s="16"/>
      <c r="AL160" s="16">
        <v>0</v>
      </c>
      <c r="AM160" s="16">
        <v>0</v>
      </c>
      <c r="AN160" s="16">
        <v>0</v>
      </c>
      <c r="AO160" s="16">
        <v>7.1942446043165497E-3</v>
      </c>
      <c r="AP160" s="16">
        <v>0</v>
      </c>
      <c r="AQ160" s="16">
        <v>0</v>
      </c>
      <c r="AR160" s="16">
        <v>0</v>
      </c>
      <c r="AS160" s="16">
        <v>0</v>
      </c>
      <c r="AT160" s="16">
        <v>0</v>
      </c>
      <c r="AU160" s="16">
        <v>0</v>
      </c>
      <c r="AV160" s="16">
        <v>0</v>
      </c>
      <c r="AW160" s="16">
        <v>0</v>
      </c>
    </row>
    <row r="161" spans="2:49" x14ac:dyDescent="0.35">
      <c r="B161" t="s">
        <v>186</v>
      </c>
      <c r="C161" s="16">
        <v>1.230012300123E-3</v>
      </c>
      <c r="D161" s="16">
        <v>1.21951219512195E-2</v>
      </c>
      <c r="E161" s="16">
        <v>0</v>
      </c>
      <c r="F161" s="16">
        <v>0</v>
      </c>
      <c r="G161" s="16">
        <v>0</v>
      </c>
      <c r="H161" s="16">
        <v>0</v>
      </c>
      <c r="I161" s="16">
        <v>0</v>
      </c>
      <c r="J161" s="16">
        <v>0</v>
      </c>
      <c r="K161" s="16">
        <v>0</v>
      </c>
      <c r="L161" s="16">
        <v>0</v>
      </c>
      <c r="M161" s="16">
        <v>0</v>
      </c>
      <c r="N161" s="16">
        <v>0</v>
      </c>
      <c r="O161" s="16">
        <v>0</v>
      </c>
      <c r="P161" s="16"/>
      <c r="Q161" s="16">
        <v>1.45348837209302E-3</v>
      </c>
      <c r="R161" s="16"/>
      <c r="S161" s="16">
        <v>1.27064803049555E-3</v>
      </c>
      <c r="T161" s="16"/>
      <c r="U161" s="16">
        <v>1.6583747927031501E-3</v>
      </c>
      <c r="V161" s="16"/>
      <c r="W161" s="16">
        <v>0</v>
      </c>
      <c r="X161" s="16"/>
      <c r="Y161" s="16">
        <v>1.9841269841269801E-3</v>
      </c>
      <c r="Z161" s="16">
        <v>0</v>
      </c>
      <c r="AA161" s="16">
        <v>0</v>
      </c>
      <c r="AB161" s="16">
        <v>0</v>
      </c>
      <c r="AC161" s="16"/>
      <c r="AD161" s="16">
        <v>0</v>
      </c>
      <c r="AE161" s="16">
        <v>0</v>
      </c>
      <c r="AF161" s="16">
        <v>0</v>
      </c>
      <c r="AG161" s="16">
        <v>0</v>
      </c>
      <c r="AH161" s="16">
        <v>8.1300813008130107E-3</v>
      </c>
      <c r="AI161" s="16">
        <v>0</v>
      </c>
      <c r="AJ161" s="16">
        <v>0</v>
      </c>
      <c r="AK161" s="16"/>
      <c r="AL161" s="16">
        <v>0</v>
      </c>
      <c r="AM161" s="16">
        <v>0</v>
      </c>
      <c r="AN161" s="16">
        <v>0</v>
      </c>
      <c r="AO161" s="16">
        <v>7.1942446043165497E-3</v>
      </c>
      <c r="AP161" s="16">
        <v>0</v>
      </c>
      <c r="AQ161" s="16">
        <v>0</v>
      </c>
      <c r="AR161" s="16">
        <v>0</v>
      </c>
      <c r="AS161" s="16">
        <v>0</v>
      </c>
      <c r="AT161" s="16">
        <v>0</v>
      </c>
      <c r="AU161" s="16">
        <v>0</v>
      </c>
      <c r="AV161" s="16">
        <v>0</v>
      </c>
      <c r="AW161" s="16">
        <v>0</v>
      </c>
    </row>
    <row r="162" spans="2:49" x14ac:dyDescent="0.35">
      <c r="B162" t="s">
        <v>187</v>
      </c>
      <c r="C162" s="16">
        <v>1.230012300123E-3</v>
      </c>
      <c r="D162" s="16">
        <v>0</v>
      </c>
      <c r="E162" s="16">
        <v>0</v>
      </c>
      <c r="F162" s="16">
        <v>8.4033613445378096E-3</v>
      </c>
      <c r="G162" s="16">
        <v>0</v>
      </c>
      <c r="H162" s="16">
        <v>0</v>
      </c>
      <c r="I162" s="16">
        <v>0</v>
      </c>
      <c r="J162" s="16">
        <v>0</v>
      </c>
      <c r="K162" s="16">
        <v>0</v>
      </c>
      <c r="L162" s="16">
        <v>0</v>
      </c>
      <c r="M162" s="16">
        <v>0</v>
      </c>
      <c r="N162" s="16">
        <v>0</v>
      </c>
      <c r="O162" s="16">
        <v>0</v>
      </c>
      <c r="P162" s="16"/>
      <c r="Q162" s="16">
        <v>1.45348837209302E-3</v>
      </c>
      <c r="R162" s="16"/>
      <c r="S162" s="16">
        <v>1.27064803049555E-3</v>
      </c>
      <c r="T162" s="16"/>
      <c r="U162" s="16">
        <v>1.6583747927031501E-3</v>
      </c>
      <c r="V162" s="16"/>
      <c r="W162" s="16">
        <v>0</v>
      </c>
      <c r="X162" s="16"/>
      <c r="Y162" s="16">
        <v>0</v>
      </c>
      <c r="Z162" s="16">
        <v>3.7878787878787902E-3</v>
      </c>
      <c r="AA162" s="16">
        <v>0</v>
      </c>
      <c r="AB162" s="16">
        <v>0</v>
      </c>
      <c r="AC162" s="16"/>
      <c r="AD162" s="16">
        <v>0</v>
      </c>
      <c r="AE162" s="16">
        <v>0</v>
      </c>
      <c r="AF162" s="16">
        <v>0</v>
      </c>
      <c r="AG162" s="16">
        <v>0</v>
      </c>
      <c r="AH162" s="16">
        <v>0</v>
      </c>
      <c r="AI162" s="16">
        <v>1.1904761904761901E-2</v>
      </c>
      <c r="AJ162" s="16">
        <v>0</v>
      </c>
      <c r="AK162" s="16"/>
      <c r="AL162" s="16">
        <v>0</v>
      </c>
      <c r="AM162" s="16">
        <v>0</v>
      </c>
      <c r="AN162" s="16">
        <v>0</v>
      </c>
      <c r="AO162" s="16">
        <v>7.1942446043165497E-3</v>
      </c>
      <c r="AP162" s="16">
        <v>0</v>
      </c>
      <c r="AQ162" s="16">
        <v>0</v>
      </c>
      <c r="AR162" s="16">
        <v>0</v>
      </c>
      <c r="AS162" s="16">
        <v>0</v>
      </c>
      <c r="AT162" s="16">
        <v>0</v>
      </c>
      <c r="AU162" s="16">
        <v>0</v>
      </c>
      <c r="AV162" s="16">
        <v>0</v>
      </c>
      <c r="AW162" s="16">
        <v>0</v>
      </c>
    </row>
    <row r="163" spans="2:49" x14ac:dyDescent="0.35">
      <c r="B163" t="s">
        <v>188</v>
      </c>
      <c r="C163" s="16">
        <v>1.230012300123E-3</v>
      </c>
      <c r="D163" s="16">
        <v>0</v>
      </c>
      <c r="E163" s="16">
        <v>0</v>
      </c>
      <c r="F163" s="16">
        <v>8.4033613445378096E-3</v>
      </c>
      <c r="G163" s="16">
        <v>0</v>
      </c>
      <c r="H163" s="16">
        <v>0</v>
      </c>
      <c r="I163" s="16">
        <v>0</v>
      </c>
      <c r="J163" s="16">
        <v>0</v>
      </c>
      <c r="K163" s="16">
        <v>0</v>
      </c>
      <c r="L163" s="16">
        <v>0</v>
      </c>
      <c r="M163" s="16">
        <v>0</v>
      </c>
      <c r="N163" s="16">
        <v>0</v>
      </c>
      <c r="O163" s="16">
        <v>0</v>
      </c>
      <c r="P163" s="16"/>
      <c r="Q163" s="16">
        <v>1.45348837209302E-3</v>
      </c>
      <c r="R163" s="16"/>
      <c r="S163" s="16">
        <v>1.27064803049555E-3</v>
      </c>
      <c r="T163" s="16"/>
      <c r="U163" s="16">
        <v>1.6583747927031501E-3</v>
      </c>
      <c r="V163" s="16"/>
      <c r="W163" s="16">
        <v>0</v>
      </c>
      <c r="X163" s="16"/>
      <c r="Y163" s="16">
        <v>0</v>
      </c>
      <c r="Z163" s="16">
        <v>3.7878787878787902E-3</v>
      </c>
      <c r="AA163" s="16">
        <v>0</v>
      </c>
      <c r="AB163" s="16">
        <v>0</v>
      </c>
      <c r="AC163" s="16"/>
      <c r="AD163" s="16">
        <v>0</v>
      </c>
      <c r="AE163" s="16">
        <v>0</v>
      </c>
      <c r="AF163" s="16">
        <v>0</v>
      </c>
      <c r="AG163" s="16">
        <v>0</v>
      </c>
      <c r="AH163" s="16">
        <v>0</v>
      </c>
      <c r="AI163" s="16">
        <v>1.1904761904761901E-2</v>
      </c>
      <c r="AJ163" s="16">
        <v>0</v>
      </c>
      <c r="AK163" s="16"/>
      <c r="AL163" s="16">
        <v>0</v>
      </c>
      <c r="AM163" s="16">
        <v>0</v>
      </c>
      <c r="AN163" s="16">
        <v>0</v>
      </c>
      <c r="AO163" s="16">
        <v>7.1942446043165497E-3</v>
      </c>
      <c r="AP163" s="16">
        <v>0</v>
      </c>
      <c r="AQ163" s="16">
        <v>0</v>
      </c>
      <c r="AR163" s="16">
        <v>0</v>
      </c>
      <c r="AS163" s="16">
        <v>0</v>
      </c>
      <c r="AT163" s="16">
        <v>0</v>
      </c>
      <c r="AU163" s="16">
        <v>0</v>
      </c>
      <c r="AV163" s="16">
        <v>0</v>
      </c>
      <c r="AW163" s="16">
        <v>0</v>
      </c>
    </row>
    <row r="164" spans="2:49" x14ac:dyDescent="0.35">
      <c r="B164" t="s">
        <v>189</v>
      </c>
      <c r="C164" s="16">
        <v>1.230012300123E-3</v>
      </c>
      <c r="D164" s="16">
        <v>0</v>
      </c>
      <c r="E164" s="16">
        <v>0</v>
      </c>
      <c r="F164" s="16">
        <v>0</v>
      </c>
      <c r="G164" s="16">
        <v>0</v>
      </c>
      <c r="H164" s="16">
        <v>0</v>
      </c>
      <c r="I164" s="16">
        <v>0</v>
      </c>
      <c r="J164" s="16">
        <v>0</v>
      </c>
      <c r="K164" s="16">
        <v>0</v>
      </c>
      <c r="L164" s="16">
        <v>1.2500000000000001E-2</v>
      </c>
      <c r="M164" s="16">
        <v>0</v>
      </c>
      <c r="N164" s="16">
        <v>0</v>
      </c>
      <c r="O164" s="16">
        <v>0</v>
      </c>
      <c r="P164" s="16"/>
      <c r="Q164" s="16">
        <v>1.45348837209302E-3</v>
      </c>
      <c r="R164" s="16"/>
      <c r="S164" s="16">
        <v>1.27064803049555E-3</v>
      </c>
      <c r="T164" s="16"/>
      <c r="U164" s="16">
        <v>1.6583747927031501E-3</v>
      </c>
      <c r="V164" s="16"/>
      <c r="W164" s="16">
        <v>0</v>
      </c>
      <c r="X164" s="16"/>
      <c r="Y164" s="16">
        <v>0</v>
      </c>
      <c r="Z164" s="16">
        <v>3.7878787878787902E-3</v>
      </c>
      <c r="AA164" s="16">
        <v>0</v>
      </c>
      <c r="AB164" s="16">
        <v>0</v>
      </c>
      <c r="AC164" s="16"/>
      <c r="AD164" s="16">
        <v>0</v>
      </c>
      <c r="AE164" s="16">
        <v>0</v>
      </c>
      <c r="AF164" s="16">
        <v>0</v>
      </c>
      <c r="AG164" s="16">
        <v>0</v>
      </c>
      <c r="AH164" s="16">
        <v>0</v>
      </c>
      <c r="AI164" s="16">
        <v>0</v>
      </c>
      <c r="AJ164" s="16">
        <v>1.0869565217391301E-2</v>
      </c>
      <c r="AK164" s="16"/>
      <c r="AL164" s="16">
        <v>0</v>
      </c>
      <c r="AM164" s="16">
        <v>0</v>
      </c>
      <c r="AN164" s="16">
        <v>0</v>
      </c>
      <c r="AO164" s="16">
        <v>7.1942446043165497E-3</v>
      </c>
      <c r="AP164" s="16">
        <v>0</v>
      </c>
      <c r="AQ164" s="16">
        <v>0</v>
      </c>
      <c r="AR164" s="16">
        <v>0</v>
      </c>
      <c r="AS164" s="16">
        <v>0</v>
      </c>
      <c r="AT164" s="16">
        <v>0</v>
      </c>
      <c r="AU164" s="16">
        <v>0</v>
      </c>
      <c r="AV164" s="16">
        <v>0</v>
      </c>
      <c r="AW164" s="16">
        <v>0</v>
      </c>
    </row>
    <row r="165" spans="2:49" x14ac:dyDescent="0.35">
      <c r="B165" t="s">
        <v>51</v>
      </c>
      <c r="C165" s="16">
        <v>1.230012300123E-3</v>
      </c>
      <c r="D165" s="16">
        <v>0</v>
      </c>
      <c r="E165" s="16">
        <v>7.4626865671641798E-3</v>
      </c>
      <c r="F165" s="16">
        <v>0</v>
      </c>
      <c r="G165" s="16">
        <v>0</v>
      </c>
      <c r="H165" s="16">
        <v>0</v>
      </c>
      <c r="I165" s="16">
        <v>0</v>
      </c>
      <c r="J165" s="16">
        <v>0</v>
      </c>
      <c r="K165" s="16">
        <v>0</v>
      </c>
      <c r="L165" s="16">
        <v>0</v>
      </c>
      <c r="M165" s="16">
        <v>0</v>
      </c>
      <c r="N165" s="16">
        <v>0</v>
      </c>
      <c r="O165" s="16">
        <v>0</v>
      </c>
      <c r="P165" s="16"/>
      <c r="Q165" s="16">
        <v>1.45348837209302E-3</v>
      </c>
      <c r="R165" s="16"/>
      <c r="S165" s="16">
        <v>1.27064803049555E-3</v>
      </c>
      <c r="T165" s="16"/>
      <c r="U165" s="16">
        <v>1.6583747927031501E-3</v>
      </c>
      <c r="V165" s="16"/>
      <c r="W165" s="16">
        <v>8.1300813008130107E-3</v>
      </c>
      <c r="X165" s="16"/>
      <c r="Y165" s="16">
        <v>0</v>
      </c>
      <c r="Z165" s="16">
        <v>3.7878787878787902E-3</v>
      </c>
      <c r="AA165" s="16">
        <v>0</v>
      </c>
      <c r="AB165" s="16">
        <v>0</v>
      </c>
      <c r="AC165" s="16"/>
      <c r="AD165" s="16">
        <v>0</v>
      </c>
      <c r="AE165" s="16">
        <v>0</v>
      </c>
      <c r="AF165" s="16">
        <v>0</v>
      </c>
      <c r="AG165" s="16">
        <v>0</v>
      </c>
      <c r="AH165" s="16">
        <v>0</v>
      </c>
      <c r="AI165" s="16">
        <v>0</v>
      </c>
      <c r="AJ165" s="16">
        <v>1.0869565217391301E-2</v>
      </c>
      <c r="AK165" s="16"/>
      <c r="AL165" s="16">
        <v>0</v>
      </c>
      <c r="AM165" s="16">
        <v>0</v>
      </c>
      <c r="AN165" s="16">
        <v>0</v>
      </c>
      <c r="AO165" s="16">
        <v>7.1942446043165497E-3</v>
      </c>
      <c r="AP165" s="16">
        <v>0</v>
      </c>
      <c r="AQ165" s="16">
        <v>0</v>
      </c>
      <c r="AR165" s="16">
        <v>0</v>
      </c>
      <c r="AS165" s="16">
        <v>0</v>
      </c>
      <c r="AT165" s="16">
        <v>0</v>
      </c>
      <c r="AU165" s="16">
        <v>0</v>
      </c>
      <c r="AV165" s="16">
        <v>0</v>
      </c>
      <c r="AW165" s="16">
        <v>0</v>
      </c>
    </row>
    <row r="166" spans="2:49" x14ac:dyDescent="0.35">
      <c r="B166" t="s">
        <v>190</v>
      </c>
      <c r="C166" s="16">
        <v>1.230012300123E-3</v>
      </c>
      <c r="D166" s="16">
        <v>0</v>
      </c>
      <c r="E166" s="16">
        <v>0</v>
      </c>
      <c r="F166" s="16">
        <v>0</v>
      </c>
      <c r="G166" s="16">
        <v>0</v>
      </c>
      <c r="H166" s="16">
        <v>0</v>
      </c>
      <c r="I166" s="16">
        <v>0</v>
      </c>
      <c r="J166" s="16">
        <v>0</v>
      </c>
      <c r="K166" s="16">
        <v>0</v>
      </c>
      <c r="L166" s="16">
        <v>1.2500000000000001E-2</v>
      </c>
      <c r="M166" s="16">
        <v>0</v>
      </c>
      <c r="N166" s="16">
        <v>0</v>
      </c>
      <c r="O166" s="16">
        <v>0</v>
      </c>
      <c r="P166" s="16"/>
      <c r="Q166" s="16">
        <v>1.45348837209302E-3</v>
      </c>
      <c r="R166" s="16"/>
      <c r="S166" s="16">
        <v>1.27064803049555E-3</v>
      </c>
      <c r="T166" s="16"/>
      <c r="U166" s="16">
        <v>1.6583747927031501E-3</v>
      </c>
      <c r="V166" s="16"/>
      <c r="W166" s="16">
        <v>0</v>
      </c>
      <c r="X166" s="16"/>
      <c r="Y166" s="16">
        <v>0</v>
      </c>
      <c r="Z166" s="16">
        <v>3.7878787878787902E-3</v>
      </c>
      <c r="AA166" s="16">
        <v>0</v>
      </c>
      <c r="AB166" s="16">
        <v>0</v>
      </c>
      <c r="AC166" s="16"/>
      <c r="AD166" s="16">
        <v>0</v>
      </c>
      <c r="AE166" s="16">
        <v>0</v>
      </c>
      <c r="AF166" s="16">
        <v>0</v>
      </c>
      <c r="AG166" s="16">
        <v>0</v>
      </c>
      <c r="AH166" s="16">
        <v>0</v>
      </c>
      <c r="AI166" s="16">
        <v>0</v>
      </c>
      <c r="AJ166" s="16">
        <v>1.0869565217391301E-2</v>
      </c>
      <c r="AK166" s="16"/>
      <c r="AL166" s="16">
        <v>0</v>
      </c>
      <c r="AM166" s="16">
        <v>0</v>
      </c>
      <c r="AN166" s="16">
        <v>0</v>
      </c>
      <c r="AO166" s="16">
        <v>7.1942446043165497E-3</v>
      </c>
      <c r="AP166" s="16">
        <v>0</v>
      </c>
      <c r="AQ166" s="16">
        <v>0</v>
      </c>
      <c r="AR166" s="16">
        <v>0</v>
      </c>
      <c r="AS166" s="16">
        <v>0</v>
      </c>
      <c r="AT166" s="16">
        <v>0</v>
      </c>
      <c r="AU166" s="16">
        <v>0</v>
      </c>
      <c r="AV166" s="16">
        <v>0</v>
      </c>
      <c r="AW166" s="16">
        <v>0</v>
      </c>
    </row>
    <row r="167" spans="2:49" x14ac:dyDescent="0.35">
      <c r="B167" t="s">
        <v>191</v>
      </c>
      <c r="C167" s="16">
        <v>1.230012300123E-3</v>
      </c>
      <c r="D167" s="16">
        <v>0</v>
      </c>
      <c r="E167" s="16">
        <v>0</v>
      </c>
      <c r="F167" s="16">
        <v>8.4033613445378096E-3</v>
      </c>
      <c r="G167" s="16">
        <v>0</v>
      </c>
      <c r="H167" s="16">
        <v>0</v>
      </c>
      <c r="I167" s="16">
        <v>0</v>
      </c>
      <c r="J167" s="16">
        <v>0</v>
      </c>
      <c r="K167" s="16">
        <v>0</v>
      </c>
      <c r="L167" s="16">
        <v>0</v>
      </c>
      <c r="M167" s="16">
        <v>0</v>
      </c>
      <c r="N167" s="16">
        <v>0</v>
      </c>
      <c r="O167" s="16">
        <v>0</v>
      </c>
      <c r="P167" s="16"/>
      <c r="Q167" s="16">
        <v>1.45348837209302E-3</v>
      </c>
      <c r="R167" s="16"/>
      <c r="S167" s="16">
        <v>1.27064803049555E-3</v>
      </c>
      <c r="T167" s="16"/>
      <c r="U167" s="16">
        <v>1.6583747927031501E-3</v>
      </c>
      <c r="V167" s="16"/>
      <c r="W167" s="16">
        <v>8.1300813008130107E-3</v>
      </c>
      <c r="X167" s="16"/>
      <c r="Y167" s="16">
        <v>0</v>
      </c>
      <c r="Z167" s="16">
        <v>0</v>
      </c>
      <c r="AA167" s="16">
        <v>2.7777777777777801E-2</v>
      </c>
      <c r="AB167" s="16">
        <v>0</v>
      </c>
      <c r="AC167" s="16"/>
      <c r="AD167" s="16">
        <v>0</v>
      </c>
      <c r="AE167" s="16">
        <v>0</v>
      </c>
      <c r="AF167" s="16">
        <v>0</v>
      </c>
      <c r="AG167" s="16">
        <v>0</v>
      </c>
      <c r="AH167" s="16">
        <v>0</v>
      </c>
      <c r="AI167" s="16">
        <v>0</v>
      </c>
      <c r="AJ167" s="16">
        <v>1.0869565217391301E-2</v>
      </c>
      <c r="AK167" s="16"/>
      <c r="AL167" s="16">
        <v>0</v>
      </c>
      <c r="AM167" s="16">
        <v>0</v>
      </c>
      <c r="AN167" s="16">
        <v>0</v>
      </c>
      <c r="AO167" s="16">
        <v>7.1942446043165497E-3</v>
      </c>
      <c r="AP167" s="16">
        <v>0</v>
      </c>
      <c r="AQ167" s="16">
        <v>0</v>
      </c>
      <c r="AR167" s="16">
        <v>0</v>
      </c>
      <c r="AS167" s="16">
        <v>0</v>
      </c>
      <c r="AT167" s="16">
        <v>0</v>
      </c>
      <c r="AU167" s="16">
        <v>0</v>
      </c>
      <c r="AV167" s="16">
        <v>0</v>
      </c>
      <c r="AW167" s="16">
        <v>0</v>
      </c>
    </row>
    <row r="168" spans="2:49" x14ac:dyDescent="0.35">
      <c r="B168" t="s">
        <v>192</v>
      </c>
      <c r="C168" s="16">
        <v>1.230012300123E-3</v>
      </c>
      <c r="D168" s="16">
        <v>0</v>
      </c>
      <c r="E168" s="16">
        <v>0</v>
      </c>
      <c r="F168" s="16">
        <v>0</v>
      </c>
      <c r="G168" s="16">
        <v>0</v>
      </c>
      <c r="H168" s="16">
        <v>0</v>
      </c>
      <c r="I168" s="16">
        <v>0</v>
      </c>
      <c r="J168" s="16">
        <v>0</v>
      </c>
      <c r="K168" s="16">
        <v>0</v>
      </c>
      <c r="L168" s="16">
        <v>0</v>
      </c>
      <c r="M168" s="16">
        <v>0</v>
      </c>
      <c r="N168" s="16">
        <v>3.03030303030303E-2</v>
      </c>
      <c r="O168" s="16">
        <v>0</v>
      </c>
      <c r="P168" s="16"/>
      <c r="Q168" s="16">
        <v>1.45348837209302E-3</v>
      </c>
      <c r="R168" s="16"/>
      <c r="S168" s="16">
        <v>1.27064803049555E-3</v>
      </c>
      <c r="T168" s="16"/>
      <c r="U168" s="16">
        <v>1.6583747927031501E-3</v>
      </c>
      <c r="V168" s="16"/>
      <c r="W168" s="16">
        <v>0</v>
      </c>
      <c r="X168" s="16"/>
      <c r="Y168" s="16">
        <v>0</v>
      </c>
      <c r="Z168" s="16">
        <v>3.7878787878787902E-3</v>
      </c>
      <c r="AA168" s="16">
        <v>0</v>
      </c>
      <c r="AB168" s="16">
        <v>0</v>
      </c>
      <c r="AC168" s="16"/>
      <c r="AD168" s="16">
        <v>0</v>
      </c>
      <c r="AE168" s="16">
        <v>0</v>
      </c>
      <c r="AF168" s="16">
        <v>0</v>
      </c>
      <c r="AG168" s="16">
        <v>0</v>
      </c>
      <c r="AH168" s="16">
        <v>0</v>
      </c>
      <c r="AI168" s="16">
        <v>0</v>
      </c>
      <c r="AJ168" s="16">
        <v>1.0869565217391301E-2</v>
      </c>
      <c r="AK168" s="16"/>
      <c r="AL168" s="16">
        <v>0</v>
      </c>
      <c r="AM168" s="16">
        <v>0</v>
      </c>
      <c r="AN168" s="16">
        <v>0</v>
      </c>
      <c r="AO168" s="16">
        <v>7.1942446043165497E-3</v>
      </c>
      <c r="AP168" s="16">
        <v>0</v>
      </c>
      <c r="AQ168" s="16">
        <v>0</v>
      </c>
      <c r="AR168" s="16">
        <v>0</v>
      </c>
      <c r="AS168" s="16">
        <v>0</v>
      </c>
      <c r="AT168" s="16">
        <v>0</v>
      </c>
      <c r="AU168" s="16">
        <v>0</v>
      </c>
      <c r="AV168" s="16">
        <v>0</v>
      </c>
      <c r="AW168" s="16">
        <v>0</v>
      </c>
    </row>
    <row r="169" spans="2:49" x14ac:dyDescent="0.35">
      <c r="B169" t="s">
        <v>193</v>
      </c>
      <c r="C169" s="16">
        <v>1.230012300123E-3</v>
      </c>
      <c r="D169" s="16">
        <v>0</v>
      </c>
      <c r="E169" s="16">
        <v>7.4626865671641798E-3</v>
      </c>
      <c r="F169" s="16">
        <v>0</v>
      </c>
      <c r="G169" s="16">
        <v>0</v>
      </c>
      <c r="H169" s="16">
        <v>0</v>
      </c>
      <c r="I169" s="16">
        <v>0</v>
      </c>
      <c r="J169" s="16">
        <v>0</v>
      </c>
      <c r="K169" s="16">
        <v>0</v>
      </c>
      <c r="L169" s="16">
        <v>0</v>
      </c>
      <c r="M169" s="16">
        <v>0</v>
      </c>
      <c r="N169" s="16">
        <v>0</v>
      </c>
      <c r="O169" s="16">
        <v>0</v>
      </c>
      <c r="P169" s="16"/>
      <c r="Q169" s="16">
        <v>1.45348837209302E-3</v>
      </c>
      <c r="R169" s="16"/>
      <c r="S169" s="16">
        <v>1.27064803049555E-3</v>
      </c>
      <c r="T169" s="16"/>
      <c r="U169" s="16">
        <v>1.6583747927031501E-3</v>
      </c>
      <c r="V169" s="16"/>
      <c r="W169" s="16">
        <v>0</v>
      </c>
      <c r="X169" s="16"/>
      <c r="Y169" s="16">
        <v>1.9841269841269801E-3</v>
      </c>
      <c r="Z169" s="16">
        <v>0</v>
      </c>
      <c r="AA169" s="16">
        <v>0</v>
      </c>
      <c r="AB169" s="16">
        <v>0</v>
      </c>
      <c r="AC169" s="16"/>
      <c r="AD169" s="16">
        <v>6.8493150684931503E-3</v>
      </c>
      <c r="AE169" s="16">
        <v>0</v>
      </c>
      <c r="AF169" s="16">
        <v>0</v>
      </c>
      <c r="AG169" s="16">
        <v>0</v>
      </c>
      <c r="AH169" s="16">
        <v>0</v>
      </c>
      <c r="AI169" s="16">
        <v>0</v>
      </c>
      <c r="AJ169" s="16">
        <v>0</v>
      </c>
      <c r="AK169" s="16"/>
      <c r="AL169" s="16">
        <v>0</v>
      </c>
      <c r="AM169" s="16">
        <v>0</v>
      </c>
      <c r="AN169" s="16">
        <v>0</v>
      </c>
      <c r="AO169" s="16">
        <v>7.1942446043165497E-3</v>
      </c>
      <c r="AP169" s="16">
        <v>0</v>
      </c>
      <c r="AQ169" s="16">
        <v>0</v>
      </c>
      <c r="AR169" s="16">
        <v>0</v>
      </c>
      <c r="AS169" s="16">
        <v>0</v>
      </c>
      <c r="AT169" s="16">
        <v>0</v>
      </c>
      <c r="AU169" s="16">
        <v>0</v>
      </c>
      <c r="AV169" s="16">
        <v>0</v>
      </c>
      <c r="AW169" s="16">
        <v>0</v>
      </c>
    </row>
    <row r="170" spans="2:49" x14ac:dyDescent="0.35">
      <c r="B170" t="s">
        <v>194</v>
      </c>
      <c r="C170" s="16">
        <v>1.230012300123E-3</v>
      </c>
      <c r="D170" s="16">
        <v>0</v>
      </c>
      <c r="E170" s="16">
        <v>7.4626865671641798E-3</v>
      </c>
      <c r="F170" s="16">
        <v>0</v>
      </c>
      <c r="G170" s="16">
        <v>0</v>
      </c>
      <c r="H170" s="16">
        <v>0</v>
      </c>
      <c r="I170" s="16">
        <v>0</v>
      </c>
      <c r="J170" s="16">
        <v>0</v>
      </c>
      <c r="K170" s="16">
        <v>0</v>
      </c>
      <c r="L170" s="16">
        <v>0</v>
      </c>
      <c r="M170" s="16">
        <v>0</v>
      </c>
      <c r="N170" s="16">
        <v>0</v>
      </c>
      <c r="O170" s="16">
        <v>0</v>
      </c>
      <c r="P170" s="16"/>
      <c r="Q170" s="16">
        <v>1.45348837209302E-3</v>
      </c>
      <c r="R170" s="16"/>
      <c r="S170" s="16">
        <v>1.27064803049555E-3</v>
      </c>
      <c r="T170" s="16"/>
      <c r="U170" s="16">
        <v>1.6583747927031501E-3</v>
      </c>
      <c r="V170" s="16"/>
      <c r="W170" s="16">
        <v>0</v>
      </c>
      <c r="X170" s="16"/>
      <c r="Y170" s="16">
        <v>0</v>
      </c>
      <c r="Z170" s="16">
        <v>3.7878787878787902E-3</v>
      </c>
      <c r="AA170" s="16">
        <v>0</v>
      </c>
      <c r="AB170" s="16">
        <v>0</v>
      </c>
      <c r="AC170" s="16"/>
      <c r="AD170" s="16">
        <v>6.8493150684931503E-3</v>
      </c>
      <c r="AE170" s="16">
        <v>0</v>
      </c>
      <c r="AF170" s="16">
        <v>0</v>
      </c>
      <c r="AG170" s="16">
        <v>0</v>
      </c>
      <c r="AH170" s="16">
        <v>0</v>
      </c>
      <c r="AI170" s="16">
        <v>0</v>
      </c>
      <c r="AJ170" s="16">
        <v>0</v>
      </c>
      <c r="AK170" s="16"/>
      <c r="AL170" s="16">
        <v>0</v>
      </c>
      <c r="AM170" s="16">
        <v>7.8740157480314994E-3</v>
      </c>
      <c r="AN170" s="16">
        <v>0</v>
      </c>
      <c r="AO170" s="16">
        <v>0</v>
      </c>
      <c r="AP170" s="16">
        <v>0</v>
      </c>
      <c r="AQ170" s="16">
        <v>0</v>
      </c>
      <c r="AR170" s="16">
        <v>0</v>
      </c>
      <c r="AS170" s="16">
        <v>0</v>
      </c>
      <c r="AT170" s="16">
        <v>0</v>
      </c>
      <c r="AU170" s="16">
        <v>0</v>
      </c>
      <c r="AV170" s="16">
        <v>0</v>
      </c>
      <c r="AW170" s="16">
        <v>0</v>
      </c>
    </row>
    <row r="171" spans="2:49" x14ac:dyDescent="0.35">
      <c r="B171" t="s">
        <v>195</v>
      </c>
      <c r="C171" s="16">
        <v>1.230012300123E-3</v>
      </c>
      <c r="D171" s="16">
        <v>0</v>
      </c>
      <c r="E171" s="16">
        <v>0</v>
      </c>
      <c r="F171" s="16">
        <v>0</v>
      </c>
      <c r="G171" s="16">
        <v>0</v>
      </c>
      <c r="H171" s="16">
        <v>0</v>
      </c>
      <c r="I171" s="16">
        <v>0</v>
      </c>
      <c r="J171" s="16">
        <v>0</v>
      </c>
      <c r="K171" s="16">
        <v>0</v>
      </c>
      <c r="L171" s="16">
        <v>1.2500000000000001E-2</v>
      </c>
      <c r="M171" s="16">
        <v>0</v>
      </c>
      <c r="N171" s="16">
        <v>0</v>
      </c>
      <c r="O171" s="16">
        <v>0</v>
      </c>
      <c r="P171" s="16"/>
      <c r="Q171" s="16">
        <v>1.45348837209302E-3</v>
      </c>
      <c r="R171" s="16"/>
      <c r="S171" s="16">
        <v>1.27064803049555E-3</v>
      </c>
      <c r="T171" s="16"/>
      <c r="U171" s="16">
        <v>1.6583747927031501E-3</v>
      </c>
      <c r="V171" s="16"/>
      <c r="W171" s="16">
        <v>0</v>
      </c>
      <c r="X171" s="16"/>
      <c r="Y171" s="16">
        <v>0</v>
      </c>
      <c r="Z171" s="16">
        <v>3.7878787878787902E-3</v>
      </c>
      <c r="AA171" s="16">
        <v>0</v>
      </c>
      <c r="AB171" s="16">
        <v>0</v>
      </c>
      <c r="AC171" s="16"/>
      <c r="AD171" s="16">
        <v>0</v>
      </c>
      <c r="AE171" s="16">
        <v>0</v>
      </c>
      <c r="AF171" s="16">
        <v>0</v>
      </c>
      <c r="AG171" s="16">
        <v>5.5555555555555601E-3</v>
      </c>
      <c r="AH171" s="16">
        <v>0</v>
      </c>
      <c r="AI171" s="16">
        <v>0</v>
      </c>
      <c r="AJ171" s="16">
        <v>0</v>
      </c>
      <c r="AK171" s="16"/>
      <c r="AL171" s="16">
        <v>0</v>
      </c>
      <c r="AM171" s="16">
        <v>7.8740157480314994E-3</v>
      </c>
      <c r="AN171" s="16">
        <v>0</v>
      </c>
      <c r="AO171" s="16">
        <v>0</v>
      </c>
      <c r="AP171" s="16">
        <v>0</v>
      </c>
      <c r="AQ171" s="16">
        <v>0</v>
      </c>
      <c r="AR171" s="16">
        <v>0</v>
      </c>
      <c r="AS171" s="16">
        <v>0</v>
      </c>
      <c r="AT171" s="16">
        <v>0</v>
      </c>
      <c r="AU171" s="16">
        <v>0</v>
      </c>
      <c r="AV171" s="16">
        <v>0</v>
      </c>
      <c r="AW171" s="16">
        <v>0</v>
      </c>
    </row>
    <row r="172" spans="2:49" x14ac:dyDescent="0.35">
      <c r="B172" t="s">
        <v>196</v>
      </c>
      <c r="C172" s="16">
        <v>1.230012300123E-3</v>
      </c>
      <c r="D172" s="16">
        <v>0</v>
      </c>
      <c r="E172" s="16">
        <v>0</v>
      </c>
      <c r="F172" s="16">
        <v>0</v>
      </c>
      <c r="G172" s="16">
        <v>1.6666666666666701E-2</v>
      </c>
      <c r="H172" s="16">
        <v>0</v>
      </c>
      <c r="I172" s="16">
        <v>0</v>
      </c>
      <c r="J172" s="16">
        <v>0</v>
      </c>
      <c r="K172" s="16">
        <v>0</v>
      </c>
      <c r="L172" s="16">
        <v>0</v>
      </c>
      <c r="M172" s="16">
        <v>0</v>
      </c>
      <c r="N172" s="16">
        <v>0</v>
      </c>
      <c r="O172" s="16">
        <v>0</v>
      </c>
      <c r="P172" s="16"/>
      <c r="Q172" s="16">
        <v>1.45348837209302E-3</v>
      </c>
      <c r="R172" s="16"/>
      <c r="S172" s="16">
        <v>1.27064803049555E-3</v>
      </c>
      <c r="T172" s="16"/>
      <c r="U172" s="16">
        <v>1.6583747927031501E-3</v>
      </c>
      <c r="V172" s="16"/>
      <c r="W172" s="16">
        <v>0</v>
      </c>
      <c r="X172" s="16"/>
      <c r="Y172" s="16">
        <v>1.9841269841269801E-3</v>
      </c>
      <c r="Z172" s="16">
        <v>0</v>
      </c>
      <c r="AA172" s="16">
        <v>0</v>
      </c>
      <c r="AB172" s="16">
        <v>0</v>
      </c>
      <c r="AC172" s="16"/>
      <c r="AD172" s="16">
        <v>0</v>
      </c>
      <c r="AE172" s="16">
        <v>0</v>
      </c>
      <c r="AF172" s="16">
        <v>0</v>
      </c>
      <c r="AG172" s="16">
        <v>5.5555555555555601E-3</v>
      </c>
      <c r="AH172" s="16">
        <v>0</v>
      </c>
      <c r="AI172" s="16">
        <v>0</v>
      </c>
      <c r="AJ172" s="16">
        <v>0</v>
      </c>
      <c r="AK172" s="16"/>
      <c r="AL172" s="16">
        <v>0</v>
      </c>
      <c r="AM172" s="16">
        <v>7.8740157480314994E-3</v>
      </c>
      <c r="AN172" s="16">
        <v>0</v>
      </c>
      <c r="AO172" s="16">
        <v>0</v>
      </c>
      <c r="AP172" s="16">
        <v>0</v>
      </c>
      <c r="AQ172" s="16">
        <v>0</v>
      </c>
      <c r="AR172" s="16">
        <v>0</v>
      </c>
      <c r="AS172" s="16">
        <v>0</v>
      </c>
      <c r="AT172" s="16">
        <v>0</v>
      </c>
      <c r="AU172" s="16">
        <v>0</v>
      </c>
      <c r="AV172" s="16">
        <v>0</v>
      </c>
      <c r="AW172" s="16">
        <v>0</v>
      </c>
    </row>
    <row r="173" spans="2:49" x14ac:dyDescent="0.35">
      <c r="B173" t="s">
        <v>197</v>
      </c>
      <c r="C173" s="16">
        <v>1.230012300123E-3</v>
      </c>
      <c r="D173" s="16">
        <v>0</v>
      </c>
      <c r="E173" s="16">
        <v>0</v>
      </c>
      <c r="F173" s="16">
        <v>0</v>
      </c>
      <c r="G173" s="16">
        <v>0</v>
      </c>
      <c r="H173" s="16">
        <v>0</v>
      </c>
      <c r="I173" s="16">
        <v>0</v>
      </c>
      <c r="J173" s="16">
        <v>1.63934426229508E-2</v>
      </c>
      <c r="K173" s="16">
        <v>0</v>
      </c>
      <c r="L173" s="16">
        <v>0</v>
      </c>
      <c r="M173" s="16">
        <v>0</v>
      </c>
      <c r="N173" s="16">
        <v>0</v>
      </c>
      <c r="O173" s="16">
        <v>0</v>
      </c>
      <c r="P173" s="16"/>
      <c r="Q173" s="16">
        <v>1.45348837209302E-3</v>
      </c>
      <c r="R173" s="16"/>
      <c r="S173" s="16">
        <v>1.27064803049555E-3</v>
      </c>
      <c r="T173" s="16"/>
      <c r="U173" s="16">
        <v>1.6583747927031501E-3</v>
      </c>
      <c r="V173" s="16"/>
      <c r="W173" s="16">
        <v>0</v>
      </c>
      <c r="X173" s="16"/>
      <c r="Y173" s="16">
        <v>1.9841269841269801E-3</v>
      </c>
      <c r="Z173" s="16">
        <v>0</v>
      </c>
      <c r="AA173" s="16">
        <v>0</v>
      </c>
      <c r="AB173" s="16">
        <v>0</v>
      </c>
      <c r="AC173" s="16"/>
      <c r="AD173" s="16">
        <v>0</v>
      </c>
      <c r="AE173" s="16">
        <v>0</v>
      </c>
      <c r="AF173" s="16">
        <v>0</v>
      </c>
      <c r="AG173" s="16">
        <v>0</v>
      </c>
      <c r="AH173" s="16">
        <v>8.1300813008130107E-3</v>
      </c>
      <c r="AI173" s="16">
        <v>0</v>
      </c>
      <c r="AJ173" s="16">
        <v>0</v>
      </c>
      <c r="AK173" s="16"/>
      <c r="AL173" s="16">
        <v>0</v>
      </c>
      <c r="AM173" s="16">
        <v>7.8740157480314994E-3</v>
      </c>
      <c r="AN173" s="16">
        <v>0</v>
      </c>
      <c r="AO173" s="16">
        <v>0</v>
      </c>
      <c r="AP173" s="16">
        <v>0</v>
      </c>
      <c r="AQ173" s="16">
        <v>0</v>
      </c>
      <c r="AR173" s="16">
        <v>0</v>
      </c>
      <c r="AS173" s="16">
        <v>0</v>
      </c>
      <c r="AT173" s="16">
        <v>0</v>
      </c>
      <c r="AU173" s="16">
        <v>0</v>
      </c>
      <c r="AV173" s="16">
        <v>0</v>
      </c>
      <c r="AW173" s="16">
        <v>0</v>
      </c>
    </row>
    <row r="174" spans="2:49" x14ac:dyDescent="0.35">
      <c r="B174" t="s">
        <v>198</v>
      </c>
      <c r="C174" s="16">
        <v>1.230012300123E-3</v>
      </c>
      <c r="D174" s="16">
        <v>0</v>
      </c>
      <c r="E174" s="16">
        <v>7.4626865671641798E-3</v>
      </c>
      <c r="F174" s="16">
        <v>0</v>
      </c>
      <c r="G174" s="16">
        <v>0</v>
      </c>
      <c r="H174" s="16">
        <v>0</v>
      </c>
      <c r="I174" s="16">
        <v>0</v>
      </c>
      <c r="J174" s="16">
        <v>0</v>
      </c>
      <c r="K174" s="16">
        <v>0</v>
      </c>
      <c r="L174" s="16">
        <v>0</v>
      </c>
      <c r="M174" s="16">
        <v>0</v>
      </c>
      <c r="N174" s="16">
        <v>0</v>
      </c>
      <c r="O174" s="16">
        <v>0</v>
      </c>
      <c r="P174" s="16"/>
      <c r="Q174" s="16">
        <v>1.45348837209302E-3</v>
      </c>
      <c r="R174" s="16"/>
      <c r="S174" s="16">
        <v>1.27064803049555E-3</v>
      </c>
      <c r="T174" s="16"/>
      <c r="U174" s="16">
        <v>1.6583747927031501E-3</v>
      </c>
      <c r="V174" s="16"/>
      <c r="W174" s="16">
        <v>0</v>
      </c>
      <c r="X174" s="16"/>
      <c r="Y174" s="16">
        <v>0</v>
      </c>
      <c r="Z174" s="16">
        <v>3.7878787878787902E-3</v>
      </c>
      <c r="AA174" s="16">
        <v>0</v>
      </c>
      <c r="AB174" s="16">
        <v>0</v>
      </c>
      <c r="AC174" s="16"/>
      <c r="AD174" s="16">
        <v>0</v>
      </c>
      <c r="AE174" s="16">
        <v>0</v>
      </c>
      <c r="AF174" s="16">
        <v>1.02040816326531E-2</v>
      </c>
      <c r="AG174" s="16">
        <v>0</v>
      </c>
      <c r="AH174" s="16">
        <v>0</v>
      </c>
      <c r="AI174" s="16">
        <v>0</v>
      </c>
      <c r="AJ174" s="16">
        <v>0</v>
      </c>
      <c r="AK174" s="16"/>
      <c r="AL174" s="16">
        <v>0</v>
      </c>
      <c r="AM174" s="16">
        <v>7.8740157480314994E-3</v>
      </c>
      <c r="AN174" s="16">
        <v>0</v>
      </c>
      <c r="AO174" s="16">
        <v>0</v>
      </c>
      <c r="AP174" s="16">
        <v>0</v>
      </c>
      <c r="AQ174" s="16">
        <v>0</v>
      </c>
      <c r="AR174" s="16">
        <v>0</v>
      </c>
      <c r="AS174" s="16">
        <v>0</v>
      </c>
      <c r="AT174" s="16">
        <v>0</v>
      </c>
      <c r="AU174" s="16">
        <v>0</v>
      </c>
      <c r="AV174" s="16">
        <v>0</v>
      </c>
      <c r="AW174" s="16">
        <v>0</v>
      </c>
    </row>
    <row r="175" spans="2:49" x14ac:dyDescent="0.35">
      <c r="B175" t="s">
        <v>199</v>
      </c>
      <c r="C175" s="16">
        <v>1.230012300123E-3</v>
      </c>
      <c r="D175" s="16">
        <v>0</v>
      </c>
      <c r="E175" s="16">
        <v>0</v>
      </c>
      <c r="F175" s="16">
        <v>0</v>
      </c>
      <c r="G175" s="16">
        <v>1.6666666666666701E-2</v>
      </c>
      <c r="H175" s="16">
        <v>0</v>
      </c>
      <c r="I175" s="16">
        <v>0</v>
      </c>
      <c r="J175" s="16">
        <v>0</v>
      </c>
      <c r="K175" s="16">
        <v>0</v>
      </c>
      <c r="L175" s="16">
        <v>0</v>
      </c>
      <c r="M175" s="16">
        <v>0</v>
      </c>
      <c r="N175" s="16">
        <v>0</v>
      </c>
      <c r="O175" s="16">
        <v>0</v>
      </c>
      <c r="P175" s="16"/>
      <c r="Q175" s="16">
        <v>1.45348837209302E-3</v>
      </c>
      <c r="R175" s="16"/>
      <c r="S175" s="16">
        <v>1.27064803049555E-3</v>
      </c>
      <c r="T175" s="16"/>
      <c r="U175" s="16">
        <v>1.6583747927031501E-3</v>
      </c>
      <c r="V175" s="16"/>
      <c r="W175" s="16">
        <v>8.1300813008130107E-3</v>
      </c>
      <c r="X175" s="16"/>
      <c r="Y175" s="16">
        <v>1.9841269841269801E-3</v>
      </c>
      <c r="Z175" s="16">
        <v>0</v>
      </c>
      <c r="AA175" s="16">
        <v>0</v>
      </c>
      <c r="AB175" s="16">
        <v>0</v>
      </c>
      <c r="AC175" s="16"/>
      <c r="AD175" s="16">
        <v>6.8493150684931503E-3</v>
      </c>
      <c r="AE175" s="16">
        <v>0</v>
      </c>
      <c r="AF175" s="16">
        <v>0</v>
      </c>
      <c r="AG175" s="16">
        <v>0</v>
      </c>
      <c r="AH175" s="16">
        <v>0</v>
      </c>
      <c r="AI175" s="16">
        <v>0</v>
      </c>
      <c r="AJ175" s="16">
        <v>0</v>
      </c>
      <c r="AK175" s="16"/>
      <c r="AL175" s="16">
        <v>0</v>
      </c>
      <c r="AM175" s="16">
        <v>0</v>
      </c>
      <c r="AN175" s="16">
        <v>0</v>
      </c>
      <c r="AO175" s="16">
        <v>0</v>
      </c>
      <c r="AP175" s="16">
        <v>5.2631578947368397E-2</v>
      </c>
      <c r="AQ175" s="16">
        <v>0</v>
      </c>
      <c r="AR175" s="16">
        <v>0</v>
      </c>
      <c r="AS175" s="16">
        <v>0</v>
      </c>
      <c r="AT175" s="16">
        <v>0</v>
      </c>
      <c r="AU175" s="16">
        <v>0</v>
      </c>
      <c r="AV175" s="16">
        <v>0</v>
      </c>
      <c r="AW175" s="16">
        <v>0</v>
      </c>
    </row>
    <row r="176" spans="2:49" x14ac:dyDescent="0.35">
      <c r="B176" t="s">
        <v>200</v>
      </c>
      <c r="C176" s="16">
        <v>1.230012300123E-3</v>
      </c>
      <c r="D176" s="16">
        <v>0</v>
      </c>
      <c r="E176" s="16">
        <v>7.4626865671641798E-3</v>
      </c>
      <c r="F176" s="16">
        <v>0</v>
      </c>
      <c r="G176" s="16">
        <v>0</v>
      </c>
      <c r="H176" s="16">
        <v>0</v>
      </c>
      <c r="I176" s="16">
        <v>0</v>
      </c>
      <c r="J176" s="16">
        <v>0</v>
      </c>
      <c r="K176" s="16">
        <v>0</v>
      </c>
      <c r="L176" s="16">
        <v>0</v>
      </c>
      <c r="M176" s="16">
        <v>0</v>
      </c>
      <c r="N176" s="16">
        <v>0</v>
      </c>
      <c r="O176" s="16">
        <v>0</v>
      </c>
      <c r="P176" s="16"/>
      <c r="Q176" s="16">
        <v>1.45348837209302E-3</v>
      </c>
      <c r="R176" s="16"/>
      <c r="S176" s="16">
        <v>1.27064803049555E-3</v>
      </c>
      <c r="T176" s="16"/>
      <c r="U176" s="16">
        <v>1.6583747927031501E-3</v>
      </c>
      <c r="V176" s="16"/>
      <c r="W176" s="16">
        <v>0</v>
      </c>
      <c r="X176" s="16"/>
      <c r="Y176" s="16">
        <v>1.9841269841269801E-3</v>
      </c>
      <c r="Z176" s="16">
        <v>0</v>
      </c>
      <c r="AA176" s="16">
        <v>0</v>
      </c>
      <c r="AB176" s="16">
        <v>0</v>
      </c>
      <c r="AC176" s="16"/>
      <c r="AD176" s="16">
        <v>6.8493150684931503E-3</v>
      </c>
      <c r="AE176" s="16">
        <v>0</v>
      </c>
      <c r="AF176" s="16">
        <v>0</v>
      </c>
      <c r="AG176" s="16">
        <v>0</v>
      </c>
      <c r="AH176" s="16">
        <v>0</v>
      </c>
      <c r="AI176" s="16">
        <v>0</v>
      </c>
      <c r="AJ176" s="16">
        <v>0</v>
      </c>
      <c r="AK176" s="16"/>
      <c r="AL176" s="16">
        <v>0</v>
      </c>
      <c r="AM176" s="16">
        <v>0</v>
      </c>
      <c r="AN176" s="16">
        <v>0</v>
      </c>
      <c r="AO176" s="16">
        <v>0</v>
      </c>
      <c r="AP176" s="16">
        <v>5.2631578947368397E-2</v>
      </c>
      <c r="AQ176" s="16">
        <v>0</v>
      </c>
      <c r="AR176" s="16">
        <v>0</v>
      </c>
      <c r="AS176" s="16">
        <v>0</v>
      </c>
      <c r="AT176" s="16">
        <v>0</v>
      </c>
      <c r="AU176" s="16">
        <v>0</v>
      </c>
      <c r="AV176" s="16">
        <v>0</v>
      </c>
      <c r="AW176" s="16">
        <v>0</v>
      </c>
    </row>
    <row r="177" spans="2:49" x14ac:dyDescent="0.35">
      <c r="B177" t="s">
        <v>201</v>
      </c>
      <c r="C177" s="16">
        <v>1.230012300123E-3</v>
      </c>
      <c r="D177" s="16">
        <v>0</v>
      </c>
      <c r="E177" s="16">
        <v>0</v>
      </c>
      <c r="F177" s="16">
        <v>0</v>
      </c>
      <c r="G177" s="16">
        <v>0</v>
      </c>
      <c r="H177" s="16">
        <v>0</v>
      </c>
      <c r="I177" s="16">
        <v>0</v>
      </c>
      <c r="J177" s="16">
        <v>0</v>
      </c>
      <c r="K177" s="16">
        <v>0</v>
      </c>
      <c r="L177" s="16">
        <v>0</v>
      </c>
      <c r="M177" s="16">
        <v>0</v>
      </c>
      <c r="N177" s="16">
        <v>3.03030303030303E-2</v>
      </c>
      <c r="O177" s="16">
        <v>0</v>
      </c>
      <c r="P177" s="16"/>
      <c r="Q177" s="16">
        <v>1.45348837209302E-3</v>
      </c>
      <c r="R177" s="16"/>
      <c r="S177" s="16">
        <v>1.27064803049555E-3</v>
      </c>
      <c r="T177" s="16"/>
      <c r="U177" s="16">
        <v>1.6583747927031501E-3</v>
      </c>
      <c r="V177" s="16"/>
      <c r="W177" s="16">
        <v>0</v>
      </c>
      <c r="X177" s="16"/>
      <c r="Y177" s="16">
        <v>1.9841269841269801E-3</v>
      </c>
      <c r="Z177" s="16">
        <v>0</v>
      </c>
      <c r="AA177" s="16">
        <v>0</v>
      </c>
      <c r="AB177" s="16">
        <v>0</v>
      </c>
      <c r="AC177" s="16"/>
      <c r="AD177" s="16">
        <v>0</v>
      </c>
      <c r="AE177" s="16">
        <v>1.1111111111111099E-2</v>
      </c>
      <c r="AF177" s="16">
        <v>0</v>
      </c>
      <c r="AG177" s="16">
        <v>0</v>
      </c>
      <c r="AH177" s="16">
        <v>0</v>
      </c>
      <c r="AI177" s="16">
        <v>0</v>
      </c>
      <c r="AJ177" s="16">
        <v>0</v>
      </c>
      <c r="AK177" s="16"/>
      <c r="AL177" s="16">
        <v>0</v>
      </c>
      <c r="AM177" s="16">
        <v>0</v>
      </c>
      <c r="AN177" s="16">
        <v>0</v>
      </c>
      <c r="AO177" s="16">
        <v>0</v>
      </c>
      <c r="AP177" s="16">
        <v>5.2631578947368397E-2</v>
      </c>
      <c r="AQ177" s="16">
        <v>0</v>
      </c>
      <c r="AR177" s="16">
        <v>0</v>
      </c>
      <c r="AS177" s="16">
        <v>0</v>
      </c>
      <c r="AT177" s="16">
        <v>0</v>
      </c>
      <c r="AU177" s="16">
        <v>0</v>
      </c>
      <c r="AV177" s="16">
        <v>0</v>
      </c>
      <c r="AW177" s="16">
        <v>0</v>
      </c>
    </row>
    <row r="178" spans="2:49" x14ac:dyDescent="0.35">
      <c r="B178" t="s">
        <v>202</v>
      </c>
      <c r="C178" s="16">
        <v>1.230012300123E-3</v>
      </c>
      <c r="D178" s="16">
        <v>0</v>
      </c>
      <c r="E178" s="16">
        <v>0</v>
      </c>
      <c r="F178" s="16">
        <v>0</v>
      </c>
      <c r="G178" s="16">
        <v>0</v>
      </c>
      <c r="H178" s="16">
        <v>1.9230769230769201E-2</v>
      </c>
      <c r="I178" s="16">
        <v>0</v>
      </c>
      <c r="J178" s="16">
        <v>0</v>
      </c>
      <c r="K178" s="16">
        <v>0</v>
      </c>
      <c r="L178" s="16">
        <v>0</v>
      </c>
      <c r="M178" s="16">
        <v>0</v>
      </c>
      <c r="N178" s="16">
        <v>0</v>
      </c>
      <c r="O178" s="16">
        <v>0</v>
      </c>
      <c r="P178" s="16"/>
      <c r="Q178" s="16">
        <v>1.45348837209302E-3</v>
      </c>
      <c r="R178" s="16"/>
      <c r="S178" s="16">
        <v>1.27064803049555E-3</v>
      </c>
      <c r="T178" s="16"/>
      <c r="U178" s="16">
        <v>1.6583747927031501E-3</v>
      </c>
      <c r="V178" s="16"/>
      <c r="W178" s="16">
        <v>0</v>
      </c>
      <c r="X178" s="16"/>
      <c r="Y178" s="16">
        <v>1.9841269841269801E-3</v>
      </c>
      <c r="Z178" s="16">
        <v>0</v>
      </c>
      <c r="AA178" s="16">
        <v>0</v>
      </c>
      <c r="AB178" s="16">
        <v>0</v>
      </c>
      <c r="AC178" s="16"/>
      <c r="AD178" s="16">
        <v>0</v>
      </c>
      <c r="AE178" s="16">
        <v>1.1111111111111099E-2</v>
      </c>
      <c r="AF178" s="16">
        <v>0</v>
      </c>
      <c r="AG178" s="16">
        <v>0</v>
      </c>
      <c r="AH178" s="16">
        <v>0</v>
      </c>
      <c r="AI178" s="16">
        <v>0</v>
      </c>
      <c r="AJ178" s="16">
        <v>0</v>
      </c>
      <c r="AK178" s="16"/>
      <c r="AL178" s="16">
        <v>0</v>
      </c>
      <c r="AM178" s="16">
        <v>0</v>
      </c>
      <c r="AN178" s="16">
        <v>0</v>
      </c>
      <c r="AO178" s="16">
        <v>0</v>
      </c>
      <c r="AP178" s="16">
        <v>5.2631578947368397E-2</v>
      </c>
      <c r="AQ178" s="16">
        <v>0</v>
      </c>
      <c r="AR178" s="16">
        <v>0</v>
      </c>
      <c r="AS178" s="16">
        <v>0</v>
      </c>
      <c r="AT178" s="16">
        <v>0</v>
      </c>
      <c r="AU178" s="16">
        <v>0</v>
      </c>
      <c r="AV178" s="16">
        <v>0</v>
      </c>
      <c r="AW178" s="16">
        <v>0</v>
      </c>
    </row>
    <row r="179" spans="2:49" x14ac:dyDescent="0.35">
      <c r="B179" t="s">
        <v>203</v>
      </c>
      <c r="C179" s="16">
        <v>1.230012300123E-3</v>
      </c>
      <c r="D179" s="16">
        <v>0</v>
      </c>
      <c r="E179" s="16">
        <v>0</v>
      </c>
      <c r="F179" s="16">
        <v>8.4033613445378096E-3</v>
      </c>
      <c r="G179" s="16">
        <v>0</v>
      </c>
      <c r="H179" s="16">
        <v>0</v>
      </c>
      <c r="I179" s="16">
        <v>0</v>
      </c>
      <c r="J179" s="16">
        <v>0</v>
      </c>
      <c r="K179" s="16">
        <v>0</v>
      </c>
      <c r="L179" s="16">
        <v>0</v>
      </c>
      <c r="M179" s="16">
        <v>0</v>
      </c>
      <c r="N179" s="16">
        <v>0</v>
      </c>
      <c r="O179" s="16">
        <v>0</v>
      </c>
      <c r="P179" s="16"/>
      <c r="Q179" s="16">
        <v>1.45348837209302E-3</v>
      </c>
      <c r="R179" s="16"/>
      <c r="S179" s="16">
        <v>1.27064803049555E-3</v>
      </c>
      <c r="T179" s="16"/>
      <c r="U179" s="16">
        <v>1.6583747927031501E-3</v>
      </c>
      <c r="V179" s="16"/>
      <c r="W179" s="16">
        <v>0</v>
      </c>
      <c r="X179" s="16"/>
      <c r="Y179" s="16">
        <v>1.9841269841269801E-3</v>
      </c>
      <c r="Z179" s="16">
        <v>0</v>
      </c>
      <c r="AA179" s="16">
        <v>0</v>
      </c>
      <c r="AB179" s="16">
        <v>0</v>
      </c>
      <c r="AC179" s="16"/>
      <c r="AD179" s="16">
        <v>0</v>
      </c>
      <c r="AE179" s="16">
        <v>0</v>
      </c>
      <c r="AF179" s="16">
        <v>0</v>
      </c>
      <c r="AG179" s="16">
        <v>5.5555555555555601E-3</v>
      </c>
      <c r="AH179" s="16">
        <v>0</v>
      </c>
      <c r="AI179" s="16">
        <v>0</v>
      </c>
      <c r="AJ179" s="16">
        <v>0</v>
      </c>
      <c r="AK179" s="16"/>
      <c r="AL179" s="16">
        <v>0</v>
      </c>
      <c r="AM179" s="16">
        <v>0</v>
      </c>
      <c r="AN179" s="16">
        <v>0</v>
      </c>
      <c r="AO179" s="16">
        <v>0</v>
      </c>
      <c r="AP179" s="16">
        <v>5.2631578947368397E-2</v>
      </c>
      <c r="AQ179" s="16">
        <v>0</v>
      </c>
      <c r="AR179" s="16">
        <v>0</v>
      </c>
      <c r="AS179" s="16">
        <v>0</v>
      </c>
      <c r="AT179" s="16">
        <v>0</v>
      </c>
      <c r="AU179" s="16">
        <v>0</v>
      </c>
      <c r="AV179" s="16">
        <v>0</v>
      </c>
      <c r="AW179" s="16">
        <v>0</v>
      </c>
    </row>
    <row r="180" spans="2:49" x14ac:dyDescent="0.35">
      <c r="B180" t="s">
        <v>204</v>
      </c>
      <c r="C180" s="16">
        <v>1.230012300123E-3</v>
      </c>
      <c r="D180" s="16">
        <v>0</v>
      </c>
      <c r="E180" s="16">
        <v>0</v>
      </c>
      <c r="F180" s="16">
        <v>0</v>
      </c>
      <c r="G180" s="16">
        <v>1.6666666666666701E-2</v>
      </c>
      <c r="H180" s="16">
        <v>0</v>
      </c>
      <c r="I180" s="16">
        <v>0</v>
      </c>
      <c r="J180" s="16">
        <v>0</v>
      </c>
      <c r="K180" s="16">
        <v>0</v>
      </c>
      <c r="L180" s="16">
        <v>0</v>
      </c>
      <c r="M180" s="16">
        <v>0</v>
      </c>
      <c r="N180" s="16">
        <v>0</v>
      </c>
      <c r="O180" s="16">
        <v>0</v>
      </c>
      <c r="P180" s="16"/>
      <c r="Q180" s="16">
        <v>1.45348837209302E-3</v>
      </c>
      <c r="R180" s="16"/>
      <c r="S180" s="16">
        <v>1.27064803049555E-3</v>
      </c>
      <c r="T180" s="16"/>
      <c r="U180" s="16">
        <v>1.6583747927031501E-3</v>
      </c>
      <c r="V180" s="16"/>
      <c r="W180" s="16">
        <v>0</v>
      </c>
      <c r="X180" s="16"/>
      <c r="Y180" s="16">
        <v>1.9841269841269801E-3</v>
      </c>
      <c r="Z180" s="16">
        <v>0</v>
      </c>
      <c r="AA180" s="16">
        <v>0</v>
      </c>
      <c r="AB180" s="16">
        <v>0</v>
      </c>
      <c r="AC180" s="16"/>
      <c r="AD180" s="16">
        <v>0</v>
      </c>
      <c r="AE180" s="16">
        <v>0</v>
      </c>
      <c r="AF180" s="16">
        <v>0</v>
      </c>
      <c r="AG180" s="16">
        <v>5.5555555555555601E-3</v>
      </c>
      <c r="AH180" s="16">
        <v>0</v>
      </c>
      <c r="AI180" s="16">
        <v>0</v>
      </c>
      <c r="AJ180" s="16">
        <v>0</v>
      </c>
      <c r="AK180" s="16"/>
      <c r="AL180" s="16">
        <v>0</v>
      </c>
      <c r="AM180" s="16">
        <v>0</v>
      </c>
      <c r="AN180" s="16">
        <v>0</v>
      </c>
      <c r="AO180" s="16">
        <v>0</v>
      </c>
      <c r="AP180" s="16">
        <v>5.2631578947368397E-2</v>
      </c>
      <c r="AQ180" s="16">
        <v>0</v>
      </c>
      <c r="AR180" s="16">
        <v>0</v>
      </c>
      <c r="AS180" s="16">
        <v>0</v>
      </c>
      <c r="AT180" s="16">
        <v>0</v>
      </c>
      <c r="AU180" s="16">
        <v>0</v>
      </c>
      <c r="AV180" s="16">
        <v>0</v>
      </c>
      <c r="AW180" s="16">
        <v>0</v>
      </c>
    </row>
    <row r="181" spans="2:49" x14ac:dyDescent="0.35">
      <c r="B181" t="s">
        <v>205</v>
      </c>
      <c r="C181" s="16">
        <v>1.230012300123E-3</v>
      </c>
      <c r="D181" s="16">
        <v>0</v>
      </c>
      <c r="E181" s="16">
        <v>7.4626865671641798E-3</v>
      </c>
      <c r="F181" s="16">
        <v>0</v>
      </c>
      <c r="G181" s="16">
        <v>0</v>
      </c>
      <c r="H181" s="16">
        <v>0</v>
      </c>
      <c r="I181" s="16">
        <v>0</v>
      </c>
      <c r="J181" s="16">
        <v>0</v>
      </c>
      <c r="K181" s="16">
        <v>0</v>
      </c>
      <c r="L181" s="16">
        <v>0</v>
      </c>
      <c r="M181" s="16">
        <v>0</v>
      </c>
      <c r="N181" s="16">
        <v>0</v>
      </c>
      <c r="O181" s="16">
        <v>0</v>
      </c>
      <c r="P181" s="16"/>
      <c r="Q181" s="16">
        <v>1.45348837209302E-3</v>
      </c>
      <c r="R181" s="16"/>
      <c r="S181" s="16">
        <v>1.27064803049555E-3</v>
      </c>
      <c r="T181" s="16"/>
      <c r="U181" s="16">
        <v>1.6583747927031501E-3</v>
      </c>
      <c r="V181" s="16"/>
      <c r="W181" s="16">
        <v>0</v>
      </c>
      <c r="X181" s="16"/>
      <c r="Y181" s="16">
        <v>1.9841269841269801E-3</v>
      </c>
      <c r="Z181" s="16">
        <v>0</v>
      </c>
      <c r="AA181" s="16">
        <v>0</v>
      </c>
      <c r="AB181" s="16">
        <v>0</v>
      </c>
      <c r="AC181" s="16"/>
      <c r="AD181" s="16">
        <v>0</v>
      </c>
      <c r="AE181" s="16">
        <v>0</v>
      </c>
      <c r="AF181" s="16">
        <v>0</v>
      </c>
      <c r="AG181" s="16">
        <v>0</v>
      </c>
      <c r="AH181" s="16">
        <v>8.1300813008130107E-3</v>
      </c>
      <c r="AI181" s="16">
        <v>0</v>
      </c>
      <c r="AJ181" s="16">
        <v>0</v>
      </c>
      <c r="AK181" s="16"/>
      <c r="AL181" s="16">
        <v>0</v>
      </c>
      <c r="AM181" s="16">
        <v>0</v>
      </c>
      <c r="AN181" s="16">
        <v>0</v>
      </c>
      <c r="AO181" s="16">
        <v>0</v>
      </c>
      <c r="AP181" s="16">
        <v>5.2631578947368397E-2</v>
      </c>
      <c r="AQ181" s="16">
        <v>0</v>
      </c>
      <c r="AR181" s="16">
        <v>0</v>
      </c>
      <c r="AS181" s="16">
        <v>0</v>
      </c>
      <c r="AT181" s="16">
        <v>0</v>
      </c>
      <c r="AU181" s="16">
        <v>0</v>
      </c>
      <c r="AV181" s="16">
        <v>0</v>
      </c>
      <c r="AW181" s="16">
        <v>0</v>
      </c>
    </row>
    <row r="182" spans="2:49" x14ac:dyDescent="0.35">
      <c r="B182" t="s">
        <v>206</v>
      </c>
      <c r="C182" s="16">
        <v>1.230012300123E-3</v>
      </c>
      <c r="D182" s="16">
        <v>0</v>
      </c>
      <c r="E182" s="16">
        <v>0</v>
      </c>
      <c r="F182" s="16">
        <v>0</v>
      </c>
      <c r="G182" s="16">
        <v>0</v>
      </c>
      <c r="H182" s="16">
        <v>0</v>
      </c>
      <c r="I182" s="16">
        <v>0</v>
      </c>
      <c r="J182" s="16">
        <v>0</v>
      </c>
      <c r="K182" s="16">
        <v>0</v>
      </c>
      <c r="L182" s="16">
        <v>0</v>
      </c>
      <c r="M182" s="16">
        <v>1.4084507042253501E-2</v>
      </c>
      <c r="N182" s="16">
        <v>0</v>
      </c>
      <c r="O182" s="16">
        <v>0</v>
      </c>
      <c r="P182" s="16"/>
      <c r="Q182" s="16">
        <v>1.45348837209302E-3</v>
      </c>
      <c r="R182" s="16"/>
      <c r="S182" s="16">
        <v>1.27064803049555E-3</v>
      </c>
      <c r="T182" s="16"/>
      <c r="U182" s="16">
        <v>1.6583747927031501E-3</v>
      </c>
      <c r="V182" s="16"/>
      <c r="W182" s="16">
        <v>0</v>
      </c>
      <c r="X182" s="16"/>
      <c r="Y182" s="16">
        <v>1.9841269841269801E-3</v>
      </c>
      <c r="Z182" s="16">
        <v>0</v>
      </c>
      <c r="AA182" s="16">
        <v>0</v>
      </c>
      <c r="AB182" s="16">
        <v>0</v>
      </c>
      <c r="AC182" s="16"/>
      <c r="AD182" s="16">
        <v>0</v>
      </c>
      <c r="AE182" s="16">
        <v>0</v>
      </c>
      <c r="AF182" s="16">
        <v>0</v>
      </c>
      <c r="AG182" s="16">
        <v>0</v>
      </c>
      <c r="AH182" s="16">
        <v>8.1300813008130107E-3</v>
      </c>
      <c r="AI182" s="16">
        <v>0</v>
      </c>
      <c r="AJ182" s="16">
        <v>0</v>
      </c>
      <c r="AK182" s="16"/>
      <c r="AL182" s="16">
        <v>0</v>
      </c>
      <c r="AM182" s="16">
        <v>0</v>
      </c>
      <c r="AN182" s="16">
        <v>0</v>
      </c>
      <c r="AO182" s="16">
        <v>0</v>
      </c>
      <c r="AP182" s="16">
        <v>5.2631578947368397E-2</v>
      </c>
      <c r="AQ182" s="16">
        <v>0</v>
      </c>
      <c r="AR182" s="16">
        <v>0</v>
      </c>
      <c r="AS182" s="16">
        <v>0</v>
      </c>
      <c r="AT182" s="16">
        <v>0</v>
      </c>
      <c r="AU182" s="16">
        <v>0</v>
      </c>
      <c r="AV182" s="16">
        <v>0</v>
      </c>
      <c r="AW182" s="16">
        <v>0</v>
      </c>
    </row>
    <row r="183" spans="2:49" x14ac:dyDescent="0.35">
      <c r="B183" t="s">
        <v>207</v>
      </c>
      <c r="C183" s="16">
        <v>1.230012300123E-3</v>
      </c>
      <c r="D183" s="16">
        <v>0</v>
      </c>
      <c r="E183" s="16">
        <v>7.4626865671641798E-3</v>
      </c>
      <c r="F183" s="16">
        <v>0</v>
      </c>
      <c r="G183" s="16">
        <v>0</v>
      </c>
      <c r="H183" s="16">
        <v>0</v>
      </c>
      <c r="I183" s="16">
        <v>0</v>
      </c>
      <c r="J183" s="16">
        <v>0</v>
      </c>
      <c r="K183" s="16">
        <v>0</v>
      </c>
      <c r="L183" s="16">
        <v>0</v>
      </c>
      <c r="M183" s="16">
        <v>0</v>
      </c>
      <c r="N183" s="16">
        <v>0</v>
      </c>
      <c r="O183" s="16">
        <v>0</v>
      </c>
      <c r="P183" s="16"/>
      <c r="Q183" s="16">
        <v>1.45348837209302E-3</v>
      </c>
      <c r="R183" s="16"/>
      <c r="S183" s="16">
        <v>1.27064803049555E-3</v>
      </c>
      <c r="T183" s="16"/>
      <c r="U183" s="16">
        <v>1.6583747927031501E-3</v>
      </c>
      <c r="V183" s="16"/>
      <c r="W183" s="16">
        <v>0</v>
      </c>
      <c r="X183" s="16"/>
      <c r="Y183" s="16">
        <v>1.9841269841269801E-3</v>
      </c>
      <c r="Z183" s="16">
        <v>0</v>
      </c>
      <c r="AA183" s="16">
        <v>0</v>
      </c>
      <c r="AB183" s="16">
        <v>0</v>
      </c>
      <c r="AC183" s="16"/>
      <c r="AD183" s="16">
        <v>0</v>
      </c>
      <c r="AE183" s="16">
        <v>1.1111111111111099E-2</v>
      </c>
      <c r="AF183" s="16">
        <v>0</v>
      </c>
      <c r="AG183" s="16">
        <v>0</v>
      </c>
      <c r="AH183" s="16">
        <v>0</v>
      </c>
      <c r="AI183" s="16">
        <v>0</v>
      </c>
      <c r="AJ183" s="16">
        <v>0</v>
      </c>
      <c r="AK183" s="16"/>
      <c r="AL183" s="16">
        <v>0</v>
      </c>
      <c r="AM183" s="16">
        <v>7.8740157480314994E-3</v>
      </c>
      <c r="AN183" s="16">
        <v>0</v>
      </c>
      <c r="AO183" s="16">
        <v>0</v>
      </c>
      <c r="AP183" s="16">
        <v>0</v>
      </c>
      <c r="AQ183" s="16">
        <v>0</v>
      </c>
      <c r="AR183" s="16">
        <v>0</v>
      </c>
      <c r="AS183" s="16">
        <v>0</v>
      </c>
      <c r="AT183" s="16">
        <v>0</v>
      </c>
      <c r="AU183" s="16">
        <v>0</v>
      </c>
      <c r="AV183" s="16">
        <v>0</v>
      </c>
      <c r="AW183" s="16">
        <v>0</v>
      </c>
    </row>
    <row r="184" spans="2:49" x14ac:dyDescent="0.35">
      <c r="B184" t="s">
        <v>208</v>
      </c>
      <c r="C184" s="16">
        <v>1.230012300123E-3</v>
      </c>
      <c r="D184" s="16">
        <v>0</v>
      </c>
      <c r="E184" s="16">
        <v>0</v>
      </c>
      <c r="F184" s="16">
        <v>0</v>
      </c>
      <c r="G184" s="16">
        <v>0</v>
      </c>
      <c r="H184" s="16">
        <v>0</v>
      </c>
      <c r="I184" s="16">
        <v>0</v>
      </c>
      <c r="J184" s="16">
        <v>0</v>
      </c>
      <c r="K184" s="16">
        <v>0</v>
      </c>
      <c r="L184" s="16">
        <v>0</v>
      </c>
      <c r="M184" s="16">
        <v>1.4084507042253501E-2</v>
      </c>
      <c r="N184" s="16">
        <v>0</v>
      </c>
      <c r="O184" s="16">
        <v>0</v>
      </c>
      <c r="P184" s="16"/>
      <c r="Q184" s="16">
        <v>1.45348837209302E-3</v>
      </c>
      <c r="R184" s="16"/>
      <c r="S184" s="16">
        <v>1.27064803049555E-3</v>
      </c>
      <c r="T184" s="16"/>
      <c r="U184" s="16">
        <v>1.6583747927031501E-3</v>
      </c>
      <c r="V184" s="16"/>
      <c r="W184" s="16">
        <v>0</v>
      </c>
      <c r="X184" s="16"/>
      <c r="Y184" s="16">
        <v>1.9841269841269801E-3</v>
      </c>
      <c r="Z184" s="16">
        <v>0</v>
      </c>
      <c r="AA184" s="16">
        <v>0</v>
      </c>
      <c r="AB184" s="16">
        <v>0</v>
      </c>
      <c r="AC184" s="16"/>
      <c r="AD184" s="16">
        <v>0</v>
      </c>
      <c r="AE184" s="16">
        <v>0</v>
      </c>
      <c r="AF184" s="16">
        <v>1.02040816326531E-2</v>
      </c>
      <c r="AG184" s="16">
        <v>0</v>
      </c>
      <c r="AH184" s="16">
        <v>0</v>
      </c>
      <c r="AI184" s="16">
        <v>0</v>
      </c>
      <c r="AJ184" s="16">
        <v>0</v>
      </c>
      <c r="AK184" s="16"/>
      <c r="AL184" s="16">
        <v>0</v>
      </c>
      <c r="AM184" s="16">
        <v>7.8740157480314994E-3</v>
      </c>
      <c r="AN184" s="16">
        <v>0</v>
      </c>
      <c r="AO184" s="16">
        <v>0</v>
      </c>
      <c r="AP184" s="16">
        <v>0</v>
      </c>
      <c r="AQ184" s="16">
        <v>0</v>
      </c>
      <c r="AR184" s="16">
        <v>0</v>
      </c>
      <c r="AS184" s="16">
        <v>0</v>
      </c>
      <c r="AT184" s="16">
        <v>0</v>
      </c>
      <c r="AU184" s="16">
        <v>0</v>
      </c>
      <c r="AV184" s="16">
        <v>0</v>
      </c>
      <c r="AW184" s="16">
        <v>0</v>
      </c>
    </row>
    <row r="185" spans="2:49" x14ac:dyDescent="0.35">
      <c r="B185" t="s">
        <v>209</v>
      </c>
      <c r="C185" s="16">
        <v>1.230012300123E-3</v>
      </c>
      <c r="D185" s="16">
        <v>0</v>
      </c>
      <c r="E185" s="16">
        <v>7.4626865671641798E-3</v>
      </c>
      <c r="F185" s="16">
        <v>0</v>
      </c>
      <c r="G185" s="16">
        <v>0</v>
      </c>
      <c r="H185" s="16">
        <v>0</v>
      </c>
      <c r="I185" s="16">
        <v>0</v>
      </c>
      <c r="J185" s="16">
        <v>0</v>
      </c>
      <c r="K185" s="16">
        <v>0</v>
      </c>
      <c r="L185" s="16">
        <v>0</v>
      </c>
      <c r="M185" s="16">
        <v>0</v>
      </c>
      <c r="N185" s="16">
        <v>0</v>
      </c>
      <c r="O185" s="16">
        <v>0</v>
      </c>
      <c r="P185" s="16"/>
      <c r="Q185" s="16">
        <v>1.45348837209302E-3</v>
      </c>
      <c r="R185" s="16"/>
      <c r="S185" s="16">
        <v>1.27064803049555E-3</v>
      </c>
      <c r="T185" s="16"/>
      <c r="U185" s="16">
        <v>1.6583747927031501E-3</v>
      </c>
      <c r="V185" s="16"/>
      <c r="W185" s="16">
        <v>0</v>
      </c>
      <c r="X185" s="16"/>
      <c r="Y185" s="16">
        <v>1.9841269841269801E-3</v>
      </c>
      <c r="Z185" s="16">
        <v>0</v>
      </c>
      <c r="AA185" s="16">
        <v>0</v>
      </c>
      <c r="AB185" s="16">
        <v>0</v>
      </c>
      <c r="AC185" s="16"/>
      <c r="AD185" s="16">
        <v>0</v>
      </c>
      <c r="AE185" s="16">
        <v>0</v>
      </c>
      <c r="AF185" s="16">
        <v>1.02040816326531E-2</v>
      </c>
      <c r="AG185" s="16">
        <v>0</v>
      </c>
      <c r="AH185" s="16">
        <v>0</v>
      </c>
      <c r="AI185" s="16">
        <v>0</v>
      </c>
      <c r="AJ185" s="16">
        <v>0</v>
      </c>
      <c r="AK185" s="16"/>
      <c r="AL185" s="16">
        <v>0</v>
      </c>
      <c r="AM185" s="16">
        <v>7.8740157480314994E-3</v>
      </c>
      <c r="AN185" s="16">
        <v>0</v>
      </c>
      <c r="AO185" s="16">
        <v>0</v>
      </c>
      <c r="AP185" s="16">
        <v>0</v>
      </c>
      <c r="AQ185" s="16">
        <v>0</v>
      </c>
      <c r="AR185" s="16">
        <v>0</v>
      </c>
      <c r="AS185" s="16">
        <v>0</v>
      </c>
      <c r="AT185" s="16">
        <v>0</v>
      </c>
      <c r="AU185" s="16">
        <v>0</v>
      </c>
      <c r="AV185" s="16">
        <v>0</v>
      </c>
      <c r="AW185" s="16">
        <v>0</v>
      </c>
    </row>
    <row r="186" spans="2:49" x14ac:dyDescent="0.35">
      <c r="B186" t="s">
        <v>210</v>
      </c>
      <c r="C186" s="16">
        <v>1.230012300123E-3</v>
      </c>
      <c r="D186" s="16">
        <v>1.21951219512195E-2</v>
      </c>
      <c r="E186" s="16">
        <v>0</v>
      </c>
      <c r="F186" s="16">
        <v>0</v>
      </c>
      <c r="G186" s="16">
        <v>0</v>
      </c>
      <c r="H186" s="16">
        <v>0</v>
      </c>
      <c r="I186" s="16">
        <v>0</v>
      </c>
      <c r="J186" s="16">
        <v>0</v>
      </c>
      <c r="K186" s="16">
        <v>0</v>
      </c>
      <c r="L186" s="16">
        <v>0</v>
      </c>
      <c r="M186" s="16">
        <v>0</v>
      </c>
      <c r="N186" s="16">
        <v>0</v>
      </c>
      <c r="O186" s="16">
        <v>0</v>
      </c>
      <c r="P186" s="16"/>
      <c r="Q186" s="16">
        <v>1.45348837209302E-3</v>
      </c>
      <c r="R186" s="16"/>
      <c r="S186" s="16">
        <v>1.27064803049555E-3</v>
      </c>
      <c r="T186" s="16"/>
      <c r="U186" s="16">
        <v>1.6583747927031501E-3</v>
      </c>
      <c r="V186" s="16"/>
      <c r="W186" s="16">
        <v>0</v>
      </c>
      <c r="X186" s="16"/>
      <c r="Y186" s="16">
        <v>1.9841269841269801E-3</v>
      </c>
      <c r="Z186" s="16">
        <v>0</v>
      </c>
      <c r="AA186" s="16">
        <v>0</v>
      </c>
      <c r="AB186" s="16">
        <v>0</v>
      </c>
      <c r="AC186" s="16"/>
      <c r="AD186" s="16">
        <v>0</v>
      </c>
      <c r="AE186" s="16">
        <v>0</v>
      </c>
      <c r="AF186" s="16">
        <v>0</v>
      </c>
      <c r="AG186" s="16">
        <v>5.5555555555555601E-3</v>
      </c>
      <c r="AH186" s="16">
        <v>0</v>
      </c>
      <c r="AI186" s="16">
        <v>0</v>
      </c>
      <c r="AJ186" s="16">
        <v>0</v>
      </c>
      <c r="AK186" s="16"/>
      <c r="AL186" s="16">
        <v>0</v>
      </c>
      <c r="AM186" s="16">
        <v>7.8740157480314994E-3</v>
      </c>
      <c r="AN186" s="16">
        <v>0</v>
      </c>
      <c r="AO186" s="16">
        <v>0</v>
      </c>
      <c r="AP186" s="16">
        <v>0</v>
      </c>
      <c r="AQ186" s="16">
        <v>0</v>
      </c>
      <c r="AR186" s="16">
        <v>0</v>
      </c>
      <c r="AS186" s="16">
        <v>0</v>
      </c>
      <c r="AT186" s="16">
        <v>0</v>
      </c>
      <c r="AU186" s="16">
        <v>0</v>
      </c>
      <c r="AV186" s="16">
        <v>0</v>
      </c>
      <c r="AW186" s="16">
        <v>0</v>
      </c>
    </row>
    <row r="187" spans="2:49" x14ac:dyDescent="0.35">
      <c r="B187" t="s">
        <v>211</v>
      </c>
      <c r="C187" s="16">
        <v>1.230012300123E-3</v>
      </c>
      <c r="D187" s="16">
        <v>0</v>
      </c>
      <c r="E187" s="16">
        <v>0</v>
      </c>
      <c r="F187" s="16">
        <v>0</v>
      </c>
      <c r="G187" s="16">
        <v>0</v>
      </c>
      <c r="H187" s="16">
        <v>0</v>
      </c>
      <c r="I187" s="16">
        <v>0</v>
      </c>
      <c r="J187" s="16">
        <v>0</v>
      </c>
      <c r="K187" s="16">
        <v>0</v>
      </c>
      <c r="L187" s="16">
        <v>0</v>
      </c>
      <c r="M187" s="16">
        <v>0</v>
      </c>
      <c r="N187" s="16">
        <v>3.03030303030303E-2</v>
      </c>
      <c r="O187" s="16">
        <v>0</v>
      </c>
      <c r="P187" s="16"/>
      <c r="Q187" s="16">
        <v>1.45348837209302E-3</v>
      </c>
      <c r="R187" s="16"/>
      <c r="S187" s="16">
        <v>1.27064803049555E-3</v>
      </c>
      <c r="T187" s="16"/>
      <c r="U187" s="16">
        <v>1.6583747927031501E-3</v>
      </c>
      <c r="V187" s="16"/>
      <c r="W187" s="16">
        <v>0</v>
      </c>
      <c r="X187" s="16"/>
      <c r="Y187" s="16">
        <v>1.9841269841269801E-3</v>
      </c>
      <c r="Z187" s="16">
        <v>0</v>
      </c>
      <c r="AA187" s="16">
        <v>0</v>
      </c>
      <c r="AB187" s="16">
        <v>0</v>
      </c>
      <c r="AC187" s="16"/>
      <c r="AD187" s="16">
        <v>0</v>
      </c>
      <c r="AE187" s="16">
        <v>0</v>
      </c>
      <c r="AF187" s="16">
        <v>0</v>
      </c>
      <c r="AG187" s="16">
        <v>5.5555555555555601E-3</v>
      </c>
      <c r="AH187" s="16">
        <v>0</v>
      </c>
      <c r="AI187" s="16">
        <v>0</v>
      </c>
      <c r="AJ187" s="16">
        <v>0</v>
      </c>
      <c r="AK187" s="16"/>
      <c r="AL187" s="16">
        <v>0</v>
      </c>
      <c r="AM187" s="16">
        <v>7.8740157480314994E-3</v>
      </c>
      <c r="AN187" s="16">
        <v>0</v>
      </c>
      <c r="AO187" s="16">
        <v>0</v>
      </c>
      <c r="AP187" s="16">
        <v>0</v>
      </c>
      <c r="AQ187" s="16">
        <v>0</v>
      </c>
      <c r="AR187" s="16">
        <v>0</v>
      </c>
      <c r="AS187" s="16">
        <v>0</v>
      </c>
      <c r="AT187" s="16">
        <v>0</v>
      </c>
      <c r="AU187" s="16">
        <v>0</v>
      </c>
      <c r="AV187" s="16">
        <v>0</v>
      </c>
      <c r="AW187" s="16">
        <v>0</v>
      </c>
    </row>
    <row r="188" spans="2:49" x14ac:dyDescent="0.35">
      <c r="B188" t="s">
        <v>212</v>
      </c>
      <c r="C188" s="16">
        <v>1.230012300123E-3</v>
      </c>
      <c r="D188" s="16">
        <v>0</v>
      </c>
      <c r="E188" s="16">
        <v>0</v>
      </c>
      <c r="F188" s="16">
        <v>0</v>
      </c>
      <c r="G188" s="16">
        <v>0</v>
      </c>
      <c r="H188" s="16">
        <v>0</v>
      </c>
      <c r="I188" s="16">
        <v>0</v>
      </c>
      <c r="J188" s="16">
        <v>1.63934426229508E-2</v>
      </c>
      <c r="K188" s="16">
        <v>0</v>
      </c>
      <c r="L188" s="16">
        <v>0</v>
      </c>
      <c r="M188" s="16">
        <v>0</v>
      </c>
      <c r="N188" s="16">
        <v>0</v>
      </c>
      <c r="O188" s="16">
        <v>0</v>
      </c>
      <c r="P188" s="16"/>
      <c r="Q188" s="16">
        <v>1.45348837209302E-3</v>
      </c>
      <c r="R188" s="16"/>
      <c r="S188" s="16">
        <v>1.27064803049555E-3</v>
      </c>
      <c r="T188" s="16"/>
      <c r="U188" s="16">
        <v>1.6583747927031501E-3</v>
      </c>
      <c r="V188" s="16"/>
      <c r="W188" s="16">
        <v>8.1300813008130107E-3</v>
      </c>
      <c r="X188" s="16"/>
      <c r="Y188" s="16">
        <v>0</v>
      </c>
      <c r="Z188" s="16">
        <v>3.7878787878787902E-3</v>
      </c>
      <c r="AA188" s="16">
        <v>0</v>
      </c>
      <c r="AB188" s="16">
        <v>0</v>
      </c>
      <c r="AC188" s="16"/>
      <c r="AD188" s="16">
        <v>0</v>
      </c>
      <c r="AE188" s="16">
        <v>0</v>
      </c>
      <c r="AF188" s="16">
        <v>0</v>
      </c>
      <c r="AG188" s="16">
        <v>0</v>
      </c>
      <c r="AH188" s="16">
        <v>8.1300813008130107E-3</v>
      </c>
      <c r="AI188" s="16">
        <v>0</v>
      </c>
      <c r="AJ188" s="16">
        <v>0</v>
      </c>
      <c r="AK188" s="16"/>
      <c r="AL188" s="16">
        <v>0</v>
      </c>
      <c r="AM188" s="16">
        <v>7.8740157480314994E-3</v>
      </c>
      <c r="AN188" s="16">
        <v>0</v>
      </c>
      <c r="AO188" s="16">
        <v>0</v>
      </c>
      <c r="AP188" s="16">
        <v>0</v>
      </c>
      <c r="AQ188" s="16">
        <v>0</v>
      </c>
      <c r="AR188" s="16">
        <v>0</v>
      </c>
      <c r="AS188" s="16">
        <v>0</v>
      </c>
      <c r="AT188" s="16">
        <v>0</v>
      </c>
      <c r="AU188" s="16">
        <v>0</v>
      </c>
      <c r="AV188" s="16">
        <v>0</v>
      </c>
      <c r="AW188" s="16">
        <v>0</v>
      </c>
    </row>
    <row r="189" spans="2:49" x14ac:dyDescent="0.35">
      <c r="B189" t="s">
        <v>213</v>
      </c>
      <c r="C189" s="16">
        <v>1.230012300123E-3</v>
      </c>
      <c r="D189" s="16">
        <v>0</v>
      </c>
      <c r="E189" s="16">
        <v>7.4626865671641798E-3</v>
      </c>
      <c r="F189" s="16">
        <v>0</v>
      </c>
      <c r="G189" s="16">
        <v>0</v>
      </c>
      <c r="H189" s="16">
        <v>0</v>
      </c>
      <c r="I189" s="16">
        <v>0</v>
      </c>
      <c r="J189" s="16">
        <v>0</v>
      </c>
      <c r="K189" s="16">
        <v>0</v>
      </c>
      <c r="L189" s="16">
        <v>0</v>
      </c>
      <c r="M189" s="16">
        <v>0</v>
      </c>
      <c r="N189" s="16">
        <v>0</v>
      </c>
      <c r="O189" s="16">
        <v>0</v>
      </c>
      <c r="P189" s="16"/>
      <c r="Q189" s="16">
        <v>1.45348837209302E-3</v>
      </c>
      <c r="R189" s="16"/>
      <c r="S189" s="16">
        <v>1.27064803049555E-3</v>
      </c>
      <c r="T189" s="16"/>
      <c r="U189" s="16">
        <v>1.6583747927031501E-3</v>
      </c>
      <c r="V189" s="16"/>
      <c r="W189" s="16">
        <v>8.1300813008130107E-3</v>
      </c>
      <c r="X189" s="16"/>
      <c r="Y189" s="16">
        <v>1.9841269841269801E-3</v>
      </c>
      <c r="Z189" s="16">
        <v>0</v>
      </c>
      <c r="AA189" s="16">
        <v>0</v>
      </c>
      <c r="AB189" s="16">
        <v>0</v>
      </c>
      <c r="AC189" s="16"/>
      <c r="AD189" s="16">
        <v>6.8493150684931503E-3</v>
      </c>
      <c r="AE189" s="16">
        <v>0</v>
      </c>
      <c r="AF189" s="16">
        <v>0</v>
      </c>
      <c r="AG189" s="16">
        <v>0</v>
      </c>
      <c r="AH189" s="16">
        <v>0</v>
      </c>
      <c r="AI189" s="16">
        <v>0</v>
      </c>
      <c r="AJ189" s="16">
        <v>0</v>
      </c>
      <c r="AK189" s="16"/>
      <c r="AL189" s="16">
        <v>0</v>
      </c>
      <c r="AM189" s="16">
        <v>0</v>
      </c>
      <c r="AN189" s="16">
        <v>0</v>
      </c>
      <c r="AO189" s="16">
        <v>0</v>
      </c>
      <c r="AP189" s="16">
        <v>0</v>
      </c>
      <c r="AQ189" s="16">
        <v>0.02</v>
      </c>
      <c r="AR189" s="16">
        <v>0</v>
      </c>
      <c r="AS189" s="16">
        <v>0</v>
      </c>
      <c r="AT189" s="16">
        <v>0</v>
      </c>
      <c r="AU189" s="16">
        <v>0</v>
      </c>
      <c r="AV189" s="16">
        <v>0</v>
      </c>
      <c r="AW189" s="16">
        <v>0</v>
      </c>
    </row>
    <row r="190" spans="2:49" x14ac:dyDescent="0.35">
      <c r="B190" t="s">
        <v>214</v>
      </c>
      <c r="C190" s="16">
        <v>1.230012300123E-3</v>
      </c>
      <c r="D190" s="16">
        <v>0</v>
      </c>
      <c r="E190" s="16">
        <v>0</v>
      </c>
      <c r="F190" s="16">
        <v>0</v>
      </c>
      <c r="G190" s="16">
        <v>0</v>
      </c>
      <c r="H190" s="16">
        <v>0</v>
      </c>
      <c r="I190" s="16">
        <v>0</v>
      </c>
      <c r="J190" s="16">
        <v>0</v>
      </c>
      <c r="K190" s="16">
        <v>0</v>
      </c>
      <c r="L190" s="16">
        <v>0</v>
      </c>
      <c r="M190" s="16">
        <v>1.4084507042253501E-2</v>
      </c>
      <c r="N190" s="16">
        <v>0</v>
      </c>
      <c r="O190" s="16">
        <v>0</v>
      </c>
      <c r="P190" s="16"/>
      <c r="Q190" s="16">
        <v>1.45348837209302E-3</v>
      </c>
      <c r="R190" s="16"/>
      <c r="S190" s="16">
        <v>1.27064803049555E-3</v>
      </c>
      <c r="T190" s="16"/>
      <c r="U190" s="16">
        <v>1.6583747927031501E-3</v>
      </c>
      <c r="V190" s="16"/>
      <c r="W190" s="16">
        <v>0</v>
      </c>
      <c r="X190" s="16"/>
      <c r="Y190" s="16">
        <v>1.9841269841269801E-3</v>
      </c>
      <c r="Z190" s="16">
        <v>0</v>
      </c>
      <c r="AA190" s="16">
        <v>0</v>
      </c>
      <c r="AB190" s="16">
        <v>0</v>
      </c>
      <c r="AC190" s="16"/>
      <c r="AD190" s="16">
        <v>0</v>
      </c>
      <c r="AE190" s="16">
        <v>1.1111111111111099E-2</v>
      </c>
      <c r="AF190" s="16">
        <v>0</v>
      </c>
      <c r="AG190" s="16">
        <v>0</v>
      </c>
      <c r="AH190" s="16">
        <v>0</v>
      </c>
      <c r="AI190" s="16">
        <v>0</v>
      </c>
      <c r="AJ190" s="16">
        <v>0</v>
      </c>
      <c r="AK190" s="16"/>
      <c r="AL190" s="16">
        <v>0</v>
      </c>
      <c r="AM190" s="16">
        <v>0</v>
      </c>
      <c r="AN190" s="16">
        <v>0</v>
      </c>
      <c r="AO190" s="16">
        <v>0</v>
      </c>
      <c r="AP190" s="16">
        <v>0</v>
      </c>
      <c r="AQ190" s="16">
        <v>0.02</v>
      </c>
      <c r="AR190" s="16">
        <v>0</v>
      </c>
      <c r="AS190" s="16">
        <v>0</v>
      </c>
      <c r="AT190" s="16">
        <v>0</v>
      </c>
      <c r="AU190" s="16">
        <v>0</v>
      </c>
      <c r="AV190" s="16">
        <v>0</v>
      </c>
      <c r="AW190" s="16">
        <v>0</v>
      </c>
    </row>
    <row r="191" spans="2:49" x14ac:dyDescent="0.35">
      <c r="B191" t="s">
        <v>215</v>
      </c>
      <c r="C191" s="16">
        <v>1.230012300123E-3</v>
      </c>
      <c r="D191" s="16">
        <v>0</v>
      </c>
      <c r="E191" s="16">
        <v>0</v>
      </c>
      <c r="F191" s="16">
        <v>0</v>
      </c>
      <c r="G191" s="16">
        <v>0</v>
      </c>
      <c r="H191" s="16">
        <v>0</v>
      </c>
      <c r="I191" s="16">
        <v>0</v>
      </c>
      <c r="J191" s="16">
        <v>0</v>
      </c>
      <c r="K191" s="16">
        <v>0</v>
      </c>
      <c r="L191" s="16">
        <v>0</v>
      </c>
      <c r="M191" s="16">
        <v>0</v>
      </c>
      <c r="N191" s="16">
        <v>3.03030303030303E-2</v>
      </c>
      <c r="O191" s="16">
        <v>0</v>
      </c>
      <c r="P191" s="16"/>
      <c r="Q191" s="16">
        <v>1.45348837209302E-3</v>
      </c>
      <c r="R191" s="16"/>
      <c r="S191" s="16">
        <v>1.27064803049555E-3</v>
      </c>
      <c r="T191" s="16"/>
      <c r="U191" s="16">
        <v>1.6583747927031501E-3</v>
      </c>
      <c r="V191" s="16"/>
      <c r="W191" s="16">
        <v>0</v>
      </c>
      <c r="X191" s="16"/>
      <c r="Y191" s="16">
        <v>1.9841269841269801E-3</v>
      </c>
      <c r="Z191" s="16">
        <v>0</v>
      </c>
      <c r="AA191" s="16">
        <v>0</v>
      </c>
      <c r="AB191" s="16">
        <v>0</v>
      </c>
      <c r="AC191" s="16"/>
      <c r="AD191" s="16">
        <v>0</v>
      </c>
      <c r="AE191" s="16">
        <v>1.1111111111111099E-2</v>
      </c>
      <c r="AF191" s="16">
        <v>0</v>
      </c>
      <c r="AG191" s="16">
        <v>0</v>
      </c>
      <c r="AH191" s="16">
        <v>0</v>
      </c>
      <c r="AI191" s="16">
        <v>0</v>
      </c>
      <c r="AJ191" s="16">
        <v>0</v>
      </c>
      <c r="AK191" s="16"/>
      <c r="AL191" s="16">
        <v>0</v>
      </c>
      <c r="AM191" s="16">
        <v>0</v>
      </c>
      <c r="AN191" s="16">
        <v>0</v>
      </c>
      <c r="AO191" s="16">
        <v>0</v>
      </c>
      <c r="AP191" s="16">
        <v>0</v>
      </c>
      <c r="AQ191" s="16">
        <v>0.02</v>
      </c>
      <c r="AR191" s="16">
        <v>0</v>
      </c>
      <c r="AS191" s="16">
        <v>0</v>
      </c>
      <c r="AT191" s="16">
        <v>0</v>
      </c>
      <c r="AU191" s="16">
        <v>0</v>
      </c>
      <c r="AV191" s="16">
        <v>0</v>
      </c>
      <c r="AW191" s="16">
        <v>0</v>
      </c>
    </row>
    <row r="192" spans="2:49" x14ac:dyDescent="0.35">
      <c r="B192" t="s">
        <v>216</v>
      </c>
      <c r="C192" s="16">
        <v>1.230012300123E-3</v>
      </c>
      <c r="D192" s="16">
        <v>0</v>
      </c>
      <c r="E192" s="16">
        <v>0</v>
      </c>
      <c r="F192" s="16">
        <v>0</v>
      </c>
      <c r="G192" s="16">
        <v>0</v>
      </c>
      <c r="H192" s="16">
        <v>0</v>
      </c>
      <c r="I192" s="16">
        <v>1.5151515151515201E-2</v>
      </c>
      <c r="J192" s="16">
        <v>0</v>
      </c>
      <c r="K192" s="16">
        <v>0</v>
      </c>
      <c r="L192" s="16">
        <v>0</v>
      </c>
      <c r="M192" s="16">
        <v>0</v>
      </c>
      <c r="N192" s="16">
        <v>0</v>
      </c>
      <c r="O192" s="16">
        <v>0</v>
      </c>
      <c r="P192" s="16"/>
      <c r="Q192" s="16">
        <v>1.45348837209302E-3</v>
      </c>
      <c r="R192" s="16"/>
      <c r="S192" s="16">
        <v>1.27064803049555E-3</v>
      </c>
      <c r="T192" s="16"/>
      <c r="U192" s="16">
        <v>1.6583747927031501E-3</v>
      </c>
      <c r="V192" s="16"/>
      <c r="W192" s="16">
        <v>0</v>
      </c>
      <c r="X192" s="16"/>
      <c r="Y192" s="16">
        <v>1.9841269841269801E-3</v>
      </c>
      <c r="Z192" s="16">
        <v>0</v>
      </c>
      <c r="AA192" s="16">
        <v>0</v>
      </c>
      <c r="AB192" s="16">
        <v>0</v>
      </c>
      <c r="AC192" s="16"/>
      <c r="AD192" s="16">
        <v>0</v>
      </c>
      <c r="AE192" s="16">
        <v>1.1111111111111099E-2</v>
      </c>
      <c r="AF192" s="16">
        <v>0</v>
      </c>
      <c r="AG192" s="16">
        <v>0</v>
      </c>
      <c r="AH192" s="16">
        <v>0</v>
      </c>
      <c r="AI192" s="16">
        <v>0</v>
      </c>
      <c r="AJ192" s="16">
        <v>0</v>
      </c>
      <c r="AK192" s="16"/>
      <c r="AL192" s="16">
        <v>0</v>
      </c>
      <c r="AM192" s="16">
        <v>0</v>
      </c>
      <c r="AN192" s="16">
        <v>0</v>
      </c>
      <c r="AO192" s="16">
        <v>0</v>
      </c>
      <c r="AP192" s="16">
        <v>0</v>
      </c>
      <c r="AQ192" s="16">
        <v>0.02</v>
      </c>
      <c r="AR192" s="16">
        <v>0</v>
      </c>
      <c r="AS192" s="16">
        <v>0</v>
      </c>
      <c r="AT192" s="16">
        <v>0</v>
      </c>
      <c r="AU192" s="16">
        <v>0</v>
      </c>
      <c r="AV192" s="16">
        <v>0</v>
      </c>
      <c r="AW192" s="16">
        <v>0</v>
      </c>
    </row>
    <row r="193" spans="2:49" x14ac:dyDescent="0.35">
      <c r="B193" t="s">
        <v>217</v>
      </c>
      <c r="C193" s="16">
        <v>1.230012300123E-3</v>
      </c>
      <c r="D193" s="16">
        <v>0</v>
      </c>
      <c r="E193" s="16">
        <v>0</v>
      </c>
      <c r="F193" s="16">
        <v>0</v>
      </c>
      <c r="G193" s="16">
        <v>1.6666666666666701E-2</v>
      </c>
      <c r="H193" s="16">
        <v>0</v>
      </c>
      <c r="I193" s="16">
        <v>0</v>
      </c>
      <c r="J193" s="16">
        <v>0</v>
      </c>
      <c r="K193" s="16">
        <v>0</v>
      </c>
      <c r="L193" s="16">
        <v>0</v>
      </c>
      <c r="M193" s="16">
        <v>0</v>
      </c>
      <c r="N193" s="16">
        <v>0</v>
      </c>
      <c r="O193" s="16">
        <v>0</v>
      </c>
      <c r="P193" s="16"/>
      <c r="Q193" s="16">
        <v>1.45348837209302E-3</v>
      </c>
      <c r="R193" s="16"/>
      <c r="S193" s="16">
        <v>1.27064803049555E-3</v>
      </c>
      <c r="T193" s="16"/>
      <c r="U193" s="16">
        <v>1.6583747927031501E-3</v>
      </c>
      <c r="V193" s="16"/>
      <c r="W193" s="16">
        <v>0</v>
      </c>
      <c r="X193" s="16"/>
      <c r="Y193" s="16">
        <v>1.9841269841269801E-3</v>
      </c>
      <c r="Z193" s="16">
        <v>0</v>
      </c>
      <c r="AA193" s="16">
        <v>0</v>
      </c>
      <c r="AB193" s="16">
        <v>0</v>
      </c>
      <c r="AC193" s="16"/>
      <c r="AD193" s="16">
        <v>0</v>
      </c>
      <c r="AE193" s="16">
        <v>0</v>
      </c>
      <c r="AF193" s="16">
        <v>1.02040816326531E-2</v>
      </c>
      <c r="AG193" s="16">
        <v>0</v>
      </c>
      <c r="AH193" s="16">
        <v>0</v>
      </c>
      <c r="AI193" s="16">
        <v>0</v>
      </c>
      <c r="AJ193" s="16">
        <v>0</v>
      </c>
      <c r="AK193" s="16"/>
      <c r="AL193" s="16">
        <v>0</v>
      </c>
      <c r="AM193" s="16">
        <v>0</v>
      </c>
      <c r="AN193" s="16">
        <v>0</v>
      </c>
      <c r="AO193" s="16">
        <v>0</v>
      </c>
      <c r="AP193" s="16">
        <v>0</v>
      </c>
      <c r="AQ193" s="16">
        <v>0.02</v>
      </c>
      <c r="AR193" s="16">
        <v>0</v>
      </c>
      <c r="AS193" s="16">
        <v>0</v>
      </c>
      <c r="AT193" s="16">
        <v>0</v>
      </c>
      <c r="AU193" s="16">
        <v>0</v>
      </c>
      <c r="AV193" s="16">
        <v>0</v>
      </c>
      <c r="AW193" s="16">
        <v>0</v>
      </c>
    </row>
    <row r="194" spans="2:49" x14ac:dyDescent="0.35">
      <c r="B194" t="s">
        <v>218</v>
      </c>
      <c r="C194" s="16">
        <v>1.230012300123E-3</v>
      </c>
      <c r="D194" s="16">
        <v>0</v>
      </c>
      <c r="E194" s="16">
        <v>0</v>
      </c>
      <c r="F194" s="16">
        <v>0</v>
      </c>
      <c r="G194" s="16">
        <v>1.6666666666666701E-2</v>
      </c>
      <c r="H194" s="16">
        <v>0</v>
      </c>
      <c r="I194" s="16">
        <v>0</v>
      </c>
      <c r="J194" s="16">
        <v>0</v>
      </c>
      <c r="K194" s="16">
        <v>0</v>
      </c>
      <c r="L194" s="16">
        <v>0</v>
      </c>
      <c r="M194" s="16">
        <v>0</v>
      </c>
      <c r="N194" s="16">
        <v>0</v>
      </c>
      <c r="O194" s="16">
        <v>0</v>
      </c>
      <c r="P194" s="16"/>
      <c r="Q194" s="16">
        <v>1.45348837209302E-3</v>
      </c>
      <c r="R194" s="16"/>
      <c r="S194" s="16">
        <v>1.27064803049555E-3</v>
      </c>
      <c r="T194" s="16"/>
      <c r="U194" s="16">
        <v>1.6583747927031501E-3</v>
      </c>
      <c r="V194" s="16"/>
      <c r="W194" s="16">
        <v>0</v>
      </c>
      <c r="X194" s="16"/>
      <c r="Y194" s="16">
        <v>1.9841269841269801E-3</v>
      </c>
      <c r="Z194" s="16">
        <v>0</v>
      </c>
      <c r="AA194" s="16">
        <v>0</v>
      </c>
      <c r="AB194" s="16">
        <v>0</v>
      </c>
      <c r="AC194" s="16"/>
      <c r="AD194" s="16">
        <v>0</v>
      </c>
      <c r="AE194" s="16">
        <v>0</v>
      </c>
      <c r="AF194" s="16">
        <v>1.02040816326531E-2</v>
      </c>
      <c r="AG194" s="16">
        <v>0</v>
      </c>
      <c r="AH194" s="16">
        <v>0</v>
      </c>
      <c r="AI194" s="16">
        <v>0</v>
      </c>
      <c r="AJ194" s="16">
        <v>0</v>
      </c>
      <c r="AK194" s="16"/>
      <c r="AL194" s="16">
        <v>0</v>
      </c>
      <c r="AM194" s="16">
        <v>0</v>
      </c>
      <c r="AN194" s="16">
        <v>0</v>
      </c>
      <c r="AO194" s="16">
        <v>0</v>
      </c>
      <c r="AP194" s="16">
        <v>0</v>
      </c>
      <c r="AQ194" s="16">
        <v>0.02</v>
      </c>
      <c r="AR194" s="16">
        <v>0</v>
      </c>
      <c r="AS194" s="16">
        <v>0</v>
      </c>
      <c r="AT194" s="16">
        <v>0</v>
      </c>
      <c r="AU194" s="16">
        <v>0</v>
      </c>
      <c r="AV194" s="16">
        <v>0</v>
      </c>
      <c r="AW194" s="16">
        <v>0</v>
      </c>
    </row>
    <row r="195" spans="2:49" x14ac:dyDescent="0.35">
      <c r="B195" t="s">
        <v>219</v>
      </c>
      <c r="C195" s="16">
        <v>1.230012300123E-3</v>
      </c>
      <c r="D195" s="16">
        <v>0</v>
      </c>
      <c r="E195" s="16">
        <v>0</v>
      </c>
      <c r="F195" s="16">
        <v>8.4033613445378096E-3</v>
      </c>
      <c r="G195" s="16">
        <v>0</v>
      </c>
      <c r="H195" s="16">
        <v>0</v>
      </c>
      <c r="I195" s="16">
        <v>0</v>
      </c>
      <c r="J195" s="16">
        <v>0</v>
      </c>
      <c r="K195" s="16">
        <v>0</v>
      </c>
      <c r="L195" s="16">
        <v>0</v>
      </c>
      <c r="M195" s="16">
        <v>0</v>
      </c>
      <c r="N195" s="16">
        <v>0</v>
      </c>
      <c r="O195" s="16">
        <v>0</v>
      </c>
      <c r="P195" s="16"/>
      <c r="Q195" s="16">
        <v>1.45348837209302E-3</v>
      </c>
      <c r="R195" s="16"/>
      <c r="S195" s="16">
        <v>1.27064803049555E-3</v>
      </c>
      <c r="T195" s="16"/>
      <c r="U195" s="16">
        <v>1.6583747927031501E-3</v>
      </c>
      <c r="V195" s="16"/>
      <c r="W195" s="16">
        <v>0</v>
      </c>
      <c r="X195" s="16"/>
      <c r="Y195" s="16">
        <v>1.9841269841269801E-3</v>
      </c>
      <c r="Z195" s="16">
        <v>0</v>
      </c>
      <c r="AA195" s="16">
        <v>0</v>
      </c>
      <c r="AB195" s="16">
        <v>0</v>
      </c>
      <c r="AC195" s="16"/>
      <c r="AD195" s="16">
        <v>0</v>
      </c>
      <c r="AE195" s="16">
        <v>0</v>
      </c>
      <c r="AF195" s="16">
        <v>1.02040816326531E-2</v>
      </c>
      <c r="AG195" s="16">
        <v>0</v>
      </c>
      <c r="AH195" s="16">
        <v>0</v>
      </c>
      <c r="AI195" s="16">
        <v>0</v>
      </c>
      <c r="AJ195" s="16">
        <v>0</v>
      </c>
      <c r="AK195" s="16"/>
      <c r="AL195" s="16">
        <v>0</v>
      </c>
      <c r="AM195" s="16">
        <v>0</v>
      </c>
      <c r="AN195" s="16">
        <v>0</v>
      </c>
      <c r="AO195" s="16">
        <v>0</v>
      </c>
      <c r="AP195" s="16">
        <v>0</v>
      </c>
      <c r="AQ195" s="16">
        <v>0.02</v>
      </c>
      <c r="AR195" s="16">
        <v>0</v>
      </c>
      <c r="AS195" s="16">
        <v>0</v>
      </c>
      <c r="AT195" s="16">
        <v>0</v>
      </c>
      <c r="AU195" s="16">
        <v>0</v>
      </c>
      <c r="AV195" s="16">
        <v>0</v>
      </c>
      <c r="AW195" s="16">
        <v>0</v>
      </c>
    </row>
    <row r="196" spans="2:49" x14ac:dyDescent="0.35">
      <c r="B196" t="s">
        <v>220</v>
      </c>
      <c r="C196" s="16">
        <v>1.230012300123E-3</v>
      </c>
      <c r="D196" s="16">
        <v>0</v>
      </c>
      <c r="E196" s="16">
        <v>0</v>
      </c>
      <c r="F196" s="16">
        <v>0</v>
      </c>
      <c r="G196" s="16">
        <v>0</v>
      </c>
      <c r="H196" s="16">
        <v>0</v>
      </c>
      <c r="I196" s="16">
        <v>0</v>
      </c>
      <c r="J196" s="16">
        <v>0</v>
      </c>
      <c r="K196" s="16">
        <v>0</v>
      </c>
      <c r="L196" s="16">
        <v>0</v>
      </c>
      <c r="M196" s="16">
        <v>1.4084507042253501E-2</v>
      </c>
      <c r="N196" s="16">
        <v>0</v>
      </c>
      <c r="O196" s="16">
        <v>0</v>
      </c>
      <c r="P196" s="16"/>
      <c r="Q196" s="16">
        <v>1.45348837209302E-3</v>
      </c>
      <c r="R196" s="16"/>
      <c r="S196" s="16">
        <v>1.27064803049555E-3</v>
      </c>
      <c r="T196" s="16"/>
      <c r="U196" s="16">
        <v>1.6583747927031501E-3</v>
      </c>
      <c r="V196" s="16"/>
      <c r="W196" s="16">
        <v>0</v>
      </c>
      <c r="X196" s="16"/>
      <c r="Y196" s="16">
        <v>1.9841269841269801E-3</v>
      </c>
      <c r="Z196" s="16">
        <v>0</v>
      </c>
      <c r="AA196" s="16">
        <v>0</v>
      </c>
      <c r="AB196" s="16">
        <v>0</v>
      </c>
      <c r="AC196" s="16"/>
      <c r="AD196" s="16">
        <v>0</v>
      </c>
      <c r="AE196" s="16">
        <v>0</v>
      </c>
      <c r="AF196" s="16">
        <v>0</v>
      </c>
      <c r="AG196" s="16">
        <v>5.5555555555555601E-3</v>
      </c>
      <c r="AH196" s="16">
        <v>0</v>
      </c>
      <c r="AI196" s="16">
        <v>0</v>
      </c>
      <c r="AJ196" s="16">
        <v>0</v>
      </c>
      <c r="AK196" s="16"/>
      <c r="AL196" s="16">
        <v>0</v>
      </c>
      <c r="AM196" s="16">
        <v>0</v>
      </c>
      <c r="AN196" s="16">
        <v>0</v>
      </c>
      <c r="AO196" s="16">
        <v>0</v>
      </c>
      <c r="AP196" s="16">
        <v>0</v>
      </c>
      <c r="AQ196" s="16">
        <v>0.02</v>
      </c>
      <c r="AR196" s="16">
        <v>0</v>
      </c>
      <c r="AS196" s="16">
        <v>0</v>
      </c>
      <c r="AT196" s="16">
        <v>0</v>
      </c>
      <c r="AU196" s="16">
        <v>0</v>
      </c>
      <c r="AV196" s="16">
        <v>0</v>
      </c>
      <c r="AW196" s="16">
        <v>0</v>
      </c>
    </row>
    <row r="197" spans="2:49" x14ac:dyDescent="0.35">
      <c r="B197" t="s">
        <v>221</v>
      </c>
      <c r="C197" s="16">
        <v>1.230012300123E-3</v>
      </c>
      <c r="D197" s="16">
        <v>0</v>
      </c>
      <c r="E197" s="16">
        <v>7.4626865671641798E-3</v>
      </c>
      <c r="F197" s="16">
        <v>0</v>
      </c>
      <c r="G197" s="16">
        <v>0</v>
      </c>
      <c r="H197" s="16">
        <v>0</v>
      </c>
      <c r="I197" s="16">
        <v>0</v>
      </c>
      <c r="J197" s="16">
        <v>0</v>
      </c>
      <c r="K197" s="16">
        <v>0</v>
      </c>
      <c r="L197" s="16">
        <v>0</v>
      </c>
      <c r="M197" s="16">
        <v>0</v>
      </c>
      <c r="N197" s="16">
        <v>0</v>
      </c>
      <c r="O197" s="16">
        <v>0</v>
      </c>
      <c r="P197" s="16"/>
      <c r="Q197" s="16">
        <v>1.45348837209302E-3</v>
      </c>
      <c r="R197" s="16"/>
      <c r="S197" s="16">
        <v>1.27064803049555E-3</v>
      </c>
      <c r="T197" s="16"/>
      <c r="U197" s="16">
        <v>1.6583747927031501E-3</v>
      </c>
      <c r="V197" s="16"/>
      <c r="W197" s="16">
        <v>0</v>
      </c>
      <c r="X197" s="16"/>
      <c r="Y197" s="16">
        <v>0</v>
      </c>
      <c r="Z197" s="16">
        <v>3.7878787878787902E-3</v>
      </c>
      <c r="AA197" s="16">
        <v>0</v>
      </c>
      <c r="AB197" s="16">
        <v>0</v>
      </c>
      <c r="AC197" s="16"/>
      <c r="AD197" s="16">
        <v>0</v>
      </c>
      <c r="AE197" s="16">
        <v>0</v>
      </c>
      <c r="AF197" s="16">
        <v>0</v>
      </c>
      <c r="AG197" s="16">
        <v>5.5555555555555601E-3</v>
      </c>
      <c r="AH197" s="16">
        <v>0</v>
      </c>
      <c r="AI197" s="16">
        <v>0</v>
      </c>
      <c r="AJ197" s="16">
        <v>0</v>
      </c>
      <c r="AK197" s="16"/>
      <c r="AL197" s="16">
        <v>0</v>
      </c>
      <c r="AM197" s="16">
        <v>0</v>
      </c>
      <c r="AN197" s="16">
        <v>0</v>
      </c>
      <c r="AO197" s="16">
        <v>0</v>
      </c>
      <c r="AP197" s="16">
        <v>0</v>
      </c>
      <c r="AQ197" s="16">
        <v>0.02</v>
      </c>
      <c r="AR197" s="16">
        <v>0</v>
      </c>
      <c r="AS197" s="16">
        <v>0</v>
      </c>
      <c r="AT197" s="16">
        <v>0</v>
      </c>
      <c r="AU197" s="16">
        <v>0</v>
      </c>
      <c r="AV197" s="16">
        <v>0</v>
      </c>
      <c r="AW197" s="16">
        <v>0</v>
      </c>
    </row>
    <row r="198" spans="2:49" x14ac:dyDescent="0.35">
      <c r="B198" t="s">
        <v>222</v>
      </c>
      <c r="C198" s="16">
        <v>1.230012300123E-3</v>
      </c>
      <c r="D198" s="16">
        <v>0</v>
      </c>
      <c r="E198" s="16">
        <v>0</v>
      </c>
      <c r="F198" s="16">
        <v>8.4033613445378096E-3</v>
      </c>
      <c r="G198" s="16">
        <v>0</v>
      </c>
      <c r="H198" s="16">
        <v>0</v>
      </c>
      <c r="I198" s="16">
        <v>0</v>
      </c>
      <c r="J198" s="16">
        <v>0</v>
      </c>
      <c r="K198" s="16">
        <v>0</v>
      </c>
      <c r="L198" s="16">
        <v>0</v>
      </c>
      <c r="M198" s="16">
        <v>0</v>
      </c>
      <c r="N198" s="16">
        <v>0</v>
      </c>
      <c r="O198" s="16">
        <v>0</v>
      </c>
      <c r="P198" s="16"/>
      <c r="Q198" s="16">
        <v>1.45348837209302E-3</v>
      </c>
      <c r="R198" s="16"/>
      <c r="S198" s="16">
        <v>1.27064803049555E-3</v>
      </c>
      <c r="T198" s="16"/>
      <c r="U198" s="16">
        <v>1.6583747927031501E-3</v>
      </c>
      <c r="V198" s="16"/>
      <c r="W198" s="16">
        <v>0</v>
      </c>
      <c r="X198" s="16"/>
      <c r="Y198" s="16">
        <v>1.9841269841269801E-3</v>
      </c>
      <c r="Z198" s="16">
        <v>0</v>
      </c>
      <c r="AA198" s="16">
        <v>0</v>
      </c>
      <c r="AB198" s="16">
        <v>0</v>
      </c>
      <c r="AC198" s="16"/>
      <c r="AD198" s="16">
        <v>0</v>
      </c>
      <c r="AE198" s="16">
        <v>0</v>
      </c>
      <c r="AF198" s="16">
        <v>0</v>
      </c>
      <c r="AG198" s="16">
        <v>5.5555555555555601E-3</v>
      </c>
      <c r="AH198" s="16">
        <v>0</v>
      </c>
      <c r="AI198" s="16">
        <v>0</v>
      </c>
      <c r="AJ198" s="16">
        <v>0</v>
      </c>
      <c r="AK198" s="16"/>
      <c r="AL198" s="16">
        <v>0</v>
      </c>
      <c r="AM198" s="16">
        <v>0</v>
      </c>
      <c r="AN198" s="16">
        <v>0</v>
      </c>
      <c r="AO198" s="16">
        <v>0</v>
      </c>
      <c r="AP198" s="16">
        <v>0</v>
      </c>
      <c r="AQ198" s="16">
        <v>0.02</v>
      </c>
      <c r="AR198" s="16">
        <v>0</v>
      </c>
      <c r="AS198" s="16">
        <v>0</v>
      </c>
      <c r="AT198" s="16">
        <v>0</v>
      </c>
      <c r="AU198" s="16">
        <v>0</v>
      </c>
      <c r="AV198" s="16">
        <v>0</v>
      </c>
      <c r="AW198" s="16">
        <v>0</v>
      </c>
    </row>
    <row r="199" spans="2:49" x14ac:dyDescent="0.35">
      <c r="B199" t="s">
        <v>223</v>
      </c>
      <c r="C199" s="16">
        <v>1.230012300123E-3</v>
      </c>
      <c r="D199" s="16">
        <v>0</v>
      </c>
      <c r="E199" s="16">
        <v>0</v>
      </c>
      <c r="F199" s="16">
        <v>0</v>
      </c>
      <c r="G199" s="16">
        <v>0</v>
      </c>
      <c r="H199" s="16">
        <v>0</v>
      </c>
      <c r="I199" s="16">
        <v>0</v>
      </c>
      <c r="J199" s="16">
        <v>0</v>
      </c>
      <c r="K199" s="16">
        <v>0</v>
      </c>
      <c r="L199" s="16">
        <v>1.2500000000000001E-2</v>
      </c>
      <c r="M199" s="16">
        <v>0</v>
      </c>
      <c r="N199" s="16">
        <v>0</v>
      </c>
      <c r="O199" s="16">
        <v>0</v>
      </c>
      <c r="P199" s="16"/>
      <c r="Q199" s="16">
        <v>1.45348837209302E-3</v>
      </c>
      <c r="R199" s="16"/>
      <c r="S199" s="16">
        <v>1.27064803049555E-3</v>
      </c>
      <c r="T199" s="16"/>
      <c r="U199" s="16">
        <v>1.6583747927031501E-3</v>
      </c>
      <c r="V199" s="16"/>
      <c r="W199" s="16">
        <v>0</v>
      </c>
      <c r="X199" s="16"/>
      <c r="Y199" s="16">
        <v>0</v>
      </c>
      <c r="Z199" s="16">
        <v>0</v>
      </c>
      <c r="AA199" s="16">
        <v>2.7777777777777801E-2</v>
      </c>
      <c r="AB199" s="16">
        <v>0</v>
      </c>
      <c r="AC199" s="16"/>
      <c r="AD199" s="16">
        <v>0</v>
      </c>
      <c r="AE199" s="16">
        <v>0</v>
      </c>
      <c r="AF199" s="16">
        <v>0</v>
      </c>
      <c r="AG199" s="16">
        <v>5.5555555555555601E-3</v>
      </c>
      <c r="AH199" s="16">
        <v>0</v>
      </c>
      <c r="AI199" s="16">
        <v>0</v>
      </c>
      <c r="AJ199" s="16">
        <v>0</v>
      </c>
      <c r="AK199" s="16"/>
      <c r="AL199" s="16">
        <v>0</v>
      </c>
      <c r="AM199" s="16">
        <v>0</v>
      </c>
      <c r="AN199" s="16">
        <v>0</v>
      </c>
      <c r="AO199" s="16">
        <v>0</v>
      </c>
      <c r="AP199" s="16">
        <v>0</v>
      </c>
      <c r="AQ199" s="16">
        <v>0.02</v>
      </c>
      <c r="AR199" s="16">
        <v>0</v>
      </c>
      <c r="AS199" s="16">
        <v>0</v>
      </c>
      <c r="AT199" s="16">
        <v>0</v>
      </c>
      <c r="AU199" s="16">
        <v>0</v>
      </c>
      <c r="AV199" s="16">
        <v>0</v>
      </c>
      <c r="AW199" s="16">
        <v>0</v>
      </c>
    </row>
    <row r="200" spans="2:49" x14ac:dyDescent="0.35">
      <c r="B200" t="s">
        <v>224</v>
      </c>
      <c r="C200" s="16">
        <v>1.230012300123E-3</v>
      </c>
      <c r="D200" s="16">
        <v>0</v>
      </c>
      <c r="E200" s="16">
        <v>0</v>
      </c>
      <c r="F200" s="16">
        <v>0</v>
      </c>
      <c r="G200" s="16">
        <v>1.6666666666666701E-2</v>
      </c>
      <c r="H200" s="16">
        <v>0</v>
      </c>
      <c r="I200" s="16">
        <v>0</v>
      </c>
      <c r="J200" s="16">
        <v>0</v>
      </c>
      <c r="K200" s="16">
        <v>0</v>
      </c>
      <c r="L200" s="16">
        <v>0</v>
      </c>
      <c r="M200" s="16">
        <v>0</v>
      </c>
      <c r="N200" s="16">
        <v>0</v>
      </c>
      <c r="O200" s="16">
        <v>0</v>
      </c>
      <c r="P200" s="16"/>
      <c r="Q200" s="16">
        <v>1.45348837209302E-3</v>
      </c>
      <c r="R200" s="16"/>
      <c r="S200" s="16">
        <v>1.27064803049555E-3</v>
      </c>
      <c r="T200" s="16"/>
      <c r="U200" s="16">
        <v>1.6583747927031501E-3</v>
      </c>
      <c r="V200" s="16"/>
      <c r="W200" s="16">
        <v>0</v>
      </c>
      <c r="X200" s="16"/>
      <c r="Y200" s="16">
        <v>1.9841269841269801E-3</v>
      </c>
      <c r="Z200" s="16">
        <v>0</v>
      </c>
      <c r="AA200" s="16">
        <v>0</v>
      </c>
      <c r="AB200" s="16">
        <v>0</v>
      </c>
      <c r="AC200" s="16"/>
      <c r="AD200" s="16">
        <v>0</v>
      </c>
      <c r="AE200" s="16">
        <v>0</v>
      </c>
      <c r="AF200" s="16">
        <v>0</v>
      </c>
      <c r="AG200" s="16">
        <v>5.5555555555555601E-3</v>
      </c>
      <c r="AH200" s="16">
        <v>0</v>
      </c>
      <c r="AI200" s="16">
        <v>0</v>
      </c>
      <c r="AJ200" s="16">
        <v>0</v>
      </c>
      <c r="AK200" s="16"/>
      <c r="AL200" s="16">
        <v>0</v>
      </c>
      <c r="AM200" s="16">
        <v>0</v>
      </c>
      <c r="AN200" s="16">
        <v>0</v>
      </c>
      <c r="AO200" s="16">
        <v>0</v>
      </c>
      <c r="AP200" s="16">
        <v>0</v>
      </c>
      <c r="AQ200" s="16">
        <v>0.02</v>
      </c>
      <c r="AR200" s="16">
        <v>0</v>
      </c>
      <c r="AS200" s="16">
        <v>0</v>
      </c>
      <c r="AT200" s="16">
        <v>0</v>
      </c>
      <c r="AU200" s="16">
        <v>0</v>
      </c>
      <c r="AV200" s="16">
        <v>0</v>
      </c>
      <c r="AW200" s="16">
        <v>0</v>
      </c>
    </row>
    <row r="201" spans="2:49" x14ac:dyDescent="0.35">
      <c r="B201" t="s">
        <v>225</v>
      </c>
      <c r="C201" s="16">
        <v>1.230012300123E-3</v>
      </c>
      <c r="D201" s="16">
        <v>0</v>
      </c>
      <c r="E201" s="16">
        <v>7.4626865671641798E-3</v>
      </c>
      <c r="F201" s="16">
        <v>0</v>
      </c>
      <c r="G201" s="16">
        <v>0</v>
      </c>
      <c r="H201" s="16">
        <v>0</v>
      </c>
      <c r="I201" s="16">
        <v>0</v>
      </c>
      <c r="J201" s="16">
        <v>0</v>
      </c>
      <c r="K201" s="16">
        <v>0</v>
      </c>
      <c r="L201" s="16">
        <v>0</v>
      </c>
      <c r="M201" s="16">
        <v>0</v>
      </c>
      <c r="N201" s="16">
        <v>0</v>
      </c>
      <c r="O201" s="16">
        <v>0</v>
      </c>
      <c r="P201" s="16"/>
      <c r="Q201" s="16">
        <v>1.45348837209302E-3</v>
      </c>
      <c r="R201" s="16"/>
      <c r="S201" s="16">
        <v>1.27064803049555E-3</v>
      </c>
      <c r="T201" s="16"/>
      <c r="U201" s="16">
        <v>1.6583747927031501E-3</v>
      </c>
      <c r="V201" s="16"/>
      <c r="W201" s="16">
        <v>0</v>
      </c>
      <c r="X201" s="16"/>
      <c r="Y201" s="16">
        <v>1.9841269841269801E-3</v>
      </c>
      <c r="Z201" s="16">
        <v>0</v>
      </c>
      <c r="AA201" s="16">
        <v>0</v>
      </c>
      <c r="AB201" s="16">
        <v>0</v>
      </c>
      <c r="AC201" s="16"/>
      <c r="AD201" s="16">
        <v>0</v>
      </c>
      <c r="AE201" s="16">
        <v>0</v>
      </c>
      <c r="AF201" s="16">
        <v>0</v>
      </c>
      <c r="AG201" s="16">
        <v>5.5555555555555601E-3</v>
      </c>
      <c r="AH201" s="16">
        <v>0</v>
      </c>
      <c r="AI201" s="16">
        <v>0</v>
      </c>
      <c r="AJ201" s="16">
        <v>0</v>
      </c>
      <c r="AK201" s="16"/>
      <c r="AL201" s="16">
        <v>0</v>
      </c>
      <c r="AM201" s="16">
        <v>0</v>
      </c>
      <c r="AN201" s="16">
        <v>0</v>
      </c>
      <c r="AO201" s="16">
        <v>0</v>
      </c>
      <c r="AP201" s="16">
        <v>0</v>
      </c>
      <c r="AQ201" s="16">
        <v>0.02</v>
      </c>
      <c r="AR201" s="16">
        <v>0</v>
      </c>
      <c r="AS201" s="16">
        <v>0</v>
      </c>
      <c r="AT201" s="16">
        <v>0</v>
      </c>
      <c r="AU201" s="16">
        <v>0</v>
      </c>
      <c r="AV201" s="16">
        <v>0</v>
      </c>
      <c r="AW201" s="16">
        <v>0</v>
      </c>
    </row>
    <row r="202" spans="2:49" x14ac:dyDescent="0.35">
      <c r="B202" t="s">
        <v>226</v>
      </c>
      <c r="C202" s="16">
        <v>1.230012300123E-3</v>
      </c>
      <c r="D202" s="16">
        <v>0</v>
      </c>
      <c r="E202" s="16">
        <v>0</v>
      </c>
      <c r="F202" s="16">
        <v>0</v>
      </c>
      <c r="G202" s="16">
        <v>0</v>
      </c>
      <c r="H202" s="16">
        <v>1.9230769230769201E-2</v>
      </c>
      <c r="I202" s="16">
        <v>0</v>
      </c>
      <c r="J202" s="16">
        <v>0</v>
      </c>
      <c r="K202" s="16">
        <v>0</v>
      </c>
      <c r="L202" s="16">
        <v>0</v>
      </c>
      <c r="M202" s="16">
        <v>0</v>
      </c>
      <c r="N202" s="16">
        <v>0</v>
      </c>
      <c r="O202" s="16">
        <v>0</v>
      </c>
      <c r="P202" s="16"/>
      <c r="Q202" s="16">
        <v>1.45348837209302E-3</v>
      </c>
      <c r="R202" s="16"/>
      <c r="S202" s="16">
        <v>1.27064803049555E-3</v>
      </c>
      <c r="T202" s="16"/>
      <c r="U202" s="16">
        <v>1.6583747927031501E-3</v>
      </c>
      <c r="V202" s="16"/>
      <c r="W202" s="16">
        <v>0</v>
      </c>
      <c r="X202" s="16"/>
      <c r="Y202" s="16">
        <v>1.9841269841269801E-3</v>
      </c>
      <c r="Z202" s="16">
        <v>0</v>
      </c>
      <c r="AA202" s="16">
        <v>0</v>
      </c>
      <c r="AB202" s="16">
        <v>0</v>
      </c>
      <c r="AC202" s="16"/>
      <c r="AD202" s="16">
        <v>0</v>
      </c>
      <c r="AE202" s="16">
        <v>0</v>
      </c>
      <c r="AF202" s="16">
        <v>0</v>
      </c>
      <c r="AG202" s="16">
        <v>5.5555555555555601E-3</v>
      </c>
      <c r="AH202" s="16">
        <v>0</v>
      </c>
      <c r="AI202" s="16">
        <v>0</v>
      </c>
      <c r="AJ202" s="16">
        <v>0</v>
      </c>
      <c r="AK202" s="16"/>
      <c r="AL202" s="16">
        <v>0</v>
      </c>
      <c r="AM202" s="16">
        <v>0</v>
      </c>
      <c r="AN202" s="16">
        <v>0</v>
      </c>
      <c r="AO202" s="16">
        <v>0</v>
      </c>
      <c r="AP202" s="16">
        <v>0</v>
      </c>
      <c r="AQ202" s="16">
        <v>0.02</v>
      </c>
      <c r="AR202" s="16">
        <v>0</v>
      </c>
      <c r="AS202" s="16">
        <v>0</v>
      </c>
      <c r="AT202" s="16">
        <v>0</v>
      </c>
      <c r="AU202" s="16">
        <v>0</v>
      </c>
      <c r="AV202" s="16">
        <v>0</v>
      </c>
      <c r="AW202" s="16">
        <v>0</v>
      </c>
    </row>
    <row r="203" spans="2:49" x14ac:dyDescent="0.35">
      <c r="B203" t="s">
        <v>227</v>
      </c>
      <c r="C203" s="16">
        <v>1.230012300123E-3</v>
      </c>
      <c r="D203" s="16">
        <v>0</v>
      </c>
      <c r="E203" s="16">
        <v>0</v>
      </c>
      <c r="F203" s="16">
        <v>8.4033613445378096E-3</v>
      </c>
      <c r="G203" s="16">
        <v>0</v>
      </c>
      <c r="H203" s="16">
        <v>0</v>
      </c>
      <c r="I203" s="16">
        <v>0</v>
      </c>
      <c r="J203" s="16">
        <v>0</v>
      </c>
      <c r="K203" s="16">
        <v>0</v>
      </c>
      <c r="L203" s="16">
        <v>0</v>
      </c>
      <c r="M203" s="16">
        <v>0</v>
      </c>
      <c r="N203" s="16">
        <v>0</v>
      </c>
      <c r="O203" s="16">
        <v>0</v>
      </c>
      <c r="P203" s="16"/>
      <c r="Q203" s="16">
        <v>1.45348837209302E-3</v>
      </c>
      <c r="R203" s="16"/>
      <c r="S203" s="16">
        <v>1.27064803049555E-3</v>
      </c>
      <c r="T203" s="16"/>
      <c r="U203" s="16">
        <v>1.6583747927031501E-3</v>
      </c>
      <c r="V203" s="16"/>
      <c r="W203" s="16">
        <v>0</v>
      </c>
      <c r="X203" s="16"/>
      <c r="Y203" s="16">
        <v>1.9841269841269801E-3</v>
      </c>
      <c r="Z203" s="16">
        <v>0</v>
      </c>
      <c r="AA203" s="16">
        <v>0</v>
      </c>
      <c r="AB203" s="16">
        <v>0</v>
      </c>
      <c r="AC203" s="16"/>
      <c r="AD203" s="16">
        <v>0</v>
      </c>
      <c r="AE203" s="16">
        <v>0</v>
      </c>
      <c r="AF203" s="16">
        <v>0</v>
      </c>
      <c r="AG203" s="16">
        <v>5.5555555555555601E-3</v>
      </c>
      <c r="AH203" s="16">
        <v>0</v>
      </c>
      <c r="AI203" s="16">
        <v>0</v>
      </c>
      <c r="AJ203" s="16">
        <v>0</v>
      </c>
      <c r="AK203" s="16"/>
      <c r="AL203" s="16">
        <v>0</v>
      </c>
      <c r="AM203" s="16">
        <v>0</v>
      </c>
      <c r="AN203" s="16">
        <v>0</v>
      </c>
      <c r="AO203" s="16">
        <v>0</v>
      </c>
      <c r="AP203" s="16">
        <v>0</v>
      </c>
      <c r="AQ203" s="16">
        <v>0.02</v>
      </c>
      <c r="AR203" s="16">
        <v>0</v>
      </c>
      <c r="AS203" s="16">
        <v>0</v>
      </c>
      <c r="AT203" s="16">
        <v>0</v>
      </c>
      <c r="AU203" s="16">
        <v>0</v>
      </c>
      <c r="AV203" s="16">
        <v>0</v>
      </c>
      <c r="AW203" s="16">
        <v>0</v>
      </c>
    </row>
    <row r="204" spans="2:49" x14ac:dyDescent="0.35">
      <c r="B204" t="s">
        <v>228</v>
      </c>
      <c r="C204" s="16">
        <v>1.230012300123E-3</v>
      </c>
      <c r="D204" s="16">
        <v>0</v>
      </c>
      <c r="E204" s="16">
        <v>0</v>
      </c>
      <c r="F204" s="16">
        <v>8.4033613445378096E-3</v>
      </c>
      <c r="G204" s="16">
        <v>0</v>
      </c>
      <c r="H204" s="16">
        <v>0</v>
      </c>
      <c r="I204" s="16">
        <v>0</v>
      </c>
      <c r="J204" s="16">
        <v>0</v>
      </c>
      <c r="K204" s="16">
        <v>0</v>
      </c>
      <c r="L204" s="16">
        <v>0</v>
      </c>
      <c r="M204" s="16">
        <v>0</v>
      </c>
      <c r="N204" s="16">
        <v>0</v>
      </c>
      <c r="O204" s="16">
        <v>0</v>
      </c>
      <c r="P204" s="16"/>
      <c r="Q204" s="16">
        <v>1.45348837209302E-3</v>
      </c>
      <c r="R204" s="16"/>
      <c r="S204" s="16">
        <v>1.27064803049555E-3</v>
      </c>
      <c r="T204" s="16"/>
      <c r="U204" s="16">
        <v>1.6583747927031501E-3</v>
      </c>
      <c r="V204" s="16"/>
      <c r="W204" s="16">
        <v>0</v>
      </c>
      <c r="X204" s="16"/>
      <c r="Y204" s="16">
        <v>1.9841269841269801E-3</v>
      </c>
      <c r="Z204" s="16">
        <v>0</v>
      </c>
      <c r="AA204" s="16">
        <v>0</v>
      </c>
      <c r="AB204" s="16">
        <v>0</v>
      </c>
      <c r="AC204" s="16"/>
      <c r="AD204" s="16">
        <v>0</v>
      </c>
      <c r="AE204" s="16">
        <v>0</v>
      </c>
      <c r="AF204" s="16">
        <v>0</v>
      </c>
      <c r="AG204" s="16">
        <v>5.5555555555555601E-3</v>
      </c>
      <c r="AH204" s="16">
        <v>0</v>
      </c>
      <c r="AI204" s="16">
        <v>0</v>
      </c>
      <c r="AJ204" s="16">
        <v>0</v>
      </c>
      <c r="AK204" s="16"/>
      <c r="AL204" s="16">
        <v>0</v>
      </c>
      <c r="AM204" s="16">
        <v>0</v>
      </c>
      <c r="AN204" s="16">
        <v>0</v>
      </c>
      <c r="AO204" s="16">
        <v>0</v>
      </c>
      <c r="AP204" s="16">
        <v>0</v>
      </c>
      <c r="AQ204" s="16">
        <v>0.02</v>
      </c>
      <c r="AR204" s="16">
        <v>0</v>
      </c>
      <c r="AS204" s="16">
        <v>0</v>
      </c>
      <c r="AT204" s="16">
        <v>0</v>
      </c>
      <c r="AU204" s="16">
        <v>0</v>
      </c>
      <c r="AV204" s="16">
        <v>0</v>
      </c>
      <c r="AW204" s="16">
        <v>0</v>
      </c>
    </row>
    <row r="205" spans="2:49" x14ac:dyDescent="0.35">
      <c r="B205" t="s">
        <v>229</v>
      </c>
      <c r="C205" s="16">
        <v>1.230012300123E-3</v>
      </c>
      <c r="D205" s="16">
        <v>0</v>
      </c>
      <c r="E205" s="16">
        <v>0</v>
      </c>
      <c r="F205" s="16">
        <v>0</v>
      </c>
      <c r="G205" s="16">
        <v>1.6666666666666701E-2</v>
      </c>
      <c r="H205" s="16">
        <v>0</v>
      </c>
      <c r="I205" s="16">
        <v>0</v>
      </c>
      <c r="J205" s="16">
        <v>0</v>
      </c>
      <c r="K205" s="16">
        <v>0</v>
      </c>
      <c r="L205" s="16">
        <v>0</v>
      </c>
      <c r="M205" s="16">
        <v>0</v>
      </c>
      <c r="N205" s="16">
        <v>0</v>
      </c>
      <c r="O205" s="16">
        <v>0</v>
      </c>
      <c r="P205" s="16"/>
      <c r="Q205" s="16">
        <v>1.45348837209302E-3</v>
      </c>
      <c r="R205" s="16"/>
      <c r="S205" s="16">
        <v>1.27064803049555E-3</v>
      </c>
      <c r="T205" s="16"/>
      <c r="U205" s="16">
        <v>1.6583747927031501E-3</v>
      </c>
      <c r="V205" s="16"/>
      <c r="W205" s="16">
        <v>0</v>
      </c>
      <c r="X205" s="16"/>
      <c r="Y205" s="16">
        <v>1.9841269841269801E-3</v>
      </c>
      <c r="Z205" s="16">
        <v>0</v>
      </c>
      <c r="AA205" s="16">
        <v>0</v>
      </c>
      <c r="AB205" s="16">
        <v>0</v>
      </c>
      <c r="AC205" s="16"/>
      <c r="AD205" s="16">
        <v>0</v>
      </c>
      <c r="AE205" s="16">
        <v>0</v>
      </c>
      <c r="AF205" s="16">
        <v>0</v>
      </c>
      <c r="AG205" s="16">
        <v>5.5555555555555601E-3</v>
      </c>
      <c r="AH205" s="16">
        <v>0</v>
      </c>
      <c r="AI205" s="16">
        <v>0</v>
      </c>
      <c r="AJ205" s="16">
        <v>0</v>
      </c>
      <c r="AK205" s="16"/>
      <c r="AL205" s="16">
        <v>0</v>
      </c>
      <c r="AM205" s="16">
        <v>0</v>
      </c>
      <c r="AN205" s="16">
        <v>0</v>
      </c>
      <c r="AO205" s="16">
        <v>0</v>
      </c>
      <c r="AP205" s="16">
        <v>0</v>
      </c>
      <c r="AQ205" s="16">
        <v>0.02</v>
      </c>
      <c r="AR205" s="16">
        <v>0</v>
      </c>
      <c r="AS205" s="16">
        <v>0</v>
      </c>
      <c r="AT205" s="16">
        <v>0</v>
      </c>
      <c r="AU205" s="16">
        <v>0</v>
      </c>
      <c r="AV205" s="16">
        <v>0</v>
      </c>
      <c r="AW205" s="16">
        <v>0</v>
      </c>
    </row>
    <row r="206" spans="2:49" x14ac:dyDescent="0.35">
      <c r="B206" t="s">
        <v>230</v>
      </c>
      <c r="C206" s="16">
        <v>1.230012300123E-3</v>
      </c>
      <c r="D206" s="16">
        <v>1.21951219512195E-2</v>
      </c>
      <c r="E206" s="16">
        <v>0</v>
      </c>
      <c r="F206" s="16">
        <v>0</v>
      </c>
      <c r="G206" s="16">
        <v>0</v>
      </c>
      <c r="H206" s="16">
        <v>0</v>
      </c>
      <c r="I206" s="16">
        <v>0</v>
      </c>
      <c r="J206" s="16">
        <v>0</v>
      </c>
      <c r="K206" s="16">
        <v>0</v>
      </c>
      <c r="L206" s="16">
        <v>0</v>
      </c>
      <c r="M206" s="16">
        <v>0</v>
      </c>
      <c r="N206" s="16">
        <v>0</v>
      </c>
      <c r="O206" s="16">
        <v>0</v>
      </c>
      <c r="P206" s="16"/>
      <c r="Q206" s="16">
        <v>1.45348837209302E-3</v>
      </c>
      <c r="R206" s="16"/>
      <c r="S206" s="16">
        <v>1.27064803049555E-3</v>
      </c>
      <c r="T206" s="16"/>
      <c r="U206" s="16">
        <v>1.6583747927031501E-3</v>
      </c>
      <c r="V206" s="16"/>
      <c r="W206" s="16">
        <v>0</v>
      </c>
      <c r="X206" s="16"/>
      <c r="Y206" s="16">
        <v>0</v>
      </c>
      <c r="Z206" s="16">
        <v>0</v>
      </c>
      <c r="AA206" s="16">
        <v>2.7777777777777801E-2</v>
      </c>
      <c r="AB206" s="16">
        <v>0</v>
      </c>
      <c r="AC206" s="16"/>
      <c r="AD206" s="16">
        <v>0</v>
      </c>
      <c r="AE206" s="16">
        <v>0</v>
      </c>
      <c r="AF206" s="16">
        <v>0</v>
      </c>
      <c r="AG206" s="16">
        <v>0</v>
      </c>
      <c r="AH206" s="16">
        <v>0</v>
      </c>
      <c r="AI206" s="16">
        <v>0</v>
      </c>
      <c r="AJ206" s="16">
        <v>1.0869565217391301E-2</v>
      </c>
      <c r="AK206" s="16"/>
      <c r="AL206" s="16">
        <v>0</v>
      </c>
      <c r="AM206" s="16">
        <v>0</v>
      </c>
      <c r="AN206" s="16">
        <v>0</v>
      </c>
      <c r="AO206" s="16">
        <v>0</v>
      </c>
      <c r="AP206" s="16">
        <v>0</v>
      </c>
      <c r="AQ206" s="16">
        <v>0.02</v>
      </c>
      <c r="AR206" s="16">
        <v>0</v>
      </c>
      <c r="AS206" s="16">
        <v>0</v>
      </c>
      <c r="AT206" s="16">
        <v>0</v>
      </c>
      <c r="AU206" s="16">
        <v>0</v>
      </c>
      <c r="AV206" s="16">
        <v>0</v>
      </c>
      <c r="AW206" s="16">
        <v>0</v>
      </c>
    </row>
    <row r="207" spans="2:49" x14ac:dyDescent="0.35">
      <c r="B207" t="s">
        <v>231</v>
      </c>
      <c r="C207" s="16">
        <v>1.230012300123E-3</v>
      </c>
      <c r="D207" s="16">
        <v>0</v>
      </c>
      <c r="E207" s="16">
        <v>7.4626865671641798E-3</v>
      </c>
      <c r="F207" s="16">
        <v>0</v>
      </c>
      <c r="G207" s="16">
        <v>0</v>
      </c>
      <c r="H207" s="16">
        <v>0</v>
      </c>
      <c r="I207" s="16">
        <v>0</v>
      </c>
      <c r="J207" s="16">
        <v>0</v>
      </c>
      <c r="K207" s="16">
        <v>0</v>
      </c>
      <c r="L207" s="16">
        <v>0</v>
      </c>
      <c r="M207" s="16">
        <v>0</v>
      </c>
      <c r="N207" s="16">
        <v>0</v>
      </c>
      <c r="O207" s="16">
        <v>0</v>
      </c>
      <c r="P207" s="16"/>
      <c r="Q207" s="16">
        <v>1.45348837209302E-3</v>
      </c>
      <c r="R207" s="16"/>
      <c r="S207" s="16">
        <v>1.27064803049555E-3</v>
      </c>
      <c r="T207" s="16"/>
      <c r="U207" s="16">
        <v>1.6583747927031501E-3</v>
      </c>
      <c r="V207" s="16"/>
      <c r="W207" s="16">
        <v>8.1300813008130107E-3</v>
      </c>
      <c r="X207" s="16"/>
      <c r="Y207" s="16">
        <v>0</v>
      </c>
      <c r="Z207" s="16">
        <v>3.7878787878787902E-3</v>
      </c>
      <c r="AA207" s="16">
        <v>0</v>
      </c>
      <c r="AB207" s="16">
        <v>0</v>
      </c>
      <c r="AC207" s="16"/>
      <c r="AD207" s="16">
        <v>0</v>
      </c>
      <c r="AE207" s="16">
        <v>0</v>
      </c>
      <c r="AF207" s="16">
        <v>0</v>
      </c>
      <c r="AG207" s="16">
        <v>0</v>
      </c>
      <c r="AH207" s="16">
        <v>0</v>
      </c>
      <c r="AI207" s="16">
        <v>0</v>
      </c>
      <c r="AJ207" s="16">
        <v>1.0869565217391301E-2</v>
      </c>
      <c r="AK207" s="16"/>
      <c r="AL207" s="16">
        <v>0</v>
      </c>
      <c r="AM207" s="16">
        <v>0</v>
      </c>
      <c r="AN207" s="16">
        <v>0</v>
      </c>
      <c r="AO207" s="16">
        <v>0</v>
      </c>
      <c r="AP207" s="16">
        <v>0</v>
      </c>
      <c r="AQ207" s="16">
        <v>0.02</v>
      </c>
      <c r="AR207" s="16">
        <v>0</v>
      </c>
      <c r="AS207" s="16">
        <v>0</v>
      </c>
      <c r="AT207" s="16">
        <v>0</v>
      </c>
      <c r="AU207" s="16">
        <v>0</v>
      </c>
      <c r="AV207" s="16">
        <v>0</v>
      </c>
      <c r="AW207" s="16">
        <v>0</v>
      </c>
    </row>
    <row r="208" spans="2:49" x14ac:dyDescent="0.35">
      <c r="B208" t="s">
        <v>232</v>
      </c>
      <c r="C208" s="16">
        <v>1.230012300123E-3</v>
      </c>
      <c r="D208" s="16">
        <v>1.21951219512195E-2</v>
      </c>
      <c r="E208" s="16">
        <v>0</v>
      </c>
      <c r="F208" s="16">
        <v>0</v>
      </c>
      <c r="G208" s="16">
        <v>0</v>
      </c>
      <c r="H208" s="16">
        <v>0</v>
      </c>
      <c r="I208" s="16">
        <v>0</v>
      </c>
      <c r="J208" s="16">
        <v>0</v>
      </c>
      <c r="K208" s="16">
        <v>0</v>
      </c>
      <c r="L208" s="16">
        <v>0</v>
      </c>
      <c r="M208" s="16">
        <v>0</v>
      </c>
      <c r="N208" s="16">
        <v>0</v>
      </c>
      <c r="O208" s="16">
        <v>0</v>
      </c>
      <c r="P208" s="16"/>
      <c r="Q208" s="16">
        <v>1.45348837209302E-3</v>
      </c>
      <c r="R208" s="16"/>
      <c r="S208" s="16">
        <v>1.27064803049555E-3</v>
      </c>
      <c r="T208" s="16"/>
      <c r="U208" s="16">
        <v>1.6583747927031501E-3</v>
      </c>
      <c r="V208" s="16"/>
      <c r="W208" s="16">
        <v>8.1300813008130107E-3</v>
      </c>
      <c r="X208" s="16"/>
      <c r="Y208" s="16">
        <v>1.9841269841269801E-3</v>
      </c>
      <c r="Z208" s="16">
        <v>0</v>
      </c>
      <c r="AA208" s="16">
        <v>0</v>
      </c>
      <c r="AB208" s="16">
        <v>0</v>
      </c>
      <c r="AC208" s="16"/>
      <c r="AD208" s="16">
        <v>0</v>
      </c>
      <c r="AE208" s="16">
        <v>1.1111111111111099E-2</v>
      </c>
      <c r="AF208" s="16">
        <v>0</v>
      </c>
      <c r="AG208" s="16">
        <v>0</v>
      </c>
      <c r="AH208" s="16">
        <v>0</v>
      </c>
      <c r="AI208" s="16">
        <v>0</v>
      </c>
      <c r="AJ208" s="16">
        <v>0</v>
      </c>
      <c r="AK208" s="16"/>
      <c r="AL208" s="16">
        <v>0</v>
      </c>
      <c r="AM208" s="16">
        <v>7.8740157480314994E-3</v>
      </c>
      <c r="AN208" s="16">
        <v>0</v>
      </c>
      <c r="AO208" s="16">
        <v>0</v>
      </c>
      <c r="AP208" s="16">
        <v>0</v>
      </c>
      <c r="AQ208" s="16">
        <v>0</v>
      </c>
      <c r="AR208" s="16">
        <v>0</v>
      </c>
      <c r="AS208" s="16">
        <v>0</v>
      </c>
      <c r="AT208" s="16">
        <v>0</v>
      </c>
      <c r="AU208" s="16">
        <v>0</v>
      </c>
      <c r="AV208" s="16">
        <v>0</v>
      </c>
      <c r="AW208" s="16">
        <v>0</v>
      </c>
    </row>
    <row r="209" spans="2:49" x14ac:dyDescent="0.35">
      <c r="B209" t="s">
        <v>233</v>
      </c>
      <c r="C209" s="16">
        <v>1.230012300123E-3</v>
      </c>
      <c r="D209" s="16">
        <v>0</v>
      </c>
      <c r="E209" s="16">
        <v>0</v>
      </c>
      <c r="F209" s="16">
        <v>0</v>
      </c>
      <c r="G209" s="16">
        <v>0</v>
      </c>
      <c r="H209" s="16">
        <v>0</v>
      </c>
      <c r="I209" s="16">
        <v>0</v>
      </c>
      <c r="J209" s="16">
        <v>0</v>
      </c>
      <c r="K209" s="16">
        <v>0</v>
      </c>
      <c r="L209" s="16">
        <v>1.2500000000000001E-2</v>
      </c>
      <c r="M209" s="16">
        <v>0</v>
      </c>
      <c r="N209" s="16">
        <v>0</v>
      </c>
      <c r="O209" s="16">
        <v>0</v>
      </c>
      <c r="P209" s="16"/>
      <c r="Q209" s="16">
        <v>1.45348837209302E-3</v>
      </c>
      <c r="R209" s="16"/>
      <c r="S209" s="16">
        <v>1.27064803049555E-3</v>
      </c>
      <c r="T209" s="16"/>
      <c r="U209" s="16">
        <v>1.6583747927031501E-3</v>
      </c>
      <c r="V209" s="16"/>
      <c r="W209" s="16">
        <v>0</v>
      </c>
      <c r="X209" s="16"/>
      <c r="Y209" s="16">
        <v>1.9841269841269801E-3</v>
      </c>
      <c r="Z209" s="16">
        <v>0</v>
      </c>
      <c r="AA209" s="16">
        <v>0</v>
      </c>
      <c r="AB209" s="16">
        <v>0</v>
      </c>
      <c r="AC209" s="16"/>
      <c r="AD209" s="16">
        <v>0</v>
      </c>
      <c r="AE209" s="16">
        <v>0</v>
      </c>
      <c r="AF209" s="16">
        <v>1.02040816326531E-2</v>
      </c>
      <c r="AG209" s="16">
        <v>0</v>
      </c>
      <c r="AH209" s="16">
        <v>0</v>
      </c>
      <c r="AI209" s="16">
        <v>0</v>
      </c>
      <c r="AJ209" s="16">
        <v>0</v>
      </c>
      <c r="AK209" s="16"/>
      <c r="AL209" s="16">
        <v>0</v>
      </c>
      <c r="AM209" s="16">
        <v>7.8740157480314994E-3</v>
      </c>
      <c r="AN209" s="16">
        <v>0</v>
      </c>
      <c r="AO209" s="16">
        <v>0</v>
      </c>
      <c r="AP209" s="16">
        <v>0</v>
      </c>
      <c r="AQ209" s="16">
        <v>0</v>
      </c>
      <c r="AR209" s="16">
        <v>0</v>
      </c>
      <c r="AS209" s="16">
        <v>0</v>
      </c>
      <c r="AT209" s="16">
        <v>0</v>
      </c>
      <c r="AU209" s="16">
        <v>0</v>
      </c>
      <c r="AV209" s="16">
        <v>0</v>
      </c>
      <c r="AW209" s="16">
        <v>0</v>
      </c>
    </row>
    <row r="210" spans="2:49" x14ac:dyDescent="0.35">
      <c r="B210" t="s">
        <v>234</v>
      </c>
      <c r="C210" s="16">
        <v>1.230012300123E-3</v>
      </c>
      <c r="D210" s="16">
        <v>0</v>
      </c>
      <c r="E210" s="16">
        <v>7.4626865671641798E-3</v>
      </c>
      <c r="F210" s="16">
        <v>0</v>
      </c>
      <c r="G210" s="16">
        <v>0</v>
      </c>
      <c r="H210" s="16">
        <v>0</v>
      </c>
      <c r="I210" s="16">
        <v>0</v>
      </c>
      <c r="J210" s="16">
        <v>0</v>
      </c>
      <c r="K210" s="16">
        <v>0</v>
      </c>
      <c r="L210" s="16">
        <v>0</v>
      </c>
      <c r="M210" s="16">
        <v>0</v>
      </c>
      <c r="N210" s="16">
        <v>0</v>
      </c>
      <c r="O210" s="16">
        <v>0</v>
      </c>
      <c r="P210" s="16"/>
      <c r="Q210" s="16">
        <v>1.45348837209302E-3</v>
      </c>
      <c r="R210" s="16"/>
      <c r="S210" s="16">
        <v>1.27064803049555E-3</v>
      </c>
      <c r="T210" s="16"/>
      <c r="U210" s="16">
        <v>1.6583747927031501E-3</v>
      </c>
      <c r="V210" s="16"/>
      <c r="W210" s="16">
        <v>0</v>
      </c>
      <c r="X210" s="16"/>
      <c r="Y210" s="16">
        <v>1.9841269841269801E-3</v>
      </c>
      <c r="Z210" s="16">
        <v>0</v>
      </c>
      <c r="AA210" s="16">
        <v>0</v>
      </c>
      <c r="AB210" s="16">
        <v>0</v>
      </c>
      <c r="AC210" s="16"/>
      <c r="AD210" s="16">
        <v>0</v>
      </c>
      <c r="AE210" s="16">
        <v>1.1111111111111099E-2</v>
      </c>
      <c r="AF210" s="16">
        <v>0</v>
      </c>
      <c r="AG210" s="16">
        <v>0</v>
      </c>
      <c r="AH210" s="16">
        <v>0</v>
      </c>
      <c r="AI210" s="16">
        <v>0</v>
      </c>
      <c r="AJ210" s="16">
        <v>0</v>
      </c>
      <c r="AK210" s="16"/>
      <c r="AL210" s="16">
        <v>0</v>
      </c>
      <c r="AM210" s="16">
        <v>7.8740157480314994E-3</v>
      </c>
      <c r="AN210" s="16">
        <v>0</v>
      </c>
      <c r="AO210" s="16">
        <v>0</v>
      </c>
      <c r="AP210" s="16">
        <v>0</v>
      </c>
      <c r="AQ210" s="16">
        <v>0</v>
      </c>
      <c r="AR210" s="16">
        <v>0</v>
      </c>
      <c r="AS210" s="16">
        <v>0</v>
      </c>
      <c r="AT210" s="16">
        <v>0</v>
      </c>
      <c r="AU210" s="16">
        <v>0</v>
      </c>
      <c r="AV210" s="16">
        <v>0</v>
      </c>
      <c r="AW210" s="16">
        <v>0</v>
      </c>
    </row>
    <row r="211" spans="2:49" x14ac:dyDescent="0.35">
      <c r="B211" t="s">
        <v>235</v>
      </c>
      <c r="C211" s="16">
        <v>1.230012300123E-3</v>
      </c>
      <c r="D211" s="16">
        <v>1.21951219512195E-2</v>
      </c>
      <c r="E211" s="16">
        <v>0</v>
      </c>
      <c r="F211" s="16">
        <v>0</v>
      </c>
      <c r="G211" s="16">
        <v>0</v>
      </c>
      <c r="H211" s="16">
        <v>0</v>
      </c>
      <c r="I211" s="16">
        <v>0</v>
      </c>
      <c r="J211" s="16">
        <v>0</v>
      </c>
      <c r="K211" s="16">
        <v>0</v>
      </c>
      <c r="L211" s="16">
        <v>0</v>
      </c>
      <c r="M211" s="16">
        <v>0</v>
      </c>
      <c r="N211" s="16">
        <v>0</v>
      </c>
      <c r="O211" s="16">
        <v>0</v>
      </c>
      <c r="P211" s="16"/>
      <c r="Q211" s="16">
        <v>1.45348837209302E-3</v>
      </c>
      <c r="R211" s="16"/>
      <c r="S211" s="16">
        <v>1.27064803049555E-3</v>
      </c>
      <c r="T211" s="16"/>
      <c r="U211" s="16">
        <v>1.6583747927031501E-3</v>
      </c>
      <c r="V211" s="16"/>
      <c r="W211" s="16">
        <v>0</v>
      </c>
      <c r="X211" s="16"/>
      <c r="Y211" s="16">
        <v>1.9841269841269801E-3</v>
      </c>
      <c r="Z211" s="16">
        <v>0</v>
      </c>
      <c r="AA211" s="16">
        <v>0</v>
      </c>
      <c r="AB211" s="16">
        <v>0</v>
      </c>
      <c r="AC211" s="16"/>
      <c r="AD211" s="16">
        <v>0</v>
      </c>
      <c r="AE211" s="16">
        <v>0</v>
      </c>
      <c r="AF211" s="16">
        <v>1.02040816326531E-2</v>
      </c>
      <c r="AG211" s="16">
        <v>0</v>
      </c>
      <c r="AH211" s="16">
        <v>0</v>
      </c>
      <c r="AI211" s="16">
        <v>0</v>
      </c>
      <c r="AJ211" s="16">
        <v>0</v>
      </c>
      <c r="AK211" s="16"/>
      <c r="AL211" s="16">
        <v>0</v>
      </c>
      <c r="AM211" s="16">
        <v>7.8740157480314994E-3</v>
      </c>
      <c r="AN211" s="16">
        <v>0</v>
      </c>
      <c r="AO211" s="16">
        <v>0</v>
      </c>
      <c r="AP211" s="16">
        <v>0</v>
      </c>
      <c r="AQ211" s="16">
        <v>0</v>
      </c>
      <c r="AR211" s="16">
        <v>0</v>
      </c>
      <c r="AS211" s="16">
        <v>0</v>
      </c>
      <c r="AT211" s="16">
        <v>0</v>
      </c>
      <c r="AU211" s="16">
        <v>0</v>
      </c>
      <c r="AV211" s="16">
        <v>0</v>
      </c>
      <c r="AW211" s="16">
        <v>0</v>
      </c>
    </row>
    <row r="212" spans="2:49" x14ac:dyDescent="0.35">
      <c r="B212" t="s">
        <v>236</v>
      </c>
      <c r="C212" s="16">
        <v>1.230012300123E-3</v>
      </c>
      <c r="D212" s="16">
        <v>0</v>
      </c>
      <c r="E212" s="16">
        <v>0</v>
      </c>
      <c r="F212" s="16">
        <v>8.4033613445378096E-3</v>
      </c>
      <c r="G212" s="16">
        <v>0</v>
      </c>
      <c r="H212" s="16">
        <v>0</v>
      </c>
      <c r="I212" s="16">
        <v>0</v>
      </c>
      <c r="J212" s="16">
        <v>0</v>
      </c>
      <c r="K212" s="16">
        <v>0</v>
      </c>
      <c r="L212" s="16">
        <v>0</v>
      </c>
      <c r="M212" s="16">
        <v>0</v>
      </c>
      <c r="N212" s="16">
        <v>0</v>
      </c>
      <c r="O212" s="16">
        <v>0</v>
      </c>
      <c r="P212" s="16"/>
      <c r="Q212" s="16">
        <v>1.45348837209302E-3</v>
      </c>
      <c r="R212" s="16"/>
      <c r="S212" s="16">
        <v>1.27064803049555E-3</v>
      </c>
      <c r="T212" s="16"/>
      <c r="U212" s="16">
        <v>1.6583747927031501E-3</v>
      </c>
      <c r="V212" s="16"/>
      <c r="W212" s="16">
        <v>0</v>
      </c>
      <c r="X212" s="16"/>
      <c r="Y212" s="16">
        <v>1.9841269841269801E-3</v>
      </c>
      <c r="Z212" s="16">
        <v>0</v>
      </c>
      <c r="AA212" s="16">
        <v>0</v>
      </c>
      <c r="AB212" s="16">
        <v>0</v>
      </c>
      <c r="AC212" s="16"/>
      <c r="AD212" s="16">
        <v>6.8493150684931503E-3</v>
      </c>
      <c r="AE212" s="16">
        <v>0</v>
      </c>
      <c r="AF212" s="16">
        <v>0</v>
      </c>
      <c r="AG212" s="16">
        <v>0</v>
      </c>
      <c r="AH212" s="16">
        <v>0</v>
      </c>
      <c r="AI212" s="16">
        <v>0</v>
      </c>
      <c r="AJ212" s="16">
        <v>0</v>
      </c>
      <c r="AK212" s="16"/>
      <c r="AL212" s="16">
        <v>0</v>
      </c>
      <c r="AM212" s="16">
        <v>7.8740157480314994E-3</v>
      </c>
      <c r="AN212" s="16">
        <v>0</v>
      </c>
      <c r="AO212" s="16">
        <v>0</v>
      </c>
      <c r="AP212" s="16">
        <v>0</v>
      </c>
      <c r="AQ212" s="16">
        <v>0</v>
      </c>
      <c r="AR212" s="16">
        <v>0</v>
      </c>
      <c r="AS212" s="16">
        <v>0</v>
      </c>
      <c r="AT212" s="16">
        <v>0</v>
      </c>
      <c r="AU212" s="16">
        <v>0</v>
      </c>
      <c r="AV212" s="16">
        <v>0</v>
      </c>
      <c r="AW212" s="16">
        <v>0</v>
      </c>
    </row>
    <row r="213" spans="2:49" x14ac:dyDescent="0.35">
      <c r="B213" t="s">
        <v>237</v>
      </c>
      <c r="C213" s="16">
        <v>1.230012300123E-3</v>
      </c>
      <c r="D213" s="16">
        <v>1.21951219512195E-2</v>
      </c>
      <c r="E213" s="16">
        <v>0</v>
      </c>
      <c r="F213" s="16">
        <v>0</v>
      </c>
      <c r="G213" s="16">
        <v>0</v>
      </c>
      <c r="H213" s="16">
        <v>0</v>
      </c>
      <c r="I213" s="16">
        <v>0</v>
      </c>
      <c r="J213" s="16">
        <v>0</v>
      </c>
      <c r="K213" s="16">
        <v>0</v>
      </c>
      <c r="L213" s="16">
        <v>0</v>
      </c>
      <c r="M213" s="16">
        <v>0</v>
      </c>
      <c r="N213" s="16">
        <v>0</v>
      </c>
      <c r="O213" s="16">
        <v>0</v>
      </c>
      <c r="P213" s="16"/>
      <c r="Q213" s="16">
        <v>1.45348837209302E-3</v>
      </c>
      <c r="R213" s="16"/>
      <c r="S213" s="16">
        <v>1.27064803049555E-3</v>
      </c>
      <c r="T213" s="16"/>
      <c r="U213" s="16">
        <v>1.6583747927031501E-3</v>
      </c>
      <c r="V213" s="16"/>
      <c r="W213" s="16">
        <v>8.1300813008130107E-3</v>
      </c>
      <c r="X213" s="16"/>
      <c r="Y213" s="16">
        <v>1.9841269841269801E-3</v>
      </c>
      <c r="Z213" s="16">
        <v>0</v>
      </c>
      <c r="AA213" s="16">
        <v>0</v>
      </c>
      <c r="AB213" s="16">
        <v>0</v>
      </c>
      <c r="AC213" s="16"/>
      <c r="AD213" s="16">
        <v>0</v>
      </c>
      <c r="AE213" s="16">
        <v>0</v>
      </c>
      <c r="AF213" s="16">
        <v>0</v>
      </c>
      <c r="AG213" s="16">
        <v>5.5555555555555601E-3</v>
      </c>
      <c r="AH213" s="16">
        <v>0</v>
      </c>
      <c r="AI213" s="16">
        <v>0</v>
      </c>
      <c r="AJ213" s="16">
        <v>0</v>
      </c>
      <c r="AK213" s="16"/>
      <c r="AL213" s="16">
        <v>0</v>
      </c>
      <c r="AM213" s="16">
        <v>7.8740157480314994E-3</v>
      </c>
      <c r="AN213" s="16">
        <v>0</v>
      </c>
      <c r="AO213" s="16">
        <v>0</v>
      </c>
      <c r="AP213" s="16">
        <v>0</v>
      </c>
      <c r="AQ213" s="16">
        <v>0</v>
      </c>
      <c r="AR213" s="16">
        <v>0</v>
      </c>
      <c r="AS213" s="16">
        <v>0</v>
      </c>
      <c r="AT213" s="16">
        <v>0</v>
      </c>
      <c r="AU213" s="16">
        <v>0</v>
      </c>
      <c r="AV213" s="16">
        <v>0</v>
      </c>
      <c r="AW213" s="16">
        <v>0</v>
      </c>
    </row>
    <row r="214" spans="2:49" x14ac:dyDescent="0.35">
      <c r="B214" t="s">
        <v>238</v>
      </c>
      <c r="C214" s="16">
        <v>1.230012300123E-3</v>
      </c>
      <c r="D214" s="16">
        <v>0</v>
      </c>
      <c r="E214" s="16">
        <v>0</v>
      </c>
      <c r="F214" s="16">
        <v>0</v>
      </c>
      <c r="G214" s="16">
        <v>0</v>
      </c>
      <c r="H214" s="16">
        <v>0</v>
      </c>
      <c r="I214" s="16">
        <v>0</v>
      </c>
      <c r="J214" s="16">
        <v>0</v>
      </c>
      <c r="K214" s="16">
        <v>0</v>
      </c>
      <c r="L214" s="16">
        <v>1.2500000000000001E-2</v>
      </c>
      <c r="M214" s="16">
        <v>0</v>
      </c>
      <c r="N214" s="16">
        <v>0</v>
      </c>
      <c r="O214" s="16">
        <v>0</v>
      </c>
      <c r="P214" s="16"/>
      <c r="Q214" s="16">
        <v>1.45348837209302E-3</v>
      </c>
      <c r="R214" s="16"/>
      <c r="S214" s="16">
        <v>1.27064803049555E-3</v>
      </c>
      <c r="T214" s="16"/>
      <c r="U214" s="16">
        <v>1.6583747927031501E-3</v>
      </c>
      <c r="V214" s="16"/>
      <c r="W214" s="16">
        <v>0</v>
      </c>
      <c r="X214" s="16"/>
      <c r="Y214" s="16">
        <v>1.9841269841269801E-3</v>
      </c>
      <c r="Z214" s="16">
        <v>0</v>
      </c>
      <c r="AA214" s="16">
        <v>0</v>
      </c>
      <c r="AB214" s="16">
        <v>0</v>
      </c>
      <c r="AC214" s="16"/>
      <c r="AD214" s="16">
        <v>0</v>
      </c>
      <c r="AE214" s="16">
        <v>1.1111111111111099E-2</v>
      </c>
      <c r="AF214" s="16">
        <v>0</v>
      </c>
      <c r="AG214" s="16">
        <v>0</v>
      </c>
      <c r="AH214" s="16">
        <v>0</v>
      </c>
      <c r="AI214" s="16">
        <v>0</v>
      </c>
      <c r="AJ214" s="16">
        <v>0</v>
      </c>
      <c r="AK214" s="16"/>
      <c r="AL214" s="16">
        <v>0</v>
      </c>
      <c r="AM214" s="16">
        <v>0</v>
      </c>
      <c r="AN214" s="16">
        <v>0</v>
      </c>
      <c r="AO214" s="16">
        <v>0</v>
      </c>
      <c r="AP214" s="16">
        <v>0</v>
      </c>
      <c r="AQ214" s="16">
        <v>0</v>
      </c>
      <c r="AR214" s="16">
        <v>0</v>
      </c>
      <c r="AS214" s="16">
        <v>6.6666666666666693E-2</v>
      </c>
      <c r="AT214" s="16">
        <v>0</v>
      </c>
      <c r="AU214" s="16">
        <v>0</v>
      </c>
      <c r="AV214" s="16">
        <v>0</v>
      </c>
      <c r="AW214" s="16">
        <v>0</v>
      </c>
    </row>
    <row r="215" spans="2:49" x14ac:dyDescent="0.35">
      <c r="B215" t="s">
        <v>239</v>
      </c>
      <c r="C215" s="16">
        <v>1.230012300123E-3</v>
      </c>
      <c r="D215" s="16">
        <v>0</v>
      </c>
      <c r="E215" s="16">
        <v>0</v>
      </c>
      <c r="F215" s="16">
        <v>8.4033613445378096E-3</v>
      </c>
      <c r="G215" s="16">
        <v>0</v>
      </c>
      <c r="H215" s="16">
        <v>0</v>
      </c>
      <c r="I215" s="16">
        <v>0</v>
      </c>
      <c r="J215" s="16">
        <v>0</v>
      </c>
      <c r="K215" s="16">
        <v>0</v>
      </c>
      <c r="L215" s="16">
        <v>0</v>
      </c>
      <c r="M215" s="16">
        <v>0</v>
      </c>
      <c r="N215" s="16">
        <v>0</v>
      </c>
      <c r="O215" s="16">
        <v>0</v>
      </c>
      <c r="P215" s="16"/>
      <c r="Q215" s="16">
        <v>1.45348837209302E-3</v>
      </c>
      <c r="R215" s="16"/>
      <c r="S215" s="16">
        <v>1.27064803049555E-3</v>
      </c>
      <c r="T215" s="16"/>
      <c r="U215" s="16">
        <v>1.6583747927031501E-3</v>
      </c>
      <c r="V215" s="16"/>
      <c r="W215" s="16">
        <v>0</v>
      </c>
      <c r="X215" s="16"/>
      <c r="Y215" s="16">
        <v>0</v>
      </c>
      <c r="Z215" s="16">
        <v>3.7878787878787902E-3</v>
      </c>
      <c r="AA215" s="16">
        <v>0</v>
      </c>
      <c r="AB215" s="16">
        <v>0</v>
      </c>
      <c r="AC215" s="16"/>
      <c r="AD215" s="16">
        <v>0</v>
      </c>
      <c r="AE215" s="16">
        <v>0</v>
      </c>
      <c r="AF215" s="16">
        <v>0</v>
      </c>
      <c r="AG215" s="16">
        <v>5.5555555555555601E-3</v>
      </c>
      <c r="AH215" s="16">
        <v>0</v>
      </c>
      <c r="AI215" s="16">
        <v>0</v>
      </c>
      <c r="AJ215" s="16">
        <v>0</v>
      </c>
      <c r="AK215" s="16"/>
      <c r="AL215" s="16">
        <v>0</v>
      </c>
      <c r="AM215" s="16">
        <v>0</v>
      </c>
      <c r="AN215" s="16">
        <v>0</v>
      </c>
      <c r="AO215" s="16">
        <v>0</v>
      </c>
      <c r="AP215" s="16">
        <v>0</v>
      </c>
      <c r="AQ215" s="16">
        <v>0</v>
      </c>
      <c r="AR215" s="16">
        <v>0</v>
      </c>
      <c r="AS215" s="16">
        <v>6.6666666666666693E-2</v>
      </c>
      <c r="AT215" s="16">
        <v>0</v>
      </c>
      <c r="AU215" s="16">
        <v>0</v>
      </c>
      <c r="AV215" s="16">
        <v>0</v>
      </c>
      <c r="AW215" s="16">
        <v>0</v>
      </c>
    </row>
    <row r="216" spans="2:49" x14ac:dyDescent="0.35">
      <c r="B216" t="s">
        <v>240</v>
      </c>
      <c r="C216" s="16">
        <v>1.230012300123E-3</v>
      </c>
      <c r="D216" s="16">
        <v>0</v>
      </c>
      <c r="E216" s="16">
        <v>0</v>
      </c>
      <c r="F216" s="16">
        <v>8.4033613445378096E-3</v>
      </c>
      <c r="G216" s="16">
        <v>0</v>
      </c>
      <c r="H216" s="16">
        <v>0</v>
      </c>
      <c r="I216" s="16">
        <v>0</v>
      </c>
      <c r="J216" s="16">
        <v>0</v>
      </c>
      <c r="K216" s="16">
        <v>0</v>
      </c>
      <c r="L216" s="16">
        <v>0</v>
      </c>
      <c r="M216" s="16">
        <v>0</v>
      </c>
      <c r="N216" s="16">
        <v>0</v>
      </c>
      <c r="O216" s="16">
        <v>0</v>
      </c>
      <c r="P216" s="16"/>
      <c r="Q216" s="16">
        <v>1.45348837209302E-3</v>
      </c>
      <c r="R216" s="16"/>
      <c r="S216" s="16">
        <v>1.27064803049555E-3</v>
      </c>
      <c r="T216" s="16"/>
      <c r="U216" s="16">
        <v>1.6583747927031501E-3</v>
      </c>
      <c r="V216" s="16"/>
      <c r="W216" s="16">
        <v>0</v>
      </c>
      <c r="X216" s="16"/>
      <c r="Y216" s="16">
        <v>0</v>
      </c>
      <c r="Z216" s="16">
        <v>3.7878787878787902E-3</v>
      </c>
      <c r="AA216" s="16">
        <v>0</v>
      </c>
      <c r="AB216" s="16">
        <v>0</v>
      </c>
      <c r="AC216" s="16"/>
      <c r="AD216" s="16">
        <v>0</v>
      </c>
      <c r="AE216" s="16">
        <v>0</v>
      </c>
      <c r="AF216" s="16">
        <v>0</v>
      </c>
      <c r="AG216" s="16">
        <v>0</v>
      </c>
      <c r="AH216" s="16">
        <v>0</v>
      </c>
      <c r="AI216" s="16">
        <v>1.1904761904761901E-2</v>
      </c>
      <c r="AJ216" s="16">
        <v>0</v>
      </c>
      <c r="AK216" s="16"/>
      <c r="AL216" s="16">
        <v>0</v>
      </c>
      <c r="AM216" s="16">
        <v>0</v>
      </c>
      <c r="AN216" s="16">
        <v>0</v>
      </c>
      <c r="AO216" s="16">
        <v>0</v>
      </c>
      <c r="AP216" s="16">
        <v>0</v>
      </c>
      <c r="AQ216" s="16">
        <v>0</v>
      </c>
      <c r="AR216" s="16">
        <v>0</v>
      </c>
      <c r="AS216" s="16">
        <v>6.6666666666666693E-2</v>
      </c>
      <c r="AT216" s="16">
        <v>0</v>
      </c>
      <c r="AU216" s="16">
        <v>0</v>
      </c>
      <c r="AV216" s="16">
        <v>0</v>
      </c>
      <c r="AW216" s="16">
        <v>0</v>
      </c>
    </row>
    <row r="217" spans="2:49" x14ac:dyDescent="0.35">
      <c r="B217" t="s">
        <v>241</v>
      </c>
      <c r="C217" s="16">
        <v>1.230012300123E-3</v>
      </c>
      <c r="D217" s="16">
        <v>0</v>
      </c>
      <c r="E217" s="16">
        <v>0</v>
      </c>
      <c r="F217" s="16">
        <v>8.4033613445378096E-3</v>
      </c>
      <c r="G217" s="16">
        <v>0</v>
      </c>
      <c r="H217" s="16">
        <v>0</v>
      </c>
      <c r="I217" s="16">
        <v>0</v>
      </c>
      <c r="J217" s="16">
        <v>0</v>
      </c>
      <c r="K217" s="16">
        <v>0</v>
      </c>
      <c r="L217" s="16">
        <v>0</v>
      </c>
      <c r="M217" s="16">
        <v>0</v>
      </c>
      <c r="N217" s="16">
        <v>0</v>
      </c>
      <c r="O217" s="16">
        <v>0</v>
      </c>
      <c r="P217" s="16"/>
      <c r="Q217" s="16">
        <v>1.45348837209302E-3</v>
      </c>
      <c r="R217" s="16"/>
      <c r="S217" s="16">
        <v>1.27064803049555E-3</v>
      </c>
      <c r="T217" s="16"/>
      <c r="U217" s="16">
        <v>1.6583747927031501E-3</v>
      </c>
      <c r="V217" s="16"/>
      <c r="W217" s="16">
        <v>0</v>
      </c>
      <c r="X217" s="16"/>
      <c r="Y217" s="16">
        <v>1.9841269841269801E-3</v>
      </c>
      <c r="Z217" s="16">
        <v>0</v>
      </c>
      <c r="AA217" s="16">
        <v>0</v>
      </c>
      <c r="AB217" s="16">
        <v>0</v>
      </c>
      <c r="AC217" s="16"/>
      <c r="AD217" s="16">
        <v>6.8493150684931503E-3</v>
      </c>
      <c r="AE217" s="16">
        <v>0</v>
      </c>
      <c r="AF217" s="16">
        <v>0</v>
      </c>
      <c r="AG217" s="16">
        <v>0</v>
      </c>
      <c r="AH217" s="16">
        <v>0</v>
      </c>
      <c r="AI217" s="16">
        <v>0</v>
      </c>
      <c r="AJ217" s="16">
        <v>0</v>
      </c>
      <c r="AK217" s="16"/>
      <c r="AL217" s="16">
        <v>0</v>
      </c>
      <c r="AM217" s="16">
        <v>7.8740157480314994E-3</v>
      </c>
      <c r="AN217" s="16">
        <v>0</v>
      </c>
      <c r="AO217" s="16">
        <v>0</v>
      </c>
      <c r="AP217" s="16">
        <v>0</v>
      </c>
      <c r="AQ217" s="16">
        <v>0</v>
      </c>
      <c r="AR217" s="16">
        <v>0</v>
      </c>
      <c r="AS217" s="16">
        <v>0</v>
      </c>
      <c r="AT217" s="16">
        <v>0</v>
      </c>
      <c r="AU217" s="16">
        <v>0</v>
      </c>
      <c r="AV217" s="16">
        <v>0</v>
      </c>
      <c r="AW217" s="16">
        <v>0</v>
      </c>
    </row>
    <row r="218" spans="2:49" x14ac:dyDescent="0.35">
      <c r="B218" t="s">
        <v>242</v>
      </c>
      <c r="C218" s="16">
        <v>1.230012300123E-3</v>
      </c>
      <c r="D218" s="16">
        <v>0</v>
      </c>
      <c r="E218" s="16">
        <v>0</v>
      </c>
      <c r="F218" s="16">
        <v>0</v>
      </c>
      <c r="G218" s="16">
        <v>0</v>
      </c>
      <c r="H218" s="16">
        <v>0</v>
      </c>
      <c r="I218" s="16">
        <v>0</v>
      </c>
      <c r="J218" s="16">
        <v>0</v>
      </c>
      <c r="K218" s="16">
        <v>0</v>
      </c>
      <c r="L218" s="16">
        <v>0</v>
      </c>
      <c r="M218" s="16">
        <v>1.4084507042253501E-2</v>
      </c>
      <c r="N218" s="16">
        <v>0</v>
      </c>
      <c r="O218" s="16">
        <v>0</v>
      </c>
      <c r="P218" s="16"/>
      <c r="Q218" s="16">
        <v>1.45348837209302E-3</v>
      </c>
      <c r="R218" s="16"/>
      <c r="S218" s="16">
        <v>1.27064803049555E-3</v>
      </c>
      <c r="T218" s="16"/>
      <c r="U218" s="16">
        <v>1.6583747927031501E-3</v>
      </c>
      <c r="V218" s="16"/>
      <c r="W218" s="16">
        <v>8.1300813008130107E-3</v>
      </c>
      <c r="X218" s="16"/>
      <c r="Y218" s="16">
        <v>0</v>
      </c>
      <c r="Z218" s="16">
        <v>3.7878787878787902E-3</v>
      </c>
      <c r="AA218" s="16">
        <v>0</v>
      </c>
      <c r="AB218" s="16">
        <v>0</v>
      </c>
      <c r="AC218" s="16"/>
      <c r="AD218" s="16">
        <v>0</v>
      </c>
      <c r="AE218" s="16">
        <v>0</v>
      </c>
      <c r="AF218" s="16">
        <v>0</v>
      </c>
      <c r="AG218" s="16">
        <v>5.5555555555555601E-3</v>
      </c>
      <c r="AH218" s="16">
        <v>0</v>
      </c>
      <c r="AI218" s="16">
        <v>0</v>
      </c>
      <c r="AJ218" s="16">
        <v>0</v>
      </c>
      <c r="AK218" s="16"/>
      <c r="AL218" s="16">
        <v>0</v>
      </c>
      <c r="AM218" s="16">
        <v>7.8740157480314994E-3</v>
      </c>
      <c r="AN218" s="16">
        <v>0</v>
      </c>
      <c r="AO218" s="16">
        <v>0</v>
      </c>
      <c r="AP218" s="16">
        <v>0</v>
      </c>
      <c r="AQ218" s="16">
        <v>0</v>
      </c>
      <c r="AR218" s="16">
        <v>0</v>
      </c>
      <c r="AS218" s="16">
        <v>0</v>
      </c>
      <c r="AT218" s="16">
        <v>0</v>
      </c>
      <c r="AU218" s="16">
        <v>0</v>
      </c>
      <c r="AV218" s="16">
        <v>0</v>
      </c>
      <c r="AW218" s="16">
        <v>0</v>
      </c>
    </row>
    <row r="219" spans="2:49" x14ac:dyDescent="0.35">
      <c r="B219" t="s">
        <v>243</v>
      </c>
      <c r="C219" s="16">
        <v>1.230012300123E-3</v>
      </c>
      <c r="D219" s="16">
        <v>1.21951219512195E-2</v>
      </c>
      <c r="E219" s="16">
        <v>0</v>
      </c>
      <c r="F219" s="16">
        <v>0</v>
      </c>
      <c r="G219" s="16">
        <v>0</v>
      </c>
      <c r="H219" s="16">
        <v>0</v>
      </c>
      <c r="I219" s="16">
        <v>0</v>
      </c>
      <c r="J219" s="16">
        <v>0</v>
      </c>
      <c r="K219" s="16">
        <v>0</v>
      </c>
      <c r="L219" s="16">
        <v>0</v>
      </c>
      <c r="M219" s="16">
        <v>0</v>
      </c>
      <c r="N219" s="16">
        <v>0</v>
      </c>
      <c r="O219" s="16">
        <v>0</v>
      </c>
      <c r="P219" s="16"/>
      <c r="Q219" s="16">
        <v>1.45348837209302E-3</v>
      </c>
      <c r="R219" s="16"/>
      <c r="S219" s="16">
        <v>1.27064803049555E-3</v>
      </c>
      <c r="T219" s="16"/>
      <c r="U219" s="16">
        <v>1.6583747927031501E-3</v>
      </c>
      <c r="V219" s="16"/>
      <c r="W219" s="16">
        <v>8.1300813008130107E-3</v>
      </c>
      <c r="X219" s="16"/>
      <c r="Y219" s="16">
        <v>0</v>
      </c>
      <c r="Z219" s="16">
        <v>3.7878787878787902E-3</v>
      </c>
      <c r="AA219" s="16">
        <v>0</v>
      </c>
      <c r="AB219" s="16">
        <v>0</v>
      </c>
      <c r="AC219" s="16"/>
      <c r="AD219" s="16">
        <v>0</v>
      </c>
      <c r="AE219" s="16">
        <v>0</v>
      </c>
      <c r="AF219" s="16">
        <v>0</v>
      </c>
      <c r="AG219" s="16">
        <v>0</v>
      </c>
      <c r="AH219" s="16">
        <v>0</v>
      </c>
      <c r="AI219" s="16">
        <v>1.1904761904761901E-2</v>
      </c>
      <c r="AJ219" s="16">
        <v>0</v>
      </c>
      <c r="AK219" s="16"/>
      <c r="AL219" s="16">
        <v>0</v>
      </c>
      <c r="AM219" s="16">
        <v>7.8740157480314994E-3</v>
      </c>
      <c r="AN219" s="16">
        <v>0</v>
      </c>
      <c r="AO219" s="16">
        <v>0</v>
      </c>
      <c r="AP219" s="16">
        <v>0</v>
      </c>
      <c r="AQ219" s="16">
        <v>0</v>
      </c>
      <c r="AR219" s="16">
        <v>0</v>
      </c>
      <c r="AS219" s="16">
        <v>0</v>
      </c>
      <c r="AT219" s="16">
        <v>0</v>
      </c>
      <c r="AU219" s="16">
        <v>0</v>
      </c>
      <c r="AV219" s="16">
        <v>0</v>
      </c>
      <c r="AW219" s="16">
        <v>0</v>
      </c>
    </row>
    <row r="220" spans="2:49" x14ac:dyDescent="0.35">
      <c r="B220" t="s">
        <v>244</v>
      </c>
      <c r="C220" s="16">
        <v>1.230012300123E-3</v>
      </c>
      <c r="D220" s="16">
        <v>0</v>
      </c>
      <c r="E220" s="16">
        <v>7.4626865671641798E-3</v>
      </c>
      <c r="F220" s="16">
        <v>0</v>
      </c>
      <c r="G220" s="16">
        <v>0</v>
      </c>
      <c r="H220" s="16">
        <v>0</v>
      </c>
      <c r="I220" s="16">
        <v>0</v>
      </c>
      <c r="J220" s="16">
        <v>0</v>
      </c>
      <c r="K220" s="16">
        <v>0</v>
      </c>
      <c r="L220" s="16">
        <v>0</v>
      </c>
      <c r="M220" s="16">
        <v>0</v>
      </c>
      <c r="N220" s="16">
        <v>0</v>
      </c>
      <c r="O220" s="16">
        <v>0</v>
      </c>
      <c r="P220" s="16"/>
      <c r="Q220" s="16">
        <v>1.45348837209302E-3</v>
      </c>
      <c r="R220" s="16"/>
      <c r="S220" s="16">
        <v>1.27064803049555E-3</v>
      </c>
      <c r="T220" s="16"/>
      <c r="U220" s="16">
        <v>1.6583747927031501E-3</v>
      </c>
      <c r="V220" s="16"/>
      <c r="W220" s="16">
        <v>8.1300813008130107E-3</v>
      </c>
      <c r="X220" s="16"/>
      <c r="Y220" s="16">
        <v>0</v>
      </c>
      <c r="Z220" s="16">
        <v>3.7878787878787902E-3</v>
      </c>
      <c r="AA220" s="16">
        <v>0</v>
      </c>
      <c r="AB220" s="16">
        <v>0</v>
      </c>
      <c r="AC220" s="16"/>
      <c r="AD220" s="16">
        <v>0</v>
      </c>
      <c r="AE220" s="16">
        <v>0</v>
      </c>
      <c r="AF220" s="16">
        <v>0</v>
      </c>
      <c r="AG220" s="16">
        <v>0</v>
      </c>
      <c r="AH220" s="16">
        <v>0</v>
      </c>
      <c r="AI220" s="16">
        <v>0</v>
      </c>
      <c r="AJ220" s="16">
        <v>1.0869565217391301E-2</v>
      </c>
      <c r="AK220" s="16"/>
      <c r="AL220" s="16">
        <v>0</v>
      </c>
      <c r="AM220" s="16">
        <v>7.8740157480314994E-3</v>
      </c>
      <c r="AN220" s="16">
        <v>0</v>
      </c>
      <c r="AO220" s="16">
        <v>0</v>
      </c>
      <c r="AP220" s="16">
        <v>0</v>
      </c>
      <c r="AQ220" s="16">
        <v>0</v>
      </c>
      <c r="AR220" s="16">
        <v>0</v>
      </c>
      <c r="AS220" s="16">
        <v>0</v>
      </c>
      <c r="AT220" s="16">
        <v>0</v>
      </c>
      <c r="AU220" s="16">
        <v>0</v>
      </c>
      <c r="AV220" s="16">
        <v>0</v>
      </c>
      <c r="AW220" s="16">
        <v>0</v>
      </c>
    </row>
    <row r="221" spans="2:49" x14ac:dyDescent="0.35">
      <c r="B221" t="s">
        <v>245</v>
      </c>
      <c r="C221" s="16">
        <v>1.230012300123E-3</v>
      </c>
      <c r="D221" s="16">
        <v>1.21951219512195E-2</v>
      </c>
      <c r="E221" s="16">
        <v>0</v>
      </c>
      <c r="F221" s="16">
        <v>0</v>
      </c>
      <c r="G221" s="16">
        <v>0</v>
      </c>
      <c r="H221" s="16">
        <v>0</v>
      </c>
      <c r="I221" s="16">
        <v>0</v>
      </c>
      <c r="J221" s="16">
        <v>0</v>
      </c>
      <c r="K221" s="16">
        <v>0</v>
      </c>
      <c r="L221" s="16">
        <v>0</v>
      </c>
      <c r="M221" s="16">
        <v>0</v>
      </c>
      <c r="N221" s="16">
        <v>0</v>
      </c>
      <c r="O221" s="16">
        <v>0</v>
      </c>
      <c r="P221" s="16"/>
      <c r="Q221" s="16">
        <v>1.45348837209302E-3</v>
      </c>
      <c r="R221" s="16"/>
      <c r="S221" s="16">
        <v>1.27064803049555E-3</v>
      </c>
      <c r="T221" s="16"/>
      <c r="U221" s="16">
        <v>1.6583747927031501E-3</v>
      </c>
      <c r="V221" s="16"/>
      <c r="W221" s="16">
        <v>0</v>
      </c>
      <c r="X221" s="16"/>
      <c r="Y221" s="16">
        <v>1.9841269841269801E-3</v>
      </c>
      <c r="Z221" s="16">
        <v>0</v>
      </c>
      <c r="AA221" s="16">
        <v>0</v>
      </c>
      <c r="AB221" s="16">
        <v>0</v>
      </c>
      <c r="AC221" s="16"/>
      <c r="AD221" s="16">
        <v>0</v>
      </c>
      <c r="AE221" s="16">
        <v>0</v>
      </c>
      <c r="AF221" s="16">
        <v>0</v>
      </c>
      <c r="AG221" s="16">
        <v>0</v>
      </c>
      <c r="AH221" s="16">
        <v>8.1300813008130107E-3</v>
      </c>
      <c r="AI221" s="16">
        <v>0</v>
      </c>
      <c r="AJ221" s="16">
        <v>0</v>
      </c>
      <c r="AK221" s="16"/>
      <c r="AL221" s="16">
        <v>0</v>
      </c>
      <c r="AM221" s="16">
        <v>7.8740157480314994E-3</v>
      </c>
      <c r="AN221" s="16">
        <v>0</v>
      </c>
      <c r="AO221" s="16">
        <v>0</v>
      </c>
      <c r="AP221" s="16">
        <v>0</v>
      </c>
      <c r="AQ221" s="16">
        <v>0</v>
      </c>
      <c r="AR221" s="16">
        <v>0</v>
      </c>
      <c r="AS221" s="16">
        <v>0</v>
      </c>
      <c r="AT221" s="16">
        <v>0</v>
      </c>
      <c r="AU221" s="16">
        <v>0</v>
      </c>
      <c r="AV221" s="16">
        <v>0</v>
      </c>
      <c r="AW221" s="16">
        <v>0</v>
      </c>
    </row>
    <row r="222" spans="2:49" x14ac:dyDescent="0.35">
      <c r="B222" t="s">
        <v>246</v>
      </c>
      <c r="C222" s="16">
        <v>1.230012300123E-3</v>
      </c>
      <c r="D222" s="16">
        <v>0</v>
      </c>
      <c r="E222" s="16">
        <v>0</v>
      </c>
      <c r="F222" s="16">
        <v>0</v>
      </c>
      <c r="G222" s="16">
        <v>0</v>
      </c>
      <c r="H222" s="16">
        <v>0</v>
      </c>
      <c r="I222" s="16">
        <v>0</v>
      </c>
      <c r="J222" s="16">
        <v>0</v>
      </c>
      <c r="K222" s="16">
        <v>0</v>
      </c>
      <c r="L222" s="16">
        <v>1.2500000000000001E-2</v>
      </c>
      <c r="M222" s="16">
        <v>0</v>
      </c>
      <c r="N222" s="16">
        <v>0</v>
      </c>
      <c r="O222" s="16">
        <v>0</v>
      </c>
      <c r="P222" s="16"/>
      <c r="Q222" s="16">
        <v>1.45348837209302E-3</v>
      </c>
      <c r="R222" s="16"/>
      <c r="S222" s="16">
        <v>1.27064803049555E-3</v>
      </c>
      <c r="T222" s="16"/>
      <c r="U222" s="16">
        <v>1.6583747927031501E-3</v>
      </c>
      <c r="V222" s="16"/>
      <c r="W222" s="16">
        <v>0</v>
      </c>
      <c r="X222" s="16"/>
      <c r="Y222" s="16">
        <v>1.9841269841269801E-3</v>
      </c>
      <c r="Z222" s="16">
        <v>0</v>
      </c>
      <c r="AA222" s="16">
        <v>0</v>
      </c>
      <c r="AB222" s="16">
        <v>0</v>
      </c>
      <c r="AC222" s="16"/>
      <c r="AD222" s="16">
        <v>0</v>
      </c>
      <c r="AE222" s="16">
        <v>1.1111111111111099E-2</v>
      </c>
      <c r="AF222" s="16">
        <v>0</v>
      </c>
      <c r="AG222" s="16">
        <v>0</v>
      </c>
      <c r="AH222" s="16">
        <v>0</v>
      </c>
      <c r="AI222" s="16">
        <v>0</v>
      </c>
      <c r="AJ222" s="16">
        <v>0</v>
      </c>
      <c r="AK222" s="16"/>
      <c r="AL222" s="16">
        <v>0</v>
      </c>
      <c r="AM222" s="16">
        <v>7.8740157480314994E-3</v>
      </c>
      <c r="AN222" s="16">
        <v>0</v>
      </c>
      <c r="AO222" s="16">
        <v>0</v>
      </c>
      <c r="AP222" s="16">
        <v>0</v>
      </c>
      <c r="AQ222" s="16">
        <v>0</v>
      </c>
      <c r="AR222" s="16">
        <v>0</v>
      </c>
      <c r="AS222" s="16">
        <v>0</v>
      </c>
      <c r="AT222" s="16">
        <v>0</v>
      </c>
      <c r="AU222" s="16">
        <v>0</v>
      </c>
      <c r="AV222" s="16">
        <v>0</v>
      </c>
      <c r="AW222" s="16">
        <v>0</v>
      </c>
    </row>
    <row r="223" spans="2:49" x14ac:dyDescent="0.35">
      <c r="B223" t="s">
        <v>247</v>
      </c>
      <c r="C223" s="16">
        <v>1.230012300123E-3</v>
      </c>
      <c r="D223" s="16">
        <v>0</v>
      </c>
      <c r="E223" s="16">
        <v>0</v>
      </c>
      <c r="F223" s="16">
        <v>8.4033613445378096E-3</v>
      </c>
      <c r="G223" s="16">
        <v>0</v>
      </c>
      <c r="H223" s="16">
        <v>0</v>
      </c>
      <c r="I223" s="16">
        <v>0</v>
      </c>
      <c r="J223" s="16">
        <v>0</v>
      </c>
      <c r="K223" s="16">
        <v>0</v>
      </c>
      <c r="L223" s="16">
        <v>0</v>
      </c>
      <c r="M223" s="16">
        <v>0</v>
      </c>
      <c r="N223" s="16">
        <v>0</v>
      </c>
      <c r="O223" s="16">
        <v>0</v>
      </c>
      <c r="P223" s="16"/>
      <c r="Q223" s="16">
        <v>1.45348837209302E-3</v>
      </c>
      <c r="R223" s="16"/>
      <c r="S223" s="16">
        <v>1.27064803049555E-3</v>
      </c>
      <c r="T223" s="16"/>
      <c r="U223" s="16">
        <v>1.6583747927031501E-3</v>
      </c>
      <c r="V223" s="16"/>
      <c r="W223" s="16">
        <v>0</v>
      </c>
      <c r="X223" s="16"/>
      <c r="Y223" s="16">
        <v>0</v>
      </c>
      <c r="Z223" s="16">
        <v>3.7878787878787902E-3</v>
      </c>
      <c r="AA223" s="16">
        <v>0</v>
      </c>
      <c r="AB223" s="16">
        <v>0</v>
      </c>
      <c r="AC223" s="16"/>
      <c r="AD223" s="16">
        <v>0</v>
      </c>
      <c r="AE223" s="16">
        <v>0</v>
      </c>
      <c r="AF223" s="16">
        <v>0</v>
      </c>
      <c r="AG223" s="16">
        <v>0</v>
      </c>
      <c r="AH223" s="16">
        <v>0</v>
      </c>
      <c r="AI223" s="16">
        <v>0</v>
      </c>
      <c r="AJ223" s="16">
        <v>1.0869565217391301E-2</v>
      </c>
      <c r="AK223" s="16"/>
      <c r="AL223" s="16">
        <v>0</v>
      </c>
      <c r="AM223" s="16">
        <v>7.8740157480314994E-3</v>
      </c>
      <c r="AN223" s="16">
        <v>0</v>
      </c>
      <c r="AO223" s="16">
        <v>0</v>
      </c>
      <c r="AP223" s="16">
        <v>0</v>
      </c>
      <c r="AQ223" s="16">
        <v>0</v>
      </c>
      <c r="AR223" s="16">
        <v>0</v>
      </c>
      <c r="AS223" s="16">
        <v>0</v>
      </c>
      <c r="AT223" s="16">
        <v>0</v>
      </c>
      <c r="AU223" s="16">
        <v>0</v>
      </c>
      <c r="AV223" s="16">
        <v>0</v>
      </c>
      <c r="AW223" s="16">
        <v>0</v>
      </c>
    </row>
    <row r="224" spans="2:49" x14ac:dyDescent="0.35">
      <c r="B224" t="s">
        <v>248</v>
      </c>
      <c r="C224" s="16">
        <v>1.230012300123E-3</v>
      </c>
      <c r="D224" s="16">
        <v>0</v>
      </c>
      <c r="E224" s="16">
        <v>0</v>
      </c>
      <c r="F224" s="16">
        <v>0</v>
      </c>
      <c r="G224" s="16">
        <v>0</v>
      </c>
      <c r="H224" s="16">
        <v>0</v>
      </c>
      <c r="I224" s="16">
        <v>0</v>
      </c>
      <c r="J224" s="16">
        <v>0</v>
      </c>
      <c r="K224" s="16">
        <v>0</v>
      </c>
      <c r="L224" s="16">
        <v>0</v>
      </c>
      <c r="M224" s="16">
        <v>1.4084507042253501E-2</v>
      </c>
      <c r="N224" s="16">
        <v>0</v>
      </c>
      <c r="O224" s="16">
        <v>0</v>
      </c>
      <c r="P224" s="16"/>
      <c r="Q224" s="16">
        <v>1.45348837209302E-3</v>
      </c>
      <c r="R224" s="16"/>
      <c r="S224" s="16">
        <v>1.27064803049555E-3</v>
      </c>
      <c r="T224" s="16"/>
      <c r="U224" s="16">
        <v>1.6583747927031501E-3</v>
      </c>
      <c r="V224" s="16"/>
      <c r="W224" s="16">
        <v>0</v>
      </c>
      <c r="X224" s="16"/>
      <c r="Y224" s="16">
        <v>1.9841269841269801E-3</v>
      </c>
      <c r="Z224" s="16">
        <v>0</v>
      </c>
      <c r="AA224" s="16">
        <v>0</v>
      </c>
      <c r="AB224" s="16">
        <v>0</v>
      </c>
      <c r="AC224" s="16"/>
      <c r="AD224" s="16">
        <v>6.8493150684931503E-3</v>
      </c>
      <c r="AE224" s="16">
        <v>0</v>
      </c>
      <c r="AF224" s="16">
        <v>0</v>
      </c>
      <c r="AG224" s="16">
        <v>0</v>
      </c>
      <c r="AH224" s="16">
        <v>0</v>
      </c>
      <c r="AI224" s="16">
        <v>0</v>
      </c>
      <c r="AJ224" s="16">
        <v>0</v>
      </c>
      <c r="AK224" s="16"/>
      <c r="AL224" s="16">
        <v>0</v>
      </c>
      <c r="AM224" s="16">
        <v>7.8740157480314994E-3</v>
      </c>
      <c r="AN224" s="16">
        <v>0</v>
      </c>
      <c r="AO224" s="16">
        <v>0</v>
      </c>
      <c r="AP224" s="16">
        <v>0</v>
      </c>
      <c r="AQ224" s="16">
        <v>0</v>
      </c>
      <c r="AR224" s="16">
        <v>0</v>
      </c>
      <c r="AS224" s="16">
        <v>0</v>
      </c>
      <c r="AT224" s="16">
        <v>0</v>
      </c>
      <c r="AU224" s="16">
        <v>0</v>
      </c>
      <c r="AV224" s="16">
        <v>0</v>
      </c>
      <c r="AW224" s="16">
        <v>0</v>
      </c>
    </row>
    <row r="225" spans="2:49" x14ac:dyDescent="0.35">
      <c r="B225" t="s">
        <v>249</v>
      </c>
      <c r="C225" s="16">
        <v>1.230012300123E-3</v>
      </c>
      <c r="D225" s="16">
        <v>0</v>
      </c>
      <c r="E225" s="16">
        <v>0</v>
      </c>
      <c r="F225" s="16">
        <v>0</v>
      </c>
      <c r="G225" s="16">
        <v>0</v>
      </c>
      <c r="H225" s="16">
        <v>0</v>
      </c>
      <c r="I225" s="16">
        <v>0</v>
      </c>
      <c r="J225" s="16">
        <v>1.63934426229508E-2</v>
      </c>
      <c r="K225" s="16">
        <v>0</v>
      </c>
      <c r="L225" s="16">
        <v>0</v>
      </c>
      <c r="M225" s="16">
        <v>0</v>
      </c>
      <c r="N225" s="16">
        <v>0</v>
      </c>
      <c r="O225" s="16">
        <v>0</v>
      </c>
      <c r="P225" s="16"/>
      <c r="Q225" s="16">
        <v>1.45348837209302E-3</v>
      </c>
      <c r="R225" s="16"/>
      <c r="S225" s="16">
        <v>1.27064803049555E-3</v>
      </c>
      <c r="T225" s="16"/>
      <c r="U225" s="16">
        <v>1.6583747927031501E-3</v>
      </c>
      <c r="V225" s="16"/>
      <c r="W225" s="16">
        <v>0</v>
      </c>
      <c r="X225" s="16"/>
      <c r="Y225" s="16">
        <v>1.9841269841269801E-3</v>
      </c>
      <c r="Z225" s="16">
        <v>0</v>
      </c>
      <c r="AA225" s="16">
        <v>0</v>
      </c>
      <c r="AB225" s="16">
        <v>0</v>
      </c>
      <c r="AC225" s="16"/>
      <c r="AD225" s="16">
        <v>6.8493150684931503E-3</v>
      </c>
      <c r="AE225" s="16">
        <v>0</v>
      </c>
      <c r="AF225" s="16">
        <v>0</v>
      </c>
      <c r="AG225" s="16">
        <v>0</v>
      </c>
      <c r="AH225" s="16">
        <v>0</v>
      </c>
      <c r="AI225" s="16">
        <v>0</v>
      </c>
      <c r="AJ225" s="16">
        <v>0</v>
      </c>
      <c r="AK225" s="16"/>
      <c r="AL225" s="16">
        <v>0</v>
      </c>
      <c r="AM225" s="16">
        <v>0</v>
      </c>
      <c r="AN225" s="16">
        <v>4.5248868778280504E-3</v>
      </c>
      <c r="AO225" s="16">
        <v>0</v>
      </c>
      <c r="AP225" s="16">
        <v>0</v>
      </c>
      <c r="AQ225" s="16">
        <v>0</v>
      </c>
      <c r="AR225" s="16">
        <v>0</v>
      </c>
      <c r="AS225" s="16">
        <v>0</v>
      </c>
      <c r="AT225" s="16">
        <v>0</v>
      </c>
      <c r="AU225" s="16">
        <v>0</v>
      </c>
      <c r="AV225" s="16">
        <v>0</v>
      </c>
      <c r="AW225" s="16">
        <v>0</v>
      </c>
    </row>
    <row r="226" spans="2:49" x14ac:dyDescent="0.35">
      <c r="B226" t="s">
        <v>250</v>
      </c>
      <c r="C226" s="16">
        <v>1.230012300123E-3</v>
      </c>
      <c r="D226" s="16">
        <v>1.21951219512195E-2</v>
      </c>
      <c r="E226" s="16">
        <v>0</v>
      </c>
      <c r="F226" s="16">
        <v>0</v>
      </c>
      <c r="G226" s="16">
        <v>0</v>
      </c>
      <c r="H226" s="16">
        <v>0</v>
      </c>
      <c r="I226" s="16">
        <v>0</v>
      </c>
      <c r="J226" s="16">
        <v>0</v>
      </c>
      <c r="K226" s="16">
        <v>0</v>
      </c>
      <c r="L226" s="16">
        <v>0</v>
      </c>
      <c r="M226" s="16">
        <v>0</v>
      </c>
      <c r="N226" s="16">
        <v>0</v>
      </c>
      <c r="O226" s="16">
        <v>0</v>
      </c>
      <c r="P226" s="16"/>
      <c r="Q226" s="16">
        <v>1.45348837209302E-3</v>
      </c>
      <c r="R226" s="16"/>
      <c r="S226" s="16">
        <v>1.27064803049555E-3</v>
      </c>
      <c r="T226" s="16"/>
      <c r="U226" s="16">
        <v>1.6583747927031501E-3</v>
      </c>
      <c r="V226" s="16"/>
      <c r="W226" s="16">
        <v>0</v>
      </c>
      <c r="X226" s="16"/>
      <c r="Y226" s="16">
        <v>1.9841269841269801E-3</v>
      </c>
      <c r="Z226" s="16">
        <v>0</v>
      </c>
      <c r="AA226" s="16">
        <v>0</v>
      </c>
      <c r="AB226" s="16">
        <v>0</v>
      </c>
      <c r="AC226" s="16"/>
      <c r="AD226" s="16">
        <v>6.8493150684931503E-3</v>
      </c>
      <c r="AE226" s="16">
        <v>0</v>
      </c>
      <c r="AF226" s="16">
        <v>0</v>
      </c>
      <c r="AG226" s="16">
        <v>0</v>
      </c>
      <c r="AH226" s="16">
        <v>0</v>
      </c>
      <c r="AI226" s="16">
        <v>0</v>
      </c>
      <c r="AJ226" s="16">
        <v>0</v>
      </c>
      <c r="AK226" s="16"/>
      <c r="AL226" s="16">
        <v>0</v>
      </c>
      <c r="AM226" s="16">
        <v>0</v>
      </c>
      <c r="AN226" s="16">
        <v>4.5248868778280504E-3</v>
      </c>
      <c r="AO226" s="16">
        <v>0</v>
      </c>
      <c r="AP226" s="16">
        <v>0</v>
      </c>
      <c r="AQ226" s="16">
        <v>0</v>
      </c>
      <c r="AR226" s="16">
        <v>0</v>
      </c>
      <c r="AS226" s="16">
        <v>0</v>
      </c>
      <c r="AT226" s="16">
        <v>0</v>
      </c>
      <c r="AU226" s="16">
        <v>0</v>
      </c>
      <c r="AV226" s="16">
        <v>0</v>
      </c>
      <c r="AW226" s="16">
        <v>0</v>
      </c>
    </row>
    <row r="227" spans="2:49" x14ac:dyDescent="0.35">
      <c r="B227" t="s">
        <v>251</v>
      </c>
      <c r="C227" s="16">
        <v>1.230012300123E-3</v>
      </c>
      <c r="D227" s="16">
        <v>0</v>
      </c>
      <c r="E227" s="16">
        <v>0</v>
      </c>
      <c r="F227" s="16">
        <v>0</v>
      </c>
      <c r="G227" s="16">
        <v>0</v>
      </c>
      <c r="H227" s="16">
        <v>0</v>
      </c>
      <c r="I227" s="16">
        <v>0</v>
      </c>
      <c r="J227" s="16">
        <v>0</v>
      </c>
      <c r="K227" s="16">
        <v>2.5641025641025599E-2</v>
      </c>
      <c r="L227" s="16">
        <v>0</v>
      </c>
      <c r="M227" s="16">
        <v>0</v>
      </c>
      <c r="N227" s="16">
        <v>0</v>
      </c>
      <c r="O227" s="16">
        <v>0</v>
      </c>
      <c r="P227" s="16"/>
      <c r="Q227" s="16">
        <v>1.45348837209302E-3</v>
      </c>
      <c r="R227" s="16"/>
      <c r="S227" s="16">
        <v>1.27064803049555E-3</v>
      </c>
      <c r="T227" s="16"/>
      <c r="U227" s="16">
        <v>1.6583747927031501E-3</v>
      </c>
      <c r="V227" s="16"/>
      <c r="W227" s="16">
        <v>0</v>
      </c>
      <c r="X227" s="16"/>
      <c r="Y227" s="16">
        <v>0</v>
      </c>
      <c r="Z227" s="16">
        <v>3.7878787878787902E-3</v>
      </c>
      <c r="AA227" s="16">
        <v>0</v>
      </c>
      <c r="AB227" s="16">
        <v>0</v>
      </c>
      <c r="AC227" s="16"/>
      <c r="AD227" s="16">
        <v>6.8493150684931503E-3</v>
      </c>
      <c r="AE227" s="16">
        <v>0</v>
      </c>
      <c r="AF227" s="16">
        <v>0</v>
      </c>
      <c r="AG227" s="16">
        <v>0</v>
      </c>
      <c r="AH227" s="16">
        <v>0</v>
      </c>
      <c r="AI227" s="16">
        <v>0</v>
      </c>
      <c r="AJ227" s="16">
        <v>0</v>
      </c>
      <c r="AK227" s="16"/>
      <c r="AL227" s="16">
        <v>0</v>
      </c>
      <c r="AM227" s="16">
        <v>0</v>
      </c>
      <c r="AN227" s="16">
        <v>4.5248868778280504E-3</v>
      </c>
      <c r="AO227" s="16">
        <v>0</v>
      </c>
      <c r="AP227" s="16">
        <v>0</v>
      </c>
      <c r="AQ227" s="16">
        <v>0</v>
      </c>
      <c r="AR227" s="16">
        <v>0</v>
      </c>
      <c r="AS227" s="16">
        <v>0</v>
      </c>
      <c r="AT227" s="16">
        <v>0</v>
      </c>
      <c r="AU227" s="16">
        <v>0</v>
      </c>
      <c r="AV227" s="16">
        <v>0</v>
      </c>
      <c r="AW227" s="16">
        <v>0</v>
      </c>
    </row>
    <row r="228" spans="2:49" x14ac:dyDescent="0.35">
      <c r="B228" t="s">
        <v>252</v>
      </c>
      <c r="C228" s="16">
        <v>1.230012300123E-3</v>
      </c>
      <c r="D228" s="16">
        <v>0</v>
      </c>
      <c r="E228" s="16">
        <v>0</v>
      </c>
      <c r="F228" s="16">
        <v>0</v>
      </c>
      <c r="G228" s="16">
        <v>0</v>
      </c>
      <c r="H228" s="16">
        <v>0</v>
      </c>
      <c r="I228" s="16">
        <v>0</v>
      </c>
      <c r="J228" s="16">
        <v>0</v>
      </c>
      <c r="K228" s="16">
        <v>0</v>
      </c>
      <c r="L228" s="16">
        <v>0</v>
      </c>
      <c r="M228" s="16">
        <v>0</v>
      </c>
      <c r="N228" s="16">
        <v>0</v>
      </c>
      <c r="O228" s="16">
        <v>6.25E-2</v>
      </c>
      <c r="P228" s="16"/>
      <c r="Q228" s="16">
        <v>1.45348837209302E-3</v>
      </c>
      <c r="R228" s="16"/>
      <c r="S228" s="16">
        <v>1.27064803049555E-3</v>
      </c>
      <c r="T228" s="16"/>
      <c r="U228" s="16">
        <v>1.6583747927031501E-3</v>
      </c>
      <c r="V228" s="16"/>
      <c r="W228" s="16">
        <v>8.1300813008130107E-3</v>
      </c>
      <c r="X228" s="16"/>
      <c r="Y228" s="16">
        <v>1.9841269841269801E-3</v>
      </c>
      <c r="Z228" s="16">
        <v>0</v>
      </c>
      <c r="AA228" s="16">
        <v>0</v>
      </c>
      <c r="AB228" s="16">
        <v>0</v>
      </c>
      <c r="AC228" s="16"/>
      <c r="AD228" s="16">
        <v>6.8493150684931503E-3</v>
      </c>
      <c r="AE228" s="16">
        <v>0</v>
      </c>
      <c r="AF228" s="16">
        <v>0</v>
      </c>
      <c r="AG228" s="16">
        <v>0</v>
      </c>
      <c r="AH228" s="16">
        <v>0</v>
      </c>
      <c r="AI228" s="16">
        <v>0</v>
      </c>
      <c r="AJ228" s="16">
        <v>0</v>
      </c>
      <c r="AK228" s="16"/>
      <c r="AL228" s="16">
        <v>0</v>
      </c>
      <c r="AM228" s="16">
        <v>0</v>
      </c>
      <c r="AN228" s="16">
        <v>4.5248868778280504E-3</v>
      </c>
      <c r="AO228" s="16">
        <v>0</v>
      </c>
      <c r="AP228" s="16">
        <v>0</v>
      </c>
      <c r="AQ228" s="16">
        <v>0</v>
      </c>
      <c r="AR228" s="16">
        <v>0</v>
      </c>
      <c r="AS228" s="16">
        <v>0</v>
      </c>
      <c r="AT228" s="16">
        <v>0</v>
      </c>
      <c r="AU228" s="16">
        <v>0</v>
      </c>
      <c r="AV228" s="16">
        <v>0</v>
      </c>
      <c r="AW228" s="16">
        <v>0</v>
      </c>
    </row>
    <row r="229" spans="2:49" x14ac:dyDescent="0.35">
      <c r="B229" t="s">
        <v>253</v>
      </c>
      <c r="C229" s="16">
        <v>1.230012300123E-3</v>
      </c>
      <c r="D229" s="16">
        <v>0</v>
      </c>
      <c r="E229" s="16">
        <v>0</v>
      </c>
      <c r="F229" s="16">
        <v>8.4033613445378096E-3</v>
      </c>
      <c r="G229" s="16">
        <v>0</v>
      </c>
      <c r="H229" s="16">
        <v>0</v>
      </c>
      <c r="I229" s="16">
        <v>0</v>
      </c>
      <c r="J229" s="16">
        <v>0</v>
      </c>
      <c r="K229" s="16">
        <v>0</v>
      </c>
      <c r="L229" s="16">
        <v>0</v>
      </c>
      <c r="M229" s="16">
        <v>0</v>
      </c>
      <c r="N229" s="16">
        <v>0</v>
      </c>
      <c r="O229" s="16">
        <v>0</v>
      </c>
      <c r="P229" s="16"/>
      <c r="Q229" s="16">
        <v>1.45348837209302E-3</v>
      </c>
      <c r="R229" s="16"/>
      <c r="S229" s="16">
        <v>1.27064803049555E-3</v>
      </c>
      <c r="T229" s="16"/>
      <c r="U229" s="16">
        <v>1.6583747927031501E-3</v>
      </c>
      <c r="V229" s="16"/>
      <c r="W229" s="16">
        <v>8.1300813008130107E-3</v>
      </c>
      <c r="X229" s="16"/>
      <c r="Y229" s="16">
        <v>1.9841269841269801E-3</v>
      </c>
      <c r="Z229" s="16">
        <v>0</v>
      </c>
      <c r="AA229" s="16">
        <v>0</v>
      </c>
      <c r="AB229" s="16">
        <v>0</v>
      </c>
      <c r="AC229" s="16"/>
      <c r="AD229" s="16">
        <v>6.8493150684931503E-3</v>
      </c>
      <c r="AE229" s="16">
        <v>0</v>
      </c>
      <c r="AF229" s="16">
        <v>0</v>
      </c>
      <c r="AG229" s="16">
        <v>0</v>
      </c>
      <c r="AH229" s="16">
        <v>0</v>
      </c>
      <c r="AI229" s="16">
        <v>0</v>
      </c>
      <c r="AJ229" s="16">
        <v>0</v>
      </c>
      <c r="AK229" s="16"/>
      <c r="AL229" s="16">
        <v>0</v>
      </c>
      <c r="AM229" s="16">
        <v>0</v>
      </c>
      <c r="AN229" s="16">
        <v>4.5248868778280504E-3</v>
      </c>
      <c r="AO229" s="16">
        <v>0</v>
      </c>
      <c r="AP229" s="16">
        <v>0</v>
      </c>
      <c r="AQ229" s="16">
        <v>0</v>
      </c>
      <c r="AR229" s="16">
        <v>0</v>
      </c>
      <c r="AS229" s="16">
        <v>0</v>
      </c>
      <c r="AT229" s="16">
        <v>0</v>
      </c>
      <c r="AU229" s="16">
        <v>0</v>
      </c>
      <c r="AV229" s="16">
        <v>0</v>
      </c>
      <c r="AW229" s="16">
        <v>0</v>
      </c>
    </row>
    <row r="230" spans="2:49" x14ac:dyDescent="0.35">
      <c r="B230" t="s">
        <v>254</v>
      </c>
      <c r="C230" s="16">
        <v>1.230012300123E-3</v>
      </c>
      <c r="D230" s="16">
        <v>0</v>
      </c>
      <c r="E230" s="16">
        <v>7.4626865671641798E-3</v>
      </c>
      <c r="F230" s="16">
        <v>0</v>
      </c>
      <c r="G230" s="16">
        <v>0</v>
      </c>
      <c r="H230" s="16">
        <v>0</v>
      </c>
      <c r="I230" s="16">
        <v>0</v>
      </c>
      <c r="J230" s="16">
        <v>0</v>
      </c>
      <c r="K230" s="16">
        <v>0</v>
      </c>
      <c r="L230" s="16">
        <v>0</v>
      </c>
      <c r="M230" s="16">
        <v>0</v>
      </c>
      <c r="N230" s="16">
        <v>0</v>
      </c>
      <c r="O230" s="16">
        <v>0</v>
      </c>
      <c r="P230" s="16"/>
      <c r="Q230" s="16">
        <v>1.45348837209302E-3</v>
      </c>
      <c r="R230" s="16"/>
      <c r="S230" s="16">
        <v>1.27064803049555E-3</v>
      </c>
      <c r="T230" s="16"/>
      <c r="U230" s="16">
        <v>1.6583747927031501E-3</v>
      </c>
      <c r="V230" s="16"/>
      <c r="W230" s="16">
        <v>0</v>
      </c>
      <c r="X230" s="16"/>
      <c r="Y230" s="16">
        <v>1.9841269841269801E-3</v>
      </c>
      <c r="Z230" s="16">
        <v>0</v>
      </c>
      <c r="AA230" s="16">
        <v>0</v>
      </c>
      <c r="AB230" s="16">
        <v>0</v>
      </c>
      <c r="AC230" s="16"/>
      <c r="AD230" s="16">
        <v>6.8493150684931503E-3</v>
      </c>
      <c r="AE230" s="16">
        <v>0</v>
      </c>
      <c r="AF230" s="16">
        <v>0</v>
      </c>
      <c r="AG230" s="16">
        <v>0</v>
      </c>
      <c r="AH230" s="16">
        <v>0</v>
      </c>
      <c r="AI230" s="16">
        <v>0</v>
      </c>
      <c r="AJ230" s="16">
        <v>0</v>
      </c>
      <c r="AK230" s="16"/>
      <c r="AL230" s="16">
        <v>0</v>
      </c>
      <c r="AM230" s="16">
        <v>0</v>
      </c>
      <c r="AN230" s="16">
        <v>4.5248868778280504E-3</v>
      </c>
      <c r="AO230" s="16">
        <v>0</v>
      </c>
      <c r="AP230" s="16">
        <v>0</v>
      </c>
      <c r="AQ230" s="16">
        <v>0</v>
      </c>
      <c r="AR230" s="16">
        <v>0</v>
      </c>
      <c r="AS230" s="16">
        <v>0</v>
      </c>
      <c r="AT230" s="16">
        <v>0</v>
      </c>
      <c r="AU230" s="16">
        <v>0</v>
      </c>
      <c r="AV230" s="16">
        <v>0</v>
      </c>
      <c r="AW230" s="16">
        <v>0</v>
      </c>
    </row>
    <row r="231" spans="2:49" x14ac:dyDescent="0.35">
      <c r="B231" t="s">
        <v>255</v>
      </c>
      <c r="C231" s="16">
        <v>1.230012300123E-3</v>
      </c>
      <c r="D231" s="16">
        <v>0</v>
      </c>
      <c r="E231" s="16">
        <v>0</v>
      </c>
      <c r="F231" s="16">
        <v>0</v>
      </c>
      <c r="G231" s="16">
        <v>1.6666666666666701E-2</v>
      </c>
      <c r="H231" s="16">
        <v>0</v>
      </c>
      <c r="I231" s="16">
        <v>0</v>
      </c>
      <c r="J231" s="16">
        <v>0</v>
      </c>
      <c r="K231" s="16">
        <v>0</v>
      </c>
      <c r="L231" s="16">
        <v>0</v>
      </c>
      <c r="M231" s="16">
        <v>0</v>
      </c>
      <c r="N231" s="16">
        <v>0</v>
      </c>
      <c r="O231" s="16">
        <v>0</v>
      </c>
      <c r="P231" s="16"/>
      <c r="Q231" s="16">
        <v>1.45348837209302E-3</v>
      </c>
      <c r="R231" s="16"/>
      <c r="S231" s="16">
        <v>1.27064803049555E-3</v>
      </c>
      <c r="T231" s="16"/>
      <c r="U231" s="16">
        <v>1.6583747927031501E-3</v>
      </c>
      <c r="V231" s="16"/>
      <c r="W231" s="16">
        <v>0</v>
      </c>
      <c r="X231" s="16"/>
      <c r="Y231" s="16">
        <v>1.9841269841269801E-3</v>
      </c>
      <c r="Z231" s="16">
        <v>0</v>
      </c>
      <c r="AA231" s="16">
        <v>0</v>
      </c>
      <c r="AB231" s="16">
        <v>0</v>
      </c>
      <c r="AC231" s="16"/>
      <c r="AD231" s="16">
        <v>6.8493150684931503E-3</v>
      </c>
      <c r="AE231" s="16">
        <v>0</v>
      </c>
      <c r="AF231" s="16">
        <v>0</v>
      </c>
      <c r="AG231" s="16">
        <v>0</v>
      </c>
      <c r="AH231" s="16">
        <v>0</v>
      </c>
      <c r="AI231" s="16">
        <v>0</v>
      </c>
      <c r="AJ231" s="16">
        <v>0</v>
      </c>
      <c r="AK231" s="16"/>
      <c r="AL231" s="16">
        <v>0</v>
      </c>
      <c r="AM231" s="16">
        <v>0</v>
      </c>
      <c r="AN231" s="16">
        <v>4.5248868778280504E-3</v>
      </c>
      <c r="AO231" s="16">
        <v>0</v>
      </c>
      <c r="AP231" s="16">
        <v>0</v>
      </c>
      <c r="AQ231" s="16">
        <v>0</v>
      </c>
      <c r="AR231" s="16">
        <v>0</v>
      </c>
      <c r="AS231" s="16">
        <v>0</v>
      </c>
      <c r="AT231" s="16">
        <v>0</v>
      </c>
      <c r="AU231" s="16">
        <v>0</v>
      </c>
      <c r="AV231" s="16">
        <v>0</v>
      </c>
      <c r="AW231" s="16">
        <v>0</v>
      </c>
    </row>
    <row r="232" spans="2:49" x14ac:dyDescent="0.35">
      <c r="B232" t="s">
        <v>256</v>
      </c>
      <c r="C232" s="16">
        <v>1.230012300123E-3</v>
      </c>
      <c r="D232" s="16">
        <v>0</v>
      </c>
      <c r="E232" s="16">
        <v>7.4626865671641798E-3</v>
      </c>
      <c r="F232" s="16">
        <v>0</v>
      </c>
      <c r="G232" s="16">
        <v>0</v>
      </c>
      <c r="H232" s="16">
        <v>0</v>
      </c>
      <c r="I232" s="16">
        <v>0</v>
      </c>
      <c r="J232" s="16">
        <v>0</v>
      </c>
      <c r="K232" s="16">
        <v>0</v>
      </c>
      <c r="L232" s="16">
        <v>0</v>
      </c>
      <c r="M232" s="16">
        <v>0</v>
      </c>
      <c r="N232" s="16">
        <v>0</v>
      </c>
      <c r="O232" s="16">
        <v>0</v>
      </c>
      <c r="P232" s="16"/>
      <c r="Q232" s="16">
        <v>1.45348837209302E-3</v>
      </c>
      <c r="R232" s="16"/>
      <c r="S232" s="16">
        <v>1.27064803049555E-3</v>
      </c>
      <c r="T232" s="16"/>
      <c r="U232" s="16">
        <v>1.6583747927031501E-3</v>
      </c>
      <c r="V232" s="16"/>
      <c r="W232" s="16">
        <v>0</v>
      </c>
      <c r="X232" s="16"/>
      <c r="Y232" s="16">
        <v>1.9841269841269801E-3</v>
      </c>
      <c r="Z232" s="16">
        <v>0</v>
      </c>
      <c r="AA232" s="16">
        <v>0</v>
      </c>
      <c r="AB232" s="16">
        <v>0</v>
      </c>
      <c r="AC232" s="16"/>
      <c r="AD232" s="16">
        <v>6.8493150684931503E-3</v>
      </c>
      <c r="AE232" s="16">
        <v>0</v>
      </c>
      <c r="AF232" s="16">
        <v>0</v>
      </c>
      <c r="AG232" s="16">
        <v>0</v>
      </c>
      <c r="AH232" s="16">
        <v>0</v>
      </c>
      <c r="AI232" s="16">
        <v>0</v>
      </c>
      <c r="AJ232" s="16">
        <v>0</v>
      </c>
      <c r="AK232" s="16"/>
      <c r="AL232" s="16">
        <v>0</v>
      </c>
      <c r="AM232" s="16">
        <v>0</v>
      </c>
      <c r="AN232" s="16">
        <v>4.5248868778280504E-3</v>
      </c>
      <c r="AO232" s="16">
        <v>0</v>
      </c>
      <c r="AP232" s="16">
        <v>0</v>
      </c>
      <c r="AQ232" s="16">
        <v>0</v>
      </c>
      <c r="AR232" s="16">
        <v>0</v>
      </c>
      <c r="AS232" s="16">
        <v>0</v>
      </c>
      <c r="AT232" s="16">
        <v>0</v>
      </c>
      <c r="AU232" s="16">
        <v>0</v>
      </c>
      <c r="AV232" s="16">
        <v>0</v>
      </c>
      <c r="AW232" s="16">
        <v>0</v>
      </c>
    </row>
    <row r="233" spans="2:49" x14ac:dyDescent="0.35">
      <c r="B233" t="s">
        <v>257</v>
      </c>
      <c r="C233" s="16">
        <v>1.230012300123E-3</v>
      </c>
      <c r="D233" s="16">
        <v>0</v>
      </c>
      <c r="E233" s="16">
        <v>0</v>
      </c>
      <c r="F233" s="16">
        <v>0</v>
      </c>
      <c r="G233" s="16">
        <v>1.6666666666666701E-2</v>
      </c>
      <c r="H233" s="16">
        <v>0</v>
      </c>
      <c r="I233" s="16">
        <v>0</v>
      </c>
      <c r="J233" s="16">
        <v>0</v>
      </c>
      <c r="K233" s="16">
        <v>0</v>
      </c>
      <c r="L233" s="16">
        <v>0</v>
      </c>
      <c r="M233" s="16">
        <v>0</v>
      </c>
      <c r="N233" s="16">
        <v>0</v>
      </c>
      <c r="O233" s="16">
        <v>0</v>
      </c>
      <c r="P233" s="16"/>
      <c r="Q233" s="16">
        <v>1.45348837209302E-3</v>
      </c>
      <c r="R233" s="16"/>
      <c r="S233" s="16">
        <v>1.27064803049555E-3</v>
      </c>
      <c r="T233" s="16"/>
      <c r="U233" s="16">
        <v>1.6583747927031501E-3</v>
      </c>
      <c r="V233" s="16"/>
      <c r="W233" s="16">
        <v>0</v>
      </c>
      <c r="X233" s="16"/>
      <c r="Y233" s="16">
        <v>1.9841269841269801E-3</v>
      </c>
      <c r="Z233" s="16">
        <v>0</v>
      </c>
      <c r="AA233" s="16">
        <v>0</v>
      </c>
      <c r="AB233" s="16">
        <v>0</v>
      </c>
      <c r="AC233" s="16"/>
      <c r="AD233" s="16">
        <v>6.8493150684931503E-3</v>
      </c>
      <c r="AE233" s="16">
        <v>0</v>
      </c>
      <c r="AF233" s="16">
        <v>0</v>
      </c>
      <c r="AG233" s="16">
        <v>0</v>
      </c>
      <c r="AH233" s="16">
        <v>0</v>
      </c>
      <c r="AI233" s="16">
        <v>0</v>
      </c>
      <c r="AJ233" s="16">
        <v>0</v>
      </c>
      <c r="AK233" s="16"/>
      <c r="AL233" s="16">
        <v>0</v>
      </c>
      <c r="AM233" s="16">
        <v>0</v>
      </c>
      <c r="AN233" s="16">
        <v>4.5248868778280504E-3</v>
      </c>
      <c r="AO233" s="16">
        <v>0</v>
      </c>
      <c r="AP233" s="16">
        <v>0</v>
      </c>
      <c r="AQ233" s="16">
        <v>0</v>
      </c>
      <c r="AR233" s="16">
        <v>0</v>
      </c>
      <c r="AS233" s="16">
        <v>0</v>
      </c>
      <c r="AT233" s="16">
        <v>0</v>
      </c>
      <c r="AU233" s="16">
        <v>0</v>
      </c>
      <c r="AV233" s="16">
        <v>0</v>
      </c>
      <c r="AW233" s="16">
        <v>0</v>
      </c>
    </row>
    <row r="234" spans="2:49" x14ac:dyDescent="0.35">
      <c r="B234" t="s">
        <v>258</v>
      </c>
      <c r="C234" s="16">
        <v>1.230012300123E-3</v>
      </c>
      <c r="D234" s="16">
        <v>0</v>
      </c>
      <c r="E234" s="16">
        <v>0</v>
      </c>
      <c r="F234" s="16">
        <v>8.4033613445378096E-3</v>
      </c>
      <c r="G234" s="16">
        <v>0</v>
      </c>
      <c r="H234" s="16">
        <v>0</v>
      </c>
      <c r="I234" s="16">
        <v>0</v>
      </c>
      <c r="J234" s="16">
        <v>0</v>
      </c>
      <c r="K234" s="16">
        <v>0</v>
      </c>
      <c r="L234" s="16">
        <v>0</v>
      </c>
      <c r="M234" s="16">
        <v>0</v>
      </c>
      <c r="N234" s="16">
        <v>0</v>
      </c>
      <c r="O234" s="16">
        <v>0</v>
      </c>
      <c r="P234" s="16"/>
      <c r="Q234" s="16">
        <v>1.45348837209302E-3</v>
      </c>
      <c r="R234" s="16"/>
      <c r="S234" s="16">
        <v>1.27064803049555E-3</v>
      </c>
      <c r="T234" s="16"/>
      <c r="U234" s="16">
        <v>1.6583747927031501E-3</v>
      </c>
      <c r="V234" s="16"/>
      <c r="W234" s="16">
        <v>0</v>
      </c>
      <c r="X234" s="16"/>
      <c r="Y234" s="16">
        <v>1.9841269841269801E-3</v>
      </c>
      <c r="Z234" s="16">
        <v>0</v>
      </c>
      <c r="AA234" s="16">
        <v>0</v>
      </c>
      <c r="AB234" s="16">
        <v>0</v>
      </c>
      <c r="AC234" s="16"/>
      <c r="AD234" s="16">
        <v>6.8493150684931503E-3</v>
      </c>
      <c r="AE234" s="16">
        <v>0</v>
      </c>
      <c r="AF234" s="16">
        <v>0</v>
      </c>
      <c r="AG234" s="16">
        <v>0</v>
      </c>
      <c r="AH234" s="16">
        <v>0</v>
      </c>
      <c r="AI234" s="16">
        <v>0</v>
      </c>
      <c r="AJ234" s="16">
        <v>0</v>
      </c>
      <c r="AK234" s="16"/>
      <c r="AL234" s="16">
        <v>0</v>
      </c>
      <c r="AM234" s="16">
        <v>0</v>
      </c>
      <c r="AN234" s="16">
        <v>4.5248868778280504E-3</v>
      </c>
      <c r="AO234" s="16">
        <v>0</v>
      </c>
      <c r="AP234" s="16">
        <v>0</v>
      </c>
      <c r="AQ234" s="16">
        <v>0</v>
      </c>
      <c r="AR234" s="16">
        <v>0</v>
      </c>
      <c r="AS234" s="16">
        <v>0</v>
      </c>
      <c r="AT234" s="16">
        <v>0</v>
      </c>
      <c r="AU234" s="16">
        <v>0</v>
      </c>
      <c r="AV234" s="16">
        <v>0</v>
      </c>
      <c r="AW234" s="16">
        <v>0</v>
      </c>
    </row>
    <row r="235" spans="2:49" x14ac:dyDescent="0.35">
      <c r="B235" t="s">
        <v>259</v>
      </c>
      <c r="C235" s="16">
        <v>1.230012300123E-3</v>
      </c>
      <c r="D235" s="16">
        <v>0</v>
      </c>
      <c r="E235" s="16">
        <v>7.4626865671641798E-3</v>
      </c>
      <c r="F235" s="16">
        <v>0</v>
      </c>
      <c r="G235" s="16">
        <v>0</v>
      </c>
      <c r="H235" s="16">
        <v>0</v>
      </c>
      <c r="I235" s="16">
        <v>0</v>
      </c>
      <c r="J235" s="16">
        <v>0</v>
      </c>
      <c r="K235" s="16">
        <v>0</v>
      </c>
      <c r="L235" s="16">
        <v>0</v>
      </c>
      <c r="M235" s="16">
        <v>0</v>
      </c>
      <c r="N235" s="16">
        <v>0</v>
      </c>
      <c r="O235" s="16">
        <v>0</v>
      </c>
      <c r="P235" s="16"/>
      <c r="Q235" s="16">
        <v>1.45348837209302E-3</v>
      </c>
      <c r="R235" s="16"/>
      <c r="S235" s="16">
        <v>1.27064803049555E-3</v>
      </c>
      <c r="T235" s="16"/>
      <c r="U235" s="16">
        <v>1.6583747927031501E-3</v>
      </c>
      <c r="V235" s="16"/>
      <c r="W235" s="16">
        <v>0</v>
      </c>
      <c r="X235" s="16"/>
      <c r="Y235" s="16">
        <v>1.9841269841269801E-3</v>
      </c>
      <c r="Z235" s="16">
        <v>0</v>
      </c>
      <c r="AA235" s="16">
        <v>0</v>
      </c>
      <c r="AB235" s="16">
        <v>0</v>
      </c>
      <c r="AC235" s="16"/>
      <c r="AD235" s="16">
        <v>6.8493150684931503E-3</v>
      </c>
      <c r="AE235" s="16">
        <v>0</v>
      </c>
      <c r="AF235" s="16">
        <v>0</v>
      </c>
      <c r="AG235" s="16">
        <v>0</v>
      </c>
      <c r="AH235" s="16">
        <v>0</v>
      </c>
      <c r="AI235" s="16">
        <v>0</v>
      </c>
      <c r="AJ235" s="16">
        <v>0</v>
      </c>
      <c r="AK235" s="16"/>
      <c r="AL235" s="16">
        <v>0</v>
      </c>
      <c r="AM235" s="16">
        <v>0</v>
      </c>
      <c r="AN235" s="16">
        <v>4.5248868778280504E-3</v>
      </c>
      <c r="AO235" s="16">
        <v>0</v>
      </c>
      <c r="AP235" s="16">
        <v>0</v>
      </c>
      <c r="AQ235" s="16">
        <v>0</v>
      </c>
      <c r="AR235" s="16">
        <v>0</v>
      </c>
      <c r="AS235" s="16">
        <v>0</v>
      </c>
      <c r="AT235" s="16">
        <v>0</v>
      </c>
      <c r="AU235" s="16">
        <v>0</v>
      </c>
      <c r="AV235" s="16">
        <v>0</v>
      </c>
      <c r="AW235" s="16">
        <v>0</v>
      </c>
    </row>
    <row r="236" spans="2:49" x14ac:dyDescent="0.35">
      <c r="B236" t="s">
        <v>260</v>
      </c>
      <c r="C236" s="16">
        <v>1.230012300123E-3</v>
      </c>
      <c r="D236" s="16">
        <v>0</v>
      </c>
      <c r="E236" s="16">
        <v>0</v>
      </c>
      <c r="F236" s="16">
        <v>8.4033613445378096E-3</v>
      </c>
      <c r="G236" s="16">
        <v>0</v>
      </c>
      <c r="H236" s="16">
        <v>0</v>
      </c>
      <c r="I236" s="16">
        <v>0</v>
      </c>
      <c r="J236" s="16">
        <v>0</v>
      </c>
      <c r="K236" s="16">
        <v>0</v>
      </c>
      <c r="L236" s="16">
        <v>0</v>
      </c>
      <c r="M236" s="16">
        <v>0</v>
      </c>
      <c r="N236" s="16">
        <v>0</v>
      </c>
      <c r="O236" s="16">
        <v>0</v>
      </c>
      <c r="P236" s="16"/>
      <c r="Q236" s="16">
        <v>1.45348837209302E-3</v>
      </c>
      <c r="R236" s="16"/>
      <c r="S236" s="16">
        <v>1.27064803049555E-3</v>
      </c>
      <c r="T236" s="16"/>
      <c r="U236" s="16">
        <v>1.6583747927031501E-3</v>
      </c>
      <c r="V236" s="16"/>
      <c r="W236" s="16">
        <v>8.1300813008130107E-3</v>
      </c>
      <c r="X236" s="16"/>
      <c r="Y236" s="16">
        <v>1.9841269841269801E-3</v>
      </c>
      <c r="Z236" s="16">
        <v>0</v>
      </c>
      <c r="AA236" s="16">
        <v>0</v>
      </c>
      <c r="AB236" s="16">
        <v>0</v>
      </c>
      <c r="AC236" s="16"/>
      <c r="AD236" s="16">
        <v>6.8493150684931503E-3</v>
      </c>
      <c r="AE236" s="16">
        <v>0</v>
      </c>
      <c r="AF236" s="16">
        <v>0</v>
      </c>
      <c r="AG236" s="16">
        <v>0</v>
      </c>
      <c r="AH236" s="16">
        <v>0</v>
      </c>
      <c r="AI236" s="16">
        <v>0</v>
      </c>
      <c r="AJ236" s="16">
        <v>0</v>
      </c>
      <c r="AK236" s="16"/>
      <c r="AL236" s="16">
        <v>0</v>
      </c>
      <c r="AM236" s="16">
        <v>0</v>
      </c>
      <c r="AN236" s="16">
        <v>4.5248868778280504E-3</v>
      </c>
      <c r="AO236" s="16">
        <v>0</v>
      </c>
      <c r="AP236" s="16">
        <v>0</v>
      </c>
      <c r="AQ236" s="16">
        <v>0</v>
      </c>
      <c r="AR236" s="16">
        <v>0</v>
      </c>
      <c r="AS236" s="16">
        <v>0</v>
      </c>
      <c r="AT236" s="16">
        <v>0</v>
      </c>
      <c r="AU236" s="16">
        <v>0</v>
      </c>
      <c r="AV236" s="16">
        <v>0</v>
      </c>
      <c r="AW236" s="16">
        <v>0</v>
      </c>
    </row>
    <row r="237" spans="2:49" x14ac:dyDescent="0.35">
      <c r="B237" t="s">
        <v>261</v>
      </c>
      <c r="C237" s="16">
        <v>1.230012300123E-3</v>
      </c>
      <c r="D237" s="16">
        <v>0</v>
      </c>
      <c r="E237" s="16">
        <v>0</v>
      </c>
      <c r="F237" s="16">
        <v>0</v>
      </c>
      <c r="G237" s="16">
        <v>0</v>
      </c>
      <c r="H237" s="16">
        <v>0</v>
      </c>
      <c r="I237" s="16">
        <v>0</v>
      </c>
      <c r="J237" s="16">
        <v>0</v>
      </c>
      <c r="K237" s="16">
        <v>0</v>
      </c>
      <c r="L237" s="16">
        <v>0</v>
      </c>
      <c r="M237" s="16">
        <v>0</v>
      </c>
      <c r="N237" s="16">
        <v>3.03030303030303E-2</v>
      </c>
      <c r="O237" s="16">
        <v>0</v>
      </c>
      <c r="P237" s="16"/>
      <c r="Q237" s="16">
        <v>1.45348837209302E-3</v>
      </c>
      <c r="R237" s="16"/>
      <c r="S237" s="16">
        <v>1.27064803049555E-3</v>
      </c>
      <c r="T237" s="16"/>
      <c r="U237" s="16">
        <v>1.6583747927031501E-3</v>
      </c>
      <c r="V237" s="16"/>
      <c r="W237" s="16">
        <v>0</v>
      </c>
      <c r="X237" s="16"/>
      <c r="Y237" s="16">
        <v>1.9841269841269801E-3</v>
      </c>
      <c r="Z237" s="16">
        <v>0</v>
      </c>
      <c r="AA237" s="16">
        <v>0</v>
      </c>
      <c r="AB237" s="16">
        <v>0</v>
      </c>
      <c r="AC237" s="16"/>
      <c r="AD237" s="16">
        <v>6.8493150684931503E-3</v>
      </c>
      <c r="AE237" s="16">
        <v>0</v>
      </c>
      <c r="AF237" s="16">
        <v>0</v>
      </c>
      <c r="AG237" s="16">
        <v>0</v>
      </c>
      <c r="AH237" s="16">
        <v>0</v>
      </c>
      <c r="AI237" s="16">
        <v>0</v>
      </c>
      <c r="AJ237" s="16">
        <v>0</v>
      </c>
      <c r="AK237" s="16"/>
      <c r="AL237" s="16">
        <v>0</v>
      </c>
      <c r="AM237" s="16">
        <v>0</v>
      </c>
      <c r="AN237" s="16">
        <v>4.5248868778280504E-3</v>
      </c>
      <c r="AO237" s="16">
        <v>0</v>
      </c>
      <c r="AP237" s="16">
        <v>0</v>
      </c>
      <c r="AQ237" s="16">
        <v>0</v>
      </c>
      <c r="AR237" s="16">
        <v>0</v>
      </c>
      <c r="AS237" s="16">
        <v>0</v>
      </c>
      <c r="AT237" s="16">
        <v>0</v>
      </c>
      <c r="AU237" s="16">
        <v>0</v>
      </c>
      <c r="AV237" s="16">
        <v>0</v>
      </c>
      <c r="AW237" s="16">
        <v>0</v>
      </c>
    </row>
    <row r="238" spans="2:49" x14ac:dyDescent="0.35">
      <c r="B238" t="s">
        <v>262</v>
      </c>
      <c r="C238" s="16">
        <v>1.230012300123E-3</v>
      </c>
      <c r="D238" s="16">
        <v>0</v>
      </c>
      <c r="E238" s="16">
        <v>0</v>
      </c>
      <c r="F238" s="16">
        <v>0</v>
      </c>
      <c r="G238" s="16">
        <v>0</v>
      </c>
      <c r="H238" s="16">
        <v>0</v>
      </c>
      <c r="I238" s="16">
        <v>0</v>
      </c>
      <c r="J238" s="16">
        <v>0</v>
      </c>
      <c r="K238" s="16">
        <v>0</v>
      </c>
      <c r="L238" s="16">
        <v>0</v>
      </c>
      <c r="M238" s="16">
        <v>0</v>
      </c>
      <c r="N238" s="16">
        <v>3.03030303030303E-2</v>
      </c>
      <c r="O238" s="16">
        <v>0</v>
      </c>
      <c r="P238" s="16"/>
      <c r="Q238" s="16">
        <v>1.45348837209302E-3</v>
      </c>
      <c r="R238" s="16"/>
      <c r="S238" s="16">
        <v>1.27064803049555E-3</v>
      </c>
      <c r="T238" s="16"/>
      <c r="U238" s="16">
        <v>1.6583747927031501E-3</v>
      </c>
      <c r="V238" s="16"/>
      <c r="W238" s="16">
        <v>0</v>
      </c>
      <c r="X238" s="16"/>
      <c r="Y238" s="16">
        <v>1.9841269841269801E-3</v>
      </c>
      <c r="Z238" s="16">
        <v>0</v>
      </c>
      <c r="AA238" s="16">
        <v>0</v>
      </c>
      <c r="AB238" s="16">
        <v>0</v>
      </c>
      <c r="AC238" s="16"/>
      <c r="AD238" s="16">
        <v>6.8493150684931503E-3</v>
      </c>
      <c r="AE238" s="16">
        <v>0</v>
      </c>
      <c r="AF238" s="16">
        <v>0</v>
      </c>
      <c r="AG238" s="16">
        <v>0</v>
      </c>
      <c r="AH238" s="16">
        <v>0</v>
      </c>
      <c r="AI238" s="16">
        <v>0</v>
      </c>
      <c r="AJ238" s="16">
        <v>0</v>
      </c>
      <c r="AK238" s="16"/>
      <c r="AL238" s="16">
        <v>0</v>
      </c>
      <c r="AM238" s="16">
        <v>0</v>
      </c>
      <c r="AN238" s="16">
        <v>4.5248868778280504E-3</v>
      </c>
      <c r="AO238" s="16">
        <v>0</v>
      </c>
      <c r="AP238" s="16">
        <v>0</v>
      </c>
      <c r="AQ238" s="16">
        <v>0</v>
      </c>
      <c r="AR238" s="16">
        <v>0</v>
      </c>
      <c r="AS238" s="16">
        <v>0</v>
      </c>
      <c r="AT238" s="16">
        <v>0</v>
      </c>
      <c r="AU238" s="16">
        <v>0</v>
      </c>
      <c r="AV238" s="16">
        <v>0</v>
      </c>
      <c r="AW238" s="16">
        <v>0</v>
      </c>
    </row>
    <row r="239" spans="2:49" x14ac:dyDescent="0.35">
      <c r="B239" t="s">
        <v>263</v>
      </c>
      <c r="C239" s="16">
        <v>1.230012300123E-3</v>
      </c>
      <c r="D239" s="16">
        <v>0</v>
      </c>
      <c r="E239" s="16">
        <v>0</v>
      </c>
      <c r="F239" s="16">
        <v>0</v>
      </c>
      <c r="G239" s="16">
        <v>0</v>
      </c>
      <c r="H239" s="16">
        <v>0</v>
      </c>
      <c r="I239" s="16">
        <v>1.5151515151515201E-2</v>
      </c>
      <c r="J239" s="16">
        <v>0</v>
      </c>
      <c r="K239" s="16">
        <v>0</v>
      </c>
      <c r="L239" s="16">
        <v>0</v>
      </c>
      <c r="M239" s="16">
        <v>0</v>
      </c>
      <c r="N239" s="16">
        <v>0</v>
      </c>
      <c r="O239" s="16">
        <v>0</v>
      </c>
      <c r="P239" s="16"/>
      <c r="Q239" s="16">
        <v>1.45348837209302E-3</v>
      </c>
      <c r="R239" s="16"/>
      <c r="S239" s="16">
        <v>1.27064803049555E-3</v>
      </c>
      <c r="T239" s="16"/>
      <c r="U239" s="16">
        <v>1.6583747927031501E-3</v>
      </c>
      <c r="V239" s="16"/>
      <c r="W239" s="16">
        <v>0</v>
      </c>
      <c r="X239" s="16"/>
      <c r="Y239" s="16">
        <v>1.9841269841269801E-3</v>
      </c>
      <c r="Z239" s="16">
        <v>0</v>
      </c>
      <c r="AA239" s="16">
        <v>0</v>
      </c>
      <c r="AB239" s="16">
        <v>0</v>
      </c>
      <c r="AC239" s="16"/>
      <c r="AD239" s="16">
        <v>6.8493150684931503E-3</v>
      </c>
      <c r="AE239" s="16">
        <v>0</v>
      </c>
      <c r="AF239" s="16">
        <v>0</v>
      </c>
      <c r="AG239" s="16">
        <v>0</v>
      </c>
      <c r="AH239" s="16">
        <v>0</v>
      </c>
      <c r="AI239" s="16">
        <v>0</v>
      </c>
      <c r="AJ239" s="16">
        <v>0</v>
      </c>
      <c r="AK239" s="16"/>
      <c r="AL239" s="16">
        <v>0</v>
      </c>
      <c r="AM239" s="16">
        <v>0</v>
      </c>
      <c r="AN239" s="16">
        <v>4.5248868778280504E-3</v>
      </c>
      <c r="AO239" s="16">
        <v>0</v>
      </c>
      <c r="AP239" s="16">
        <v>0</v>
      </c>
      <c r="AQ239" s="16">
        <v>0</v>
      </c>
      <c r="AR239" s="16">
        <v>0</v>
      </c>
      <c r="AS239" s="16">
        <v>0</v>
      </c>
      <c r="AT239" s="16">
        <v>0</v>
      </c>
      <c r="AU239" s="16">
        <v>0</v>
      </c>
      <c r="AV239" s="16">
        <v>0</v>
      </c>
      <c r="AW239" s="16">
        <v>0</v>
      </c>
    </row>
    <row r="240" spans="2:49" x14ac:dyDescent="0.35">
      <c r="B240" t="s">
        <v>264</v>
      </c>
      <c r="C240" s="16">
        <v>1.230012300123E-3</v>
      </c>
      <c r="D240" s="16">
        <v>0</v>
      </c>
      <c r="E240" s="16">
        <v>7.4626865671641798E-3</v>
      </c>
      <c r="F240" s="16">
        <v>0</v>
      </c>
      <c r="G240" s="16">
        <v>0</v>
      </c>
      <c r="H240" s="16">
        <v>0</v>
      </c>
      <c r="I240" s="16">
        <v>0</v>
      </c>
      <c r="J240" s="16">
        <v>0</v>
      </c>
      <c r="K240" s="16">
        <v>0</v>
      </c>
      <c r="L240" s="16">
        <v>0</v>
      </c>
      <c r="M240" s="16">
        <v>0</v>
      </c>
      <c r="N240" s="16">
        <v>0</v>
      </c>
      <c r="O240" s="16">
        <v>0</v>
      </c>
      <c r="P240" s="16"/>
      <c r="Q240" s="16">
        <v>1.45348837209302E-3</v>
      </c>
      <c r="R240" s="16"/>
      <c r="S240" s="16">
        <v>1.27064803049555E-3</v>
      </c>
      <c r="T240" s="16"/>
      <c r="U240" s="16">
        <v>1.6583747927031501E-3</v>
      </c>
      <c r="V240" s="16"/>
      <c r="W240" s="16">
        <v>0</v>
      </c>
      <c r="X240" s="16"/>
      <c r="Y240" s="16">
        <v>1.9841269841269801E-3</v>
      </c>
      <c r="Z240" s="16">
        <v>0</v>
      </c>
      <c r="AA240" s="16">
        <v>0</v>
      </c>
      <c r="AB240" s="16">
        <v>0</v>
      </c>
      <c r="AC240" s="16"/>
      <c r="AD240" s="16">
        <v>6.8493150684931503E-3</v>
      </c>
      <c r="AE240" s="16">
        <v>0</v>
      </c>
      <c r="AF240" s="16">
        <v>0</v>
      </c>
      <c r="AG240" s="16">
        <v>0</v>
      </c>
      <c r="AH240" s="16">
        <v>0</v>
      </c>
      <c r="AI240" s="16">
        <v>0</v>
      </c>
      <c r="AJ240" s="16">
        <v>0</v>
      </c>
      <c r="AK240" s="16"/>
      <c r="AL240" s="16">
        <v>0</v>
      </c>
      <c r="AM240" s="16">
        <v>0</v>
      </c>
      <c r="AN240" s="16">
        <v>4.5248868778280504E-3</v>
      </c>
      <c r="AO240" s="16">
        <v>0</v>
      </c>
      <c r="AP240" s="16">
        <v>0</v>
      </c>
      <c r="AQ240" s="16">
        <v>0</v>
      </c>
      <c r="AR240" s="16">
        <v>0</v>
      </c>
      <c r="AS240" s="16">
        <v>0</v>
      </c>
      <c r="AT240" s="16">
        <v>0</v>
      </c>
      <c r="AU240" s="16">
        <v>0</v>
      </c>
      <c r="AV240" s="16">
        <v>0</v>
      </c>
      <c r="AW240" s="16">
        <v>0</v>
      </c>
    </row>
    <row r="241" spans="2:49" x14ac:dyDescent="0.35">
      <c r="B241" t="s">
        <v>265</v>
      </c>
      <c r="C241" s="16">
        <v>1.230012300123E-3</v>
      </c>
      <c r="D241" s="16">
        <v>0</v>
      </c>
      <c r="E241" s="16">
        <v>0</v>
      </c>
      <c r="F241" s="16">
        <v>0</v>
      </c>
      <c r="G241" s="16">
        <v>0</v>
      </c>
      <c r="H241" s="16">
        <v>0</v>
      </c>
      <c r="I241" s="16">
        <v>0</v>
      </c>
      <c r="J241" s="16">
        <v>1.63934426229508E-2</v>
      </c>
      <c r="K241" s="16">
        <v>0</v>
      </c>
      <c r="L241" s="16">
        <v>0</v>
      </c>
      <c r="M241" s="16">
        <v>0</v>
      </c>
      <c r="N241" s="16">
        <v>0</v>
      </c>
      <c r="O241" s="16">
        <v>0</v>
      </c>
      <c r="P241" s="16"/>
      <c r="Q241" s="16">
        <v>1.45348837209302E-3</v>
      </c>
      <c r="R241" s="16"/>
      <c r="S241" s="16">
        <v>1.27064803049555E-3</v>
      </c>
      <c r="T241" s="16"/>
      <c r="U241" s="16">
        <v>1.6583747927031501E-3</v>
      </c>
      <c r="V241" s="16"/>
      <c r="W241" s="16">
        <v>0</v>
      </c>
      <c r="X241" s="16"/>
      <c r="Y241" s="16">
        <v>1.9841269841269801E-3</v>
      </c>
      <c r="Z241" s="16">
        <v>0</v>
      </c>
      <c r="AA241" s="16">
        <v>0</v>
      </c>
      <c r="AB241" s="16">
        <v>0</v>
      </c>
      <c r="AC241" s="16"/>
      <c r="AD241" s="16">
        <v>0</v>
      </c>
      <c r="AE241" s="16">
        <v>1.1111111111111099E-2</v>
      </c>
      <c r="AF241" s="16">
        <v>0</v>
      </c>
      <c r="AG241" s="16">
        <v>0</v>
      </c>
      <c r="AH241" s="16">
        <v>0</v>
      </c>
      <c r="AI241" s="16">
        <v>0</v>
      </c>
      <c r="AJ241" s="16">
        <v>0</v>
      </c>
      <c r="AK241" s="16"/>
      <c r="AL241" s="16">
        <v>0</v>
      </c>
      <c r="AM241" s="16">
        <v>0</v>
      </c>
      <c r="AN241" s="16">
        <v>4.5248868778280504E-3</v>
      </c>
      <c r="AO241" s="16">
        <v>0</v>
      </c>
      <c r="AP241" s="16">
        <v>0</v>
      </c>
      <c r="AQ241" s="16">
        <v>0</v>
      </c>
      <c r="AR241" s="16">
        <v>0</v>
      </c>
      <c r="AS241" s="16">
        <v>0</v>
      </c>
      <c r="AT241" s="16">
        <v>0</v>
      </c>
      <c r="AU241" s="16">
        <v>0</v>
      </c>
      <c r="AV241" s="16">
        <v>0</v>
      </c>
      <c r="AW241" s="16">
        <v>0</v>
      </c>
    </row>
    <row r="242" spans="2:49" x14ac:dyDescent="0.35">
      <c r="B242" t="s">
        <v>266</v>
      </c>
      <c r="C242" s="16">
        <v>1.230012300123E-3</v>
      </c>
      <c r="D242" s="16">
        <v>0</v>
      </c>
      <c r="E242" s="16">
        <v>7.4626865671641798E-3</v>
      </c>
      <c r="F242" s="16">
        <v>0</v>
      </c>
      <c r="G242" s="16">
        <v>0</v>
      </c>
      <c r="H242" s="16">
        <v>0</v>
      </c>
      <c r="I242" s="16">
        <v>0</v>
      </c>
      <c r="J242" s="16">
        <v>0</v>
      </c>
      <c r="K242" s="16">
        <v>0</v>
      </c>
      <c r="L242" s="16">
        <v>0</v>
      </c>
      <c r="M242" s="16">
        <v>0</v>
      </c>
      <c r="N242" s="16">
        <v>0</v>
      </c>
      <c r="O242" s="16">
        <v>0</v>
      </c>
      <c r="P242" s="16"/>
      <c r="Q242" s="16">
        <v>1.45348837209302E-3</v>
      </c>
      <c r="R242" s="16"/>
      <c r="S242" s="16">
        <v>1.27064803049555E-3</v>
      </c>
      <c r="T242" s="16"/>
      <c r="U242" s="16">
        <v>1.6583747927031501E-3</v>
      </c>
      <c r="V242" s="16"/>
      <c r="W242" s="16">
        <v>0</v>
      </c>
      <c r="X242" s="16"/>
      <c r="Y242" s="16">
        <v>1.9841269841269801E-3</v>
      </c>
      <c r="Z242" s="16">
        <v>0</v>
      </c>
      <c r="AA242" s="16">
        <v>0</v>
      </c>
      <c r="AB242" s="16">
        <v>0</v>
      </c>
      <c r="AC242" s="16"/>
      <c r="AD242" s="16">
        <v>0</v>
      </c>
      <c r="AE242" s="16">
        <v>1.1111111111111099E-2</v>
      </c>
      <c r="AF242" s="16">
        <v>0</v>
      </c>
      <c r="AG242" s="16">
        <v>0</v>
      </c>
      <c r="AH242" s="16">
        <v>0</v>
      </c>
      <c r="AI242" s="16">
        <v>0</v>
      </c>
      <c r="AJ242" s="16">
        <v>0</v>
      </c>
      <c r="AK242" s="16"/>
      <c r="AL242" s="16">
        <v>0</v>
      </c>
      <c r="AM242" s="16">
        <v>0</v>
      </c>
      <c r="AN242" s="16">
        <v>4.5248868778280504E-3</v>
      </c>
      <c r="AO242" s="16">
        <v>0</v>
      </c>
      <c r="AP242" s="16">
        <v>0</v>
      </c>
      <c r="AQ242" s="16">
        <v>0</v>
      </c>
      <c r="AR242" s="16">
        <v>0</v>
      </c>
      <c r="AS242" s="16">
        <v>0</v>
      </c>
      <c r="AT242" s="16">
        <v>0</v>
      </c>
      <c r="AU242" s="16">
        <v>0</v>
      </c>
      <c r="AV242" s="16">
        <v>0</v>
      </c>
      <c r="AW242" s="16">
        <v>0</v>
      </c>
    </row>
    <row r="243" spans="2:49" x14ac:dyDescent="0.35">
      <c r="B243" t="s">
        <v>267</v>
      </c>
      <c r="C243" s="16">
        <v>1.230012300123E-3</v>
      </c>
      <c r="D243" s="16">
        <v>0</v>
      </c>
      <c r="E243" s="16">
        <v>0</v>
      </c>
      <c r="F243" s="16">
        <v>0</v>
      </c>
      <c r="G243" s="16">
        <v>0</v>
      </c>
      <c r="H243" s="16">
        <v>0</v>
      </c>
      <c r="I243" s="16">
        <v>0</v>
      </c>
      <c r="J243" s="16">
        <v>1.63934426229508E-2</v>
      </c>
      <c r="K243" s="16">
        <v>0</v>
      </c>
      <c r="L243" s="16">
        <v>0</v>
      </c>
      <c r="M243" s="16">
        <v>0</v>
      </c>
      <c r="N243" s="16">
        <v>0</v>
      </c>
      <c r="O243" s="16">
        <v>0</v>
      </c>
      <c r="P243" s="16"/>
      <c r="Q243" s="16">
        <v>1.45348837209302E-3</v>
      </c>
      <c r="R243" s="16"/>
      <c r="S243" s="16">
        <v>1.27064803049555E-3</v>
      </c>
      <c r="T243" s="16"/>
      <c r="U243" s="16">
        <v>1.6583747927031501E-3</v>
      </c>
      <c r="V243" s="16"/>
      <c r="W243" s="16">
        <v>0</v>
      </c>
      <c r="X243" s="16"/>
      <c r="Y243" s="16">
        <v>0</v>
      </c>
      <c r="Z243" s="16">
        <v>3.7878787878787902E-3</v>
      </c>
      <c r="AA243" s="16">
        <v>0</v>
      </c>
      <c r="AB243" s="16">
        <v>0</v>
      </c>
      <c r="AC243" s="16"/>
      <c r="AD243" s="16">
        <v>0</v>
      </c>
      <c r="AE243" s="16">
        <v>1.1111111111111099E-2</v>
      </c>
      <c r="AF243" s="16">
        <v>0</v>
      </c>
      <c r="AG243" s="16">
        <v>0</v>
      </c>
      <c r="AH243" s="16">
        <v>0</v>
      </c>
      <c r="AI243" s="16">
        <v>0</v>
      </c>
      <c r="AJ243" s="16">
        <v>0</v>
      </c>
      <c r="AK243" s="16"/>
      <c r="AL243" s="16">
        <v>0</v>
      </c>
      <c r="AM243" s="16">
        <v>0</v>
      </c>
      <c r="AN243" s="16">
        <v>4.5248868778280504E-3</v>
      </c>
      <c r="AO243" s="16">
        <v>0</v>
      </c>
      <c r="AP243" s="16">
        <v>0</v>
      </c>
      <c r="AQ243" s="16">
        <v>0</v>
      </c>
      <c r="AR243" s="16">
        <v>0</v>
      </c>
      <c r="AS243" s="16">
        <v>0</v>
      </c>
      <c r="AT243" s="16">
        <v>0</v>
      </c>
      <c r="AU243" s="16">
        <v>0</v>
      </c>
      <c r="AV243" s="16">
        <v>0</v>
      </c>
      <c r="AW243" s="16">
        <v>0</v>
      </c>
    </row>
    <row r="244" spans="2:49" x14ac:dyDescent="0.35">
      <c r="B244" t="s">
        <v>268</v>
      </c>
      <c r="C244" s="16">
        <v>1.230012300123E-3</v>
      </c>
      <c r="D244" s="16">
        <v>0</v>
      </c>
      <c r="E244" s="16">
        <v>0</v>
      </c>
      <c r="F244" s="16">
        <v>0</v>
      </c>
      <c r="G244" s="16">
        <v>0</v>
      </c>
      <c r="H244" s="16">
        <v>0</v>
      </c>
      <c r="I244" s="16">
        <v>0</v>
      </c>
      <c r="J244" s="16">
        <v>0</v>
      </c>
      <c r="K244" s="16">
        <v>0</v>
      </c>
      <c r="L244" s="16">
        <v>0</v>
      </c>
      <c r="M244" s="16">
        <v>1.4084507042253501E-2</v>
      </c>
      <c r="N244" s="16">
        <v>0</v>
      </c>
      <c r="O244" s="16">
        <v>0</v>
      </c>
      <c r="P244" s="16"/>
      <c r="Q244" s="16">
        <v>1.45348837209302E-3</v>
      </c>
      <c r="R244" s="16"/>
      <c r="S244" s="16">
        <v>1.27064803049555E-3</v>
      </c>
      <c r="T244" s="16"/>
      <c r="U244" s="16">
        <v>1.6583747927031501E-3</v>
      </c>
      <c r="V244" s="16"/>
      <c r="W244" s="16">
        <v>0</v>
      </c>
      <c r="X244" s="16"/>
      <c r="Y244" s="16">
        <v>1.9841269841269801E-3</v>
      </c>
      <c r="Z244" s="16">
        <v>0</v>
      </c>
      <c r="AA244" s="16">
        <v>0</v>
      </c>
      <c r="AB244" s="16">
        <v>0</v>
      </c>
      <c r="AC244" s="16"/>
      <c r="AD244" s="16">
        <v>0</v>
      </c>
      <c r="AE244" s="16">
        <v>1.1111111111111099E-2</v>
      </c>
      <c r="AF244" s="16">
        <v>0</v>
      </c>
      <c r="AG244" s="16">
        <v>0</v>
      </c>
      <c r="AH244" s="16">
        <v>0</v>
      </c>
      <c r="AI244" s="16">
        <v>0</v>
      </c>
      <c r="AJ244" s="16">
        <v>0</v>
      </c>
      <c r="AK244" s="16"/>
      <c r="AL244" s="16">
        <v>0</v>
      </c>
      <c r="AM244" s="16">
        <v>0</v>
      </c>
      <c r="AN244" s="16">
        <v>4.5248868778280504E-3</v>
      </c>
      <c r="AO244" s="16">
        <v>0</v>
      </c>
      <c r="AP244" s="16">
        <v>0</v>
      </c>
      <c r="AQ244" s="16">
        <v>0</v>
      </c>
      <c r="AR244" s="16">
        <v>0</v>
      </c>
      <c r="AS244" s="16">
        <v>0</v>
      </c>
      <c r="AT244" s="16">
        <v>0</v>
      </c>
      <c r="AU244" s="16">
        <v>0</v>
      </c>
      <c r="AV244" s="16">
        <v>0</v>
      </c>
      <c r="AW244" s="16">
        <v>0</v>
      </c>
    </row>
    <row r="245" spans="2:49" x14ac:dyDescent="0.35">
      <c r="B245" t="s">
        <v>269</v>
      </c>
      <c r="C245" s="16">
        <v>1.230012300123E-3</v>
      </c>
      <c r="D245" s="16">
        <v>0</v>
      </c>
      <c r="E245" s="16">
        <v>7.4626865671641798E-3</v>
      </c>
      <c r="F245" s="16">
        <v>0</v>
      </c>
      <c r="G245" s="16">
        <v>0</v>
      </c>
      <c r="H245" s="16">
        <v>0</v>
      </c>
      <c r="I245" s="16">
        <v>0</v>
      </c>
      <c r="J245" s="16">
        <v>0</v>
      </c>
      <c r="K245" s="16">
        <v>0</v>
      </c>
      <c r="L245" s="16">
        <v>0</v>
      </c>
      <c r="M245" s="16">
        <v>0</v>
      </c>
      <c r="N245" s="16">
        <v>0</v>
      </c>
      <c r="O245" s="16">
        <v>0</v>
      </c>
      <c r="P245" s="16"/>
      <c r="Q245" s="16">
        <v>1.45348837209302E-3</v>
      </c>
      <c r="R245" s="16"/>
      <c r="S245" s="16">
        <v>1.27064803049555E-3</v>
      </c>
      <c r="T245" s="16"/>
      <c r="U245" s="16">
        <v>1.6583747927031501E-3</v>
      </c>
      <c r="V245" s="16"/>
      <c r="W245" s="16">
        <v>0</v>
      </c>
      <c r="X245" s="16"/>
      <c r="Y245" s="16">
        <v>1.9841269841269801E-3</v>
      </c>
      <c r="Z245" s="16">
        <v>0</v>
      </c>
      <c r="AA245" s="16">
        <v>0</v>
      </c>
      <c r="AB245" s="16">
        <v>0</v>
      </c>
      <c r="AC245" s="16"/>
      <c r="AD245" s="16">
        <v>0</v>
      </c>
      <c r="AE245" s="16">
        <v>0</v>
      </c>
      <c r="AF245" s="16">
        <v>1.02040816326531E-2</v>
      </c>
      <c r="AG245" s="16">
        <v>0</v>
      </c>
      <c r="AH245" s="16">
        <v>0</v>
      </c>
      <c r="AI245" s="16">
        <v>0</v>
      </c>
      <c r="AJ245" s="16">
        <v>0</v>
      </c>
      <c r="AK245" s="16"/>
      <c r="AL245" s="16">
        <v>0</v>
      </c>
      <c r="AM245" s="16">
        <v>0</v>
      </c>
      <c r="AN245" s="16">
        <v>4.5248868778280504E-3</v>
      </c>
      <c r="AO245" s="16">
        <v>0</v>
      </c>
      <c r="AP245" s="16">
        <v>0</v>
      </c>
      <c r="AQ245" s="16">
        <v>0</v>
      </c>
      <c r="AR245" s="16">
        <v>0</v>
      </c>
      <c r="AS245" s="16">
        <v>0</v>
      </c>
      <c r="AT245" s="16">
        <v>0</v>
      </c>
      <c r="AU245" s="16">
        <v>0</v>
      </c>
      <c r="AV245" s="16">
        <v>0</v>
      </c>
      <c r="AW245" s="16">
        <v>0</v>
      </c>
    </row>
    <row r="246" spans="2:49" x14ac:dyDescent="0.35">
      <c r="B246" t="s">
        <v>270</v>
      </c>
      <c r="C246" s="16">
        <v>1.230012300123E-3</v>
      </c>
      <c r="D246" s="16">
        <v>0</v>
      </c>
      <c r="E246" s="16">
        <v>7.4626865671641798E-3</v>
      </c>
      <c r="F246" s="16">
        <v>0</v>
      </c>
      <c r="G246" s="16">
        <v>0</v>
      </c>
      <c r="H246" s="16">
        <v>0</v>
      </c>
      <c r="I246" s="16">
        <v>0</v>
      </c>
      <c r="J246" s="16">
        <v>0</v>
      </c>
      <c r="K246" s="16">
        <v>0</v>
      </c>
      <c r="L246" s="16">
        <v>0</v>
      </c>
      <c r="M246" s="16">
        <v>0</v>
      </c>
      <c r="N246" s="16">
        <v>0</v>
      </c>
      <c r="O246" s="16">
        <v>0</v>
      </c>
      <c r="P246" s="16"/>
      <c r="Q246" s="16">
        <v>1.45348837209302E-3</v>
      </c>
      <c r="R246" s="16"/>
      <c r="S246" s="16">
        <v>1.27064803049555E-3</v>
      </c>
      <c r="T246" s="16"/>
      <c r="U246" s="16">
        <v>1.6583747927031501E-3</v>
      </c>
      <c r="V246" s="16"/>
      <c r="W246" s="16">
        <v>0</v>
      </c>
      <c r="X246" s="16"/>
      <c r="Y246" s="16">
        <v>1.9841269841269801E-3</v>
      </c>
      <c r="Z246" s="16">
        <v>0</v>
      </c>
      <c r="AA246" s="16">
        <v>0</v>
      </c>
      <c r="AB246" s="16">
        <v>0</v>
      </c>
      <c r="AC246" s="16"/>
      <c r="AD246" s="16">
        <v>0</v>
      </c>
      <c r="AE246" s="16">
        <v>0</v>
      </c>
      <c r="AF246" s="16">
        <v>1.02040816326531E-2</v>
      </c>
      <c r="AG246" s="16">
        <v>0</v>
      </c>
      <c r="AH246" s="16">
        <v>0</v>
      </c>
      <c r="AI246" s="16">
        <v>0</v>
      </c>
      <c r="AJ246" s="16">
        <v>0</v>
      </c>
      <c r="AK246" s="16"/>
      <c r="AL246" s="16">
        <v>0</v>
      </c>
      <c r="AM246" s="16">
        <v>0</v>
      </c>
      <c r="AN246" s="16">
        <v>4.5248868778280504E-3</v>
      </c>
      <c r="AO246" s="16">
        <v>0</v>
      </c>
      <c r="AP246" s="16">
        <v>0</v>
      </c>
      <c r="AQ246" s="16">
        <v>0</v>
      </c>
      <c r="AR246" s="16">
        <v>0</v>
      </c>
      <c r="AS246" s="16">
        <v>0</v>
      </c>
      <c r="AT246" s="16">
        <v>0</v>
      </c>
      <c r="AU246" s="16">
        <v>0</v>
      </c>
      <c r="AV246" s="16">
        <v>0</v>
      </c>
      <c r="AW246" s="16">
        <v>0</v>
      </c>
    </row>
    <row r="247" spans="2:49" x14ac:dyDescent="0.35">
      <c r="B247" t="s">
        <v>271</v>
      </c>
      <c r="C247" s="16">
        <v>1.230012300123E-3</v>
      </c>
      <c r="D247" s="16">
        <v>0</v>
      </c>
      <c r="E247" s="16">
        <v>7.4626865671641798E-3</v>
      </c>
      <c r="F247" s="16">
        <v>0</v>
      </c>
      <c r="G247" s="16">
        <v>0</v>
      </c>
      <c r="H247" s="16">
        <v>0</v>
      </c>
      <c r="I247" s="16">
        <v>0</v>
      </c>
      <c r="J247" s="16">
        <v>0</v>
      </c>
      <c r="K247" s="16">
        <v>0</v>
      </c>
      <c r="L247" s="16">
        <v>0</v>
      </c>
      <c r="M247" s="16">
        <v>0</v>
      </c>
      <c r="N247" s="16">
        <v>0</v>
      </c>
      <c r="O247" s="16">
        <v>0</v>
      </c>
      <c r="P247" s="16"/>
      <c r="Q247" s="16">
        <v>1.45348837209302E-3</v>
      </c>
      <c r="R247" s="16"/>
      <c r="S247" s="16">
        <v>1.27064803049555E-3</v>
      </c>
      <c r="T247" s="16"/>
      <c r="U247" s="16">
        <v>1.6583747927031501E-3</v>
      </c>
      <c r="V247" s="16"/>
      <c r="W247" s="16">
        <v>0</v>
      </c>
      <c r="X247" s="16"/>
      <c r="Y247" s="16">
        <v>1.9841269841269801E-3</v>
      </c>
      <c r="Z247" s="16">
        <v>0</v>
      </c>
      <c r="AA247" s="16">
        <v>0</v>
      </c>
      <c r="AB247" s="16">
        <v>0</v>
      </c>
      <c r="AC247" s="16"/>
      <c r="AD247" s="16">
        <v>0</v>
      </c>
      <c r="AE247" s="16">
        <v>0</v>
      </c>
      <c r="AF247" s="16">
        <v>1.02040816326531E-2</v>
      </c>
      <c r="AG247" s="16">
        <v>0</v>
      </c>
      <c r="AH247" s="16">
        <v>0</v>
      </c>
      <c r="AI247" s="16">
        <v>0</v>
      </c>
      <c r="AJ247" s="16">
        <v>0</v>
      </c>
      <c r="AK247" s="16"/>
      <c r="AL247" s="16">
        <v>0</v>
      </c>
      <c r="AM247" s="16">
        <v>0</v>
      </c>
      <c r="AN247" s="16">
        <v>4.5248868778280504E-3</v>
      </c>
      <c r="AO247" s="16">
        <v>0</v>
      </c>
      <c r="AP247" s="16">
        <v>0</v>
      </c>
      <c r="AQ247" s="16">
        <v>0</v>
      </c>
      <c r="AR247" s="16">
        <v>0</v>
      </c>
      <c r="AS247" s="16">
        <v>0</v>
      </c>
      <c r="AT247" s="16">
        <v>0</v>
      </c>
      <c r="AU247" s="16">
        <v>0</v>
      </c>
      <c r="AV247" s="16">
        <v>0</v>
      </c>
      <c r="AW247" s="16">
        <v>0</v>
      </c>
    </row>
    <row r="248" spans="2:49" x14ac:dyDescent="0.35">
      <c r="B248" t="s">
        <v>272</v>
      </c>
      <c r="C248" s="16">
        <v>1.230012300123E-3</v>
      </c>
      <c r="D248" s="16">
        <v>0</v>
      </c>
      <c r="E248" s="16">
        <v>0</v>
      </c>
      <c r="F248" s="16">
        <v>0</v>
      </c>
      <c r="G248" s="16">
        <v>0</v>
      </c>
      <c r="H248" s="16">
        <v>0</v>
      </c>
      <c r="I248" s="16">
        <v>1.5151515151515201E-2</v>
      </c>
      <c r="J248" s="16">
        <v>0</v>
      </c>
      <c r="K248" s="16">
        <v>0</v>
      </c>
      <c r="L248" s="16">
        <v>0</v>
      </c>
      <c r="M248" s="16">
        <v>0</v>
      </c>
      <c r="N248" s="16">
        <v>0</v>
      </c>
      <c r="O248" s="16">
        <v>0</v>
      </c>
      <c r="P248" s="16"/>
      <c r="Q248" s="16">
        <v>1.45348837209302E-3</v>
      </c>
      <c r="R248" s="16"/>
      <c r="S248" s="16">
        <v>1.27064803049555E-3</v>
      </c>
      <c r="T248" s="16"/>
      <c r="U248" s="16">
        <v>1.6583747927031501E-3</v>
      </c>
      <c r="V248" s="16"/>
      <c r="W248" s="16">
        <v>0</v>
      </c>
      <c r="X248" s="16"/>
      <c r="Y248" s="16">
        <v>1.9841269841269801E-3</v>
      </c>
      <c r="Z248" s="16">
        <v>0</v>
      </c>
      <c r="AA248" s="16">
        <v>0</v>
      </c>
      <c r="AB248" s="16">
        <v>0</v>
      </c>
      <c r="AC248" s="16"/>
      <c r="AD248" s="16">
        <v>0</v>
      </c>
      <c r="AE248" s="16">
        <v>0</v>
      </c>
      <c r="AF248" s="16">
        <v>1.02040816326531E-2</v>
      </c>
      <c r="AG248" s="16">
        <v>0</v>
      </c>
      <c r="AH248" s="16">
        <v>0</v>
      </c>
      <c r="AI248" s="16">
        <v>0</v>
      </c>
      <c r="AJ248" s="16">
        <v>0</v>
      </c>
      <c r="AK248" s="16"/>
      <c r="AL248" s="16">
        <v>0</v>
      </c>
      <c r="AM248" s="16">
        <v>0</v>
      </c>
      <c r="AN248" s="16">
        <v>4.5248868778280504E-3</v>
      </c>
      <c r="AO248" s="16">
        <v>0</v>
      </c>
      <c r="AP248" s="16">
        <v>0</v>
      </c>
      <c r="AQ248" s="16">
        <v>0</v>
      </c>
      <c r="AR248" s="16">
        <v>0</v>
      </c>
      <c r="AS248" s="16">
        <v>0</v>
      </c>
      <c r="AT248" s="16">
        <v>0</v>
      </c>
      <c r="AU248" s="16">
        <v>0</v>
      </c>
      <c r="AV248" s="16">
        <v>0</v>
      </c>
      <c r="AW248" s="16">
        <v>0</v>
      </c>
    </row>
    <row r="249" spans="2:49" x14ac:dyDescent="0.35">
      <c r="B249" t="s">
        <v>273</v>
      </c>
      <c r="C249" s="16">
        <v>1.230012300123E-3</v>
      </c>
      <c r="D249" s="16">
        <v>0</v>
      </c>
      <c r="E249" s="16">
        <v>0</v>
      </c>
      <c r="F249" s="16">
        <v>0</v>
      </c>
      <c r="G249" s="16">
        <v>0</v>
      </c>
      <c r="H249" s="16">
        <v>0</v>
      </c>
      <c r="I249" s="16">
        <v>0</v>
      </c>
      <c r="J249" s="16">
        <v>1.63934426229508E-2</v>
      </c>
      <c r="K249" s="16">
        <v>0</v>
      </c>
      <c r="L249" s="16">
        <v>0</v>
      </c>
      <c r="M249" s="16">
        <v>0</v>
      </c>
      <c r="N249" s="16">
        <v>0</v>
      </c>
      <c r="O249" s="16">
        <v>0</v>
      </c>
      <c r="P249" s="16"/>
      <c r="Q249" s="16">
        <v>1.45348837209302E-3</v>
      </c>
      <c r="R249" s="16"/>
      <c r="S249" s="16">
        <v>1.27064803049555E-3</v>
      </c>
      <c r="T249" s="16"/>
      <c r="U249" s="16">
        <v>1.6583747927031501E-3</v>
      </c>
      <c r="V249" s="16"/>
      <c r="W249" s="16">
        <v>8.1300813008130107E-3</v>
      </c>
      <c r="X249" s="16"/>
      <c r="Y249" s="16">
        <v>0</v>
      </c>
      <c r="Z249" s="16">
        <v>0</v>
      </c>
      <c r="AA249" s="16">
        <v>0</v>
      </c>
      <c r="AB249" s="16">
        <v>0.11111111111111099</v>
      </c>
      <c r="AC249" s="16"/>
      <c r="AD249" s="16">
        <v>0</v>
      </c>
      <c r="AE249" s="16">
        <v>0</v>
      </c>
      <c r="AF249" s="16">
        <v>1.02040816326531E-2</v>
      </c>
      <c r="AG249" s="16">
        <v>0</v>
      </c>
      <c r="AH249" s="16">
        <v>0</v>
      </c>
      <c r="AI249" s="16">
        <v>0</v>
      </c>
      <c r="AJ249" s="16">
        <v>0</v>
      </c>
      <c r="AK249" s="16"/>
      <c r="AL249" s="16">
        <v>0</v>
      </c>
      <c r="AM249" s="16">
        <v>0</v>
      </c>
      <c r="AN249" s="16">
        <v>4.5248868778280504E-3</v>
      </c>
      <c r="AO249" s="16">
        <v>0</v>
      </c>
      <c r="AP249" s="16">
        <v>0</v>
      </c>
      <c r="AQ249" s="16">
        <v>0</v>
      </c>
      <c r="AR249" s="16">
        <v>0</v>
      </c>
      <c r="AS249" s="16">
        <v>0</v>
      </c>
      <c r="AT249" s="16">
        <v>0</v>
      </c>
      <c r="AU249" s="16">
        <v>0</v>
      </c>
      <c r="AV249" s="16">
        <v>0</v>
      </c>
      <c r="AW249" s="16">
        <v>0</v>
      </c>
    </row>
    <row r="250" spans="2:49" x14ac:dyDescent="0.35">
      <c r="B250" t="s">
        <v>274</v>
      </c>
      <c r="C250" s="16">
        <v>1.230012300123E-3</v>
      </c>
      <c r="D250" s="16">
        <v>0</v>
      </c>
      <c r="E250" s="16">
        <v>0</v>
      </c>
      <c r="F250" s="16">
        <v>0</v>
      </c>
      <c r="G250" s="16">
        <v>0</v>
      </c>
      <c r="H250" s="16">
        <v>1.9230769230769201E-2</v>
      </c>
      <c r="I250" s="16">
        <v>0</v>
      </c>
      <c r="J250" s="16">
        <v>0</v>
      </c>
      <c r="K250" s="16">
        <v>0</v>
      </c>
      <c r="L250" s="16">
        <v>0</v>
      </c>
      <c r="M250" s="16">
        <v>0</v>
      </c>
      <c r="N250" s="16">
        <v>0</v>
      </c>
      <c r="O250" s="16">
        <v>0</v>
      </c>
      <c r="P250" s="16"/>
      <c r="Q250" s="16">
        <v>1.45348837209302E-3</v>
      </c>
      <c r="R250" s="16"/>
      <c r="S250" s="16">
        <v>1.27064803049555E-3</v>
      </c>
      <c r="T250" s="16"/>
      <c r="U250" s="16">
        <v>1.6583747927031501E-3</v>
      </c>
      <c r="V250" s="16"/>
      <c r="W250" s="16">
        <v>0</v>
      </c>
      <c r="X250" s="16"/>
      <c r="Y250" s="16">
        <v>0</v>
      </c>
      <c r="Z250" s="16">
        <v>3.7878787878787902E-3</v>
      </c>
      <c r="AA250" s="16">
        <v>0</v>
      </c>
      <c r="AB250" s="16">
        <v>0</v>
      </c>
      <c r="AC250" s="16"/>
      <c r="AD250" s="16">
        <v>0</v>
      </c>
      <c r="AE250" s="16">
        <v>0</v>
      </c>
      <c r="AF250" s="16">
        <v>1.02040816326531E-2</v>
      </c>
      <c r="AG250" s="16">
        <v>0</v>
      </c>
      <c r="AH250" s="16">
        <v>0</v>
      </c>
      <c r="AI250" s="16">
        <v>0</v>
      </c>
      <c r="AJ250" s="16">
        <v>0</v>
      </c>
      <c r="AK250" s="16"/>
      <c r="AL250" s="16">
        <v>0</v>
      </c>
      <c r="AM250" s="16">
        <v>0</v>
      </c>
      <c r="AN250" s="16">
        <v>4.5248868778280504E-3</v>
      </c>
      <c r="AO250" s="16">
        <v>0</v>
      </c>
      <c r="AP250" s="16">
        <v>0</v>
      </c>
      <c r="AQ250" s="16">
        <v>0</v>
      </c>
      <c r="AR250" s="16">
        <v>0</v>
      </c>
      <c r="AS250" s="16">
        <v>0</v>
      </c>
      <c r="AT250" s="16">
        <v>0</v>
      </c>
      <c r="AU250" s="16">
        <v>0</v>
      </c>
      <c r="AV250" s="16">
        <v>0</v>
      </c>
      <c r="AW250" s="16">
        <v>0</v>
      </c>
    </row>
    <row r="251" spans="2:49" x14ac:dyDescent="0.35">
      <c r="B251" t="s">
        <v>275</v>
      </c>
      <c r="C251" s="16">
        <v>1.230012300123E-3</v>
      </c>
      <c r="D251" s="16">
        <v>0</v>
      </c>
      <c r="E251" s="16">
        <v>0</v>
      </c>
      <c r="F251" s="16">
        <v>0</v>
      </c>
      <c r="G251" s="16">
        <v>0</v>
      </c>
      <c r="H251" s="16">
        <v>0</v>
      </c>
      <c r="I251" s="16">
        <v>0</v>
      </c>
      <c r="J251" s="16">
        <v>0</v>
      </c>
      <c r="K251" s="16">
        <v>0</v>
      </c>
      <c r="L251" s="16">
        <v>1.2500000000000001E-2</v>
      </c>
      <c r="M251" s="16">
        <v>0</v>
      </c>
      <c r="N251" s="16">
        <v>0</v>
      </c>
      <c r="O251" s="16">
        <v>0</v>
      </c>
      <c r="P251" s="16"/>
      <c r="Q251" s="16">
        <v>1.45348837209302E-3</v>
      </c>
      <c r="R251" s="16"/>
      <c r="S251" s="16">
        <v>1.27064803049555E-3</v>
      </c>
      <c r="T251" s="16"/>
      <c r="U251" s="16">
        <v>1.6583747927031501E-3</v>
      </c>
      <c r="V251" s="16"/>
      <c r="W251" s="16">
        <v>0</v>
      </c>
      <c r="X251" s="16"/>
      <c r="Y251" s="16">
        <v>1.9841269841269801E-3</v>
      </c>
      <c r="Z251" s="16">
        <v>0</v>
      </c>
      <c r="AA251" s="16">
        <v>0</v>
      </c>
      <c r="AB251" s="16">
        <v>0</v>
      </c>
      <c r="AC251" s="16"/>
      <c r="AD251" s="16">
        <v>0</v>
      </c>
      <c r="AE251" s="16">
        <v>0</v>
      </c>
      <c r="AF251" s="16">
        <v>1.02040816326531E-2</v>
      </c>
      <c r="AG251" s="16">
        <v>0</v>
      </c>
      <c r="AH251" s="16">
        <v>0</v>
      </c>
      <c r="AI251" s="16">
        <v>0</v>
      </c>
      <c r="AJ251" s="16">
        <v>0</v>
      </c>
      <c r="AK251" s="16"/>
      <c r="AL251" s="16">
        <v>0</v>
      </c>
      <c r="AM251" s="16">
        <v>0</v>
      </c>
      <c r="AN251" s="16">
        <v>4.5248868778280504E-3</v>
      </c>
      <c r="AO251" s="16">
        <v>0</v>
      </c>
      <c r="AP251" s="16">
        <v>0</v>
      </c>
      <c r="AQ251" s="16">
        <v>0</v>
      </c>
      <c r="AR251" s="16">
        <v>0</v>
      </c>
      <c r="AS251" s="16">
        <v>0</v>
      </c>
      <c r="AT251" s="16">
        <v>0</v>
      </c>
      <c r="AU251" s="16">
        <v>0</v>
      </c>
      <c r="AV251" s="16">
        <v>0</v>
      </c>
      <c r="AW251" s="16">
        <v>0</v>
      </c>
    </row>
    <row r="252" spans="2:49" x14ac:dyDescent="0.35">
      <c r="B252" t="s">
        <v>276</v>
      </c>
      <c r="C252" s="16">
        <v>1.230012300123E-3</v>
      </c>
      <c r="D252" s="16">
        <v>0</v>
      </c>
      <c r="E252" s="16">
        <v>0</v>
      </c>
      <c r="F252" s="16">
        <v>0</v>
      </c>
      <c r="G252" s="16">
        <v>0</v>
      </c>
      <c r="H252" s="16">
        <v>0</v>
      </c>
      <c r="I252" s="16">
        <v>1.5151515151515201E-2</v>
      </c>
      <c r="J252" s="16">
        <v>0</v>
      </c>
      <c r="K252" s="16">
        <v>0</v>
      </c>
      <c r="L252" s="16">
        <v>0</v>
      </c>
      <c r="M252" s="16">
        <v>0</v>
      </c>
      <c r="N252" s="16">
        <v>0</v>
      </c>
      <c r="O252" s="16">
        <v>0</v>
      </c>
      <c r="P252" s="16"/>
      <c r="Q252" s="16">
        <v>1.45348837209302E-3</v>
      </c>
      <c r="R252" s="16"/>
      <c r="S252" s="16">
        <v>1.27064803049555E-3</v>
      </c>
      <c r="T252" s="16"/>
      <c r="U252" s="16">
        <v>1.6583747927031501E-3</v>
      </c>
      <c r="V252" s="16"/>
      <c r="W252" s="16">
        <v>0</v>
      </c>
      <c r="X252" s="16"/>
      <c r="Y252" s="16">
        <v>1.9841269841269801E-3</v>
      </c>
      <c r="Z252" s="16">
        <v>0</v>
      </c>
      <c r="AA252" s="16">
        <v>0</v>
      </c>
      <c r="AB252" s="16">
        <v>0</v>
      </c>
      <c r="AC252" s="16"/>
      <c r="AD252" s="16">
        <v>0</v>
      </c>
      <c r="AE252" s="16">
        <v>0</v>
      </c>
      <c r="AF252" s="16">
        <v>1.02040816326531E-2</v>
      </c>
      <c r="AG252" s="16">
        <v>0</v>
      </c>
      <c r="AH252" s="16">
        <v>0</v>
      </c>
      <c r="AI252" s="16">
        <v>0</v>
      </c>
      <c r="AJ252" s="16">
        <v>0</v>
      </c>
      <c r="AK252" s="16"/>
      <c r="AL252" s="16">
        <v>0</v>
      </c>
      <c r="AM252" s="16">
        <v>0</v>
      </c>
      <c r="AN252" s="16">
        <v>4.5248868778280504E-3</v>
      </c>
      <c r="AO252" s="16">
        <v>0</v>
      </c>
      <c r="AP252" s="16">
        <v>0</v>
      </c>
      <c r="AQ252" s="16">
        <v>0</v>
      </c>
      <c r="AR252" s="16">
        <v>0</v>
      </c>
      <c r="AS252" s="16">
        <v>0</v>
      </c>
      <c r="AT252" s="16">
        <v>0</v>
      </c>
      <c r="AU252" s="16">
        <v>0</v>
      </c>
      <c r="AV252" s="16">
        <v>0</v>
      </c>
      <c r="AW252" s="16">
        <v>0</v>
      </c>
    </row>
    <row r="253" spans="2:49" x14ac:dyDescent="0.35">
      <c r="B253" t="s">
        <v>277</v>
      </c>
      <c r="C253" s="16">
        <v>1.230012300123E-3</v>
      </c>
      <c r="D253" s="16">
        <v>0</v>
      </c>
      <c r="E253" s="16">
        <v>0</v>
      </c>
      <c r="F253" s="16">
        <v>0</v>
      </c>
      <c r="G253" s="16">
        <v>1.6666666666666701E-2</v>
      </c>
      <c r="H253" s="16">
        <v>0</v>
      </c>
      <c r="I253" s="16">
        <v>0</v>
      </c>
      <c r="J253" s="16">
        <v>0</v>
      </c>
      <c r="K253" s="16">
        <v>0</v>
      </c>
      <c r="L253" s="16">
        <v>0</v>
      </c>
      <c r="M253" s="16">
        <v>0</v>
      </c>
      <c r="N253" s="16">
        <v>0</v>
      </c>
      <c r="O253" s="16">
        <v>0</v>
      </c>
      <c r="P253" s="16"/>
      <c r="Q253" s="16">
        <v>1.45348837209302E-3</v>
      </c>
      <c r="R253" s="16"/>
      <c r="S253" s="16">
        <v>1.27064803049555E-3</v>
      </c>
      <c r="T253" s="16"/>
      <c r="U253" s="16">
        <v>1.6583747927031501E-3</v>
      </c>
      <c r="V253" s="16"/>
      <c r="W253" s="16">
        <v>0</v>
      </c>
      <c r="X253" s="16"/>
      <c r="Y253" s="16">
        <v>0</v>
      </c>
      <c r="Z253" s="16">
        <v>3.7878787878787902E-3</v>
      </c>
      <c r="AA253" s="16">
        <v>0</v>
      </c>
      <c r="AB253" s="16">
        <v>0</v>
      </c>
      <c r="AC253" s="16"/>
      <c r="AD253" s="16">
        <v>0</v>
      </c>
      <c r="AE253" s="16">
        <v>0</v>
      </c>
      <c r="AF253" s="16">
        <v>0</v>
      </c>
      <c r="AG253" s="16">
        <v>5.5555555555555601E-3</v>
      </c>
      <c r="AH253" s="16">
        <v>0</v>
      </c>
      <c r="AI253" s="16">
        <v>0</v>
      </c>
      <c r="AJ253" s="16">
        <v>0</v>
      </c>
      <c r="AK253" s="16"/>
      <c r="AL253" s="16">
        <v>0</v>
      </c>
      <c r="AM253" s="16">
        <v>0</v>
      </c>
      <c r="AN253" s="16">
        <v>4.5248868778280504E-3</v>
      </c>
      <c r="AO253" s="16">
        <v>0</v>
      </c>
      <c r="AP253" s="16">
        <v>0</v>
      </c>
      <c r="AQ253" s="16">
        <v>0</v>
      </c>
      <c r="AR253" s="16">
        <v>0</v>
      </c>
      <c r="AS253" s="16">
        <v>0</v>
      </c>
      <c r="AT253" s="16">
        <v>0</v>
      </c>
      <c r="AU253" s="16">
        <v>0</v>
      </c>
      <c r="AV253" s="16">
        <v>0</v>
      </c>
      <c r="AW253" s="16">
        <v>0</v>
      </c>
    </row>
    <row r="254" spans="2:49" x14ac:dyDescent="0.35">
      <c r="B254" t="s">
        <v>278</v>
      </c>
      <c r="C254" s="16">
        <v>1.230012300123E-3</v>
      </c>
      <c r="D254" s="16">
        <v>0</v>
      </c>
      <c r="E254" s="16">
        <v>0</v>
      </c>
      <c r="F254" s="16">
        <v>8.4033613445378096E-3</v>
      </c>
      <c r="G254" s="16">
        <v>0</v>
      </c>
      <c r="H254" s="16">
        <v>0</v>
      </c>
      <c r="I254" s="16">
        <v>0</v>
      </c>
      <c r="J254" s="16">
        <v>0</v>
      </c>
      <c r="K254" s="16">
        <v>0</v>
      </c>
      <c r="L254" s="16">
        <v>0</v>
      </c>
      <c r="M254" s="16">
        <v>0</v>
      </c>
      <c r="N254" s="16">
        <v>0</v>
      </c>
      <c r="O254" s="16">
        <v>0</v>
      </c>
      <c r="P254" s="16"/>
      <c r="Q254" s="16">
        <v>1.45348837209302E-3</v>
      </c>
      <c r="R254" s="16"/>
      <c r="S254" s="16">
        <v>1.27064803049555E-3</v>
      </c>
      <c r="T254" s="16"/>
      <c r="U254" s="16">
        <v>1.6583747927031501E-3</v>
      </c>
      <c r="V254" s="16"/>
      <c r="W254" s="16">
        <v>0</v>
      </c>
      <c r="X254" s="16"/>
      <c r="Y254" s="16">
        <v>1.9841269841269801E-3</v>
      </c>
      <c r="Z254" s="16">
        <v>0</v>
      </c>
      <c r="AA254" s="16">
        <v>0</v>
      </c>
      <c r="AB254" s="16">
        <v>0</v>
      </c>
      <c r="AC254" s="16"/>
      <c r="AD254" s="16">
        <v>0</v>
      </c>
      <c r="AE254" s="16">
        <v>0</v>
      </c>
      <c r="AF254" s="16">
        <v>0</v>
      </c>
      <c r="AG254" s="16">
        <v>5.5555555555555601E-3</v>
      </c>
      <c r="AH254" s="16">
        <v>0</v>
      </c>
      <c r="AI254" s="16">
        <v>0</v>
      </c>
      <c r="AJ254" s="16">
        <v>0</v>
      </c>
      <c r="AK254" s="16"/>
      <c r="AL254" s="16">
        <v>0</v>
      </c>
      <c r="AM254" s="16">
        <v>0</v>
      </c>
      <c r="AN254" s="16">
        <v>4.5248868778280504E-3</v>
      </c>
      <c r="AO254" s="16">
        <v>0</v>
      </c>
      <c r="AP254" s="16">
        <v>0</v>
      </c>
      <c r="AQ254" s="16">
        <v>0</v>
      </c>
      <c r="AR254" s="16">
        <v>0</v>
      </c>
      <c r="AS254" s="16">
        <v>0</v>
      </c>
      <c r="AT254" s="16">
        <v>0</v>
      </c>
      <c r="AU254" s="16">
        <v>0</v>
      </c>
      <c r="AV254" s="16">
        <v>0</v>
      </c>
      <c r="AW254" s="16">
        <v>0</v>
      </c>
    </row>
    <row r="255" spans="2:49" x14ac:dyDescent="0.35">
      <c r="B255" t="s">
        <v>279</v>
      </c>
      <c r="C255" s="16">
        <v>1.230012300123E-3</v>
      </c>
      <c r="D255" s="16">
        <v>0</v>
      </c>
      <c r="E255" s="16">
        <v>0</v>
      </c>
      <c r="F255" s="16">
        <v>0</v>
      </c>
      <c r="G255" s="16">
        <v>1.6666666666666701E-2</v>
      </c>
      <c r="H255" s="16">
        <v>0</v>
      </c>
      <c r="I255" s="16">
        <v>0</v>
      </c>
      <c r="J255" s="16">
        <v>0</v>
      </c>
      <c r="K255" s="16">
        <v>0</v>
      </c>
      <c r="L255" s="16">
        <v>0</v>
      </c>
      <c r="M255" s="16">
        <v>0</v>
      </c>
      <c r="N255" s="16">
        <v>0</v>
      </c>
      <c r="O255" s="16">
        <v>0</v>
      </c>
      <c r="P255" s="16"/>
      <c r="Q255" s="16">
        <v>1.45348837209302E-3</v>
      </c>
      <c r="R255" s="16"/>
      <c r="S255" s="16">
        <v>1.27064803049555E-3</v>
      </c>
      <c r="T255" s="16"/>
      <c r="U255" s="16">
        <v>1.6583747927031501E-3</v>
      </c>
      <c r="V255" s="16"/>
      <c r="W255" s="16">
        <v>0</v>
      </c>
      <c r="X255" s="16"/>
      <c r="Y255" s="16">
        <v>1.9841269841269801E-3</v>
      </c>
      <c r="Z255" s="16">
        <v>0</v>
      </c>
      <c r="AA255" s="16">
        <v>0</v>
      </c>
      <c r="AB255" s="16">
        <v>0</v>
      </c>
      <c r="AC255" s="16"/>
      <c r="AD255" s="16">
        <v>0</v>
      </c>
      <c r="AE255" s="16">
        <v>0</v>
      </c>
      <c r="AF255" s="16">
        <v>0</v>
      </c>
      <c r="AG255" s="16">
        <v>5.5555555555555601E-3</v>
      </c>
      <c r="AH255" s="16">
        <v>0</v>
      </c>
      <c r="AI255" s="16">
        <v>0</v>
      </c>
      <c r="AJ255" s="16">
        <v>0</v>
      </c>
      <c r="AK255" s="16"/>
      <c r="AL255" s="16">
        <v>0</v>
      </c>
      <c r="AM255" s="16">
        <v>0</v>
      </c>
      <c r="AN255" s="16">
        <v>4.5248868778280504E-3</v>
      </c>
      <c r="AO255" s="16">
        <v>0</v>
      </c>
      <c r="AP255" s="16">
        <v>0</v>
      </c>
      <c r="AQ255" s="16">
        <v>0</v>
      </c>
      <c r="AR255" s="16">
        <v>0</v>
      </c>
      <c r="AS255" s="16">
        <v>0</v>
      </c>
      <c r="AT255" s="16">
        <v>0</v>
      </c>
      <c r="AU255" s="16">
        <v>0</v>
      </c>
      <c r="AV255" s="16">
        <v>0</v>
      </c>
      <c r="AW255" s="16">
        <v>0</v>
      </c>
    </row>
    <row r="256" spans="2:49" x14ac:dyDescent="0.35">
      <c r="B256" t="s">
        <v>280</v>
      </c>
      <c r="C256" s="16">
        <v>1.230012300123E-3</v>
      </c>
      <c r="D256" s="16">
        <v>0</v>
      </c>
      <c r="E256" s="16">
        <v>0</v>
      </c>
      <c r="F256" s="16">
        <v>0</v>
      </c>
      <c r="G256" s="16">
        <v>0</v>
      </c>
      <c r="H256" s="16">
        <v>1.9230769230769201E-2</v>
      </c>
      <c r="I256" s="16">
        <v>0</v>
      </c>
      <c r="J256" s="16">
        <v>0</v>
      </c>
      <c r="K256" s="16">
        <v>0</v>
      </c>
      <c r="L256" s="16">
        <v>0</v>
      </c>
      <c r="M256" s="16">
        <v>0</v>
      </c>
      <c r="N256" s="16">
        <v>0</v>
      </c>
      <c r="O256" s="16">
        <v>0</v>
      </c>
      <c r="P256" s="16"/>
      <c r="Q256" s="16">
        <v>1.45348837209302E-3</v>
      </c>
      <c r="R256" s="16"/>
      <c r="S256" s="16">
        <v>1.27064803049555E-3</v>
      </c>
      <c r="T256" s="16"/>
      <c r="U256" s="16">
        <v>1.6583747927031501E-3</v>
      </c>
      <c r="V256" s="16"/>
      <c r="W256" s="16">
        <v>0</v>
      </c>
      <c r="X256" s="16"/>
      <c r="Y256" s="16">
        <v>1.9841269841269801E-3</v>
      </c>
      <c r="Z256" s="16">
        <v>0</v>
      </c>
      <c r="AA256" s="16">
        <v>0</v>
      </c>
      <c r="AB256" s="16">
        <v>0</v>
      </c>
      <c r="AC256" s="16"/>
      <c r="AD256" s="16">
        <v>0</v>
      </c>
      <c r="AE256" s="16">
        <v>0</v>
      </c>
      <c r="AF256" s="16">
        <v>0</v>
      </c>
      <c r="AG256" s="16">
        <v>5.5555555555555601E-3</v>
      </c>
      <c r="AH256" s="16">
        <v>0</v>
      </c>
      <c r="AI256" s="16">
        <v>0</v>
      </c>
      <c r="AJ256" s="16">
        <v>0</v>
      </c>
      <c r="AK256" s="16"/>
      <c r="AL256" s="16">
        <v>0</v>
      </c>
      <c r="AM256" s="16">
        <v>0</v>
      </c>
      <c r="AN256" s="16">
        <v>4.5248868778280504E-3</v>
      </c>
      <c r="AO256" s="16">
        <v>0</v>
      </c>
      <c r="AP256" s="16">
        <v>0</v>
      </c>
      <c r="AQ256" s="16">
        <v>0</v>
      </c>
      <c r="AR256" s="16">
        <v>0</v>
      </c>
      <c r="AS256" s="16">
        <v>0</v>
      </c>
      <c r="AT256" s="16">
        <v>0</v>
      </c>
      <c r="AU256" s="16">
        <v>0</v>
      </c>
      <c r="AV256" s="16">
        <v>0</v>
      </c>
      <c r="AW256" s="16">
        <v>0</v>
      </c>
    </row>
    <row r="257" spans="2:49" x14ac:dyDescent="0.35">
      <c r="B257" t="s">
        <v>281</v>
      </c>
      <c r="C257" s="16">
        <v>1.230012300123E-3</v>
      </c>
      <c r="D257" s="16">
        <v>0</v>
      </c>
      <c r="E257" s="16">
        <v>7.4626865671641798E-3</v>
      </c>
      <c r="F257" s="16">
        <v>0</v>
      </c>
      <c r="G257" s="16">
        <v>0</v>
      </c>
      <c r="H257" s="16">
        <v>0</v>
      </c>
      <c r="I257" s="16">
        <v>0</v>
      </c>
      <c r="J257" s="16">
        <v>0</v>
      </c>
      <c r="K257" s="16">
        <v>0</v>
      </c>
      <c r="L257" s="16">
        <v>0</v>
      </c>
      <c r="M257" s="16">
        <v>0</v>
      </c>
      <c r="N257" s="16">
        <v>0</v>
      </c>
      <c r="O257" s="16">
        <v>0</v>
      </c>
      <c r="P257" s="16"/>
      <c r="Q257" s="16">
        <v>1.45348837209302E-3</v>
      </c>
      <c r="R257" s="16"/>
      <c r="S257" s="16">
        <v>1.27064803049555E-3</v>
      </c>
      <c r="T257" s="16"/>
      <c r="U257" s="16">
        <v>1.6583747927031501E-3</v>
      </c>
      <c r="V257" s="16"/>
      <c r="W257" s="16">
        <v>8.1300813008130107E-3</v>
      </c>
      <c r="X257" s="16"/>
      <c r="Y257" s="16">
        <v>1.9841269841269801E-3</v>
      </c>
      <c r="Z257" s="16">
        <v>0</v>
      </c>
      <c r="AA257" s="16">
        <v>0</v>
      </c>
      <c r="AB257" s="16">
        <v>0</v>
      </c>
      <c r="AC257" s="16"/>
      <c r="AD257" s="16">
        <v>0</v>
      </c>
      <c r="AE257" s="16">
        <v>0</v>
      </c>
      <c r="AF257" s="16">
        <v>0</v>
      </c>
      <c r="AG257" s="16">
        <v>5.5555555555555601E-3</v>
      </c>
      <c r="AH257" s="16">
        <v>0</v>
      </c>
      <c r="AI257" s="16">
        <v>0</v>
      </c>
      <c r="AJ257" s="16">
        <v>0</v>
      </c>
      <c r="AK257" s="16"/>
      <c r="AL257" s="16">
        <v>0</v>
      </c>
      <c r="AM257" s="16">
        <v>0</v>
      </c>
      <c r="AN257" s="16">
        <v>4.5248868778280504E-3</v>
      </c>
      <c r="AO257" s="16">
        <v>0</v>
      </c>
      <c r="AP257" s="16">
        <v>0</v>
      </c>
      <c r="AQ257" s="16">
        <v>0</v>
      </c>
      <c r="AR257" s="16">
        <v>0</v>
      </c>
      <c r="AS257" s="16">
        <v>0</v>
      </c>
      <c r="AT257" s="16">
        <v>0</v>
      </c>
      <c r="AU257" s="16">
        <v>0</v>
      </c>
      <c r="AV257" s="16">
        <v>0</v>
      </c>
      <c r="AW257" s="16">
        <v>0</v>
      </c>
    </row>
    <row r="258" spans="2:49" x14ac:dyDescent="0.35">
      <c r="B258" t="s">
        <v>282</v>
      </c>
      <c r="C258" s="16">
        <v>1.230012300123E-3</v>
      </c>
      <c r="D258" s="16">
        <v>0</v>
      </c>
      <c r="E258" s="16">
        <v>0</v>
      </c>
      <c r="F258" s="16">
        <v>0</v>
      </c>
      <c r="G258" s="16">
        <v>0</v>
      </c>
      <c r="H258" s="16">
        <v>0</v>
      </c>
      <c r="I258" s="16">
        <v>0</v>
      </c>
      <c r="J258" s="16">
        <v>0</v>
      </c>
      <c r="K258" s="16">
        <v>0</v>
      </c>
      <c r="L258" s="16">
        <v>0</v>
      </c>
      <c r="M258" s="16">
        <v>1.4084507042253501E-2</v>
      </c>
      <c r="N258" s="16">
        <v>0</v>
      </c>
      <c r="O258" s="16">
        <v>0</v>
      </c>
      <c r="P258" s="16"/>
      <c r="Q258" s="16">
        <v>1.45348837209302E-3</v>
      </c>
      <c r="R258" s="16"/>
      <c r="S258" s="16">
        <v>1.27064803049555E-3</v>
      </c>
      <c r="T258" s="16"/>
      <c r="U258" s="16">
        <v>1.6583747927031501E-3</v>
      </c>
      <c r="V258" s="16"/>
      <c r="W258" s="16">
        <v>0</v>
      </c>
      <c r="X258" s="16"/>
      <c r="Y258" s="16">
        <v>1.9841269841269801E-3</v>
      </c>
      <c r="Z258" s="16">
        <v>0</v>
      </c>
      <c r="AA258" s="16">
        <v>0</v>
      </c>
      <c r="AB258" s="16">
        <v>0</v>
      </c>
      <c r="AC258" s="16"/>
      <c r="AD258" s="16">
        <v>0</v>
      </c>
      <c r="AE258" s="16">
        <v>0</v>
      </c>
      <c r="AF258" s="16">
        <v>0</v>
      </c>
      <c r="AG258" s="16">
        <v>5.5555555555555601E-3</v>
      </c>
      <c r="AH258" s="16">
        <v>0</v>
      </c>
      <c r="AI258" s="16">
        <v>0</v>
      </c>
      <c r="AJ258" s="16">
        <v>0</v>
      </c>
      <c r="AK258" s="16"/>
      <c r="AL258" s="16">
        <v>0</v>
      </c>
      <c r="AM258" s="16">
        <v>0</v>
      </c>
      <c r="AN258" s="16">
        <v>4.5248868778280504E-3</v>
      </c>
      <c r="AO258" s="16">
        <v>0</v>
      </c>
      <c r="AP258" s="16">
        <v>0</v>
      </c>
      <c r="AQ258" s="16">
        <v>0</v>
      </c>
      <c r="AR258" s="16">
        <v>0</v>
      </c>
      <c r="AS258" s="16">
        <v>0</v>
      </c>
      <c r="AT258" s="16">
        <v>0</v>
      </c>
      <c r="AU258" s="16">
        <v>0</v>
      </c>
      <c r="AV258" s="16">
        <v>0</v>
      </c>
      <c r="AW258" s="16">
        <v>0</v>
      </c>
    </row>
    <row r="259" spans="2:49" x14ac:dyDescent="0.35">
      <c r="B259" t="s">
        <v>283</v>
      </c>
      <c r="C259" s="16">
        <v>1.230012300123E-3</v>
      </c>
      <c r="D259" s="16">
        <v>0</v>
      </c>
      <c r="E259" s="16">
        <v>0</v>
      </c>
      <c r="F259" s="16">
        <v>0</v>
      </c>
      <c r="G259" s="16">
        <v>0</v>
      </c>
      <c r="H259" s="16">
        <v>1.9230769230769201E-2</v>
      </c>
      <c r="I259" s="16">
        <v>0</v>
      </c>
      <c r="J259" s="16">
        <v>0</v>
      </c>
      <c r="K259" s="16">
        <v>0</v>
      </c>
      <c r="L259" s="16">
        <v>0</v>
      </c>
      <c r="M259" s="16">
        <v>0</v>
      </c>
      <c r="N259" s="16">
        <v>0</v>
      </c>
      <c r="O259" s="16">
        <v>0</v>
      </c>
      <c r="P259" s="16"/>
      <c r="Q259" s="16">
        <v>1.45348837209302E-3</v>
      </c>
      <c r="R259" s="16"/>
      <c r="S259" s="16">
        <v>1.27064803049555E-3</v>
      </c>
      <c r="T259" s="16"/>
      <c r="U259" s="16">
        <v>1.6583747927031501E-3</v>
      </c>
      <c r="V259" s="16"/>
      <c r="W259" s="16">
        <v>0</v>
      </c>
      <c r="X259" s="16"/>
      <c r="Y259" s="16">
        <v>0</v>
      </c>
      <c r="Z259" s="16">
        <v>3.7878787878787902E-3</v>
      </c>
      <c r="AA259" s="16">
        <v>0</v>
      </c>
      <c r="AB259" s="16">
        <v>0</v>
      </c>
      <c r="AC259" s="16"/>
      <c r="AD259" s="16">
        <v>0</v>
      </c>
      <c r="AE259" s="16">
        <v>0</v>
      </c>
      <c r="AF259" s="16">
        <v>0</v>
      </c>
      <c r="AG259" s="16">
        <v>5.5555555555555601E-3</v>
      </c>
      <c r="AH259" s="16">
        <v>0</v>
      </c>
      <c r="AI259" s="16">
        <v>0</v>
      </c>
      <c r="AJ259" s="16">
        <v>0</v>
      </c>
      <c r="AK259" s="16"/>
      <c r="AL259" s="16">
        <v>0</v>
      </c>
      <c r="AM259" s="16">
        <v>0</v>
      </c>
      <c r="AN259" s="16">
        <v>4.5248868778280504E-3</v>
      </c>
      <c r="AO259" s="16">
        <v>0</v>
      </c>
      <c r="AP259" s="16">
        <v>0</v>
      </c>
      <c r="AQ259" s="16">
        <v>0</v>
      </c>
      <c r="AR259" s="16">
        <v>0</v>
      </c>
      <c r="AS259" s="16">
        <v>0</v>
      </c>
      <c r="AT259" s="16">
        <v>0</v>
      </c>
      <c r="AU259" s="16">
        <v>0</v>
      </c>
      <c r="AV259" s="16">
        <v>0</v>
      </c>
      <c r="AW259" s="16">
        <v>0</v>
      </c>
    </row>
    <row r="260" spans="2:49" x14ac:dyDescent="0.35">
      <c r="B260" t="s">
        <v>284</v>
      </c>
      <c r="C260" s="16">
        <v>1.230012300123E-3</v>
      </c>
      <c r="D260" s="16">
        <v>0</v>
      </c>
      <c r="E260" s="16">
        <v>0</v>
      </c>
      <c r="F260" s="16">
        <v>0</v>
      </c>
      <c r="G260" s="16">
        <v>0</v>
      </c>
      <c r="H260" s="16">
        <v>0</v>
      </c>
      <c r="I260" s="16">
        <v>0</v>
      </c>
      <c r="J260" s="16">
        <v>0</v>
      </c>
      <c r="K260" s="16">
        <v>0</v>
      </c>
      <c r="L260" s="16">
        <v>0</v>
      </c>
      <c r="M260" s="16">
        <v>0</v>
      </c>
      <c r="N260" s="16">
        <v>3.03030303030303E-2</v>
      </c>
      <c r="O260" s="16">
        <v>0</v>
      </c>
      <c r="P260" s="16"/>
      <c r="Q260" s="16">
        <v>1.45348837209302E-3</v>
      </c>
      <c r="R260" s="16"/>
      <c r="S260" s="16">
        <v>1.27064803049555E-3</v>
      </c>
      <c r="T260" s="16"/>
      <c r="U260" s="16">
        <v>1.6583747927031501E-3</v>
      </c>
      <c r="V260" s="16"/>
      <c r="W260" s="16">
        <v>0</v>
      </c>
      <c r="X260" s="16"/>
      <c r="Y260" s="16">
        <v>1.9841269841269801E-3</v>
      </c>
      <c r="Z260" s="16">
        <v>0</v>
      </c>
      <c r="AA260" s="16">
        <v>0</v>
      </c>
      <c r="AB260" s="16">
        <v>0</v>
      </c>
      <c r="AC260" s="16"/>
      <c r="AD260" s="16">
        <v>0</v>
      </c>
      <c r="AE260" s="16">
        <v>0</v>
      </c>
      <c r="AF260" s="16">
        <v>0</v>
      </c>
      <c r="AG260" s="16">
        <v>5.5555555555555601E-3</v>
      </c>
      <c r="AH260" s="16">
        <v>0</v>
      </c>
      <c r="AI260" s="16">
        <v>0</v>
      </c>
      <c r="AJ260" s="16">
        <v>0</v>
      </c>
      <c r="AK260" s="16"/>
      <c r="AL260" s="16">
        <v>0</v>
      </c>
      <c r="AM260" s="16">
        <v>0</v>
      </c>
      <c r="AN260" s="16">
        <v>4.5248868778280504E-3</v>
      </c>
      <c r="AO260" s="16">
        <v>0</v>
      </c>
      <c r="AP260" s="16">
        <v>0</v>
      </c>
      <c r="AQ260" s="16">
        <v>0</v>
      </c>
      <c r="AR260" s="16">
        <v>0</v>
      </c>
      <c r="AS260" s="16">
        <v>0</v>
      </c>
      <c r="AT260" s="16">
        <v>0</v>
      </c>
      <c r="AU260" s="16">
        <v>0</v>
      </c>
      <c r="AV260" s="16">
        <v>0</v>
      </c>
      <c r="AW260" s="16">
        <v>0</v>
      </c>
    </row>
    <row r="261" spans="2:49" x14ac:dyDescent="0.35">
      <c r="B261" t="s">
        <v>285</v>
      </c>
      <c r="C261" s="16">
        <v>1.230012300123E-3</v>
      </c>
      <c r="D261" s="16">
        <v>0</v>
      </c>
      <c r="E261" s="16">
        <v>7.4626865671641798E-3</v>
      </c>
      <c r="F261" s="16">
        <v>0</v>
      </c>
      <c r="G261" s="16">
        <v>0</v>
      </c>
      <c r="H261" s="16">
        <v>0</v>
      </c>
      <c r="I261" s="16">
        <v>0</v>
      </c>
      <c r="J261" s="16">
        <v>0</v>
      </c>
      <c r="K261" s="16">
        <v>0</v>
      </c>
      <c r="L261" s="16">
        <v>0</v>
      </c>
      <c r="M261" s="16">
        <v>0</v>
      </c>
      <c r="N261" s="16">
        <v>0</v>
      </c>
      <c r="O261" s="16">
        <v>0</v>
      </c>
      <c r="P261" s="16"/>
      <c r="Q261" s="16">
        <v>1.45348837209302E-3</v>
      </c>
      <c r="R261" s="16"/>
      <c r="S261" s="16">
        <v>1.27064803049555E-3</v>
      </c>
      <c r="T261" s="16"/>
      <c r="U261" s="16">
        <v>1.6583747927031501E-3</v>
      </c>
      <c r="V261" s="16"/>
      <c r="W261" s="16">
        <v>8.1300813008130107E-3</v>
      </c>
      <c r="X261" s="16"/>
      <c r="Y261" s="16">
        <v>1.9841269841269801E-3</v>
      </c>
      <c r="Z261" s="16">
        <v>0</v>
      </c>
      <c r="AA261" s="16">
        <v>0</v>
      </c>
      <c r="AB261" s="16">
        <v>0</v>
      </c>
      <c r="AC261" s="16"/>
      <c r="AD261" s="16">
        <v>0</v>
      </c>
      <c r="AE261" s="16">
        <v>0</v>
      </c>
      <c r="AF261" s="16">
        <v>0</v>
      </c>
      <c r="AG261" s="16">
        <v>5.5555555555555601E-3</v>
      </c>
      <c r="AH261" s="16">
        <v>0</v>
      </c>
      <c r="AI261" s="16">
        <v>0</v>
      </c>
      <c r="AJ261" s="16">
        <v>0</v>
      </c>
      <c r="AK261" s="16"/>
      <c r="AL261" s="16">
        <v>0</v>
      </c>
      <c r="AM261" s="16">
        <v>0</v>
      </c>
      <c r="AN261" s="16">
        <v>4.5248868778280504E-3</v>
      </c>
      <c r="AO261" s="16">
        <v>0</v>
      </c>
      <c r="AP261" s="16">
        <v>0</v>
      </c>
      <c r="AQ261" s="16">
        <v>0</v>
      </c>
      <c r="AR261" s="16">
        <v>0</v>
      </c>
      <c r="AS261" s="16">
        <v>0</v>
      </c>
      <c r="AT261" s="16">
        <v>0</v>
      </c>
      <c r="AU261" s="16">
        <v>0</v>
      </c>
      <c r="AV261" s="16">
        <v>0</v>
      </c>
      <c r="AW261" s="16">
        <v>0</v>
      </c>
    </row>
    <row r="262" spans="2:49" x14ac:dyDescent="0.35">
      <c r="B262" t="s">
        <v>286</v>
      </c>
      <c r="C262" s="16">
        <v>1.230012300123E-3</v>
      </c>
      <c r="D262" s="16">
        <v>0</v>
      </c>
      <c r="E262" s="16">
        <v>0</v>
      </c>
      <c r="F262" s="16">
        <v>0</v>
      </c>
      <c r="G262" s="16">
        <v>0</v>
      </c>
      <c r="H262" s="16">
        <v>0</v>
      </c>
      <c r="I262" s="16">
        <v>1.5151515151515201E-2</v>
      </c>
      <c r="J262" s="16">
        <v>0</v>
      </c>
      <c r="K262" s="16">
        <v>0</v>
      </c>
      <c r="L262" s="16">
        <v>0</v>
      </c>
      <c r="M262" s="16">
        <v>0</v>
      </c>
      <c r="N262" s="16">
        <v>0</v>
      </c>
      <c r="O262" s="16">
        <v>0</v>
      </c>
      <c r="P262" s="16"/>
      <c r="Q262" s="16">
        <v>1.45348837209302E-3</v>
      </c>
      <c r="R262" s="16"/>
      <c r="S262" s="16">
        <v>1.27064803049555E-3</v>
      </c>
      <c r="T262" s="16"/>
      <c r="U262" s="16">
        <v>1.6583747927031501E-3</v>
      </c>
      <c r="V262" s="16"/>
      <c r="W262" s="16">
        <v>0</v>
      </c>
      <c r="X262" s="16"/>
      <c r="Y262" s="16">
        <v>1.9841269841269801E-3</v>
      </c>
      <c r="Z262" s="16">
        <v>0</v>
      </c>
      <c r="AA262" s="16">
        <v>0</v>
      </c>
      <c r="AB262" s="16">
        <v>0</v>
      </c>
      <c r="AC262" s="16"/>
      <c r="AD262" s="16">
        <v>0</v>
      </c>
      <c r="AE262" s="16">
        <v>0</v>
      </c>
      <c r="AF262" s="16">
        <v>0</v>
      </c>
      <c r="AG262" s="16">
        <v>5.5555555555555601E-3</v>
      </c>
      <c r="AH262" s="16">
        <v>0</v>
      </c>
      <c r="AI262" s="16">
        <v>0</v>
      </c>
      <c r="AJ262" s="16">
        <v>0</v>
      </c>
      <c r="AK262" s="16"/>
      <c r="AL262" s="16">
        <v>0</v>
      </c>
      <c r="AM262" s="16">
        <v>0</v>
      </c>
      <c r="AN262" s="16">
        <v>4.5248868778280504E-3</v>
      </c>
      <c r="AO262" s="16">
        <v>0</v>
      </c>
      <c r="AP262" s="16">
        <v>0</v>
      </c>
      <c r="AQ262" s="16">
        <v>0</v>
      </c>
      <c r="AR262" s="16">
        <v>0</v>
      </c>
      <c r="AS262" s="16">
        <v>0</v>
      </c>
      <c r="AT262" s="16">
        <v>0</v>
      </c>
      <c r="AU262" s="16">
        <v>0</v>
      </c>
      <c r="AV262" s="16">
        <v>0</v>
      </c>
      <c r="AW262" s="16">
        <v>0</v>
      </c>
    </row>
    <row r="263" spans="2:49" x14ac:dyDescent="0.35">
      <c r="B263" t="s">
        <v>287</v>
      </c>
      <c r="C263" s="16">
        <v>1.230012300123E-3</v>
      </c>
      <c r="D263" s="16">
        <v>0</v>
      </c>
      <c r="E263" s="16">
        <v>7.4626865671641798E-3</v>
      </c>
      <c r="F263" s="16">
        <v>0</v>
      </c>
      <c r="G263" s="16">
        <v>0</v>
      </c>
      <c r="H263" s="16">
        <v>0</v>
      </c>
      <c r="I263" s="16">
        <v>0</v>
      </c>
      <c r="J263" s="16">
        <v>0</v>
      </c>
      <c r="K263" s="16">
        <v>0</v>
      </c>
      <c r="L263" s="16">
        <v>0</v>
      </c>
      <c r="M263" s="16">
        <v>0</v>
      </c>
      <c r="N263" s="16">
        <v>0</v>
      </c>
      <c r="O263" s="16">
        <v>0</v>
      </c>
      <c r="P263" s="16"/>
      <c r="Q263" s="16">
        <v>1.45348837209302E-3</v>
      </c>
      <c r="R263" s="16"/>
      <c r="S263" s="16">
        <v>1.27064803049555E-3</v>
      </c>
      <c r="T263" s="16"/>
      <c r="U263" s="16">
        <v>1.6583747927031501E-3</v>
      </c>
      <c r="V263" s="16"/>
      <c r="W263" s="16">
        <v>0</v>
      </c>
      <c r="X263" s="16"/>
      <c r="Y263" s="16">
        <v>1.9841269841269801E-3</v>
      </c>
      <c r="Z263" s="16">
        <v>0</v>
      </c>
      <c r="AA263" s="16">
        <v>0</v>
      </c>
      <c r="AB263" s="16">
        <v>0</v>
      </c>
      <c r="AC263" s="16"/>
      <c r="AD263" s="16">
        <v>0</v>
      </c>
      <c r="AE263" s="16">
        <v>0</v>
      </c>
      <c r="AF263" s="16">
        <v>0</v>
      </c>
      <c r="AG263" s="16">
        <v>5.5555555555555601E-3</v>
      </c>
      <c r="AH263" s="16">
        <v>0</v>
      </c>
      <c r="AI263" s="16">
        <v>0</v>
      </c>
      <c r="AJ263" s="16">
        <v>0</v>
      </c>
      <c r="AK263" s="16"/>
      <c r="AL263" s="16">
        <v>0</v>
      </c>
      <c r="AM263" s="16">
        <v>0</v>
      </c>
      <c r="AN263" s="16">
        <v>4.5248868778280504E-3</v>
      </c>
      <c r="AO263" s="16">
        <v>0</v>
      </c>
      <c r="AP263" s="16">
        <v>0</v>
      </c>
      <c r="AQ263" s="16">
        <v>0</v>
      </c>
      <c r="AR263" s="16">
        <v>0</v>
      </c>
      <c r="AS263" s="16">
        <v>0</v>
      </c>
      <c r="AT263" s="16">
        <v>0</v>
      </c>
      <c r="AU263" s="16">
        <v>0</v>
      </c>
      <c r="AV263" s="16">
        <v>0</v>
      </c>
      <c r="AW263" s="16">
        <v>0</v>
      </c>
    </row>
    <row r="264" spans="2:49" x14ac:dyDescent="0.35">
      <c r="B264" t="s">
        <v>288</v>
      </c>
      <c r="C264" s="16">
        <v>1.230012300123E-3</v>
      </c>
      <c r="D264" s="16">
        <v>0</v>
      </c>
      <c r="E264" s="16">
        <v>0</v>
      </c>
      <c r="F264" s="16">
        <v>0</v>
      </c>
      <c r="G264" s="16">
        <v>0</v>
      </c>
      <c r="H264" s="16">
        <v>0</v>
      </c>
      <c r="I264" s="16">
        <v>0</v>
      </c>
      <c r="J264" s="16">
        <v>1.63934426229508E-2</v>
      </c>
      <c r="K264" s="16">
        <v>0</v>
      </c>
      <c r="L264" s="16">
        <v>0</v>
      </c>
      <c r="M264" s="16">
        <v>0</v>
      </c>
      <c r="N264" s="16">
        <v>0</v>
      </c>
      <c r="O264" s="16">
        <v>0</v>
      </c>
      <c r="P264" s="16"/>
      <c r="Q264" s="16">
        <v>1.45348837209302E-3</v>
      </c>
      <c r="R264" s="16"/>
      <c r="S264" s="16">
        <v>1.27064803049555E-3</v>
      </c>
      <c r="T264" s="16"/>
      <c r="U264" s="16">
        <v>1.6583747927031501E-3</v>
      </c>
      <c r="V264" s="16"/>
      <c r="W264" s="16">
        <v>0</v>
      </c>
      <c r="X264" s="16"/>
      <c r="Y264" s="16">
        <v>0</v>
      </c>
      <c r="Z264" s="16">
        <v>3.7878787878787902E-3</v>
      </c>
      <c r="AA264" s="16">
        <v>0</v>
      </c>
      <c r="AB264" s="16">
        <v>0</v>
      </c>
      <c r="AC264" s="16"/>
      <c r="AD264" s="16">
        <v>0</v>
      </c>
      <c r="AE264" s="16">
        <v>0</v>
      </c>
      <c r="AF264" s="16">
        <v>0</v>
      </c>
      <c r="AG264" s="16">
        <v>5.5555555555555601E-3</v>
      </c>
      <c r="AH264" s="16">
        <v>0</v>
      </c>
      <c r="AI264" s="16">
        <v>0</v>
      </c>
      <c r="AJ264" s="16">
        <v>0</v>
      </c>
      <c r="AK264" s="16"/>
      <c r="AL264" s="16">
        <v>0</v>
      </c>
      <c r="AM264" s="16">
        <v>0</v>
      </c>
      <c r="AN264" s="16">
        <v>4.5248868778280504E-3</v>
      </c>
      <c r="AO264" s="16">
        <v>0</v>
      </c>
      <c r="AP264" s="16">
        <v>0</v>
      </c>
      <c r="AQ264" s="16">
        <v>0</v>
      </c>
      <c r="AR264" s="16">
        <v>0</v>
      </c>
      <c r="AS264" s="16">
        <v>0</v>
      </c>
      <c r="AT264" s="16">
        <v>0</v>
      </c>
      <c r="AU264" s="16">
        <v>0</v>
      </c>
      <c r="AV264" s="16">
        <v>0</v>
      </c>
      <c r="AW264" s="16">
        <v>0</v>
      </c>
    </row>
    <row r="265" spans="2:49" x14ac:dyDescent="0.35">
      <c r="B265" t="s">
        <v>289</v>
      </c>
      <c r="C265" s="16">
        <v>1.230012300123E-3</v>
      </c>
      <c r="D265" s="16">
        <v>0</v>
      </c>
      <c r="E265" s="16">
        <v>0</v>
      </c>
      <c r="F265" s="16">
        <v>0</v>
      </c>
      <c r="G265" s="16">
        <v>0</v>
      </c>
      <c r="H265" s="16">
        <v>0</v>
      </c>
      <c r="I265" s="16">
        <v>0</v>
      </c>
      <c r="J265" s="16">
        <v>0</v>
      </c>
      <c r="K265" s="16">
        <v>0</v>
      </c>
      <c r="L265" s="16">
        <v>0</v>
      </c>
      <c r="M265" s="16">
        <v>1.4084507042253501E-2</v>
      </c>
      <c r="N265" s="16">
        <v>0</v>
      </c>
      <c r="O265" s="16">
        <v>0</v>
      </c>
      <c r="P265" s="16"/>
      <c r="Q265" s="16">
        <v>1.45348837209302E-3</v>
      </c>
      <c r="R265" s="16"/>
      <c r="S265" s="16">
        <v>1.27064803049555E-3</v>
      </c>
      <c r="T265" s="16"/>
      <c r="U265" s="16">
        <v>1.6583747927031501E-3</v>
      </c>
      <c r="V265" s="16"/>
      <c r="W265" s="16">
        <v>0</v>
      </c>
      <c r="X265" s="16"/>
      <c r="Y265" s="16">
        <v>1.9841269841269801E-3</v>
      </c>
      <c r="Z265" s="16">
        <v>0</v>
      </c>
      <c r="AA265" s="16">
        <v>0</v>
      </c>
      <c r="AB265" s="16">
        <v>0</v>
      </c>
      <c r="AC265" s="16"/>
      <c r="AD265" s="16">
        <v>0</v>
      </c>
      <c r="AE265" s="16">
        <v>0</v>
      </c>
      <c r="AF265" s="16">
        <v>0</v>
      </c>
      <c r="AG265" s="16">
        <v>5.5555555555555601E-3</v>
      </c>
      <c r="AH265" s="16">
        <v>0</v>
      </c>
      <c r="AI265" s="16">
        <v>0</v>
      </c>
      <c r="AJ265" s="16">
        <v>0</v>
      </c>
      <c r="AK265" s="16"/>
      <c r="AL265" s="16">
        <v>0</v>
      </c>
      <c r="AM265" s="16">
        <v>0</v>
      </c>
      <c r="AN265" s="16">
        <v>4.5248868778280504E-3</v>
      </c>
      <c r="AO265" s="16">
        <v>0</v>
      </c>
      <c r="AP265" s="16">
        <v>0</v>
      </c>
      <c r="AQ265" s="16">
        <v>0</v>
      </c>
      <c r="AR265" s="16">
        <v>0</v>
      </c>
      <c r="AS265" s="16">
        <v>0</v>
      </c>
      <c r="AT265" s="16">
        <v>0</v>
      </c>
      <c r="AU265" s="16">
        <v>0</v>
      </c>
      <c r="AV265" s="16">
        <v>0</v>
      </c>
      <c r="AW265" s="16">
        <v>0</v>
      </c>
    </row>
    <row r="266" spans="2:49" x14ac:dyDescent="0.35">
      <c r="B266" t="s">
        <v>290</v>
      </c>
      <c r="C266" s="16">
        <v>1.230012300123E-3</v>
      </c>
      <c r="D266" s="16">
        <v>0</v>
      </c>
      <c r="E266" s="16">
        <v>0</v>
      </c>
      <c r="F266" s="16">
        <v>8.4033613445378096E-3</v>
      </c>
      <c r="G266" s="16">
        <v>0</v>
      </c>
      <c r="H266" s="16">
        <v>0</v>
      </c>
      <c r="I266" s="16">
        <v>0</v>
      </c>
      <c r="J266" s="16">
        <v>0</v>
      </c>
      <c r="K266" s="16">
        <v>0</v>
      </c>
      <c r="L266" s="16">
        <v>0</v>
      </c>
      <c r="M266" s="16">
        <v>0</v>
      </c>
      <c r="N266" s="16">
        <v>0</v>
      </c>
      <c r="O266" s="16">
        <v>0</v>
      </c>
      <c r="P266" s="16"/>
      <c r="Q266" s="16">
        <v>1.45348837209302E-3</v>
      </c>
      <c r="R266" s="16"/>
      <c r="S266" s="16">
        <v>1.27064803049555E-3</v>
      </c>
      <c r="T266" s="16"/>
      <c r="U266" s="16">
        <v>1.6583747927031501E-3</v>
      </c>
      <c r="V266" s="16"/>
      <c r="W266" s="16">
        <v>0</v>
      </c>
      <c r="X266" s="16"/>
      <c r="Y266" s="16">
        <v>1.9841269841269801E-3</v>
      </c>
      <c r="Z266" s="16">
        <v>0</v>
      </c>
      <c r="AA266" s="16">
        <v>0</v>
      </c>
      <c r="AB266" s="16">
        <v>0</v>
      </c>
      <c r="AC266" s="16"/>
      <c r="AD266" s="16">
        <v>0</v>
      </c>
      <c r="AE266" s="16">
        <v>0</v>
      </c>
      <c r="AF266" s="16">
        <v>0</v>
      </c>
      <c r="AG266" s="16">
        <v>5.5555555555555601E-3</v>
      </c>
      <c r="AH266" s="16">
        <v>0</v>
      </c>
      <c r="AI266" s="16">
        <v>0</v>
      </c>
      <c r="AJ266" s="16">
        <v>0</v>
      </c>
      <c r="AK266" s="16"/>
      <c r="AL266" s="16">
        <v>0</v>
      </c>
      <c r="AM266" s="16">
        <v>0</v>
      </c>
      <c r="AN266" s="16">
        <v>4.5248868778280504E-3</v>
      </c>
      <c r="AO266" s="16">
        <v>0</v>
      </c>
      <c r="AP266" s="16">
        <v>0</v>
      </c>
      <c r="AQ266" s="16">
        <v>0</v>
      </c>
      <c r="AR266" s="16">
        <v>0</v>
      </c>
      <c r="AS266" s="16">
        <v>0</v>
      </c>
      <c r="AT266" s="16">
        <v>0</v>
      </c>
      <c r="AU266" s="16">
        <v>0</v>
      </c>
      <c r="AV266" s="16">
        <v>0</v>
      </c>
      <c r="AW266" s="16">
        <v>0</v>
      </c>
    </row>
    <row r="267" spans="2:49" x14ac:dyDescent="0.35">
      <c r="B267" t="s">
        <v>291</v>
      </c>
      <c r="C267" s="16">
        <v>1.230012300123E-3</v>
      </c>
      <c r="D267" s="16">
        <v>0</v>
      </c>
      <c r="E267" s="16">
        <v>0</v>
      </c>
      <c r="F267" s="16">
        <v>0</v>
      </c>
      <c r="G267" s="16">
        <v>0</v>
      </c>
      <c r="H267" s="16">
        <v>0</v>
      </c>
      <c r="I267" s="16">
        <v>0</v>
      </c>
      <c r="J267" s="16">
        <v>0</v>
      </c>
      <c r="K267" s="16">
        <v>2.5641025641025599E-2</v>
      </c>
      <c r="L267" s="16">
        <v>0</v>
      </c>
      <c r="M267" s="16">
        <v>0</v>
      </c>
      <c r="N267" s="16">
        <v>0</v>
      </c>
      <c r="O267" s="16">
        <v>0</v>
      </c>
      <c r="P267" s="16"/>
      <c r="Q267" s="16">
        <v>1.45348837209302E-3</v>
      </c>
      <c r="R267" s="16"/>
      <c r="S267" s="16">
        <v>1.27064803049555E-3</v>
      </c>
      <c r="T267" s="16"/>
      <c r="U267" s="16">
        <v>1.6583747927031501E-3</v>
      </c>
      <c r="V267" s="16"/>
      <c r="W267" s="16">
        <v>0</v>
      </c>
      <c r="X267" s="16"/>
      <c r="Y267" s="16">
        <v>0</v>
      </c>
      <c r="Z267" s="16">
        <v>3.7878787878787902E-3</v>
      </c>
      <c r="AA267" s="16">
        <v>0</v>
      </c>
      <c r="AB267" s="16">
        <v>0</v>
      </c>
      <c r="AC267" s="16"/>
      <c r="AD267" s="16">
        <v>0</v>
      </c>
      <c r="AE267" s="16">
        <v>0</v>
      </c>
      <c r="AF267" s="16">
        <v>0</v>
      </c>
      <c r="AG267" s="16">
        <v>5.5555555555555601E-3</v>
      </c>
      <c r="AH267" s="16">
        <v>0</v>
      </c>
      <c r="AI267" s="16">
        <v>0</v>
      </c>
      <c r="AJ267" s="16">
        <v>0</v>
      </c>
      <c r="AK267" s="16"/>
      <c r="AL267" s="16">
        <v>0</v>
      </c>
      <c r="AM267" s="16">
        <v>0</v>
      </c>
      <c r="AN267" s="16">
        <v>4.5248868778280504E-3</v>
      </c>
      <c r="AO267" s="16">
        <v>0</v>
      </c>
      <c r="AP267" s="16">
        <v>0</v>
      </c>
      <c r="AQ267" s="16">
        <v>0</v>
      </c>
      <c r="AR267" s="16">
        <v>0</v>
      </c>
      <c r="AS267" s="16">
        <v>0</v>
      </c>
      <c r="AT267" s="16">
        <v>0</v>
      </c>
      <c r="AU267" s="16">
        <v>0</v>
      </c>
      <c r="AV267" s="16">
        <v>0</v>
      </c>
      <c r="AW267" s="16">
        <v>0</v>
      </c>
    </row>
    <row r="268" spans="2:49" x14ac:dyDescent="0.35">
      <c r="B268" t="s">
        <v>292</v>
      </c>
      <c r="C268" s="16">
        <v>1.230012300123E-3</v>
      </c>
      <c r="D268" s="16">
        <v>0</v>
      </c>
      <c r="E268" s="16">
        <v>0</v>
      </c>
      <c r="F268" s="16">
        <v>0</v>
      </c>
      <c r="G268" s="16">
        <v>0</v>
      </c>
      <c r="H268" s="16">
        <v>0</v>
      </c>
      <c r="I268" s="16">
        <v>1.5151515151515201E-2</v>
      </c>
      <c r="J268" s="16">
        <v>0</v>
      </c>
      <c r="K268" s="16">
        <v>0</v>
      </c>
      <c r="L268" s="16">
        <v>0</v>
      </c>
      <c r="M268" s="16">
        <v>0</v>
      </c>
      <c r="N268" s="16">
        <v>0</v>
      </c>
      <c r="O268" s="16">
        <v>0</v>
      </c>
      <c r="P268" s="16"/>
      <c r="Q268" s="16">
        <v>1.45348837209302E-3</v>
      </c>
      <c r="R268" s="16"/>
      <c r="S268" s="16">
        <v>1.27064803049555E-3</v>
      </c>
      <c r="T268" s="16"/>
      <c r="U268" s="16">
        <v>1.6583747927031501E-3</v>
      </c>
      <c r="V268" s="16"/>
      <c r="W268" s="16">
        <v>0</v>
      </c>
      <c r="X268" s="16"/>
      <c r="Y268" s="16">
        <v>0</v>
      </c>
      <c r="Z268" s="16">
        <v>3.7878787878787902E-3</v>
      </c>
      <c r="AA268" s="16">
        <v>0</v>
      </c>
      <c r="AB268" s="16">
        <v>0</v>
      </c>
      <c r="AC268" s="16"/>
      <c r="AD268" s="16">
        <v>0</v>
      </c>
      <c r="AE268" s="16">
        <v>0</v>
      </c>
      <c r="AF268" s="16">
        <v>0</v>
      </c>
      <c r="AG268" s="16">
        <v>5.5555555555555601E-3</v>
      </c>
      <c r="AH268" s="16">
        <v>0</v>
      </c>
      <c r="AI268" s="16">
        <v>0</v>
      </c>
      <c r="AJ268" s="16">
        <v>0</v>
      </c>
      <c r="AK268" s="16"/>
      <c r="AL268" s="16">
        <v>0</v>
      </c>
      <c r="AM268" s="16">
        <v>0</v>
      </c>
      <c r="AN268" s="16">
        <v>4.5248868778280504E-3</v>
      </c>
      <c r="AO268" s="16">
        <v>0</v>
      </c>
      <c r="AP268" s="16">
        <v>0</v>
      </c>
      <c r="AQ268" s="16">
        <v>0</v>
      </c>
      <c r="AR268" s="16">
        <v>0</v>
      </c>
      <c r="AS268" s="16">
        <v>0</v>
      </c>
      <c r="AT268" s="16">
        <v>0</v>
      </c>
      <c r="AU268" s="16">
        <v>0</v>
      </c>
      <c r="AV268" s="16">
        <v>0</v>
      </c>
      <c r="AW268" s="16">
        <v>0</v>
      </c>
    </row>
    <row r="269" spans="2:49" x14ac:dyDescent="0.35">
      <c r="B269" t="s">
        <v>293</v>
      </c>
      <c r="C269" s="16">
        <v>1.230012300123E-3</v>
      </c>
      <c r="D269" s="16">
        <v>0</v>
      </c>
      <c r="E269" s="16">
        <v>0</v>
      </c>
      <c r="F269" s="16">
        <v>0</v>
      </c>
      <c r="G269" s="16">
        <v>0</v>
      </c>
      <c r="H269" s="16">
        <v>0</v>
      </c>
      <c r="I269" s="16">
        <v>0</v>
      </c>
      <c r="J269" s="16">
        <v>0</v>
      </c>
      <c r="K269" s="16">
        <v>0</v>
      </c>
      <c r="L269" s="16">
        <v>1.2500000000000001E-2</v>
      </c>
      <c r="M269" s="16">
        <v>0</v>
      </c>
      <c r="N269" s="16">
        <v>0</v>
      </c>
      <c r="O269" s="16">
        <v>0</v>
      </c>
      <c r="P269" s="16"/>
      <c r="Q269" s="16">
        <v>1.45348837209302E-3</v>
      </c>
      <c r="R269" s="16"/>
      <c r="S269" s="16">
        <v>1.27064803049555E-3</v>
      </c>
      <c r="T269" s="16"/>
      <c r="U269" s="16">
        <v>1.6583747927031501E-3</v>
      </c>
      <c r="V269" s="16"/>
      <c r="W269" s="16">
        <v>0</v>
      </c>
      <c r="X269" s="16"/>
      <c r="Y269" s="16">
        <v>1.9841269841269801E-3</v>
      </c>
      <c r="Z269" s="16">
        <v>0</v>
      </c>
      <c r="AA269" s="16">
        <v>0</v>
      </c>
      <c r="AB269" s="16">
        <v>0</v>
      </c>
      <c r="AC269" s="16"/>
      <c r="AD269" s="16">
        <v>0</v>
      </c>
      <c r="AE269" s="16">
        <v>0</v>
      </c>
      <c r="AF269" s="16">
        <v>0</v>
      </c>
      <c r="AG269" s="16">
        <v>5.5555555555555601E-3</v>
      </c>
      <c r="AH269" s="16">
        <v>0</v>
      </c>
      <c r="AI269" s="16">
        <v>0</v>
      </c>
      <c r="AJ269" s="16">
        <v>0</v>
      </c>
      <c r="AK269" s="16"/>
      <c r="AL269" s="16">
        <v>0</v>
      </c>
      <c r="AM269" s="16">
        <v>0</v>
      </c>
      <c r="AN269" s="16">
        <v>4.5248868778280504E-3</v>
      </c>
      <c r="AO269" s="16">
        <v>0</v>
      </c>
      <c r="AP269" s="16">
        <v>0</v>
      </c>
      <c r="AQ269" s="16">
        <v>0</v>
      </c>
      <c r="AR269" s="16">
        <v>0</v>
      </c>
      <c r="AS269" s="16">
        <v>0</v>
      </c>
      <c r="AT269" s="16">
        <v>0</v>
      </c>
      <c r="AU269" s="16">
        <v>0</v>
      </c>
      <c r="AV269" s="16">
        <v>0</v>
      </c>
      <c r="AW269" s="16">
        <v>0</v>
      </c>
    </row>
    <row r="270" spans="2:49" x14ac:dyDescent="0.35">
      <c r="B270" t="s">
        <v>294</v>
      </c>
      <c r="C270" s="16">
        <v>1.230012300123E-3</v>
      </c>
      <c r="D270" s="16">
        <v>0</v>
      </c>
      <c r="E270" s="16">
        <v>0</v>
      </c>
      <c r="F270" s="16">
        <v>0</v>
      </c>
      <c r="G270" s="16">
        <v>0</v>
      </c>
      <c r="H270" s="16">
        <v>0</v>
      </c>
      <c r="I270" s="16">
        <v>0</v>
      </c>
      <c r="J270" s="16">
        <v>1.63934426229508E-2</v>
      </c>
      <c r="K270" s="16">
        <v>0</v>
      </c>
      <c r="L270" s="16">
        <v>0</v>
      </c>
      <c r="M270" s="16">
        <v>0</v>
      </c>
      <c r="N270" s="16">
        <v>0</v>
      </c>
      <c r="O270" s="16">
        <v>0</v>
      </c>
      <c r="P270" s="16"/>
      <c r="Q270" s="16">
        <v>1.45348837209302E-3</v>
      </c>
      <c r="R270" s="16"/>
      <c r="S270" s="16">
        <v>1.27064803049555E-3</v>
      </c>
      <c r="T270" s="16"/>
      <c r="U270" s="16">
        <v>1.6583747927031501E-3</v>
      </c>
      <c r="V270" s="16"/>
      <c r="W270" s="16">
        <v>0</v>
      </c>
      <c r="X270" s="16"/>
      <c r="Y270" s="16">
        <v>1.9841269841269801E-3</v>
      </c>
      <c r="Z270" s="16">
        <v>0</v>
      </c>
      <c r="AA270" s="16">
        <v>0</v>
      </c>
      <c r="AB270" s="16">
        <v>0</v>
      </c>
      <c r="AC270" s="16"/>
      <c r="AD270" s="16">
        <v>0</v>
      </c>
      <c r="AE270" s="16">
        <v>0</v>
      </c>
      <c r="AF270" s="16">
        <v>0</v>
      </c>
      <c r="AG270" s="16">
        <v>5.5555555555555601E-3</v>
      </c>
      <c r="AH270" s="16">
        <v>0</v>
      </c>
      <c r="AI270" s="16">
        <v>0</v>
      </c>
      <c r="AJ270" s="16">
        <v>0</v>
      </c>
      <c r="AK270" s="16"/>
      <c r="AL270" s="16">
        <v>0</v>
      </c>
      <c r="AM270" s="16">
        <v>0</v>
      </c>
      <c r="AN270" s="16">
        <v>4.5248868778280504E-3</v>
      </c>
      <c r="AO270" s="16">
        <v>0</v>
      </c>
      <c r="AP270" s="16">
        <v>0</v>
      </c>
      <c r="AQ270" s="16">
        <v>0</v>
      </c>
      <c r="AR270" s="16">
        <v>0</v>
      </c>
      <c r="AS270" s="16">
        <v>0</v>
      </c>
      <c r="AT270" s="16">
        <v>0</v>
      </c>
      <c r="AU270" s="16">
        <v>0</v>
      </c>
      <c r="AV270" s="16">
        <v>0</v>
      </c>
      <c r="AW270" s="16">
        <v>0</v>
      </c>
    </row>
    <row r="271" spans="2:49" x14ac:dyDescent="0.35">
      <c r="B271" t="s">
        <v>295</v>
      </c>
      <c r="C271" s="16">
        <v>1.230012300123E-3</v>
      </c>
      <c r="D271" s="16">
        <v>0</v>
      </c>
      <c r="E271" s="16">
        <v>0</v>
      </c>
      <c r="F271" s="16">
        <v>8.4033613445378096E-3</v>
      </c>
      <c r="G271" s="16">
        <v>0</v>
      </c>
      <c r="H271" s="16">
        <v>0</v>
      </c>
      <c r="I271" s="16">
        <v>0</v>
      </c>
      <c r="J271" s="16">
        <v>0</v>
      </c>
      <c r="K271" s="16">
        <v>0</v>
      </c>
      <c r="L271" s="16">
        <v>0</v>
      </c>
      <c r="M271" s="16">
        <v>0</v>
      </c>
      <c r="N271" s="16">
        <v>0</v>
      </c>
      <c r="O271" s="16">
        <v>0</v>
      </c>
      <c r="P271" s="16"/>
      <c r="Q271" s="16">
        <v>1.45348837209302E-3</v>
      </c>
      <c r="R271" s="16"/>
      <c r="S271" s="16">
        <v>1.27064803049555E-3</v>
      </c>
      <c r="T271" s="16"/>
      <c r="U271" s="16">
        <v>1.6583747927031501E-3</v>
      </c>
      <c r="V271" s="16"/>
      <c r="W271" s="16">
        <v>0</v>
      </c>
      <c r="X271" s="16"/>
      <c r="Y271" s="16">
        <v>1.9841269841269801E-3</v>
      </c>
      <c r="Z271" s="16">
        <v>0</v>
      </c>
      <c r="AA271" s="16">
        <v>0</v>
      </c>
      <c r="AB271" s="16">
        <v>0</v>
      </c>
      <c r="AC271" s="16"/>
      <c r="AD271" s="16">
        <v>0</v>
      </c>
      <c r="AE271" s="16">
        <v>0</v>
      </c>
      <c r="AF271" s="16">
        <v>0</v>
      </c>
      <c r="AG271" s="16">
        <v>5.5555555555555601E-3</v>
      </c>
      <c r="AH271" s="16">
        <v>0</v>
      </c>
      <c r="AI271" s="16">
        <v>0</v>
      </c>
      <c r="AJ271" s="16">
        <v>0</v>
      </c>
      <c r="AK271" s="16"/>
      <c r="AL271" s="16">
        <v>0</v>
      </c>
      <c r="AM271" s="16">
        <v>0</v>
      </c>
      <c r="AN271" s="16">
        <v>4.5248868778280504E-3</v>
      </c>
      <c r="AO271" s="16">
        <v>0</v>
      </c>
      <c r="AP271" s="16">
        <v>0</v>
      </c>
      <c r="AQ271" s="16">
        <v>0</v>
      </c>
      <c r="AR271" s="16">
        <v>0</v>
      </c>
      <c r="AS271" s="16">
        <v>0</v>
      </c>
      <c r="AT271" s="16">
        <v>0</v>
      </c>
      <c r="AU271" s="16">
        <v>0</v>
      </c>
      <c r="AV271" s="16">
        <v>0</v>
      </c>
      <c r="AW271" s="16">
        <v>0</v>
      </c>
    </row>
    <row r="272" spans="2:49" x14ac:dyDescent="0.35">
      <c r="B272" t="s">
        <v>296</v>
      </c>
      <c r="C272" s="16">
        <v>1.230012300123E-3</v>
      </c>
      <c r="D272" s="16">
        <v>0</v>
      </c>
      <c r="E272" s="16">
        <v>0</v>
      </c>
      <c r="F272" s="16">
        <v>0</v>
      </c>
      <c r="G272" s="16">
        <v>0</v>
      </c>
      <c r="H272" s="16">
        <v>1.9230769230769201E-2</v>
      </c>
      <c r="I272" s="16">
        <v>0</v>
      </c>
      <c r="J272" s="16">
        <v>0</v>
      </c>
      <c r="K272" s="16">
        <v>0</v>
      </c>
      <c r="L272" s="16">
        <v>0</v>
      </c>
      <c r="M272" s="16">
        <v>0</v>
      </c>
      <c r="N272" s="16">
        <v>0</v>
      </c>
      <c r="O272" s="16">
        <v>0</v>
      </c>
      <c r="P272" s="16"/>
      <c r="Q272" s="16">
        <v>1.45348837209302E-3</v>
      </c>
      <c r="R272" s="16"/>
      <c r="S272" s="16">
        <v>1.27064803049555E-3</v>
      </c>
      <c r="T272" s="16"/>
      <c r="U272" s="16">
        <v>1.6583747927031501E-3</v>
      </c>
      <c r="V272" s="16"/>
      <c r="W272" s="16">
        <v>0</v>
      </c>
      <c r="X272" s="16"/>
      <c r="Y272" s="16">
        <v>0</v>
      </c>
      <c r="Z272" s="16">
        <v>3.7878787878787902E-3</v>
      </c>
      <c r="AA272" s="16">
        <v>0</v>
      </c>
      <c r="AB272" s="16">
        <v>0</v>
      </c>
      <c r="AC272" s="16"/>
      <c r="AD272" s="16">
        <v>0</v>
      </c>
      <c r="AE272" s="16">
        <v>0</v>
      </c>
      <c r="AF272" s="16">
        <v>0</v>
      </c>
      <c r="AG272" s="16">
        <v>0</v>
      </c>
      <c r="AH272" s="16">
        <v>8.1300813008130107E-3</v>
      </c>
      <c r="AI272" s="16">
        <v>0</v>
      </c>
      <c r="AJ272" s="16">
        <v>0</v>
      </c>
      <c r="AK272" s="16"/>
      <c r="AL272" s="16">
        <v>0</v>
      </c>
      <c r="AM272" s="16">
        <v>0</v>
      </c>
      <c r="AN272" s="16">
        <v>4.5248868778280504E-3</v>
      </c>
      <c r="AO272" s="16">
        <v>0</v>
      </c>
      <c r="AP272" s="16">
        <v>0</v>
      </c>
      <c r="AQ272" s="16">
        <v>0</v>
      </c>
      <c r="AR272" s="16">
        <v>0</v>
      </c>
      <c r="AS272" s="16">
        <v>0</v>
      </c>
      <c r="AT272" s="16">
        <v>0</v>
      </c>
      <c r="AU272" s="16">
        <v>0</v>
      </c>
      <c r="AV272" s="16">
        <v>0</v>
      </c>
      <c r="AW272" s="16">
        <v>0</v>
      </c>
    </row>
    <row r="273" spans="2:49" x14ac:dyDescent="0.35">
      <c r="B273" t="s">
        <v>297</v>
      </c>
      <c r="C273" s="16">
        <v>1.230012300123E-3</v>
      </c>
      <c r="D273" s="16">
        <v>0</v>
      </c>
      <c r="E273" s="16">
        <v>0</v>
      </c>
      <c r="F273" s="16">
        <v>0</v>
      </c>
      <c r="G273" s="16">
        <v>0</v>
      </c>
      <c r="H273" s="16">
        <v>0</v>
      </c>
      <c r="I273" s="16">
        <v>0</v>
      </c>
      <c r="J273" s="16">
        <v>0</v>
      </c>
      <c r="K273" s="16">
        <v>0</v>
      </c>
      <c r="L273" s="16">
        <v>0</v>
      </c>
      <c r="M273" s="16">
        <v>0</v>
      </c>
      <c r="N273" s="16">
        <v>3.03030303030303E-2</v>
      </c>
      <c r="O273" s="16">
        <v>0</v>
      </c>
      <c r="P273" s="16"/>
      <c r="Q273" s="16">
        <v>1.45348837209302E-3</v>
      </c>
      <c r="R273" s="16"/>
      <c r="S273" s="16">
        <v>1.27064803049555E-3</v>
      </c>
      <c r="T273" s="16"/>
      <c r="U273" s="16">
        <v>1.6583747927031501E-3</v>
      </c>
      <c r="V273" s="16"/>
      <c r="W273" s="16">
        <v>0</v>
      </c>
      <c r="X273" s="16"/>
      <c r="Y273" s="16">
        <v>0</v>
      </c>
      <c r="Z273" s="16">
        <v>3.7878787878787902E-3</v>
      </c>
      <c r="AA273" s="16">
        <v>0</v>
      </c>
      <c r="AB273" s="16">
        <v>0</v>
      </c>
      <c r="AC273" s="16"/>
      <c r="AD273" s="16">
        <v>0</v>
      </c>
      <c r="AE273" s="16">
        <v>0</v>
      </c>
      <c r="AF273" s="16">
        <v>0</v>
      </c>
      <c r="AG273" s="16">
        <v>0</v>
      </c>
      <c r="AH273" s="16">
        <v>8.1300813008130107E-3</v>
      </c>
      <c r="AI273" s="16">
        <v>0</v>
      </c>
      <c r="AJ273" s="16">
        <v>0</v>
      </c>
      <c r="AK273" s="16"/>
      <c r="AL273" s="16">
        <v>0</v>
      </c>
      <c r="AM273" s="16">
        <v>0</v>
      </c>
      <c r="AN273" s="16">
        <v>4.5248868778280504E-3</v>
      </c>
      <c r="AO273" s="16">
        <v>0</v>
      </c>
      <c r="AP273" s="16">
        <v>0</v>
      </c>
      <c r="AQ273" s="16">
        <v>0</v>
      </c>
      <c r="AR273" s="16">
        <v>0</v>
      </c>
      <c r="AS273" s="16">
        <v>0</v>
      </c>
      <c r="AT273" s="16">
        <v>0</v>
      </c>
      <c r="AU273" s="16">
        <v>0</v>
      </c>
      <c r="AV273" s="16">
        <v>0</v>
      </c>
      <c r="AW273" s="16">
        <v>0</v>
      </c>
    </row>
    <row r="274" spans="2:49" x14ac:dyDescent="0.35">
      <c r="B274" t="s">
        <v>298</v>
      </c>
      <c r="C274" s="16">
        <v>1.230012300123E-3</v>
      </c>
      <c r="D274" s="16">
        <v>0</v>
      </c>
      <c r="E274" s="16">
        <v>0</v>
      </c>
      <c r="F274" s="16">
        <v>0</v>
      </c>
      <c r="G274" s="16">
        <v>0</v>
      </c>
      <c r="H274" s="16">
        <v>0</v>
      </c>
      <c r="I274" s="16">
        <v>0</v>
      </c>
      <c r="J274" s="16">
        <v>0</v>
      </c>
      <c r="K274" s="16">
        <v>0</v>
      </c>
      <c r="L274" s="16">
        <v>0</v>
      </c>
      <c r="M274" s="16">
        <v>1.4084507042253501E-2</v>
      </c>
      <c r="N274" s="16">
        <v>0</v>
      </c>
      <c r="O274" s="16">
        <v>0</v>
      </c>
      <c r="P274" s="16"/>
      <c r="Q274" s="16">
        <v>1.45348837209302E-3</v>
      </c>
      <c r="R274" s="16"/>
      <c r="S274" s="16">
        <v>1.27064803049555E-3</v>
      </c>
      <c r="T274" s="16"/>
      <c r="U274" s="16">
        <v>1.6583747927031501E-3</v>
      </c>
      <c r="V274" s="16"/>
      <c r="W274" s="16">
        <v>8.1300813008130107E-3</v>
      </c>
      <c r="X274" s="16"/>
      <c r="Y274" s="16">
        <v>1.9841269841269801E-3</v>
      </c>
      <c r="Z274" s="16">
        <v>0</v>
      </c>
      <c r="AA274" s="16">
        <v>0</v>
      </c>
      <c r="AB274" s="16">
        <v>0</v>
      </c>
      <c r="AC274" s="16"/>
      <c r="AD274" s="16">
        <v>0</v>
      </c>
      <c r="AE274" s="16">
        <v>0</v>
      </c>
      <c r="AF274" s="16">
        <v>0</v>
      </c>
      <c r="AG274" s="16">
        <v>0</v>
      </c>
      <c r="AH274" s="16">
        <v>8.1300813008130107E-3</v>
      </c>
      <c r="AI274" s="16">
        <v>0</v>
      </c>
      <c r="AJ274" s="16">
        <v>0</v>
      </c>
      <c r="AK274" s="16"/>
      <c r="AL274" s="16">
        <v>0</v>
      </c>
      <c r="AM274" s="16">
        <v>0</v>
      </c>
      <c r="AN274" s="16">
        <v>4.5248868778280504E-3</v>
      </c>
      <c r="AO274" s="16">
        <v>0</v>
      </c>
      <c r="AP274" s="16">
        <v>0</v>
      </c>
      <c r="AQ274" s="16">
        <v>0</v>
      </c>
      <c r="AR274" s="16">
        <v>0</v>
      </c>
      <c r="AS274" s="16">
        <v>0</v>
      </c>
      <c r="AT274" s="16">
        <v>0</v>
      </c>
      <c r="AU274" s="16">
        <v>0</v>
      </c>
      <c r="AV274" s="16">
        <v>0</v>
      </c>
      <c r="AW274" s="16">
        <v>0</v>
      </c>
    </row>
    <row r="275" spans="2:49" x14ac:dyDescent="0.35">
      <c r="B275" t="s">
        <v>299</v>
      </c>
      <c r="C275" s="16">
        <v>1.230012300123E-3</v>
      </c>
      <c r="D275" s="16">
        <v>0</v>
      </c>
      <c r="E275" s="16">
        <v>0</v>
      </c>
      <c r="F275" s="16">
        <v>0</v>
      </c>
      <c r="G275" s="16">
        <v>0</v>
      </c>
      <c r="H275" s="16">
        <v>0</v>
      </c>
      <c r="I275" s="16">
        <v>0</v>
      </c>
      <c r="J275" s="16">
        <v>0</v>
      </c>
      <c r="K275" s="16">
        <v>0</v>
      </c>
      <c r="L275" s="16">
        <v>0</v>
      </c>
      <c r="M275" s="16">
        <v>0</v>
      </c>
      <c r="N275" s="16">
        <v>3.03030303030303E-2</v>
      </c>
      <c r="O275" s="16">
        <v>0</v>
      </c>
      <c r="P275" s="16"/>
      <c r="Q275" s="16">
        <v>1.45348837209302E-3</v>
      </c>
      <c r="R275" s="16"/>
      <c r="S275" s="16">
        <v>1.27064803049555E-3</v>
      </c>
      <c r="T275" s="16"/>
      <c r="U275" s="16">
        <v>1.6583747927031501E-3</v>
      </c>
      <c r="V275" s="16"/>
      <c r="W275" s="16">
        <v>0</v>
      </c>
      <c r="X275" s="16"/>
      <c r="Y275" s="16">
        <v>1.9841269841269801E-3</v>
      </c>
      <c r="Z275" s="16">
        <v>0</v>
      </c>
      <c r="AA275" s="16">
        <v>0</v>
      </c>
      <c r="AB275" s="16">
        <v>0</v>
      </c>
      <c r="AC275" s="16"/>
      <c r="AD275" s="16">
        <v>0</v>
      </c>
      <c r="AE275" s="16">
        <v>0</v>
      </c>
      <c r="AF275" s="16">
        <v>0</v>
      </c>
      <c r="AG275" s="16">
        <v>0</v>
      </c>
      <c r="AH275" s="16">
        <v>8.1300813008130107E-3</v>
      </c>
      <c r="AI275" s="16">
        <v>0</v>
      </c>
      <c r="AJ275" s="16">
        <v>0</v>
      </c>
      <c r="AK275" s="16"/>
      <c r="AL275" s="16">
        <v>0</v>
      </c>
      <c r="AM275" s="16">
        <v>0</v>
      </c>
      <c r="AN275" s="16">
        <v>4.5248868778280504E-3</v>
      </c>
      <c r="AO275" s="16">
        <v>0</v>
      </c>
      <c r="AP275" s="16">
        <v>0</v>
      </c>
      <c r="AQ275" s="16">
        <v>0</v>
      </c>
      <c r="AR275" s="16">
        <v>0</v>
      </c>
      <c r="AS275" s="16">
        <v>0</v>
      </c>
      <c r="AT275" s="16">
        <v>0</v>
      </c>
      <c r="AU275" s="16">
        <v>0</v>
      </c>
      <c r="AV275" s="16">
        <v>0</v>
      </c>
      <c r="AW275" s="16">
        <v>0</v>
      </c>
    </row>
    <row r="276" spans="2:49" x14ac:dyDescent="0.35">
      <c r="B276" t="s">
        <v>300</v>
      </c>
      <c r="C276" s="16">
        <v>1.230012300123E-3</v>
      </c>
      <c r="D276" s="16">
        <v>0</v>
      </c>
      <c r="E276" s="16">
        <v>0</v>
      </c>
      <c r="F276" s="16">
        <v>8.4033613445378096E-3</v>
      </c>
      <c r="G276" s="16">
        <v>0</v>
      </c>
      <c r="H276" s="16">
        <v>0</v>
      </c>
      <c r="I276" s="16">
        <v>0</v>
      </c>
      <c r="J276" s="16">
        <v>0</v>
      </c>
      <c r="K276" s="16">
        <v>0</v>
      </c>
      <c r="L276" s="16">
        <v>0</v>
      </c>
      <c r="M276" s="16">
        <v>0</v>
      </c>
      <c r="N276" s="16">
        <v>0</v>
      </c>
      <c r="O276" s="16">
        <v>0</v>
      </c>
      <c r="P276" s="16"/>
      <c r="Q276" s="16">
        <v>1.45348837209302E-3</v>
      </c>
      <c r="R276" s="16"/>
      <c r="S276" s="16">
        <v>1.27064803049555E-3</v>
      </c>
      <c r="T276" s="16"/>
      <c r="U276" s="16">
        <v>1.6583747927031501E-3</v>
      </c>
      <c r="V276" s="16"/>
      <c r="W276" s="16">
        <v>0</v>
      </c>
      <c r="X276" s="16"/>
      <c r="Y276" s="16">
        <v>1.9841269841269801E-3</v>
      </c>
      <c r="Z276" s="16">
        <v>0</v>
      </c>
      <c r="AA276" s="16">
        <v>0</v>
      </c>
      <c r="AB276" s="16">
        <v>0</v>
      </c>
      <c r="AC276" s="16"/>
      <c r="AD276" s="16">
        <v>0</v>
      </c>
      <c r="AE276" s="16">
        <v>0</v>
      </c>
      <c r="AF276" s="16">
        <v>0</v>
      </c>
      <c r="AG276" s="16">
        <v>0</v>
      </c>
      <c r="AH276" s="16">
        <v>8.1300813008130107E-3</v>
      </c>
      <c r="AI276" s="16">
        <v>0</v>
      </c>
      <c r="AJ276" s="16">
        <v>0</v>
      </c>
      <c r="AK276" s="16"/>
      <c r="AL276" s="16">
        <v>0</v>
      </c>
      <c r="AM276" s="16">
        <v>0</v>
      </c>
      <c r="AN276" s="16">
        <v>4.5248868778280504E-3</v>
      </c>
      <c r="AO276" s="16">
        <v>0</v>
      </c>
      <c r="AP276" s="16">
        <v>0</v>
      </c>
      <c r="AQ276" s="16">
        <v>0</v>
      </c>
      <c r="AR276" s="16">
        <v>0</v>
      </c>
      <c r="AS276" s="16">
        <v>0</v>
      </c>
      <c r="AT276" s="16">
        <v>0</v>
      </c>
      <c r="AU276" s="16">
        <v>0</v>
      </c>
      <c r="AV276" s="16">
        <v>0</v>
      </c>
      <c r="AW276" s="16">
        <v>0</v>
      </c>
    </row>
    <row r="277" spans="2:49" x14ac:dyDescent="0.35">
      <c r="B277" t="s">
        <v>301</v>
      </c>
      <c r="C277" s="16">
        <v>1.230012300123E-3</v>
      </c>
      <c r="D277" s="16">
        <v>0</v>
      </c>
      <c r="E277" s="16">
        <v>0</v>
      </c>
      <c r="F277" s="16">
        <v>8.4033613445378096E-3</v>
      </c>
      <c r="G277" s="16">
        <v>0</v>
      </c>
      <c r="H277" s="16">
        <v>0</v>
      </c>
      <c r="I277" s="16">
        <v>0</v>
      </c>
      <c r="J277" s="16">
        <v>0</v>
      </c>
      <c r="K277" s="16">
        <v>0</v>
      </c>
      <c r="L277" s="16">
        <v>0</v>
      </c>
      <c r="M277" s="16">
        <v>0</v>
      </c>
      <c r="N277" s="16">
        <v>0</v>
      </c>
      <c r="O277" s="16">
        <v>0</v>
      </c>
      <c r="P277" s="16"/>
      <c r="Q277" s="16">
        <v>1.45348837209302E-3</v>
      </c>
      <c r="R277" s="16"/>
      <c r="S277" s="16">
        <v>1.27064803049555E-3</v>
      </c>
      <c r="T277" s="16"/>
      <c r="U277" s="16">
        <v>1.6583747927031501E-3</v>
      </c>
      <c r="V277" s="16"/>
      <c r="W277" s="16">
        <v>8.1300813008130107E-3</v>
      </c>
      <c r="X277" s="16"/>
      <c r="Y277" s="16">
        <v>1.9841269841269801E-3</v>
      </c>
      <c r="Z277" s="16">
        <v>0</v>
      </c>
      <c r="AA277" s="16">
        <v>0</v>
      </c>
      <c r="AB277" s="16">
        <v>0</v>
      </c>
      <c r="AC277" s="16"/>
      <c r="AD277" s="16">
        <v>0</v>
      </c>
      <c r="AE277" s="16">
        <v>0</v>
      </c>
      <c r="AF277" s="16">
        <v>0</v>
      </c>
      <c r="AG277" s="16">
        <v>0</v>
      </c>
      <c r="AH277" s="16">
        <v>8.1300813008130107E-3</v>
      </c>
      <c r="AI277" s="16">
        <v>0</v>
      </c>
      <c r="AJ277" s="16">
        <v>0</v>
      </c>
      <c r="AK277" s="16"/>
      <c r="AL277" s="16">
        <v>0</v>
      </c>
      <c r="AM277" s="16">
        <v>0</v>
      </c>
      <c r="AN277" s="16">
        <v>4.5248868778280504E-3</v>
      </c>
      <c r="AO277" s="16">
        <v>0</v>
      </c>
      <c r="AP277" s="16">
        <v>0</v>
      </c>
      <c r="AQ277" s="16">
        <v>0</v>
      </c>
      <c r="AR277" s="16">
        <v>0</v>
      </c>
      <c r="AS277" s="16">
        <v>0</v>
      </c>
      <c r="AT277" s="16">
        <v>0</v>
      </c>
      <c r="AU277" s="16">
        <v>0</v>
      </c>
      <c r="AV277" s="16">
        <v>0</v>
      </c>
      <c r="AW277" s="16">
        <v>0</v>
      </c>
    </row>
    <row r="278" spans="2:49" x14ac:dyDescent="0.35">
      <c r="B278" t="s">
        <v>302</v>
      </c>
      <c r="C278" s="16">
        <v>1.230012300123E-3</v>
      </c>
      <c r="D278" s="16">
        <v>1.21951219512195E-2</v>
      </c>
      <c r="E278" s="16">
        <v>0</v>
      </c>
      <c r="F278" s="16">
        <v>0</v>
      </c>
      <c r="G278" s="16">
        <v>0</v>
      </c>
      <c r="H278" s="16">
        <v>0</v>
      </c>
      <c r="I278" s="16">
        <v>0</v>
      </c>
      <c r="J278" s="16">
        <v>0</v>
      </c>
      <c r="K278" s="16">
        <v>0</v>
      </c>
      <c r="L278" s="16">
        <v>0</v>
      </c>
      <c r="M278" s="16">
        <v>0</v>
      </c>
      <c r="N278" s="16">
        <v>0</v>
      </c>
      <c r="O278" s="16">
        <v>0</v>
      </c>
      <c r="P278" s="16"/>
      <c r="Q278" s="16">
        <v>1.45348837209302E-3</v>
      </c>
      <c r="R278" s="16"/>
      <c r="S278" s="16">
        <v>1.27064803049555E-3</v>
      </c>
      <c r="T278" s="16"/>
      <c r="U278" s="16">
        <v>1.6583747927031501E-3</v>
      </c>
      <c r="V278" s="16"/>
      <c r="W278" s="16">
        <v>0</v>
      </c>
      <c r="X278" s="16"/>
      <c r="Y278" s="16">
        <v>0</v>
      </c>
      <c r="Z278" s="16">
        <v>3.7878787878787902E-3</v>
      </c>
      <c r="AA278" s="16">
        <v>0</v>
      </c>
      <c r="AB278" s="16">
        <v>0</v>
      </c>
      <c r="AC278" s="16"/>
      <c r="AD278" s="16">
        <v>0</v>
      </c>
      <c r="AE278" s="16">
        <v>0</v>
      </c>
      <c r="AF278" s="16">
        <v>0</v>
      </c>
      <c r="AG278" s="16">
        <v>0</v>
      </c>
      <c r="AH278" s="16">
        <v>0</v>
      </c>
      <c r="AI278" s="16">
        <v>1.1904761904761901E-2</v>
      </c>
      <c r="AJ278" s="16">
        <v>0</v>
      </c>
      <c r="AK278" s="16"/>
      <c r="AL278" s="16">
        <v>0</v>
      </c>
      <c r="AM278" s="16">
        <v>0</v>
      </c>
      <c r="AN278" s="16">
        <v>4.5248868778280504E-3</v>
      </c>
      <c r="AO278" s="16">
        <v>0</v>
      </c>
      <c r="AP278" s="16">
        <v>0</v>
      </c>
      <c r="AQ278" s="16">
        <v>0</v>
      </c>
      <c r="AR278" s="16">
        <v>0</v>
      </c>
      <c r="AS278" s="16">
        <v>0</v>
      </c>
      <c r="AT278" s="16">
        <v>0</v>
      </c>
      <c r="AU278" s="16">
        <v>0</v>
      </c>
      <c r="AV278" s="16">
        <v>0</v>
      </c>
      <c r="AW278" s="16">
        <v>0</v>
      </c>
    </row>
    <row r="279" spans="2:49" x14ac:dyDescent="0.35">
      <c r="B279" t="s">
        <v>303</v>
      </c>
      <c r="C279" s="16">
        <v>1.230012300123E-3</v>
      </c>
      <c r="D279" s="16">
        <v>0</v>
      </c>
      <c r="E279" s="16">
        <v>0</v>
      </c>
      <c r="F279" s="16">
        <v>0</v>
      </c>
      <c r="G279" s="16">
        <v>1.6666666666666701E-2</v>
      </c>
      <c r="H279" s="16">
        <v>0</v>
      </c>
      <c r="I279" s="16">
        <v>0</v>
      </c>
      <c r="J279" s="16">
        <v>0</v>
      </c>
      <c r="K279" s="16">
        <v>0</v>
      </c>
      <c r="L279" s="16">
        <v>0</v>
      </c>
      <c r="M279" s="16">
        <v>0</v>
      </c>
      <c r="N279" s="16">
        <v>0</v>
      </c>
      <c r="O279" s="16">
        <v>0</v>
      </c>
      <c r="P279" s="16"/>
      <c r="Q279" s="16">
        <v>1.45348837209302E-3</v>
      </c>
      <c r="R279" s="16"/>
      <c r="S279" s="16">
        <v>1.27064803049555E-3</v>
      </c>
      <c r="T279" s="16"/>
      <c r="U279" s="16">
        <v>1.6583747927031501E-3</v>
      </c>
      <c r="V279" s="16"/>
      <c r="W279" s="16">
        <v>0</v>
      </c>
      <c r="X279" s="16"/>
      <c r="Y279" s="16">
        <v>1.9841269841269801E-3</v>
      </c>
      <c r="Z279" s="16">
        <v>0</v>
      </c>
      <c r="AA279" s="16">
        <v>0</v>
      </c>
      <c r="AB279" s="16">
        <v>0</v>
      </c>
      <c r="AC279" s="16"/>
      <c r="AD279" s="16">
        <v>0</v>
      </c>
      <c r="AE279" s="16">
        <v>0</v>
      </c>
      <c r="AF279" s="16">
        <v>0</v>
      </c>
      <c r="AG279" s="16">
        <v>0</v>
      </c>
      <c r="AH279" s="16">
        <v>0</v>
      </c>
      <c r="AI279" s="16">
        <v>1.1904761904761901E-2</v>
      </c>
      <c r="AJ279" s="16">
        <v>0</v>
      </c>
      <c r="AK279" s="16"/>
      <c r="AL279" s="16">
        <v>0</v>
      </c>
      <c r="AM279" s="16">
        <v>0</v>
      </c>
      <c r="AN279" s="16">
        <v>4.5248868778280504E-3</v>
      </c>
      <c r="AO279" s="16">
        <v>0</v>
      </c>
      <c r="AP279" s="16">
        <v>0</v>
      </c>
      <c r="AQ279" s="16">
        <v>0</v>
      </c>
      <c r="AR279" s="16">
        <v>0</v>
      </c>
      <c r="AS279" s="16">
        <v>0</v>
      </c>
      <c r="AT279" s="16">
        <v>0</v>
      </c>
      <c r="AU279" s="16">
        <v>0</v>
      </c>
      <c r="AV279" s="16">
        <v>0</v>
      </c>
      <c r="AW279" s="16">
        <v>0</v>
      </c>
    </row>
    <row r="280" spans="2:49" x14ac:dyDescent="0.35">
      <c r="B280" t="s">
        <v>304</v>
      </c>
      <c r="C280" s="16">
        <v>1.230012300123E-3</v>
      </c>
      <c r="D280" s="16">
        <v>0</v>
      </c>
      <c r="E280" s="16">
        <v>0</v>
      </c>
      <c r="F280" s="16">
        <v>0</v>
      </c>
      <c r="G280" s="16">
        <v>0</v>
      </c>
      <c r="H280" s="16">
        <v>0</v>
      </c>
      <c r="I280" s="16">
        <v>0</v>
      </c>
      <c r="J280" s="16">
        <v>0</v>
      </c>
      <c r="K280" s="16">
        <v>0</v>
      </c>
      <c r="L280" s="16">
        <v>1.2500000000000001E-2</v>
      </c>
      <c r="M280" s="16">
        <v>0</v>
      </c>
      <c r="N280" s="16">
        <v>0</v>
      </c>
      <c r="O280" s="16">
        <v>0</v>
      </c>
      <c r="P280" s="16"/>
      <c r="Q280" s="16">
        <v>1.45348837209302E-3</v>
      </c>
      <c r="R280" s="16"/>
      <c r="S280" s="16">
        <v>1.27064803049555E-3</v>
      </c>
      <c r="T280" s="16"/>
      <c r="U280" s="16">
        <v>1.6583747927031501E-3</v>
      </c>
      <c r="V280" s="16"/>
      <c r="W280" s="16">
        <v>0</v>
      </c>
      <c r="X280" s="16"/>
      <c r="Y280" s="16">
        <v>0</v>
      </c>
      <c r="Z280" s="16">
        <v>3.7878787878787902E-3</v>
      </c>
      <c r="AA280" s="16">
        <v>0</v>
      </c>
      <c r="AB280" s="16">
        <v>0</v>
      </c>
      <c r="AC280" s="16"/>
      <c r="AD280" s="16">
        <v>0</v>
      </c>
      <c r="AE280" s="16">
        <v>0</v>
      </c>
      <c r="AF280" s="16">
        <v>0</v>
      </c>
      <c r="AG280" s="16">
        <v>0</v>
      </c>
      <c r="AH280" s="16">
        <v>0</v>
      </c>
      <c r="AI280" s="16">
        <v>1.1904761904761901E-2</v>
      </c>
      <c r="AJ280" s="16">
        <v>0</v>
      </c>
      <c r="AK280" s="16"/>
      <c r="AL280" s="16">
        <v>0</v>
      </c>
      <c r="AM280" s="16">
        <v>0</v>
      </c>
      <c r="AN280" s="16">
        <v>4.5248868778280504E-3</v>
      </c>
      <c r="AO280" s="16">
        <v>0</v>
      </c>
      <c r="AP280" s="16">
        <v>0</v>
      </c>
      <c r="AQ280" s="16">
        <v>0</v>
      </c>
      <c r="AR280" s="16">
        <v>0</v>
      </c>
      <c r="AS280" s="16">
        <v>0</v>
      </c>
      <c r="AT280" s="16">
        <v>0</v>
      </c>
      <c r="AU280" s="16">
        <v>0</v>
      </c>
      <c r="AV280" s="16">
        <v>0</v>
      </c>
      <c r="AW280" s="16">
        <v>0</v>
      </c>
    </row>
    <row r="281" spans="2:49" x14ac:dyDescent="0.35">
      <c r="B281" t="s">
        <v>305</v>
      </c>
      <c r="C281" s="16">
        <v>1.230012300123E-3</v>
      </c>
      <c r="D281" s="16">
        <v>0</v>
      </c>
      <c r="E281" s="16">
        <v>0</v>
      </c>
      <c r="F281" s="16">
        <v>0</v>
      </c>
      <c r="G281" s="16">
        <v>0</v>
      </c>
      <c r="H281" s="16">
        <v>0</v>
      </c>
      <c r="I281" s="16">
        <v>0</v>
      </c>
      <c r="J281" s="16">
        <v>0</v>
      </c>
      <c r="K281" s="16">
        <v>0</v>
      </c>
      <c r="L281" s="16">
        <v>0</v>
      </c>
      <c r="M281" s="16">
        <v>0</v>
      </c>
      <c r="N281" s="16">
        <v>3.03030303030303E-2</v>
      </c>
      <c r="O281" s="16">
        <v>0</v>
      </c>
      <c r="P281" s="16"/>
      <c r="Q281" s="16">
        <v>1.45348837209302E-3</v>
      </c>
      <c r="R281" s="16"/>
      <c r="S281" s="16">
        <v>1.27064803049555E-3</v>
      </c>
      <c r="T281" s="16"/>
      <c r="U281" s="16">
        <v>1.6583747927031501E-3</v>
      </c>
      <c r="V281" s="16"/>
      <c r="W281" s="16">
        <v>0</v>
      </c>
      <c r="X281" s="16"/>
      <c r="Y281" s="16">
        <v>0</v>
      </c>
      <c r="Z281" s="16">
        <v>3.7878787878787902E-3</v>
      </c>
      <c r="AA281" s="16">
        <v>0</v>
      </c>
      <c r="AB281" s="16">
        <v>0</v>
      </c>
      <c r="AC281" s="16"/>
      <c r="AD281" s="16">
        <v>0</v>
      </c>
      <c r="AE281" s="16">
        <v>0</v>
      </c>
      <c r="AF281" s="16">
        <v>0</v>
      </c>
      <c r="AG281" s="16">
        <v>0</v>
      </c>
      <c r="AH281" s="16">
        <v>0</v>
      </c>
      <c r="AI281" s="16">
        <v>1.1904761904761901E-2</v>
      </c>
      <c r="AJ281" s="16">
        <v>0</v>
      </c>
      <c r="AK281" s="16"/>
      <c r="AL281" s="16">
        <v>0</v>
      </c>
      <c r="AM281" s="16">
        <v>0</v>
      </c>
      <c r="AN281" s="16">
        <v>4.5248868778280504E-3</v>
      </c>
      <c r="AO281" s="16">
        <v>0</v>
      </c>
      <c r="AP281" s="16">
        <v>0</v>
      </c>
      <c r="AQ281" s="16">
        <v>0</v>
      </c>
      <c r="AR281" s="16">
        <v>0</v>
      </c>
      <c r="AS281" s="16">
        <v>0</v>
      </c>
      <c r="AT281" s="16">
        <v>0</v>
      </c>
      <c r="AU281" s="16">
        <v>0</v>
      </c>
      <c r="AV281" s="16">
        <v>0</v>
      </c>
      <c r="AW281" s="16">
        <v>0</v>
      </c>
    </row>
    <row r="282" spans="2:49" x14ac:dyDescent="0.35">
      <c r="B282" t="s">
        <v>306</v>
      </c>
      <c r="C282" s="16">
        <v>1.230012300123E-3</v>
      </c>
      <c r="D282" s="16">
        <v>0</v>
      </c>
      <c r="E282" s="16">
        <v>0</v>
      </c>
      <c r="F282" s="16">
        <v>0</v>
      </c>
      <c r="G282" s="16">
        <v>0</v>
      </c>
      <c r="H282" s="16">
        <v>0</v>
      </c>
      <c r="I282" s="16">
        <v>0</v>
      </c>
      <c r="J282" s="16">
        <v>0</v>
      </c>
      <c r="K282" s="16">
        <v>2.5641025641025599E-2</v>
      </c>
      <c r="L282" s="16">
        <v>0</v>
      </c>
      <c r="M282" s="16">
        <v>0</v>
      </c>
      <c r="N282" s="16">
        <v>0</v>
      </c>
      <c r="O282" s="16">
        <v>0</v>
      </c>
      <c r="P282" s="16"/>
      <c r="Q282" s="16">
        <v>1.45348837209302E-3</v>
      </c>
      <c r="R282" s="16"/>
      <c r="S282" s="16">
        <v>1.27064803049555E-3</v>
      </c>
      <c r="T282" s="16"/>
      <c r="U282" s="16">
        <v>1.6583747927031501E-3</v>
      </c>
      <c r="V282" s="16"/>
      <c r="W282" s="16">
        <v>0</v>
      </c>
      <c r="X282" s="16"/>
      <c r="Y282" s="16">
        <v>1.9841269841269801E-3</v>
      </c>
      <c r="Z282" s="16">
        <v>0</v>
      </c>
      <c r="AA282" s="16">
        <v>0</v>
      </c>
      <c r="AB282" s="16">
        <v>0</v>
      </c>
      <c r="AC282" s="16"/>
      <c r="AD282" s="16">
        <v>0</v>
      </c>
      <c r="AE282" s="16">
        <v>0</v>
      </c>
      <c r="AF282" s="16">
        <v>0</v>
      </c>
      <c r="AG282" s="16">
        <v>0</v>
      </c>
      <c r="AH282" s="16">
        <v>0</v>
      </c>
      <c r="AI282" s="16">
        <v>1.1904761904761901E-2</v>
      </c>
      <c r="AJ282" s="16">
        <v>0</v>
      </c>
      <c r="AK282" s="16"/>
      <c r="AL282" s="16">
        <v>0</v>
      </c>
      <c r="AM282" s="16">
        <v>0</v>
      </c>
      <c r="AN282" s="16">
        <v>4.5248868778280504E-3</v>
      </c>
      <c r="AO282" s="16">
        <v>0</v>
      </c>
      <c r="AP282" s="16">
        <v>0</v>
      </c>
      <c r="AQ282" s="16">
        <v>0</v>
      </c>
      <c r="AR282" s="16">
        <v>0</v>
      </c>
      <c r="AS282" s="16">
        <v>0</v>
      </c>
      <c r="AT282" s="16">
        <v>0</v>
      </c>
      <c r="AU282" s="16">
        <v>0</v>
      </c>
      <c r="AV282" s="16">
        <v>0</v>
      </c>
      <c r="AW282" s="16">
        <v>0</v>
      </c>
    </row>
    <row r="283" spans="2:49" x14ac:dyDescent="0.35">
      <c r="B283" t="s">
        <v>307</v>
      </c>
      <c r="C283" s="16">
        <v>1.230012300123E-3</v>
      </c>
      <c r="D283" s="16">
        <v>0</v>
      </c>
      <c r="E283" s="16">
        <v>0</v>
      </c>
      <c r="F283" s="16">
        <v>0</v>
      </c>
      <c r="G283" s="16">
        <v>0</v>
      </c>
      <c r="H283" s="16">
        <v>0</v>
      </c>
      <c r="I283" s="16">
        <v>0</v>
      </c>
      <c r="J283" s="16">
        <v>0</v>
      </c>
      <c r="K283" s="16">
        <v>0</v>
      </c>
      <c r="L283" s="16">
        <v>0</v>
      </c>
      <c r="M283" s="16">
        <v>0</v>
      </c>
      <c r="N283" s="16">
        <v>3.03030303030303E-2</v>
      </c>
      <c r="O283" s="16">
        <v>0</v>
      </c>
      <c r="P283" s="16"/>
      <c r="Q283" s="16">
        <v>1.45348837209302E-3</v>
      </c>
      <c r="R283" s="16"/>
      <c r="S283" s="16">
        <v>1.27064803049555E-3</v>
      </c>
      <c r="T283" s="16"/>
      <c r="U283" s="16">
        <v>1.6583747927031501E-3</v>
      </c>
      <c r="V283" s="16"/>
      <c r="W283" s="16">
        <v>0</v>
      </c>
      <c r="X283" s="16"/>
      <c r="Y283" s="16">
        <v>0</v>
      </c>
      <c r="Z283" s="16">
        <v>3.7878787878787902E-3</v>
      </c>
      <c r="AA283" s="16">
        <v>0</v>
      </c>
      <c r="AB283" s="16">
        <v>0</v>
      </c>
      <c r="AC283" s="16"/>
      <c r="AD283" s="16">
        <v>0</v>
      </c>
      <c r="AE283" s="16">
        <v>0</v>
      </c>
      <c r="AF283" s="16">
        <v>0</v>
      </c>
      <c r="AG283" s="16">
        <v>0</v>
      </c>
      <c r="AH283" s="16">
        <v>0</v>
      </c>
      <c r="AI283" s="16">
        <v>1.1904761904761901E-2</v>
      </c>
      <c r="AJ283" s="16">
        <v>0</v>
      </c>
      <c r="AK283" s="16"/>
      <c r="AL283" s="16">
        <v>0</v>
      </c>
      <c r="AM283" s="16">
        <v>0</v>
      </c>
      <c r="AN283" s="16">
        <v>4.5248868778280504E-3</v>
      </c>
      <c r="AO283" s="16">
        <v>0</v>
      </c>
      <c r="AP283" s="16">
        <v>0</v>
      </c>
      <c r="AQ283" s="16">
        <v>0</v>
      </c>
      <c r="AR283" s="16">
        <v>0</v>
      </c>
      <c r="AS283" s="16">
        <v>0</v>
      </c>
      <c r="AT283" s="16">
        <v>0</v>
      </c>
      <c r="AU283" s="16">
        <v>0</v>
      </c>
      <c r="AV283" s="16">
        <v>0</v>
      </c>
      <c r="AW283" s="16">
        <v>0</v>
      </c>
    </row>
    <row r="284" spans="2:49" x14ac:dyDescent="0.35">
      <c r="B284" t="s">
        <v>308</v>
      </c>
      <c r="C284" s="16">
        <v>1.230012300123E-3</v>
      </c>
      <c r="D284" s="16">
        <v>0</v>
      </c>
      <c r="E284" s="16">
        <v>0</v>
      </c>
      <c r="F284" s="16">
        <v>0</v>
      </c>
      <c r="G284" s="16">
        <v>0</v>
      </c>
      <c r="H284" s="16">
        <v>0</v>
      </c>
      <c r="I284" s="16">
        <v>0</v>
      </c>
      <c r="J284" s="16">
        <v>0</v>
      </c>
      <c r="K284" s="16">
        <v>0</v>
      </c>
      <c r="L284" s="16">
        <v>1.2500000000000001E-2</v>
      </c>
      <c r="M284" s="16">
        <v>0</v>
      </c>
      <c r="N284" s="16">
        <v>0</v>
      </c>
      <c r="O284" s="16">
        <v>0</v>
      </c>
      <c r="P284" s="16"/>
      <c r="Q284" s="16">
        <v>1.45348837209302E-3</v>
      </c>
      <c r="R284" s="16"/>
      <c r="S284" s="16">
        <v>1.27064803049555E-3</v>
      </c>
      <c r="T284" s="16"/>
      <c r="U284" s="16">
        <v>1.6583747927031501E-3</v>
      </c>
      <c r="V284" s="16"/>
      <c r="W284" s="16">
        <v>8.1300813008130107E-3</v>
      </c>
      <c r="X284" s="16"/>
      <c r="Y284" s="16">
        <v>0</v>
      </c>
      <c r="Z284" s="16">
        <v>3.7878787878787902E-3</v>
      </c>
      <c r="AA284" s="16">
        <v>0</v>
      </c>
      <c r="AB284" s="16">
        <v>0</v>
      </c>
      <c r="AC284" s="16"/>
      <c r="AD284" s="16">
        <v>0</v>
      </c>
      <c r="AE284" s="16">
        <v>0</v>
      </c>
      <c r="AF284" s="16">
        <v>0</v>
      </c>
      <c r="AG284" s="16">
        <v>0</v>
      </c>
      <c r="AH284" s="16">
        <v>0</v>
      </c>
      <c r="AI284" s="16">
        <v>1.1904761904761901E-2</v>
      </c>
      <c r="AJ284" s="16">
        <v>0</v>
      </c>
      <c r="AK284" s="16"/>
      <c r="AL284" s="16">
        <v>0</v>
      </c>
      <c r="AM284" s="16">
        <v>0</v>
      </c>
      <c r="AN284" s="16">
        <v>4.5248868778280504E-3</v>
      </c>
      <c r="AO284" s="16">
        <v>0</v>
      </c>
      <c r="AP284" s="16">
        <v>0</v>
      </c>
      <c r="AQ284" s="16">
        <v>0</v>
      </c>
      <c r="AR284" s="16">
        <v>0</v>
      </c>
      <c r="AS284" s="16">
        <v>0</v>
      </c>
      <c r="AT284" s="16">
        <v>0</v>
      </c>
      <c r="AU284" s="16">
        <v>0</v>
      </c>
      <c r="AV284" s="16">
        <v>0</v>
      </c>
      <c r="AW284" s="16">
        <v>0</v>
      </c>
    </row>
    <row r="285" spans="2:49" x14ac:dyDescent="0.35">
      <c r="B285" t="s">
        <v>309</v>
      </c>
      <c r="C285" s="16">
        <v>1.230012300123E-3</v>
      </c>
      <c r="D285" s="16">
        <v>0</v>
      </c>
      <c r="E285" s="16">
        <v>0</v>
      </c>
      <c r="F285" s="16">
        <v>8.4033613445378096E-3</v>
      </c>
      <c r="G285" s="16">
        <v>0</v>
      </c>
      <c r="H285" s="16">
        <v>0</v>
      </c>
      <c r="I285" s="16">
        <v>0</v>
      </c>
      <c r="J285" s="16">
        <v>0</v>
      </c>
      <c r="K285" s="16">
        <v>0</v>
      </c>
      <c r="L285" s="16">
        <v>0</v>
      </c>
      <c r="M285" s="16">
        <v>0</v>
      </c>
      <c r="N285" s="16">
        <v>0</v>
      </c>
      <c r="O285" s="16">
        <v>0</v>
      </c>
      <c r="P285" s="16"/>
      <c r="Q285" s="16">
        <v>1.45348837209302E-3</v>
      </c>
      <c r="R285" s="16"/>
      <c r="S285" s="16">
        <v>1.27064803049555E-3</v>
      </c>
      <c r="T285" s="16"/>
      <c r="U285" s="16">
        <v>1.6583747927031501E-3</v>
      </c>
      <c r="V285" s="16"/>
      <c r="W285" s="16">
        <v>0</v>
      </c>
      <c r="X285" s="16"/>
      <c r="Y285" s="16">
        <v>0</v>
      </c>
      <c r="Z285" s="16">
        <v>3.7878787878787902E-3</v>
      </c>
      <c r="AA285" s="16">
        <v>0</v>
      </c>
      <c r="AB285" s="16">
        <v>0</v>
      </c>
      <c r="AC285" s="16"/>
      <c r="AD285" s="16">
        <v>0</v>
      </c>
      <c r="AE285" s="16">
        <v>0</v>
      </c>
      <c r="AF285" s="16">
        <v>0</v>
      </c>
      <c r="AG285" s="16">
        <v>0</v>
      </c>
      <c r="AH285" s="16">
        <v>0</v>
      </c>
      <c r="AI285" s="16">
        <v>0</v>
      </c>
      <c r="AJ285" s="16">
        <v>1.0869565217391301E-2</v>
      </c>
      <c r="AK285" s="16"/>
      <c r="AL285" s="16">
        <v>0</v>
      </c>
      <c r="AM285" s="16">
        <v>0</v>
      </c>
      <c r="AN285" s="16">
        <v>4.5248868778280504E-3</v>
      </c>
      <c r="AO285" s="16">
        <v>0</v>
      </c>
      <c r="AP285" s="16">
        <v>0</v>
      </c>
      <c r="AQ285" s="16">
        <v>0</v>
      </c>
      <c r="AR285" s="16">
        <v>0</v>
      </c>
      <c r="AS285" s="16">
        <v>0</v>
      </c>
      <c r="AT285" s="16">
        <v>0</v>
      </c>
      <c r="AU285" s="16">
        <v>0</v>
      </c>
      <c r="AV285" s="16">
        <v>0</v>
      </c>
      <c r="AW285" s="16">
        <v>0</v>
      </c>
    </row>
    <row r="286" spans="2:49" x14ac:dyDescent="0.35">
      <c r="B286" t="s">
        <v>310</v>
      </c>
      <c r="C286" s="16">
        <v>1.230012300123E-3</v>
      </c>
      <c r="D286" s="16">
        <v>0</v>
      </c>
      <c r="E286" s="16">
        <v>0</v>
      </c>
      <c r="F286" s="16">
        <v>0</v>
      </c>
      <c r="G286" s="16">
        <v>0</v>
      </c>
      <c r="H286" s="16">
        <v>0</v>
      </c>
      <c r="I286" s="16">
        <v>1.5151515151515201E-2</v>
      </c>
      <c r="J286" s="16">
        <v>0</v>
      </c>
      <c r="K286" s="16">
        <v>0</v>
      </c>
      <c r="L286" s="16">
        <v>0</v>
      </c>
      <c r="M286" s="16">
        <v>0</v>
      </c>
      <c r="N286" s="16">
        <v>0</v>
      </c>
      <c r="O286" s="16">
        <v>0</v>
      </c>
      <c r="P286" s="16"/>
      <c r="Q286" s="16">
        <v>1.45348837209302E-3</v>
      </c>
      <c r="R286" s="16"/>
      <c r="S286" s="16">
        <v>1.27064803049555E-3</v>
      </c>
      <c r="T286" s="16"/>
      <c r="U286" s="16">
        <v>0</v>
      </c>
      <c r="V286" s="16"/>
      <c r="W286" s="16">
        <v>8.1300813008130107E-3</v>
      </c>
      <c r="X286" s="16"/>
      <c r="Y286" s="16">
        <v>0</v>
      </c>
      <c r="Z286" s="16">
        <v>3.7878787878787902E-3</v>
      </c>
      <c r="AA286" s="16">
        <v>0</v>
      </c>
      <c r="AB286" s="16">
        <v>0</v>
      </c>
      <c r="AC286" s="16"/>
      <c r="AD286" s="16">
        <v>0</v>
      </c>
      <c r="AE286" s="16">
        <v>0</v>
      </c>
      <c r="AF286" s="16">
        <v>0</v>
      </c>
      <c r="AG286" s="16">
        <v>0</v>
      </c>
      <c r="AH286" s="16">
        <v>0</v>
      </c>
      <c r="AI286" s="16">
        <v>0</v>
      </c>
      <c r="AJ286" s="16">
        <v>1.0869565217391301E-2</v>
      </c>
      <c r="AK286" s="16"/>
      <c r="AL286" s="16">
        <v>0</v>
      </c>
      <c r="AM286" s="16">
        <v>0</v>
      </c>
      <c r="AN286" s="16">
        <v>4.5248868778280504E-3</v>
      </c>
      <c r="AO286" s="16">
        <v>0</v>
      </c>
      <c r="AP286" s="16">
        <v>0</v>
      </c>
      <c r="AQ286" s="16">
        <v>0</v>
      </c>
      <c r="AR286" s="16">
        <v>0</v>
      </c>
      <c r="AS286" s="16">
        <v>0</v>
      </c>
      <c r="AT286" s="16">
        <v>0</v>
      </c>
      <c r="AU286" s="16">
        <v>0</v>
      </c>
      <c r="AV286" s="16">
        <v>0</v>
      </c>
      <c r="AW286" s="16">
        <v>0</v>
      </c>
    </row>
    <row r="287" spans="2:49" x14ac:dyDescent="0.35">
      <c r="B287" t="s">
        <v>311</v>
      </c>
      <c r="C287" s="16">
        <v>1.230012300123E-3</v>
      </c>
      <c r="D287" s="16">
        <v>0</v>
      </c>
      <c r="E287" s="16">
        <v>0</v>
      </c>
      <c r="F287" s="16">
        <v>8.4033613445378096E-3</v>
      </c>
      <c r="G287" s="16">
        <v>0</v>
      </c>
      <c r="H287" s="16">
        <v>0</v>
      </c>
      <c r="I287" s="16">
        <v>0</v>
      </c>
      <c r="J287" s="16">
        <v>0</v>
      </c>
      <c r="K287" s="16">
        <v>0</v>
      </c>
      <c r="L287" s="16">
        <v>0</v>
      </c>
      <c r="M287" s="16">
        <v>0</v>
      </c>
      <c r="N287" s="16">
        <v>0</v>
      </c>
      <c r="O287" s="16">
        <v>0</v>
      </c>
      <c r="P287" s="16"/>
      <c r="Q287" s="16">
        <v>1.45348837209302E-3</v>
      </c>
      <c r="R287" s="16"/>
      <c r="S287" s="16">
        <v>1.27064803049555E-3</v>
      </c>
      <c r="T287" s="16"/>
      <c r="U287" s="16">
        <v>0</v>
      </c>
      <c r="V287" s="16"/>
      <c r="W287" s="16">
        <v>8.1300813008130107E-3</v>
      </c>
      <c r="X287" s="16"/>
      <c r="Y287" s="16">
        <v>1.9841269841269801E-3</v>
      </c>
      <c r="Z287" s="16">
        <v>0</v>
      </c>
      <c r="AA287" s="16">
        <v>0</v>
      </c>
      <c r="AB287" s="16">
        <v>0</v>
      </c>
      <c r="AC287" s="16"/>
      <c r="AD287" s="16">
        <v>6.8493150684931503E-3</v>
      </c>
      <c r="AE287" s="16">
        <v>0</v>
      </c>
      <c r="AF287" s="16">
        <v>0</v>
      </c>
      <c r="AG287" s="16">
        <v>0</v>
      </c>
      <c r="AH287" s="16">
        <v>0</v>
      </c>
      <c r="AI287" s="16">
        <v>0</v>
      </c>
      <c r="AJ287" s="16">
        <v>0</v>
      </c>
      <c r="AK287" s="16"/>
      <c r="AL287" s="16">
        <v>0</v>
      </c>
      <c r="AM287" s="16">
        <v>0</v>
      </c>
      <c r="AN287" s="16">
        <v>4.5248868778280504E-3</v>
      </c>
      <c r="AO287" s="16">
        <v>0</v>
      </c>
      <c r="AP287" s="16">
        <v>0</v>
      </c>
      <c r="AQ287" s="16">
        <v>0</v>
      </c>
      <c r="AR287" s="16">
        <v>0</v>
      </c>
      <c r="AS287" s="16">
        <v>0</v>
      </c>
      <c r="AT287" s="16">
        <v>0</v>
      </c>
      <c r="AU287" s="16">
        <v>0</v>
      </c>
      <c r="AV287" s="16">
        <v>0</v>
      </c>
      <c r="AW287" s="16">
        <v>0</v>
      </c>
    </row>
    <row r="288" spans="2:49" x14ac:dyDescent="0.35">
      <c r="B288" t="s">
        <v>312</v>
      </c>
      <c r="C288" s="16">
        <v>1.230012300123E-3</v>
      </c>
      <c r="D288" s="16">
        <v>0</v>
      </c>
      <c r="E288" s="16">
        <v>7.4626865671641798E-3</v>
      </c>
      <c r="F288" s="16">
        <v>0</v>
      </c>
      <c r="G288" s="16">
        <v>0</v>
      </c>
      <c r="H288" s="16">
        <v>0</v>
      </c>
      <c r="I288" s="16">
        <v>0</v>
      </c>
      <c r="J288" s="16">
        <v>0</v>
      </c>
      <c r="K288" s="16">
        <v>0</v>
      </c>
      <c r="L288" s="16">
        <v>0</v>
      </c>
      <c r="M288" s="16">
        <v>0</v>
      </c>
      <c r="N288" s="16">
        <v>0</v>
      </c>
      <c r="O288" s="16">
        <v>0</v>
      </c>
      <c r="P288" s="16"/>
      <c r="Q288" s="16">
        <v>1.45348837209302E-3</v>
      </c>
      <c r="R288" s="16"/>
      <c r="S288" s="16">
        <v>1.27064803049555E-3</v>
      </c>
      <c r="T288" s="16"/>
      <c r="U288" s="16">
        <v>0</v>
      </c>
      <c r="V288" s="16"/>
      <c r="W288" s="16">
        <v>0</v>
      </c>
      <c r="X288" s="16"/>
      <c r="Y288" s="16">
        <v>1.9841269841269801E-3</v>
      </c>
      <c r="Z288" s="16">
        <v>0</v>
      </c>
      <c r="AA288" s="16">
        <v>0</v>
      </c>
      <c r="AB288" s="16">
        <v>0</v>
      </c>
      <c r="AC288" s="16"/>
      <c r="AD288" s="16">
        <v>6.8493150684931503E-3</v>
      </c>
      <c r="AE288" s="16">
        <v>0</v>
      </c>
      <c r="AF288" s="16">
        <v>0</v>
      </c>
      <c r="AG288" s="16">
        <v>0</v>
      </c>
      <c r="AH288" s="16">
        <v>0</v>
      </c>
      <c r="AI288" s="16">
        <v>0</v>
      </c>
      <c r="AJ288" s="16">
        <v>0</v>
      </c>
      <c r="AK288" s="16"/>
      <c r="AL288" s="16">
        <v>0</v>
      </c>
      <c r="AM288" s="16">
        <v>0</v>
      </c>
      <c r="AN288" s="16">
        <v>0</v>
      </c>
      <c r="AO288" s="16">
        <v>0</v>
      </c>
      <c r="AP288" s="16">
        <v>0</v>
      </c>
      <c r="AQ288" s="16">
        <v>0</v>
      </c>
      <c r="AR288" s="16">
        <v>0</v>
      </c>
      <c r="AS288" s="16">
        <v>0</v>
      </c>
      <c r="AT288" s="16">
        <v>1.20481927710843E-2</v>
      </c>
      <c r="AU288" s="16">
        <v>0</v>
      </c>
      <c r="AV288" s="16">
        <v>0</v>
      </c>
      <c r="AW288" s="16">
        <v>0</v>
      </c>
    </row>
    <row r="289" spans="2:49" x14ac:dyDescent="0.35">
      <c r="B289" t="s">
        <v>313</v>
      </c>
      <c r="C289" s="16">
        <v>1.230012300123E-3</v>
      </c>
      <c r="D289" s="16">
        <v>0</v>
      </c>
      <c r="E289" s="16">
        <v>0</v>
      </c>
      <c r="F289" s="16">
        <v>0</v>
      </c>
      <c r="G289" s="16">
        <v>0</v>
      </c>
      <c r="H289" s="16">
        <v>0</v>
      </c>
      <c r="I289" s="16">
        <v>0</v>
      </c>
      <c r="J289" s="16">
        <v>0</v>
      </c>
      <c r="K289" s="16">
        <v>0</v>
      </c>
      <c r="L289" s="16">
        <v>0</v>
      </c>
      <c r="M289" s="16">
        <v>0</v>
      </c>
      <c r="N289" s="16">
        <v>3.03030303030303E-2</v>
      </c>
      <c r="O289" s="16">
        <v>0</v>
      </c>
      <c r="P289" s="16"/>
      <c r="Q289" s="16">
        <v>1.45348837209302E-3</v>
      </c>
      <c r="R289" s="16"/>
      <c r="S289" s="16">
        <v>1.27064803049555E-3</v>
      </c>
      <c r="T289" s="16"/>
      <c r="U289" s="16">
        <v>0</v>
      </c>
      <c r="V289" s="16"/>
      <c r="W289" s="16">
        <v>8.1300813008130107E-3</v>
      </c>
      <c r="X289" s="16"/>
      <c r="Y289" s="16">
        <v>1.9841269841269801E-3</v>
      </c>
      <c r="Z289" s="16">
        <v>0</v>
      </c>
      <c r="AA289" s="16">
        <v>0</v>
      </c>
      <c r="AB289" s="16">
        <v>0</v>
      </c>
      <c r="AC289" s="16"/>
      <c r="AD289" s="16">
        <v>6.8493150684931503E-3</v>
      </c>
      <c r="AE289" s="16">
        <v>0</v>
      </c>
      <c r="AF289" s="16">
        <v>0</v>
      </c>
      <c r="AG289" s="16">
        <v>0</v>
      </c>
      <c r="AH289" s="16">
        <v>0</v>
      </c>
      <c r="AI289" s="16">
        <v>0</v>
      </c>
      <c r="AJ289" s="16">
        <v>0</v>
      </c>
      <c r="AK289" s="16"/>
      <c r="AL289" s="16">
        <v>0</v>
      </c>
      <c r="AM289" s="16">
        <v>0</v>
      </c>
      <c r="AN289" s="16">
        <v>0</v>
      </c>
      <c r="AO289" s="16">
        <v>0</v>
      </c>
      <c r="AP289" s="16">
        <v>0</v>
      </c>
      <c r="AQ289" s="16">
        <v>0</v>
      </c>
      <c r="AR289" s="16">
        <v>0</v>
      </c>
      <c r="AS289" s="16">
        <v>0</v>
      </c>
      <c r="AT289" s="16">
        <v>1.20481927710843E-2</v>
      </c>
      <c r="AU289" s="16">
        <v>0</v>
      </c>
      <c r="AV289" s="16">
        <v>0</v>
      </c>
      <c r="AW289" s="16">
        <v>0</v>
      </c>
    </row>
    <row r="290" spans="2:49" x14ac:dyDescent="0.35">
      <c r="B290" t="s">
        <v>314</v>
      </c>
      <c r="C290" s="16">
        <v>1.230012300123E-3</v>
      </c>
      <c r="D290" s="16">
        <v>0</v>
      </c>
      <c r="E290" s="16">
        <v>0</v>
      </c>
      <c r="F290" s="16">
        <v>8.4033613445378096E-3</v>
      </c>
      <c r="G290" s="16">
        <v>0</v>
      </c>
      <c r="H290" s="16">
        <v>0</v>
      </c>
      <c r="I290" s="16">
        <v>0</v>
      </c>
      <c r="J290" s="16">
        <v>0</v>
      </c>
      <c r="K290" s="16">
        <v>0</v>
      </c>
      <c r="L290" s="16">
        <v>0</v>
      </c>
      <c r="M290" s="16">
        <v>0</v>
      </c>
      <c r="N290" s="16">
        <v>0</v>
      </c>
      <c r="O290" s="16">
        <v>0</v>
      </c>
      <c r="P290" s="16"/>
      <c r="Q290" s="16">
        <v>1.45348837209302E-3</v>
      </c>
      <c r="R290" s="16"/>
      <c r="S290" s="16">
        <v>1.27064803049555E-3</v>
      </c>
      <c r="T290" s="16"/>
      <c r="U290" s="16">
        <v>0</v>
      </c>
      <c r="V290" s="16"/>
      <c r="W290" s="16">
        <v>0</v>
      </c>
      <c r="X290" s="16"/>
      <c r="Y290" s="16">
        <v>1.9841269841269801E-3</v>
      </c>
      <c r="Z290" s="16">
        <v>0</v>
      </c>
      <c r="AA290" s="16">
        <v>0</v>
      </c>
      <c r="AB290" s="16">
        <v>0</v>
      </c>
      <c r="AC290" s="16"/>
      <c r="AD290" s="16">
        <v>6.8493150684931503E-3</v>
      </c>
      <c r="AE290" s="16">
        <v>0</v>
      </c>
      <c r="AF290" s="16">
        <v>0</v>
      </c>
      <c r="AG290" s="16">
        <v>0</v>
      </c>
      <c r="AH290" s="16">
        <v>0</v>
      </c>
      <c r="AI290" s="16">
        <v>0</v>
      </c>
      <c r="AJ290" s="16">
        <v>0</v>
      </c>
      <c r="AK290" s="16"/>
      <c r="AL290" s="16">
        <v>0</v>
      </c>
      <c r="AM290" s="16">
        <v>0</v>
      </c>
      <c r="AN290" s="16">
        <v>0</v>
      </c>
      <c r="AO290" s="16">
        <v>0</v>
      </c>
      <c r="AP290" s="16">
        <v>0</v>
      </c>
      <c r="AQ290" s="16">
        <v>0</v>
      </c>
      <c r="AR290" s="16">
        <v>0</v>
      </c>
      <c r="AS290" s="16">
        <v>0</v>
      </c>
      <c r="AT290" s="16">
        <v>1.20481927710843E-2</v>
      </c>
      <c r="AU290" s="16">
        <v>0</v>
      </c>
      <c r="AV290" s="16">
        <v>0</v>
      </c>
      <c r="AW290" s="16">
        <v>0</v>
      </c>
    </row>
    <row r="291" spans="2:49" x14ac:dyDescent="0.35">
      <c r="B291" t="s">
        <v>315</v>
      </c>
      <c r="C291" s="16">
        <v>1.230012300123E-3</v>
      </c>
      <c r="D291" s="16">
        <v>1.21951219512195E-2</v>
      </c>
      <c r="E291" s="16">
        <v>0</v>
      </c>
      <c r="F291" s="16">
        <v>0</v>
      </c>
      <c r="G291" s="16">
        <v>0</v>
      </c>
      <c r="H291" s="16">
        <v>0</v>
      </c>
      <c r="I291" s="16">
        <v>0</v>
      </c>
      <c r="J291" s="16">
        <v>0</v>
      </c>
      <c r="K291" s="16">
        <v>0</v>
      </c>
      <c r="L291" s="16">
        <v>0</v>
      </c>
      <c r="M291" s="16">
        <v>0</v>
      </c>
      <c r="N291" s="16">
        <v>0</v>
      </c>
      <c r="O291" s="16">
        <v>0</v>
      </c>
      <c r="P291" s="16"/>
      <c r="Q291" s="16">
        <v>1.45348837209302E-3</v>
      </c>
      <c r="R291" s="16"/>
      <c r="S291" s="16">
        <v>1.27064803049555E-3</v>
      </c>
      <c r="T291" s="16"/>
      <c r="U291" s="16">
        <v>0</v>
      </c>
      <c r="V291" s="16"/>
      <c r="W291" s="16">
        <v>0</v>
      </c>
      <c r="X291" s="16"/>
      <c r="Y291" s="16">
        <v>1.9841269841269801E-3</v>
      </c>
      <c r="Z291" s="16">
        <v>0</v>
      </c>
      <c r="AA291" s="16">
        <v>0</v>
      </c>
      <c r="AB291" s="16">
        <v>0</v>
      </c>
      <c r="AC291" s="16"/>
      <c r="AD291" s="16">
        <v>6.8493150684931503E-3</v>
      </c>
      <c r="AE291" s="16">
        <v>0</v>
      </c>
      <c r="AF291" s="16">
        <v>0</v>
      </c>
      <c r="AG291" s="16">
        <v>0</v>
      </c>
      <c r="AH291" s="16">
        <v>0</v>
      </c>
      <c r="AI291" s="16">
        <v>0</v>
      </c>
      <c r="AJ291" s="16">
        <v>0</v>
      </c>
      <c r="AK291" s="16"/>
      <c r="AL291" s="16">
        <v>0</v>
      </c>
      <c r="AM291" s="16">
        <v>0</v>
      </c>
      <c r="AN291" s="16">
        <v>0</v>
      </c>
      <c r="AO291" s="16">
        <v>0</v>
      </c>
      <c r="AP291" s="16">
        <v>0</v>
      </c>
      <c r="AQ291" s="16">
        <v>0</v>
      </c>
      <c r="AR291" s="16">
        <v>0</v>
      </c>
      <c r="AS291" s="16">
        <v>0</v>
      </c>
      <c r="AT291" s="16">
        <v>1.20481927710843E-2</v>
      </c>
      <c r="AU291" s="16">
        <v>0</v>
      </c>
      <c r="AV291" s="16">
        <v>0</v>
      </c>
      <c r="AW291" s="16">
        <v>0</v>
      </c>
    </row>
    <row r="292" spans="2:49" x14ac:dyDescent="0.35">
      <c r="B292" t="s">
        <v>316</v>
      </c>
      <c r="C292" s="16">
        <v>1.230012300123E-3</v>
      </c>
      <c r="D292" s="16">
        <v>0</v>
      </c>
      <c r="E292" s="16">
        <v>0</v>
      </c>
      <c r="F292" s="16">
        <v>8.4033613445378096E-3</v>
      </c>
      <c r="G292" s="16">
        <v>0</v>
      </c>
      <c r="H292" s="16">
        <v>0</v>
      </c>
      <c r="I292" s="16">
        <v>0</v>
      </c>
      <c r="J292" s="16">
        <v>0</v>
      </c>
      <c r="K292" s="16">
        <v>0</v>
      </c>
      <c r="L292" s="16">
        <v>0</v>
      </c>
      <c r="M292" s="16">
        <v>0</v>
      </c>
      <c r="N292" s="16">
        <v>0</v>
      </c>
      <c r="O292" s="16">
        <v>0</v>
      </c>
      <c r="P292" s="16"/>
      <c r="Q292" s="16">
        <v>1.45348837209302E-3</v>
      </c>
      <c r="R292" s="16"/>
      <c r="S292" s="16">
        <v>1.27064803049555E-3</v>
      </c>
      <c r="T292" s="16"/>
      <c r="U292" s="16">
        <v>0</v>
      </c>
      <c r="V292" s="16"/>
      <c r="W292" s="16">
        <v>0</v>
      </c>
      <c r="X292" s="16"/>
      <c r="Y292" s="16">
        <v>1.9841269841269801E-3</v>
      </c>
      <c r="Z292" s="16">
        <v>0</v>
      </c>
      <c r="AA292" s="16">
        <v>0</v>
      </c>
      <c r="AB292" s="16">
        <v>0</v>
      </c>
      <c r="AC292" s="16"/>
      <c r="AD292" s="16">
        <v>6.8493150684931503E-3</v>
      </c>
      <c r="AE292" s="16">
        <v>0</v>
      </c>
      <c r="AF292" s="16">
        <v>0</v>
      </c>
      <c r="AG292" s="16">
        <v>0</v>
      </c>
      <c r="AH292" s="16">
        <v>0</v>
      </c>
      <c r="AI292" s="16">
        <v>0</v>
      </c>
      <c r="AJ292" s="16">
        <v>0</v>
      </c>
      <c r="AK292" s="16"/>
      <c r="AL292" s="16">
        <v>0</v>
      </c>
      <c r="AM292" s="16">
        <v>0</v>
      </c>
      <c r="AN292" s="16">
        <v>0</v>
      </c>
      <c r="AO292" s="16">
        <v>0</v>
      </c>
      <c r="AP292" s="16">
        <v>0</v>
      </c>
      <c r="AQ292" s="16">
        <v>0</v>
      </c>
      <c r="AR292" s="16">
        <v>0</v>
      </c>
      <c r="AS292" s="16">
        <v>0</v>
      </c>
      <c r="AT292" s="16">
        <v>1.20481927710843E-2</v>
      </c>
      <c r="AU292" s="16">
        <v>0</v>
      </c>
      <c r="AV292" s="16">
        <v>0</v>
      </c>
      <c r="AW292" s="16">
        <v>0</v>
      </c>
    </row>
    <row r="293" spans="2:49" x14ac:dyDescent="0.35">
      <c r="B293" t="s">
        <v>317</v>
      </c>
      <c r="C293" s="16">
        <v>1.230012300123E-3</v>
      </c>
      <c r="D293" s="16">
        <v>0</v>
      </c>
      <c r="E293" s="16">
        <v>0</v>
      </c>
      <c r="F293" s="16">
        <v>0</v>
      </c>
      <c r="G293" s="16">
        <v>1.6666666666666701E-2</v>
      </c>
      <c r="H293" s="16">
        <v>0</v>
      </c>
      <c r="I293" s="16">
        <v>0</v>
      </c>
      <c r="J293" s="16">
        <v>0</v>
      </c>
      <c r="K293" s="16">
        <v>0</v>
      </c>
      <c r="L293" s="16">
        <v>0</v>
      </c>
      <c r="M293" s="16">
        <v>0</v>
      </c>
      <c r="N293" s="16">
        <v>0</v>
      </c>
      <c r="O293" s="16">
        <v>0</v>
      </c>
      <c r="P293" s="16"/>
      <c r="Q293" s="16">
        <v>1.45348837209302E-3</v>
      </c>
      <c r="R293" s="16"/>
      <c r="S293" s="16">
        <v>1.27064803049555E-3</v>
      </c>
      <c r="T293" s="16"/>
      <c r="U293" s="16">
        <v>0</v>
      </c>
      <c r="V293" s="16"/>
      <c r="W293" s="16">
        <v>0</v>
      </c>
      <c r="X293" s="16"/>
      <c r="Y293" s="16">
        <v>1.9841269841269801E-3</v>
      </c>
      <c r="Z293" s="16">
        <v>0</v>
      </c>
      <c r="AA293" s="16">
        <v>0</v>
      </c>
      <c r="AB293" s="16">
        <v>0</v>
      </c>
      <c r="AC293" s="16"/>
      <c r="AD293" s="16">
        <v>6.8493150684931503E-3</v>
      </c>
      <c r="AE293" s="16">
        <v>0</v>
      </c>
      <c r="AF293" s="16">
        <v>0</v>
      </c>
      <c r="AG293" s="16">
        <v>0</v>
      </c>
      <c r="AH293" s="16">
        <v>0</v>
      </c>
      <c r="AI293" s="16">
        <v>0</v>
      </c>
      <c r="AJ293" s="16">
        <v>0</v>
      </c>
      <c r="AK293" s="16"/>
      <c r="AL293" s="16">
        <v>0</v>
      </c>
      <c r="AM293" s="16">
        <v>0</v>
      </c>
      <c r="AN293" s="16">
        <v>0</v>
      </c>
      <c r="AO293" s="16">
        <v>0</v>
      </c>
      <c r="AP293" s="16">
        <v>0</v>
      </c>
      <c r="AQ293" s="16">
        <v>0</v>
      </c>
      <c r="AR293" s="16">
        <v>0</v>
      </c>
      <c r="AS293" s="16">
        <v>0</v>
      </c>
      <c r="AT293" s="16">
        <v>1.20481927710843E-2</v>
      </c>
      <c r="AU293" s="16">
        <v>0</v>
      </c>
      <c r="AV293" s="16">
        <v>0</v>
      </c>
      <c r="AW293" s="16">
        <v>0</v>
      </c>
    </row>
    <row r="294" spans="2:49" x14ac:dyDescent="0.35">
      <c r="B294" t="s">
        <v>318</v>
      </c>
      <c r="C294" s="16">
        <v>1.230012300123E-3</v>
      </c>
      <c r="D294" s="16">
        <v>0</v>
      </c>
      <c r="E294" s="16">
        <v>0</v>
      </c>
      <c r="F294" s="16">
        <v>0</v>
      </c>
      <c r="G294" s="16">
        <v>0</v>
      </c>
      <c r="H294" s="16">
        <v>0</v>
      </c>
      <c r="I294" s="16">
        <v>1.5151515151515201E-2</v>
      </c>
      <c r="J294" s="16">
        <v>0</v>
      </c>
      <c r="K294" s="16">
        <v>0</v>
      </c>
      <c r="L294" s="16">
        <v>0</v>
      </c>
      <c r="M294" s="16">
        <v>0</v>
      </c>
      <c r="N294" s="16">
        <v>0</v>
      </c>
      <c r="O294" s="16">
        <v>0</v>
      </c>
      <c r="P294" s="16"/>
      <c r="Q294" s="16">
        <v>1.45348837209302E-3</v>
      </c>
      <c r="R294" s="16"/>
      <c r="S294" s="16">
        <v>1.27064803049555E-3</v>
      </c>
      <c r="T294" s="16"/>
      <c r="U294" s="16">
        <v>0</v>
      </c>
      <c r="V294" s="16"/>
      <c r="W294" s="16">
        <v>0</v>
      </c>
      <c r="X294" s="16"/>
      <c r="Y294" s="16">
        <v>1.9841269841269801E-3</v>
      </c>
      <c r="Z294" s="16">
        <v>0</v>
      </c>
      <c r="AA294" s="16">
        <v>0</v>
      </c>
      <c r="AB294" s="16">
        <v>0</v>
      </c>
      <c r="AC294" s="16"/>
      <c r="AD294" s="16">
        <v>0</v>
      </c>
      <c r="AE294" s="16">
        <v>1.1111111111111099E-2</v>
      </c>
      <c r="AF294" s="16">
        <v>0</v>
      </c>
      <c r="AG294" s="16">
        <v>0</v>
      </c>
      <c r="AH294" s="16">
        <v>0</v>
      </c>
      <c r="AI294" s="16">
        <v>0</v>
      </c>
      <c r="AJ294" s="16">
        <v>0</v>
      </c>
      <c r="AK294" s="16"/>
      <c r="AL294" s="16">
        <v>0</v>
      </c>
      <c r="AM294" s="16">
        <v>0</v>
      </c>
      <c r="AN294" s="16">
        <v>0</v>
      </c>
      <c r="AO294" s="16">
        <v>0</v>
      </c>
      <c r="AP294" s="16">
        <v>0</v>
      </c>
      <c r="AQ294" s="16">
        <v>0</v>
      </c>
      <c r="AR294" s="16">
        <v>0</v>
      </c>
      <c r="AS294" s="16">
        <v>0</v>
      </c>
      <c r="AT294" s="16">
        <v>1.20481927710843E-2</v>
      </c>
      <c r="AU294" s="16">
        <v>0</v>
      </c>
      <c r="AV294" s="16">
        <v>0</v>
      </c>
      <c r="AW294" s="16">
        <v>0</v>
      </c>
    </row>
    <row r="295" spans="2:49" x14ac:dyDescent="0.35">
      <c r="B295" t="s">
        <v>319</v>
      </c>
      <c r="C295" s="16">
        <v>1.230012300123E-3</v>
      </c>
      <c r="D295" s="16">
        <v>0</v>
      </c>
      <c r="E295" s="16">
        <v>0</v>
      </c>
      <c r="F295" s="16">
        <v>0</v>
      </c>
      <c r="G295" s="16">
        <v>0</v>
      </c>
      <c r="H295" s="16">
        <v>0</v>
      </c>
      <c r="I295" s="16">
        <v>0</v>
      </c>
      <c r="J295" s="16">
        <v>0</v>
      </c>
      <c r="K295" s="16">
        <v>0</v>
      </c>
      <c r="L295" s="16">
        <v>1.2500000000000001E-2</v>
      </c>
      <c r="M295" s="16">
        <v>0</v>
      </c>
      <c r="N295" s="16">
        <v>0</v>
      </c>
      <c r="O295" s="16">
        <v>0</v>
      </c>
      <c r="P295" s="16"/>
      <c r="Q295" s="16">
        <v>1.45348837209302E-3</v>
      </c>
      <c r="R295" s="16"/>
      <c r="S295" s="16">
        <v>1.27064803049555E-3</v>
      </c>
      <c r="T295" s="16"/>
      <c r="U295" s="16">
        <v>0</v>
      </c>
      <c r="V295" s="16"/>
      <c r="W295" s="16">
        <v>0</v>
      </c>
      <c r="X295" s="16"/>
      <c r="Y295" s="16">
        <v>1.9841269841269801E-3</v>
      </c>
      <c r="Z295" s="16">
        <v>0</v>
      </c>
      <c r="AA295" s="16">
        <v>0</v>
      </c>
      <c r="AB295" s="16">
        <v>0</v>
      </c>
      <c r="AC295" s="16"/>
      <c r="AD295" s="16">
        <v>0</v>
      </c>
      <c r="AE295" s="16">
        <v>1.1111111111111099E-2</v>
      </c>
      <c r="AF295" s="16">
        <v>0</v>
      </c>
      <c r="AG295" s="16">
        <v>0</v>
      </c>
      <c r="AH295" s="16">
        <v>0</v>
      </c>
      <c r="AI295" s="16">
        <v>0</v>
      </c>
      <c r="AJ295" s="16">
        <v>0</v>
      </c>
      <c r="AK295" s="16"/>
      <c r="AL295" s="16">
        <v>0</v>
      </c>
      <c r="AM295" s="16">
        <v>0</v>
      </c>
      <c r="AN295" s="16">
        <v>0</v>
      </c>
      <c r="AO295" s="16">
        <v>0</v>
      </c>
      <c r="AP295" s="16">
        <v>0</v>
      </c>
      <c r="AQ295" s="16">
        <v>0</v>
      </c>
      <c r="AR295" s="16">
        <v>0</v>
      </c>
      <c r="AS295" s="16">
        <v>0</v>
      </c>
      <c r="AT295" s="16">
        <v>1.20481927710843E-2</v>
      </c>
      <c r="AU295" s="16">
        <v>0</v>
      </c>
      <c r="AV295" s="16">
        <v>0</v>
      </c>
      <c r="AW295" s="16">
        <v>0</v>
      </c>
    </row>
    <row r="296" spans="2:49" x14ac:dyDescent="0.35">
      <c r="B296" t="s">
        <v>320</v>
      </c>
      <c r="C296" s="16">
        <v>1.230012300123E-3</v>
      </c>
      <c r="D296" s="16">
        <v>0</v>
      </c>
      <c r="E296" s="16">
        <v>0</v>
      </c>
      <c r="F296" s="16">
        <v>0</v>
      </c>
      <c r="G296" s="16">
        <v>0</v>
      </c>
      <c r="H296" s="16">
        <v>0</v>
      </c>
      <c r="I296" s="16">
        <v>0</v>
      </c>
      <c r="J296" s="16">
        <v>0</v>
      </c>
      <c r="K296" s="16">
        <v>0</v>
      </c>
      <c r="L296" s="16">
        <v>0</v>
      </c>
      <c r="M296" s="16">
        <v>0</v>
      </c>
      <c r="N296" s="16">
        <v>0</v>
      </c>
      <c r="O296" s="16">
        <v>6.25E-2</v>
      </c>
      <c r="P296" s="16"/>
      <c r="Q296" s="16">
        <v>1.45348837209302E-3</v>
      </c>
      <c r="R296" s="16"/>
      <c r="S296" s="16">
        <v>1.27064803049555E-3</v>
      </c>
      <c r="T296" s="16"/>
      <c r="U296" s="16">
        <v>0</v>
      </c>
      <c r="V296" s="16"/>
      <c r="W296" s="16">
        <v>0</v>
      </c>
      <c r="X296" s="16"/>
      <c r="Y296" s="16">
        <v>1.9841269841269801E-3</v>
      </c>
      <c r="Z296" s="16">
        <v>0</v>
      </c>
      <c r="AA296" s="16">
        <v>0</v>
      </c>
      <c r="AB296" s="16">
        <v>0</v>
      </c>
      <c r="AC296" s="16"/>
      <c r="AD296" s="16">
        <v>0</v>
      </c>
      <c r="AE296" s="16">
        <v>1.1111111111111099E-2</v>
      </c>
      <c r="AF296" s="16">
        <v>0</v>
      </c>
      <c r="AG296" s="16">
        <v>0</v>
      </c>
      <c r="AH296" s="16">
        <v>0</v>
      </c>
      <c r="AI296" s="16">
        <v>0</v>
      </c>
      <c r="AJ296" s="16">
        <v>0</v>
      </c>
      <c r="AK296" s="16"/>
      <c r="AL296" s="16">
        <v>0</v>
      </c>
      <c r="AM296" s="16">
        <v>0</v>
      </c>
      <c r="AN296" s="16">
        <v>0</v>
      </c>
      <c r="AO296" s="16">
        <v>0</v>
      </c>
      <c r="AP296" s="16">
        <v>0</v>
      </c>
      <c r="AQ296" s="16">
        <v>0</v>
      </c>
      <c r="AR296" s="16">
        <v>0</v>
      </c>
      <c r="AS296" s="16">
        <v>0</v>
      </c>
      <c r="AT296" s="16">
        <v>1.20481927710843E-2</v>
      </c>
      <c r="AU296" s="16">
        <v>0</v>
      </c>
      <c r="AV296" s="16">
        <v>0</v>
      </c>
      <c r="AW296" s="16">
        <v>0</v>
      </c>
    </row>
    <row r="297" spans="2:49" x14ac:dyDescent="0.35">
      <c r="B297" t="s">
        <v>321</v>
      </c>
      <c r="C297" s="16">
        <v>1.230012300123E-3</v>
      </c>
      <c r="D297" s="16">
        <v>0</v>
      </c>
      <c r="E297" s="16">
        <v>0</v>
      </c>
      <c r="F297" s="16">
        <v>0</v>
      </c>
      <c r="G297" s="16">
        <v>0</v>
      </c>
      <c r="H297" s="16">
        <v>0</v>
      </c>
      <c r="I297" s="16">
        <v>0</v>
      </c>
      <c r="J297" s="16">
        <v>0</v>
      </c>
      <c r="K297" s="16">
        <v>0</v>
      </c>
      <c r="L297" s="16">
        <v>0</v>
      </c>
      <c r="M297" s="16">
        <v>1.4084507042253501E-2</v>
      </c>
      <c r="N297" s="16">
        <v>0</v>
      </c>
      <c r="O297" s="16">
        <v>0</v>
      </c>
      <c r="P297" s="16"/>
      <c r="Q297" s="16">
        <v>1.45348837209302E-3</v>
      </c>
      <c r="R297" s="16"/>
      <c r="S297" s="16">
        <v>1.27064803049555E-3</v>
      </c>
      <c r="T297" s="16"/>
      <c r="U297" s="16">
        <v>0</v>
      </c>
      <c r="V297" s="16"/>
      <c r="W297" s="16">
        <v>0</v>
      </c>
      <c r="X297" s="16"/>
      <c r="Y297" s="16">
        <v>1.9841269841269801E-3</v>
      </c>
      <c r="Z297" s="16">
        <v>0</v>
      </c>
      <c r="AA297" s="16">
        <v>0</v>
      </c>
      <c r="AB297" s="16">
        <v>0</v>
      </c>
      <c r="AC297" s="16"/>
      <c r="AD297" s="16">
        <v>0</v>
      </c>
      <c r="AE297" s="16">
        <v>1.1111111111111099E-2</v>
      </c>
      <c r="AF297" s="16">
        <v>0</v>
      </c>
      <c r="AG297" s="16">
        <v>0</v>
      </c>
      <c r="AH297" s="16">
        <v>0</v>
      </c>
      <c r="AI297" s="16">
        <v>0</v>
      </c>
      <c r="AJ297" s="16">
        <v>0</v>
      </c>
      <c r="AK297" s="16"/>
      <c r="AL297" s="16">
        <v>0</v>
      </c>
      <c r="AM297" s="16">
        <v>0</v>
      </c>
      <c r="AN297" s="16">
        <v>0</v>
      </c>
      <c r="AO297" s="16">
        <v>0</v>
      </c>
      <c r="AP297" s="16">
        <v>0</v>
      </c>
      <c r="AQ297" s="16">
        <v>0</v>
      </c>
      <c r="AR297" s="16">
        <v>0</v>
      </c>
      <c r="AS297" s="16">
        <v>0</v>
      </c>
      <c r="AT297" s="16">
        <v>1.20481927710843E-2</v>
      </c>
      <c r="AU297" s="16">
        <v>0</v>
      </c>
      <c r="AV297" s="16">
        <v>0</v>
      </c>
      <c r="AW297" s="16">
        <v>0</v>
      </c>
    </row>
    <row r="298" spans="2:49" x14ac:dyDescent="0.35">
      <c r="B298" t="s">
        <v>322</v>
      </c>
      <c r="C298" s="16">
        <v>1.230012300123E-3</v>
      </c>
      <c r="D298" s="16">
        <v>0</v>
      </c>
      <c r="E298" s="16">
        <v>0</v>
      </c>
      <c r="F298" s="16">
        <v>0</v>
      </c>
      <c r="G298" s="16">
        <v>0</v>
      </c>
      <c r="H298" s="16">
        <v>0</v>
      </c>
      <c r="I298" s="16">
        <v>0</v>
      </c>
      <c r="J298" s="16">
        <v>0</v>
      </c>
      <c r="K298" s="16">
        <v>0</v>
      </c>
      <c r="L298" s="16">
        <v>0</v>
      </c>
      <c r="M298" s="16">
        <v>0</v>
      </c>
      <c r="N298" s="16">
        <v>0</v>
      </c>
      <c r="O298" s="16">
        <v>6.25E-2</v>
      </c>
      <c r="P298" s="16"/>
      <c r="Q298" s="16">
        <v>1.45348837209302E-3</v>
      </c>
      <c r="R298" s="16"/>
      <c r="S298" s="16">
        <v>1.27064803049555E-3</v>
      </c>
      <c r="T298" s="16"/>
      <c r="U298" s="16">
        <v>0</v>
      </c>
      <c r="V298" s="16"/>
      <c r="W298" s="16">
        <v>0</v>
      </c>
      <c r="X298" s="16"/>
      <c r="Y298" s="16">
        <v>1.9841269841269801E-3</v>
      </c>
      <c r="Z298" s="16">
        <v>0</v>
      </c>
      <c r="AA298" s="16">
        <v>0</v>
      </c>
      <c r="AB298" s="16">
        <v>0</v>
      </c>
      <c r="AC298" s="16"/>
      <c r="AD298" s="16">
        <v>0</v>
      </c>
      <c r="AE298" s="16">
        <v>1.1111111111111099E-2</v>
      </c>
      <c r="AF298" s="16">
        <v>0</v>
      </c>
      <c r="AG298" s="16">
        <v>0</v>
      </c>
      <c r="AH298" s="16">
        <v>0</v>
      </c>
      <c r="AI298" s="16">
        <v>0</v>
      </c>
      <c r="AJ298" s="16">
        <v>0</v>
      </c>
      <c r="AK298" s="16"/>
      <c r="AL298" s="16">
        <v>0</v>
      </c>
      <c r="AM298" s="16">
        <v>0</v>
      </c>
      <c r="AN298" s="16">
        <v>0</v>
      </c>
      <c r="AO298" s="16">
        <v>0</v>
      </c>
      <c r="AP298" s="16">
        <v>0</v>
      </c>
      <c r="AQ298" s="16">
        <v>0</v>
      </c>
      <c r="AR298" s="16">
        <v>0</v>
      </c>
      <c r="AS298" s="16">
        <v>0</v>
      </c>
      <c r="AT298" s="16">
        <v>1.20481927710843E-2</v>
      </c>
      <c r="AU298" s="16">
        <v>0</v>
      </c>
      <c r="AV298" s="16">
        <v>0</v>
      </c>
      <c r="AW298" s="16">
        <v>0</v>
      </c>
    </row>
    <row r="299" spans="2:49" x14ac:dyDescent="0.35">
      <c r="B299" t="s">
        <v>323</v>
      </c>
      <c r="C299" s="16">
        <v>1.230012300123E-3</v>
      </c>
      <c r="D299" s="16">
        <v>0</v>
      </c>
      <c r="E299" s="16">
        <v>0</v>
      </c>
      <c r="F299" s="16">
        <v>0</v>
      </c>
      <c r="G299" s="16">
        <v>0</v>
      </c>
      <c r="H299" s="16">
        <v>1.9230769230769201E-2</v>
      </c>
      <c r="I299" s="16">
        <v>0</v>
      </c>
      <c r="J299" s="16">
        <v>0</v>
      </c>
      <c r="K299" s="16">
        <v>0</v>
      </c>
      <c r="L299" s="16">
        <v>0</v>
      </c>
      <c r="M299" s="16">
        <v>0</v>
      </c>
      <c r="N299" s="16">
        <v>0</v>
      </c>
      <c r="O299" s="16">
        <v>0</v>
      </c>
      <c r="P299" s="16"/>
      <c r="Q299" s="16">
        <v>1.45348837209302E-3</v>
      </c>
      <c r="R299" s="16"/>
      <c r="S299" s="16">
        <v>1.27064803049555E-3</v>
      </c>
      <c r="T299" s="16"/>
      <c r="U299" s="16">
        <v>0</v>
      </c>
      <c r="V299" s="16"/>
      <c r="W299" s="16">
        <v>0</v>
      </c>
      <c r="X299" s="16"/>
      <c r="Y299" s="16">
        <v>1.9841269841269801E-3</v>
      </c>
      <c r="Z299" s="16">
        <v>0</v>
      </c>
      <c r="AA299" s="16">
        <v>0</v>
      </c>
      <c r="AB299" s="16">
        <v>0</v>
      </c>
      <c r="AC299" s="16"/>
      <c r="AD299" s="16">
        <v>0</v>
      </c>
      <c r="AE299" s="16">
        <v>0</v>
      </c>
      <c r="AF299" s="16">
        <v>1.02040816326531E-2</v>
      </c>
      <c r="AG299" s="16">
        <v>0</v>
      </c>
      <c r="AH299" s="16">
        <v>0</v>
      </c>
      <c r="AI299" s="16">
        <v>0</v>
      </c>
      <c r="AJ299" s="16">
        <v>0</v>
      </c>
      <c r="AK299" s="16"/>
      <c r="AL299" s="16">
        <v>0</v>
      </c>
      <c r="AM299" s="16">
        <v>0</v>
      </c>
      <c r="AN299" s="16">
        <v>0</v>
      </c>
      <c r="AO299" s="16">
        <v>0</v>
      </c>
      <c r="AP299" s="16">
        <v>0</v>
      </c>
      <c r="AQ299" s="16">
        <v>0</v>
      </c>
      <c r="AR299" s="16">
        <v>0</v>
      </c>
      <c r="AS299" s="16">
        <v>0</v>
      </c>
      <c r="AT299" s="16">
        <v>1.20481927710843E-2</v>
      </c>
      <c r="AU299" s="16">
        <v>0</v>
      </c>
      <c r="AV299" s="16">
        <v>0</v>
      </c>
      <c r="AW299" s="16">
        <v>0</v>
      </c>
    </row>
    <row r="300" spans="2:49" x14ac:dyDescent="0.35">
      <c r="B300" t="s">
        <v>324</v>
      </c>
      <c r="C300" s="16">
        <v>1.230012300123E-3</v>
      </c>
      <c r="D300" s="16">
        <v>0</v>
      </c>
      <c r="E300" s="16">
        <v>0</v>
      </c>
      <c r="F300" s="16">
        <v>0</v>
      </c>
      <c r="G300" s="16">
        <v>0</v>
      </c>
      <c r="H300" s="16">
        <v>0</v>
      </c>
      <c r="I300" s="16">
        <v>0</v>
      </c>
      <c r="J300" s="16">
        <v>1.63934426229508E-2</v>
      </c>
      <c r="K300" s="16">
        <v>0</v>
      </c>
      <c r="L300" s="16">
        <v>0</v>
      </c>
      <c r="M300" s="16">
        <v>0</v>
      </c>
      <c r="N300" s="16">
        <v>0</v>
      </c>
      <c r="O300" s="16">
        <v>0</v>
      </c>
      <c r="P300" s="16"/>
      <c r="Q300" s="16">
        <v>1.45348837209302E-3</v>
      </c>
      <c r="R300" s="16"/>
      <c r="S300" s="16">
        <v>1.27064803049555E-3</v>
      </c>
      <c r="T300" s="16"/>
      <c r="U300" s="16">
        <v>0</v>
      </c>
      <c r="V300" s="16"/>
      <c r="W300" s="16">
        <v>8.1300813008130107E-3</v>
      </c>
      <c r="X300" s="16"/>
      <c r="Y300" s="16">
        <v>0</v>
      </c>
      <c r="Z300" s="16">
        <v>0</v>
      </c>
      <c r="AA300" s="16">
        <v>2.7777777777777801E-2</v>
      </c>
      <c r="AB300" s="16">
        <v>0</v>
      </c>
      <c r="AC300" s="16"/>
      <c r="AD300" s="16">
        <v>0</v>
      </c>
      <c r="AE300" s="16">
        <v>0</v>
      </c>
      <c r="AF300" s="16">
        <v>1.02040816326531E-2</v>
      </c>
      <c r="AG300" s="16">
        <v>0</v>
      </c>
      <c r="AH300" s="16">
        <v>0</v>
      </c>
      <c r="AI300" s="16">
        <v>0</v>
      </c>
      <c r="AJ300" s="16">
        <v>0</v>
      </c>
      <c r="AK300" s="16"/>
      <c r="AL300" s="16">
        <v>0</v>
      </c>
      <c r="AM300" s="16">
        <v>0</v>
      </c>
      <c r="AN300" s="16">
        <v>0</v>
      </c>
      <c r="AO300" s="16">
        <v>0</v>
      </c>
      <c r="AP300" s="16">
        <v>0</v>
      </c>
      <c r="AQ300" s="16">
        <v>0</v>
      </c>
      <c r="AR300" s="16">
        <v>0</v>
      </c>
      <c r="AS300" s="16">
        <v>0</v>
      </c>
      <c r="AT300" s="16">
        <v>1.20481927710843E-2</v>
      </c>
      <c r="AU300" s="16">
        <v>0</v>
      </c>
      <c r="AV300" s="16">
        <v>0</v>
      </c>
      <c r="AW300" s="16">
        <v>0</v>
      </c>
    </row>
    <row r="301" spans="2:49" x14ac:dyDescent="0.35">
      <c r="B301" t="s">
        <v>325</v>
      </c>
      <c r="C301" s="16">
        <v>1.230012300123E-3</v>
      </c>
      <c r="D301" s="16">
        <v>0</v>
      </c>
      <c r="E301" s="16">
        <v>0</v>
      </c>
      <c r="F301" s="16">
        <v>0</v>
      </c>
      <c r="G301" s="16">
        <v>0</v>
      </c>
      <c r="H301" s="16">
        <v>0</v>
      </c>
      <c r="I301" s="16">
        <v>0</v>
      </c>
      <c r="J301" s="16">
        <v>1.63934426229508E-2</v>
      </c>
      <c r="K301" s="16">
        <v>0</v>
      </c>
      <c r="L301" s="16">
        <v>0</v>
      </c>
      <c r="M301" s="16">
        <v>0</v>
      </c>
      <c r="N301" s="16">
        <v>0</v>
      </c>
      <c r="O301" s="16">
        <v>0</v>
      </c>
      <c r="P301" s="16"/>
      <c r="Q301" s="16">
        <v>1.45348837209302E-3</v>
      </c>
      <c r="R301" s="16"/>
      <c r="S301" s="16">
        <v>1.27064803049555E-3</v>
      </c>
      <c r="T301" s="16"/>
      <c r="U301" s="16">
        <v>0</v>
      </c>
      <c r="V301" s="16"/>
      <c r="W301" s="16">
        <v>8.1300813008130107E-3</v>
      </c>
      <c r="X301" s="16"/>
      <c r="Y301" s="16">
        <v>1.9841269841269801E-3</v>
      </c>
      <c r="Z301" s="16">
        <v>0</v>
      </c>
      <c r="AA301" s="16">
        <v>0</v>
      </c>
      <c r="AB301" s="16">
        <v>0</v>
      </c>
      <c r="AC301" s="16"/>
      <c r="AD301" s="16">
        <v>0</v>
      </c>
      <c r="AE301" s="16">
        <v>0</v>
      </c>
      <c r="AF301" s="16">
        <v>1.02040816326531E-2</v>
      </c>
      <c r="AG301" s="16">
        <v>0</v>
      </c>
      <c r="AH301" s="16">
        <v>0</v>
      </c>
      <c r="AI301" s="16">
        <v>0</v>
      </c>
      <c r="AJ301" s="16">
        <v>0</v>
      </c>
      <c r="AK301" s="16"/>
      <c r="AL301" s="16">
        <v>0</v>
      </c>
      <c r="AM301" s="16">
        <v>0</v>
      </c>
      <c r="AN301" s="16">
        <v>0</v>
      </c>
      <c r="AO301" s="16">
        <v>0</v>
      </c>
      <c r="AP301" s="16">
        <v>0</v>
      </c>
      <c r="AQ301" s="16">
        <v>0</v>
      </c>
      <c r="AR301" s="16">
        <v>0</v>
      </c>
      <c r="AS301" s="16">
        <v>0</v>
      </c>
      <c r="AT301" s="16">
        <v>1.20481927710843E-2</v>
      </c>
      <c r="AU301" s="16">
        <v>0</v>
      </c>
      <c r="AV301" s="16">
        <v>0</v>
      </c>
      <c r="AW301" s="16">
        <v>0</v>
      </c>
    </row>
    <row r="302" spans="2:49" x14ac:dyDescent="0.35">
      <c r="B302" t="s">
        <v>326</v>
      </c>
      <c r="C302" s="16">
        <v>1.230012300123E-3</v>
      </c>
      <c r="D302" s="16">
        <v>0</v>
      </c>
      <c r="E302" s="16">
        <v>7.4626865671641798E-3</v>
      </c>
      <c r="F302" s="16">
        <v>0</v>
      </c>
      <c r="G302" s="16">
        <v>0</v>
      </c>
      <c r="H302" s="16">
        <v>0</v>
      </c>
      <c r="I302" s="16">
        <v>0</v>
      </c>
      <c r="J302" s="16">
        <v>0</v>
      </c>
      <c r="K302" s="16">
        <v>0</v>
      </c>
      <c r="L302" s="16">
        <v>0</v>
      </c>
      <c r="M302" s="16">
        <v>0</v>
      </c>
      <c r="N302" s="16">
        <v>0</v>
      </c>
      <c r="O302" s="16">
        <v>0</v>
      </c>
      <c r="P302" s="16"/>
      <c r="Q302" s="16">
        <v>1.45348837209302E-3</v>
      </c>
      <c r="R302" s="16"/>
      <c r="S302" s="16">
        <v>1.27064803049555E-3</v>
      </c>
      <c r="T302" s="16"/>
      <c r="U302" s="16">
        <v>0</v>
      </c>
      <c r="V302" s="16"/>
      <c r="W302" s="16">
        <v>0</v>
      </c>
      <c r="X302" s="16"/>
      <c r="Y302" s="16">
        <v>1.9841269841269801E-3</v>
      </c>
      <c r="Z302" s="16">
        <v>0</v>
      </c>
      <c r="AA302" s="16">
        <v>0</v>
      </c>
      <c r="AB302" s="16">
        <v>0</v>
      </c>
      <c r="AC302" s="16"/>
      <c r="AD302" s="16">
        <v>0</v>
      </c>
      <c r="AE302" s="16">
        <v>0</v>
      </c>
      <c r="AF302" s="16">
        <v>1.02040816326531E-2</v>
      </c>
      <c r="AG302" s="16">
        <v>0</v>
      </c>
      <c r="AH302" s="16">
        <v>0</v>
      </c>
      <c r="AI302" s="16">
        <v>0</v>
      </c>
      <c r="AJ302" s="16">
        <v>0</v>
      </c>
      <c r="AK302" s="16"/>
      <c r="AL302" s="16">
        <v>0</v>
      </c>
      <c r="AM302" s="16">
        <v>0</v>
      </c>
      <c r="AN302" s="16">
        <v>0</v>
      </c>
      <c r="AO302" s="16">
        <v>0</v>
      </c>
      <c r="AP302" s="16">
        <v>0</v>
      </c>
      <c r="AQ302" s="16">
        <v>0</v>
      </c>
      <c r="AR302" s="16">
        <v>0</v>
      </c>
      <c r="AS302" s="16">
        <v>0</v>
      </c>
      <c r="AT302" s="16">
        <v>1.20481927710843E-2</v>
      </c>
      <c r="AU302" s="16">
        <v>0</v>
      </c>
      <c r="AV302" s="16">
        <v>0</v>
      </c>
      <c r="AW302" s="16">
        <v>0</v>
      </c>
    </row>
    <row r="303" spans="2:49" x14ac:dyDescent="0.35">
      <c r="B303" t="s">
        <v>327</v>
      </c>
      <c r="C303" s="16">
        <v>1.230012300123E-3</v>
      </c>
      <c r="D303" s="16">
        <v>0</v>
      </c>
      <c r="E303" s="16">
        <v>0</v>
      </c>
      <c r="F303" s="16">
        <v>0</v>
      </c>
      <c r="G303" s="16">
        <v>0</v>
      </c>
      <c r="H303" s="16">
        <v>0</v>
      </c>
      <c r="I303" s="16">
        <v>0</v>
      </c>
      <c r="J303" s="16">
        <v>0</v>
      </c>
      <c r="K303" s="16">
        <v>0</v>
      </c>
      <c r="L303" s="16">
        <v>0</v>
      </c>
      <c r="M303" s="16">
        <v>1.4084507042253501E-2</v>
      </c>
      <c r="N303" s="16">
        <v>0</v>
      </c>
      <c r="O303" s="16">
        <v>0</v>
      </c>
      <c r="P303" s="16"/>
      <c r="Q303" s="16">
        <v>1.45348837209302E-3</v>
      </c>
      <c r="R303" s="16"/>
      <c r="S303" s="16">
        <v>1.27064803049555E-3</v>
      </c>
      <c r="T303" s="16"/>
      <c r="U303" s="16">
        <v>0</v>
      </c>
      <c r="V303" s="16"/>
      <c r="W303" s="16">
        <v>0</v>
      </c>
      <c r="X303" s="16"/>
      <c r="Y303" s="16">
        <v>1.9841269841269801E-3</v>
      </c>
      <c r="Z303" s="16">
        <v>0</v>
      </c>
      <c r="AA303" s="16">
        <v>0</v>
      </c>
      <c r="AB303" s="16">
        <v>0</v>
      </c>
      <c r="AC303" s="16"/>
      <c r="AD303" s="16">
        <v>0</v>
      </c>
      <c r="AE303" s="16">
        <v>0</v>
      </c>
      <c r="AF303" s="16">
        <v>1.02040816326531E-2</v>
      </c>
      <c r="AG303" s="16">
        <v>0</v>
      </c>
      <c r="AH303" s="16">
        <v>0</v>
      </c>
      <c r="AI303" s="16">
        <v>0</v>
      </c>
      <c r="AJ303" s="16">
        <v>0</v>
      </c>
      <c r="AK303" s="16"/>
      <c r="AL303" s="16">
        <v>0</v>
      </c>
      <c r="AM303" s="16">
        <v>0</v>
      </c>
      <c r="AN303" s="16">
        <v>0</v>
      </c>
      <c r="AO303" s="16">
        <v>0</v>
      </c>
      <c r="AP303" s="16">
        <v>0</v>
      </c>
      <c r="AQ303" s="16">
        <v>0</v>
      </c>
      <c r="AR303" s="16">
        <v>0</v>
      </c>
      <c r="AS303" s="16">
        <v>0</v>
      </c>
      <c r="AT303" s="16">
        <v>1.20481927710843E-2</v>
      </c>
      <c r="AU303" s="16">
        <v>0</v>
      </c>
      <c r="AV303" s="16">
        <v>0</v>
      </c>
      <c r="AW303" s="16">
        <v>0</v>
      </c>
    </row>
    <row r="304" spans="2:49" x14ac:dyDescent="0.35">
      <c r="B304" t="s">
        <v>328</v>
      </c>
      <c r="C304" s="16">
        <v>1.230012300123E-3</v>
      </c>
      <c r="D304" s="16">
        <v>0</v>
      </c>
      <c r="E304" s="16">
        <v>0</v>
      </c>
      <c r="F304" s="16">
        <v>8.4033613445378096E-3</v>
      </c>
      <c r="G304" s="16">
        <v>0</v>
      </c>
      <c r="H304" s="16">
        <v>0</v>
      </c>
      <c r="I304" s="16">
        <v>0</v>
      </c>
      <c r="J304" s="16">
        <v>0</v>
      </c>
      <c r="K304" s="16">
        <v>0</v>
      </c>
      <c r="L304" s="16">
        <v>0</v>
      </c>
      <c r="M304" s="16">
        <v>0</v>
      </c>
      <c r="N304" s="16">
        <v>0</v>
      </c>
      <c r="O304" s="16">
        <v>0</v>
      </c>
      <c r="P304" s="16"/>
      <c r="Q304" s="16">
        <v>1.45348837209302E-3</v>
      </c>
      <c r="R304" s="16"/>
      <c r="S304" s="16">
        <v>1.27064803049555E-3</v>
      </c>
      <c r="T304" s="16"/>
      <c r="U304" s="16">
        <v>0</v>
      </c>
      <c r="V304" s="16"/>
      <c r="W304" s="16">
        <v>0</v>
      </c>
      <c r="X304" s="16"/>
      <c r="Y304" s="16">
        <v>1.9841269841269801E-3</v>
      </c>
      <c r="Z304" s="16">
        <v>0</v>
      </c>
      <c r="AA304" s="16">
        <v>0</v>
      </c>
      <c r="AB304" s="16">
        <v>0</v>
      </c>
      <c r="AC304" s="16"/>
      <c r="AD304" s="16">
        <v>0</v>
      </c>
      <c r="AE304" s="16">
        <v>0</v>
      </c>
      <c r="AF304" s="16">
        <v>1.02040816326531E-2</v>
      </c>
      <c r="AG304" s="16">
        <v>0</v>
      </c>
      <c r="AH304" s="16">
        <v>0</v>
      </c>
      <c r="AI304" s="16">
        <v>0</v>
      </c>
      <c r="AJ304" s="16">
        <v>0</v>
      </c>
      <c r="AK304" s="16"/>
      <c r="AL304" s="16">
        <v>0</v>
      </c>
      <c r="AM304" s="16">
        <v>0</v>
      </c>
      <c r="AN304" s="16">
        <v>0</v>
      </c>
      <c r="AO304" s="16">
        <v>0</v>
      </c>
      <c r="AP304" s="16">
        <v>0</v>
      </c>
      <c r="AQ304" s="16">
        <v>0</v>
      </c>
      <c r="AR304" s="16">
        <v>0</v>
      </c>
      <c r="AS304" s="16">
        <v>0</v>
      </c>
      <c r="AT304" s="16">
        <v>1.20481927710843E-2</v>
      </c>
      <c r="AU304" s="16">
        <v>0</v>
      </c>
      <c r="AV304" s="16">
        <v>0</v>
      </c>
      <c r="AW304" s="16">
        <v>0</v>
      </c>
    </row>
    <row r="305" spans="2:49" x14ac:dyDescent="0.35">
      <c r="B305" t="s">
        <v>329</v>
      </c>
      <c r="C305" s="16">
        <v>1.230012300123E-3</v>
      </c>
      <c r="D305" s="16">
        <v>0</v>
      </c>
      <c r="E305" s="16">
        <v>0</v>
      </c>
      <c r="F305" s="16">
        <v>0</v>
      </c>
      <c r="G305" s="16">
        <v>0</v>
      </c>
      <c r="H305" s="16">
        <v>0</v>
      </c>
      <c r="I305" s="16">
        <v>0</v>
      </c>
      <c r="J305" s="16">
        <v>0</v>
      </c>
      <c r="K305" s="16">
        <v>2.5641025641025599E-2</v>
      </c>
      <c r="L305" s="16">
        <v>0</v>
      </c>
      <c r="M305" s="16">
        <v>0</v>
      </c>
      <c r="N305" s="16">
        <v>0</v>
      </c>
      <c r="O305" s="16">
        <v>0</v>
      </c>
      <c r="P305" s="16"/>
      <c r="Q305" s="16">
        <v>1.45348837209302E-3</v>
      </c>
      <c r="R305" s="16"/>
      <c r="S305" s="16">
        <v>1.27064803049555E-3</v>
      </c>
      <c r="T305" s="16"/>
      <c r="U305" s="16">
        <v>0</v>
      </c>
      <c r="V305" s="16"/>
      <c r="W305" s="16">
        <v>0</v>
      </c>
      <c r="X305" s="16"/>
      <c r="Y305" s="16">
        <v>1.9841269841269801E-3</v>
      </c>
      <c r="Z305" s="16">
        <v>0</v>
      </c>
      <c r="AA305" s="16">
        <v>0</v>
      </c>
      <c r="AB305" s="16">
        <v>0</v>
      </c>
      <c r="AC305" s="16"/>
      <c r="AD305" s="16">
        <v>0</v>
      </c>
      <c r="AE305" s="16">
        <v>0</v>
      </c>
      <c r="AF305" s="16">
        <v>0</v>
      </c>
      <c r="AG305" s="16">
        <v>5.5555555555555601E-3</v>
      </c>
      <c r="AH305" s="16">
        <v>0</v>
      </c>
      <c r="AI305" s="16">
        <v>0</v>
      </c>
      <c r="AJ305" s="16">
        <v>0</v>
      </c>
      <c r="AK305" s="16"/>
      <c r="AL305" s="16">
        <v>0</v>
      </c>
      <c r="AM305" s="16">
        <v>0</v>
      </c>
      <c r="AN305" s="16">
        <v>0</v>
      </c>
      <c r="AO305" s="16">
        <v>0</v>
      </c>
      <c r="AP305" s="16">
        <v>0</v>
      </c>
      <c r="AQ305" s="16">
        <v>0</v>
      </c>
      <c r="AR305" s="16">
        <v>0</v>
      </c>
      <c r="AS305" s="16">
        <v>0</v>
      </c>
      <c r="AT305" s="16">
        <v>1.20481927710843E-2</v>
      </c>
      <c r="AU305" s="16">
        <v>0</v>
      </c>
      <c r="AV305" s="16">
        <v>0</v>
      </c>
      <c r="AW305" s="16">
        <v>0</v>
      </c>
    </row>
    <row r="306" spans="2:49" x14ac:dyDescent="0.35">
      <c r="B306" t="s">
        <v>330</v>
      </c>
      <c r="C306" s="16">
        <v>1.230012300123E-3</v>
      </c>
      <c r="D306" s="16">
        <v>0</v>
      </c>
      <c r="E306" s="16">
        <v>0</v>
      </c>
      <c r="F306" s="16">
        <v>0</v>
      </c>
      <c r="G306" s="16">
        <v>0</v>
      </c>
      <c r="H306" s="16">
        <v>0</v>
      </c>
      <c r="I306" s="16">
        <v>0</v>
      </c>
      <c r="J306" s="16">
        <v>0</v>
      </c>
      <c r="K306" s="16">
        <v>0</v>
      </c>
      <c r="L306" s="16">
        <v>0</v>
      </c>
      <c r="M306" s="16">
        <v>1.4084507042253501E-2</v>
      </c>
      <c r="N306" s="16">
        <v>0</v>
      </c>
      <c r="O306" s="16">
        <v>0</v>
      </c>
      <c r="P306" s="16"/>
      <c r="Q306" s="16">
        <v>1.45348837209302E-3</v>
      </c>
      <c r="R306" s="16"/>
      <c r="S306" s="16">
        <v>1.27064803049555E-3</v>
      </c>
      <c r="T306" s="16"/>
      <c r="U306" s="16">
        <v>0</v>
      </c>
      <c r="V306" s="16"/>
      <c r="W306" s="16">
        <v>0</v>
      </c>
      <c r="X306" s="16"/>
      <c r="Y306" s="16">
        <v>1.9841269841269801E-3</v>
      </c>
      <c r="Z306" s="16">
        <v>0</v>
      </c>
      <c r="AA306" s="16">
        <v>0</v>
      </c>
      <c r="AB306" s="16">
        <v>0</v>
      </c>
      <c r="AC306" s="16"/>
      <c r="AD306" s="16">
        <v>0</v>
      </c>
      <c r="AE306" s="16">
        <v>0</v>
      </c>
      <c r="AF306" s="16">
        <v>0</v>
      </c>
      <c r="AG306" s="16">
        <v>5.5555555555555601E-3</v>
      </c>
      <c r="AH306" s="16">
        <v>0</v>
      </c>
      <c r="AI306" s="16">
        <v>0</v>
      </c>
      <c r="AJ306" s="16">
        <v>0</v>
      </c>
      <c r="AK306" s="16"/>
      <c r="AL306" s="16">
        <v>0</v>
      </c>
      <c r="AM306" s="16">
        <v>0</v>
      </c>
      <c r="AN306" s="16">
        <v>0</v>
      </c>
      <c r="AO306" s="16">
        <v>0</v>
      </c>
      <c r="AP306" s="16">
        <v>0</v>
      </c>
      <c r="AQ306" s="16">
        <v>0</v>
      </c>
      <c r="AR306" s="16">
        <v>0</v>
      </c>
      <c r="AS306" s="16">
        <v>0</v>
      </c>
      <c r="AT306" s="16">
        <v>1.20481927710843E-2</v>
      </c>
      <c r="AU306" s="16">
        <v>0</v>
      </c>
      <c r="AV306" s="16">
        <v>0</v>
      </c>
      <c r="AW306" s="16">
        <v>0</v>
      </c>
    </row>
    <row r="307" spans="2:49" x14ac:dyDescent="0.35">
      <c r="B307" t="s">
        <v>331</v>
      </c>
      <c r="C307" s="16">
        <v>1.230012300123E-3</v>
      </c>
      <c r="D307" s="16">
        <v>0</v>
      </c>
      <c r="E307" s="16">
        <v>0</v>
      </c>
      <c r="F307" s="16">
        <v>0</v>
      </c>
      <c r="G307" s="16">
        <v>0</v>
      </c>
      <c r="H307" s="16">
        <v>1.9230769230769201E-2</v>
      </c>
      <c r="I307" s="16">
        <v>0</v>
      </c>
      <c r="J307" s="16">
        <v>0</v>
      </c>
      <c r="K307" s="16">
        <v>0</v>
      </c>
      <c r="L307" s="16">
        <v>0</v>
      </c>
      <c r="M307" s="16">
        <v>0</v>
      </c>
      <c r="N307" s="16">
        <v>0</v>
      </c>
      <c r="O307" s="16">
        <v>0</v>
      </c>
      <c r="P307" s="16"/>
      <c r="Q307" s="16">
        <v>1.45348837209302E-3</v>
      </c>
      <c r="R307" s="16"/>
      <c r="S307" s="16">
        <v>1.27064803049555E-3</v>
      </c>
      <c r="T307" s="16"/>
      <c r="U307" s="16">
        <v>0</v>
      </c>
      <c r="V307" s="16"/>
      <c r="W307" s="16">
        <v>0</v>
      </c>
      <c r="X307" s="16"/>
      <c r="Y307" s="16">
        <v>1.9841269841269801E-3</v>
      </c>
      <c r="Z307" s="16">
        <v>0</v>
      </c>
      <c r="AA307" s="16">
        <v>0</v>
      </c>
      <c r="AB307" s="16">
        <v>0</v>
      </c>
      <c r="AC307" s="16"/>
      <c r="AD307" s="16">
        <v>0</v>
      </c>
      <c r="AE307" s="16">
        <v>0</v>
      </c>
      <c r="AF307" s="16">
        <v>0</v>
      </c>
      <c r="AG307" s="16">
        <v>5.5555555555555601E-3</v>
      </c>
      <c r="AH307" s="16">
        <v>0</v>
      </c>
      <c r="AI307" s="16">
        <v>0</v>
      </c>
      <c r="AJ307" s="16">
        <v>0</v>
      </c>
      <c r="AK307" s="16"/>
      <c r="AL307" s="16">
        <v>0</v>
      </c>
      <c r="AM307" s="16">
        <v>0</v>
      </c>
      <c r="AN307" s="16">
        <v>0</v>
      </c>
      <c r="AO307" s="16">
        <v>0</v>
      </c>
      <c r="AP307" s="16">
        <v>0</v>
      </c>
      <c r="AQ307" s="16">
        <v>0</v>
      </c>
      <c r="AR307" s="16">
        <v>0</v>
      </c>
      <c r="AS307" s="16">
        <v>0</v>
      </c>
      <c r="AT307" s="16">
        <v>1.20481927710843E-2</v>
      </c>
      <c r="AU307" s="16">
        <v>0</v>
      </c>
      <c r="AV307" s="16">
        <v>0</v>
      </c>
      <c r="AW307" s="16">
        <v>0</v>
      </c>
    </row>
    <row r="308" spans="2:49" x14ac:dyDescent="0.35">
      <c r="B308" t="s">
        <v>332</v>
      </c>
      <c r="C308" s="16">
        <v>1.230012300123E-3</v>
      </c>
      <c r="D308" s="16">
        <v>0</v>
      </c>
      <c r="E308" s="16">
        <v>0</v>
      </c>
      <c r="F308" s="16">
        <v>8.4033613445378096E-3</v>
      </c>
      <c r="G308" s="16">
        <v>0</v>
      </c>
      <c r="H308" s="16">
        <v>0</v>
      </c>
      <c r="I308" s="16">
        <v>0</v>
      </c>
      <c r="J308" s="16">
        <v>0</v>
      </c>
      <c r="K308" s="16">
        <v>0</v>
      </c>
      <c r="L308" s="16">
        <v>0</v>
      </c>
      <c r="M308" s="16">
        <v>0</v>
      </c>
      <c r="N308" s="16">
        <v>0</v>
      </c>
      <c r="O308" s="16">
        <v>0</v>
      </c>
      <c r="P308" s="16"/>
      <c r="Q308" s="16">
        <v>1.45348837209302E-3</v>
      </c>
      <c r="R308" s="16"/>
      <c r="S308" s="16">
        <v>1.27064803049555E-3</v>
      </c>
      <c r="T308" s="16"/>
      <c r="U308" s="16">
        <v>0</v>
      </c>
      <c r="V308" s="16"/>
      <c r="W308" s="16">
        <v>8.1300813008130107E-3</v>
      </c>
      <c r="X308" s="16"/>
      <c r="Y308" s="16">
        <v>1.9841269841269801E-3</v>
      </c>
      <c r="Z308" s="16">
        <v>0</v>
      </c>
      <c r="AA308" s="16">
        <v>0</v>
      </c>
      <c r="AB308" s="16">
        <v>0</v>
      </c>
      <c r="AC308" s="16"/>
      <c r="AD308" s="16">
        <v>0</v>
      </c>
      <c r="AE308" s="16">
        <v>0</v>
      </c>
      <c r="AF308" s="16">
        <v>0</v>
      </c>
      <c r="AG308" s="16">
        <v>5.5555555555555601E-3</v>
      </c>
      <c r="AH308" s="16">
        <v>0</v>
      </c>
      <c r="AI308" s="16">
        <v>0</v>
      </c>
      <c r="AJ308" s="16">
        <v>0</v>
      </c>
      <c r="AK308" s="16"/>
      <c r="AL308" s="16">
        <v>0</v>
      </c>
      <c r="AM308" s="16">
        <v>0</v>
      </c>
      <c r="AN308" s="16">
        <v>0</v>
      </c>
      <c r="AO308" s="16">
        <v>0</v>
      </c>
      <c r="AP308" s="16">
        <v>0</v>
      </c>
      <c r="AQ308" s="16">
        <v>0</v>
      </c>
      <c r="AR308" s="16">
        <v>0</v>
      </c>
      <c r="AS308" s="16">
        <v>0</v>
      </c>
      <c r="AT308" s="16">
        <v>1.20481927710843E-2</v>
      </c>
      <c r="AU308" s="16">
        <v>0</v>
      </c>
      <c r="AV308" s="16">
        <v>0</v>
      </c>
      <c r="AW308" s="16">
        <v>0</v>
      </c>
    </row>
    <row r="309" spans="2:49" x14ac:dyDescent="0.35">
      <c r="B309" t="s">
        <v>333</v>
      </c>
      <c r="C309" s="16">
        <v>1.230012300123E-3</v>
      </c>
      <c r="D309" s="16">
        <v>0</v>
      </c>
      <c r="E309" s="16">
        <v>7.4626865671641798E-3</v>
      </c>
      <c r="F309" s="16">
        <v>0</v>
      </c>
      <c r="G309" s="16">
        <v>0</v>
      </c>
      <c r="H309" s="16">
        <v>0</v>
      </c>
      <c r="I309" s="16">
        <v>0</v>
      </c>
      <c r="J309" s="16">
        <v>0</v>
      </c>
      <c r="K309" s="16">
        <v>0</v>
      </c>
      <c r="L309" s="16">
        <v>0</v>
      </c>
      <c r="M309" s="16">
        <v>0</v>
      </c>
      <c r="N309" s="16">
        <v>0</v>
      </c>
      <c r="O309" s="16">
        <v>0</v>
      </c>
      <c r="P309" s="16"/>
      <c r="Q309" s="16">
        <v>1.45348837209302E-3</v>
      </c>
      <c r="R309" s="16"/>
      <c r="S309" s="16">
        <v>1.27064803049555E-3</v>
      </c>
      <c r="T309" s="16"/>
      <c r="U309" s="16">
        <v>0</v>
      </c>
      <c r="V309" s="16"/>
      <c r="W309" s="16">
        <v>0</v>
      </c>
      <c r="X309" s="16"/>
      <c r="Y309" s="16">
        <v>1.9841269841269801E-3</v>
      </c>
      <c r="Z309" s="16">
        <v>0</v>
      </c>
      <c r="AA309" s="16">
        <v>0</v>
      </c>
      <c r="AB309" s="16">
        <v>0</v>
      </c>
      <c r="AC309" s="16"/>
      <c r="AD309" s="16">
        <v>0</v>
      </c>
      <c r="AE309" s="16">
        <v>0</v>
      </c>
      <c r="AF309" s="16">
        <v>0</v>
      </c>
      <c r="AG309" s="16">
        <v>5.5555555555555601E-3</v>
      </c>
      <c r="AH309" s="16">
        <v>0</v>
      </c>
      <c r="AI309" s="16">
        <v>0</v>
      </c>
      <c r="AJ309" s="16">
        <v>0</v>
      </c>
      <c r="AK309" s="16"/>
      <c r="AL309" s="16">
        <v>0</v>
      </c>
      <c r="AM309" s="16">
        <v>0</v>
      </c>
      <c r="AN309" s="16">
        <v>0</v>
      </c>
      <c r="AO309" s="16">
        <v>0</v>
      </c>
      <c r="AP309" s="16">
        <v>0</v>
      </c>
      <c r="AQ309" s="16">
        <v>0</v>
      </c>
      <c r="AR309" s="16">
        <v>0</v>
      </c>
      <c r="AS309" s="16">
        <v>0</v>
      </c>
      <c r="AT309" s="16">
        <v>1.20481927710843E-2</v>
      </c>
      <c r="AU309" s="16">
        <v>0</v>
      </c>
      <c r="AV309" s="16">
        <v>0</v>
      </c>
      <c r="AW309" s="16">
        <v>0</v>
      </c>
    </row>
    <row r="310" spans="2:49" x14ac:dyDescent="0.35">
      <c r="B310" t="s">
        <v>334</v>
      </c>
      <c r="C310" s="16">
        <v>1.230012300123E-3</v>
      </c>
      <c r="D310" s="16">
        <v>0</v>
      </c>
      <c r="E310" s="16">
        <v>0</v>
      </c>
      <c r="F310" s="16">
        <v>0</v>
      </c>
      <c r="G310" s="16">
        <v>1.6666666666666701E-2</v>
      </c>
      <c r="H310" s="16">
        <v>0</v>
      </c>
      <c r="I310" s="16">
        <v>0</v>
      </c>
      <c r="J310" s="16">
        <v>0</v>
      </c>
      <c r="K310" s="16">
        <v>0</v>
      </c>
      <c r="L310" s="16">
        <v>0</v>
      </c>
      <c r="M310" s="16">
        <v>0</v>
      </c>
      <c r="N310" s="16">
        <v>0</v>
      </c>
      <c r="O310" s="16">
        <v>0</v>
      </c>
      <c r="P310" s="16"/>
      <c r="Q310" s="16">
        <v>1.45348837209302E-3</v>
      </c>
      <c r="R310" s="16"/>
      <c r="S310" s="16">
        <v>1.27064803049555E-3</v>
      </c>
      <c r="T310" s="16"/>
      <c r="U310" s="16">
        <v>0</v>
      </c>
      <c r="V310" s="16"/>
      <c r="W310" s="16">
        <v>8.1300813008130107E-3</v>
      </c>
      <c r="X310" s="16"/>
      <c r="Y310" s="16">
        <v>1.9841269841269801E-3</v>
      </c>
      <c r="Z310" s="16">
        <v>0</v>
      </c>
      <c r="AA310" s="16">
        <v>0</v>
      </c>
      <c r="AB310" s="16">
        <v>0</v>
      </c>
      <c r="AC310" s="16"/>
      <c r="AD310" s="16">
        <v>0</v>
      </c>
      <c r="AE310" s="16">
        <v>0</v>
      </c>
      <c r="AF310" s="16">
        <v>0</v>
      </c>
      <c r="AG310" s="16">
        <v>5.5555555555555601E-3</v>
      </c>
      <c r="AH310" s="16">
        <v>0</v>
      </c>
      <c r="AI310" s="16">
        <v>0</v>
      </c>
      <c r="AJ310" s="16">
        <v>0</v>
      </c>
      <c r="AK310" s="16"/>
      <c r="AL310" s="16">
        <v>0</v>
      </c>
      <c r="AM310" s="16">
        <v>0</v>
      </c>
      <c r="AN310" s="16">
        <v>0</v>
      </c>
      <c r="AO310" s="16">
        <v>0</v>
      </c>
      <c r="AP310" s="16">
        <v>0</v>
      </c>
      <c r="AQ310" s="16">
        <v>0</v>
      </c>
      <c r="AR310" s="16">
        <v>0</v>
      </c>
      <c r="AS310" s="16">
        <v>0</v>
      </c>
      <c r="AT310" s="16">
        <v>1.20481927710843E-2</v>
      </c>
      <c r="AU310" s="16">
        <v>0</v>
      </c>
      <c r="AV310" s="16">
        <v>0</v>
      </c>
      <c r="AW310" s="16">
        <v>0</v>
      </c>
    </row>
    <row r="311" spans="2:49" x14ac:dyDescent="0.35">
      <c r="B311" t="s">
        <v>335</v>
      </c>
      <c r="C311" s="16">
        <v>1.230012300123E-3</v>
      </c>
      <c r="D311" s="16">
        <v>0</v>
      </c>
      <c r="E311" s="16">
        <v>7.4626865671641798E-3</v>
      </c>
      <c r="F311" s="16">
        <v>0</v>
      </c>
      <c r="G311" s="16">
        <v>0</v>
      </c>
      <c r="H311" s="16">
        <v>0</v>
      </c>
      <c r="I311" s="16">
        <v>0</v>
      </c>
      <c r="J311" s="16">
        <v>0</v>
      </c>
      <c r="K311" s="16">
        <v>0</v>
      </c>
      <c r="L311" s="16">
        <v>0</v>
      </c>
      <c r="M311" s="16">
        <v>0</v>
      </c>
      <c r="N311" s="16">
        <v>0</v>
      </c>
      <c r="O311" s="16">
        <v>0</v>
      </c>
      <c r="P311" s="16"/>
      <c r="Q311" s="16">
        <v>1.45348837209302E-3</v>
      </c>
      <c r="R311" s="16"/>
      <c r="S311" s="16">
        <v>1.27064803049555E-3</v>
      </c>
      <c r="T311" s="16"/>
      <c r="U311" s="16">
        <v>0</v>
      </c>
      <c r="V311" s="16"/>
      <c r="W311" s="16">
        <v>0</v>
      </c>
      <c r="X311" s="16"/>
      <c r="Y311" s="16">
        <v>0</v>
      </c>
      <c r="Z311" s="16">
        <v>3.7878787878787902E-3</v>
      </c>
      <c r="AA311" s="16">
        <v>0</v>
      </c>
      <c r="AB311" s="16">
        <v>0</v>
      </c>
      <c r="AC311" s="16"/>
      <c r="AD311" s="16">
        <v>0</v>
      </c>
      <c r="AE311" s="16">
        <v>0</v>
      </c>
      <c r="AF311" s="16">
        <v>0</v>
      </c>
      <c r="AG311" s="16">
        <v>5.5555555555555601E-3</v>
      </c>
      <c r="AH311" s="16">
        <v>0</v>
      </c>
      <c r="AI311" s="16">
        <v>0</v>
      </c>
      <c r="AJ311" s="16">
        <v>0</v>
      </c>
      <c r="AK311" s="16"/>
      <c r="AL311" s="16">
        <v>0</v>
      </c>
      <c r="AM311" s="16">
        <v>0</v>
      </c>
      <c r="AN311" s="16">
        <v>0</v>
      </c>
      <c r="AO311" s="16">
        <v>0</v>
      </c>
      <c r="AP311" s="16">
        <v>0</v>
      </c>
      <c r="AQ311" s="16">
        <v>0</v>
      </c>
      <c r="AR311" s="16">
        <v>0</v>
      </c>
      <c r="AS311" s="16">
        <v>0</v>
      </c>
      <c r="AT311" s="16">
        <v>1.20481927710843E-2</v>
      </c>
      <c r="AU311" s="16">
        <v>0</v>
      </c>
      <c r="AV311" s="16">
        <v>0</v>
      </c>
      <c r="AW311" s="16">
        <v>0</v>
      </c>
    </row>
    <row r="312" spans="2:49" x14ac:dyDescent="0.35">
      <c r="B312" t="s">
        <v>336</v>
      </c>
      <c r="C312" s="16">
        <v>1.230012300123E-3</v>
      </c>
      <c r="D312" s="16">
        <v>0</v>
      </c>
      <c r="E312" s="16">
        <v>7.4626865671641798E-3</v>
      </c>
      <c r="F312" s="16">
        <v>0</v>
      </c>
      <c r="G312" s="16">
        <v>0</v>
      </c>
      <c r="H312" s="16">
        <v>0</v>
      </c>
      <c r="I312" s="16">
        <v>0</v>
      </c>
      <c r="J312" s="16">
        <v>0</v>
      </c>
      <c r="K312" s="16">
        <v>0</v>
      </c>
      <c r="L312" s="16">
        <v>0</v>
      </c>
      <c r="M312" s="16">
        <v>0</v>
      </c>
      <c r="N312" s="16">
        <v>0</v>
      </c>
      <c r="O312" s="16">
        <v>0</v>
      </c>
      <c r="P312" s="16"/>
      <c r="Q312" s="16">
        <v>1.45348837209302E-3</v>
      </c>
      <c r="R312" s="16"/>
      <c r="S312" s="16">
        <v>1.27064803049555E-3</v>
      </c>
      <c r="T312" s="16"/>
      <c r="U312" s="16">
        <v>0</v>
      </c>
      <c r="V312" s="16"/>
      <c r="W312" s="16">
        <v>0</v>
      </c>
      <c r="X312" s="16"/>
      <c r="Y312" s="16">
        <v>1.9841269841269801E-3</v>
      </c>
      <c r="Z312" s="16">
        <v>0</v>
      </c>
      <c r="AA312" s="16">
        <v>0</v>
      </c>
      <c r="AB312" s="16">
        <v>0</v>
      </c>
      <c r="AC312" s="16"/>
      <c r="AD312" s="16">
        <v>0</v>
      </c>
      <c r="AE312" s="16">
        <v>0</v>
      </c>
      <c r="AF312" s="16">
        <v>0</v>
      </c>
      <c r="AG312" s="16">
        <v>5.5555555555555601E-3</v>
      </c>
      <c r="AH312" s="16">
        <v>0</v>
      </c>
      <c r="AI312" s="16">
        <v>0</v>
      </c>
      <c r="AJ312" s="16">
        <v>0</v>
      </c>
      <c r="AK312" s="16"/>
      <c r="AL312" s="16">
        <v>0</v>
      </c>
      <c r="AM312" s="16">
        <v>0</v>
      </c>
      <c r="AN312" s="16">
        <v>0</v>
      </c>
      <c r="AO312" s="16">
        <v>0</v>
      </c>
      <c r="AP312" s="16">
        <v>0</v>
      </c>
      <c r="AQ312" s="16">
        <v>0</v>
      </c>
      <c r="AR312" s="16">
        <v>0</v>
      </c>
      <c r="AS312" s="16">
        <v>0</v>
      </c>
      <c r="AT312" s="16">
        <v>1.20481927710843E-2</v>
      </c>
      <c r="AU312" s="16">
        <v>0</v>
      </c>
      <c r="AV312" s="16">
        <v>0</v>
      </c>
      <c r="AW312" s="16">
        <v>0</v>
      </c>
    </row>
    <row r="313" spans="2:49" x14ac:dyDescent="0.35">
      <c r="B313" t="s">
        <v>337</v>
      </c>
      <c r="C313" s="16">
        <v>1.230012300123E-3</v>
      </c>
      <c r="D313" s="16">
        <v>0</v>
      </c>
      <c r="E313" s="16">
        <v>7.4626865671641798E-3</v>
      </c>
      <c r="F313" s="16">
        <v>0</v>
      </c>
      <c r="G313" s="16">
        <v>0</v>
      </c>
      <c r="H313" s="16">
        <v>0</v>
      </c>
      <c r="I313" s="16">
        <v>0</v>
      </c>
      <c r="J313" s="16">
        <v>0</v>
      </c>
      <c r="K313" s="16">
        <v>0</v>
      </c>
      <c r="L313" s="16">
        <v>0</v>
      </c>
      <c r="M313" s="16">
        <v>0</v>
      </c>
      <c r="N313" s="16">
        <v>0</v>
      </c>
      <c r="O313" s="16">
        <v>0</v>
      </c>
      <c r="P313" s="16"/>
      <c r="Q313" s="16">
        <v>1.45348837209302E-3</v>
      </c>
      <c r="R313" s="16"/>
      <c r="S313" s="16">
        <v>1.27064803049555E-3</v>
      </c>
      <c r="T313" s="16"/>
      <c r="U313" s="16">
        <v>0</v>
      </c>
      <c r="V313" s="16"/>
      <c r="W313" s="16">
        <v>0</v>
      </c>
      <c r="X313" s="16"/>
      <c r="Y313" s="16">
        <v>1.9841269841269801E-3</v>
      </c>
      <c r="Z313" s="16">
        <v>0</v>
      </c>
      <c r="AA313" s="16">
        <v>0</v>
      </c>
      <c r="AB313" s="16">
        <v>0</v>
      </c>
      <c r="AC313" s="16"/>
      <c r="AD313" s="16">
        <v>0</v>
      </c>
      <c r="AE313" s="16">
        <v>0</v>
      </c>
      <c r="AF313" s="16">
        <v>0</v>
      </c>
      <c r="AG313" s="16">
        <v>5.5555555555555601E-3</v>
      </c>
      <c r="AH313" s="16">
        <v>0</v>
      </c>
      <c r="AI313" s="16">
        <v>0</v>
      </c>
      <c r="AJ313" s="16">
        <v>0</v>
      </c>
      <c r="AK313" s="16"/>
      <c r="AL313" s="16">
        <v>0</v>
      </c>
      <c r="AM313" s="16">
        <v>0</v>
      </c>
      <c r="AN313" s="16">
        <v>0</v>
      </c>
      <c r="AO313" s="16">
        <v>0</v>
      </c>
      <c r="AP313" s="16">
        <v>0</v>
      </c>
      <c r="AQ313" s="16">
        <v>0</v>
      </c>
      <c r="AR313" s="16">
        <v>0</v>
      </c>
      <c r="AS313" s="16">
        <v>0</v>
      </c>
      <c r="AT313" s="16">
        <v>1.20481927710843E-2</v>
      </c>
      <c r="AU313" s="16">
        <v>0</v>
      </c>
      <c r="AV313" s="16">
        <v>0</v>
      </c>
      <c r="AW313" s="16">
        <v>0</v>
      </c>
    </row>
    <row r="314" spans="2:49" x14ac:dyDescent="0.35">
      <c r="B314" t="s">
        <v>338</v>
      </c>
      <c r="C314" s="16">
        <v>1.230012300123E-3</v>
      </c>
      <c r="D314" s="16">
        <v>0</v>
      </c>
      <c r="E314" s="16">
        <v>7.4626865671641798E-3</v>
      </c>
      <c r="F314" s="16">
        <v>0</v>
      </c>
      <c r="G314" s="16">
        <v>0</v>
      </c>
      <c r="H314" s="16">
        <v>0</v>
      </c>
      <c r="I314" s="16">
        <v>0</v>
      </c>
      <c r="J314" s="16">
        <v>0</v>
      </c>
      <c r="K314" s="16">
        <v>0</v>
      </c>
      <c r="L314" s="16">
        <v>0</v>
      </c>
      <c r="M314" s="16">
        <v>0</v>
      </c>
      <c r="N314" s="16">
        <v>0</v>
      </c>
      <c r="O314" s="16">
        <v>0</v>
      </c>
      <c r="P314" s="16"/>
      <c r="Q314" s="16">
        <v>1.45348837209302E-3</v>
      </c>
      <c r="R314" s="16"/>
      <c r="S314" s="16">
        <v>1.27064803049555E-3</v>
      </c>
      <c r="T314" s="16"/>
      <c r="U314" s="16">
        <v>0</v>
      </c>
      <c r="V314" s="16"/>
      <c r="W314" s="16">
        <v>0</v>
      </c>
      <c r="X314" s="16"/>
      <c r="Y314" s="16">
        <v>0</v>
      </c>
      <c r="Z314" s="16">
        <v>3.7878787878787902E-3</v>
      </c>
      <c r="AA314" s="16">
        <v>0</v>
      </c>
      <c r="AB314" s="16">
        <v>0</v>
      </c>
      <c r="AC314" s="16"/>
      <c r="AD314" s="16">
        <v>0</v>
      </c>
      <c r="AE314" s="16">
        <v>0</v>
      </c>
      <c r="AF314" s="16">
        <v>0</v>
      </c>
      <c r="AG314" s="16">
        <v>0</v>
      </c>
      <c r="AH314" s="16">
        <v>8.1300813008130107E-3</v>
      </c>
      <c r="AI314" s="16">
        <v>0</v>
      </c>
      <c r="AJ314" s="16">
        <v>0</v>
      </c>
      <c r="AK314" s="16"/>
      <c r="AL314" s="16">
        <v>0</v>
      </c>
      <c r="AM314" s="16">
        <v>0</v>
      </c>
      <c r="AN314" s="16">
        <v>0</v>
      </c>
      <c r="AO314" s="16">
        <v>0</v>
      </c>
      <c r="AP314" s="16">
        <v>0</v>
      </c>
      <c r="AQ314" s="16">
        <v>0</v>
      </c>
      <c r="AR314" s="16">
        <v>0</v>
      </c>
      <c r="AS314" s="16">
        <v>0</v>
      </c>
      <c r="AT314" s="16">
        <v>1.20481927710843E-2</v>
      </c>
      <c r="AU314" s="16">
        <v>0</v>
      </c>
      <c r="AV314" s="16">
        <v>0</v>
      </c>
      <c r="AW314" s="16">
        <v>0</v>
      </c>
    </row>
    <row r="315" spans="2:49" x14ac:dyDescent="0.35">
      <c r="B315" t="s">
        <v>339</v>
      </c>
      <c r="C315" s="16">
        <v>1.230012300123E-3</v>
      </c>
      <c r="D315" s="16">
        <v>0</v>
      </c>
      <c r="E315" s="16">
        <v>0</v>
      </c>
      <c r="F315" s="16">
        <v>0</v>
      </c>
      <c r="G315" s="16">
        <v>0</v>
      </c>
      <c r="H315" s="16">
        <v>0</v>
      </c>
      <c r="I315" s="16">
        <v>0</v>
      </c>
      <c r="J315" s="16">
        <v>0</v>
      </c>
      <c r="K315" s="16">
        <v>0</v>
      </c>
      <c r="L315" s="16">
        <v>0</v>
      </c>
      <c r="M315" s="16">
        <v>1.4084507042253501E-2</v>
      </c>
      <c r="N315" s="16">
        <v>0</v>
      </c>
      <c r="O315" s="16">
        <v>0</v>
      </c>
      <c r="P315" s="16"/>
      <c r="Q315" s="16">
        <v>1.45348837209302E-3</v>
      </c>
      <c r="R315" s="16"/>
      <c r="S315" s="16">
        <v>1.27064803049555E-3</v>
      </c>
      <c r="T315" s="16"/>
      <c r="U315" s="16">
        <v>0</v>
      </c>
      <c r="V315" s="16"/>
      <c r="W315" s="16">
        <v>0</v>
      </c>
      <c r="X315" s="16"/>
      <c r="Y315" s="16">
        <v>0</v>
      </c>
      <c r="Z315" s="16">
        <v>3.7878787878787902E-3</v>
      </c>
      <c r="AA315" s="16">
        <v>0</v>
      </c>
      <c r="AB315" s="16">
        <v>0</v>
      </c>
      <c r="AC315" s="16"/>
      <c r="AD315" s="16">
        <v>0</v>
      </c>
      <c r="AE315" s="16">
        <v>0</v>
      </c>
      <c r="AF315" s="16">
        <v>0</v>
      </c>
      <c r="AG315" s="16">
        <v>0</v>
      </c>
      <c r="AH315" s="16">
        <v>8.1300813008130107E-3</v>
      </c>
      <c r="AI315" s="16">
        <v>0</v>
      </c>
      <c r="AJ315" s="16">
        <v>0</v>
      </c>
      <c r="AK315" s="16"/>
      <c r="AL315" s="16">
        <v>0</v>
      </c>
      <c r="AM315" s="16">
        <v>0</v>
      </c>
      <c r="AN315" s="16">
        <v>0</v>
      </c>
      <c r="AO315" s="16">
        <v>0</v>
      </c>
      <c r="AP315" s="16">
        <v>0</v>
      </c>
      <c r="AQ315" s="16">
        <v>0</v>
      </c>
      <c r="AR315" s="16">
        <v>0</v>
      </c>
      <c r="AS315" s="16">
        <v>0</v>
      </c>
      <c r="AT315" s="16">
        <v>1.20481927710843E-2</v>
      </c>
      <c r="AU315" s="16">
        <v>0</v>
      </c>
      <c r="AV315" s="16">
        <v>0</v>
      </c>
      <c r="AW315" s="16">
        <v>0</v>
      </c>
    </row>
    <row r="316" spans="2:49" x14ac:dyDescent="0.35">
      <c r="B316" t="s">
        <v>340</v>
      </c>
      <c r="C316" s="16">
        <v>1.230012300123E-3</v>
      </c>
      <c r="D316" s="16">
        <v>1.21951219512195E-2</v>
      </c>
      <c r="E316" s="16">
        <v>0</v>
      </c>
      <c r="F316" s="16">
        <v>0</v>
      </c>
      <c r="G316" s="16">
        <v>0</v>
      </c>
      <c r="H316" s="16">
        <v>0</v>
      </c>
      <c r="I316" s="16">
        <v>0</v>
      </c>
      <c r="J316" s="16">
        <v>0</v>
      </c>
      <c r="K316" s="16">
        <v>0</v>
      </c>
      <c r="L316" s="16">
        <v>0</v>
      </c>
      <c r="M316" s="16">
        <v>0</v>
      </c>
      <c r="N316" s="16">
        <v>0</v>
      </c>
      <c r="O316" s="16">
        <v>0</v>
      </c>
      <c r="P316" s="16"/>
      <c r="Q316" s="16">
        <v>1.45348837209302E-3</v>
      </c>
      <c r="R316" s="16"/>
      <c r="S316" s="16">
        <v>1.27064803049555E-3</v>
      </c>
      <c r="T316" s="16"/>
      <c r="U316" s="16">
        <v>0</v>
      </c>
      <c r="V316" s="16"/>
      <c r="W316" s="16">
        <v>0</v>
      </c>
      <c r="X316" s="16"/>
      <c r="Y316" s="16">
        <v>1.9841269841269801E-3</v>
      </c>
      <c r="Z316" s="16">
        <v>0</v>
      </c>
      <c r="AA316" s="16">
        <v>0</v>
      </c>
      <c r="AB316" s="16">
        <v>0</v>
      </c>
      <c r="AC316" s="16"/>
      <c r="AD316" s="16">
        <v>0</v>
      </c>
      <c r="AE316" s="16">
        <v>0</v>
      </c>
      <c r="AF316" s="16">
        <v>0</v>
      </c>
      <c r="AG316" s="16">
        <v>0</v>
      </c>
      <c r="AH316" s="16">
        <v>8.1300813008130107E-3</v>
      </c>
      <c r="AI316" s="16">
        <v>0</v>
      </c>
      <c r="AJ316" s="16">
        <v>0</v>
      </c>
      <c r="AK316" s="16"/>
      <c r="AL316" s="16">
        <v>0</v>
      </c>
      <c r="AM316" s="16">
        <v>0</v>
      </c>
      <c r="AN316" s="16">
        <v>0</v>
      </c>
      <c r="AO316" s="16">
        <v>0</v>
      </c>
      <c r="AP316" s="16">
        <v>0</v>
      </c>
      <c r="AQ316" s="16">
        <v>0</v>
      </c>
      <c r="AR316" s="16">
        <v>0</v>
      </c>
      <c r="AS316" s="16">
        <v>0</v>
      </c>
      <c r="AT316" s="16">
        <v>1.20481927710843E-2</v>
      </c>
      <c r="AU316" s="16">
        <v>0</v>
      </c>
      <c r="AV316" s="16">
        <v>0</v>
      </c>
      <c r="AW316" s="16">
        <v>0</v>
      </c>
    </row>
    <row r="317" spans="2:49" x14ac:dyDescent="0.35">
      <c r="B317" t="s">
        <v>341</v>
      </c>
      <c r="C317" s="16">
        <v>1.230012300123E-3</v>
      </c>
      <c r="D317" s="16">
        <v>0</v>
      </c>
      <c r="E317" s="16">
        <v>0</v>
      </c>
      <c r="F317" s="16">
        <v>0</v>
      </c>
      <c r="G317" s="16">
        <v>0</v>
      </c>
      <c r="H317" s="16">
        <v>0</v>
      </c>
      <c r="I317" s="16">
        <v>1.5151515151515201E-2</v>
      </c>
      <c r="J317" s="16">
        <v>0</v>
      </c>
      <c r="K317" s="16">
        <v>0</v>
      </c>
      <c r="L317" s="16">
        <v>0</v>
      </c>
      <c r="M317" s="16">
        <v>0</v>
      </c>
      <c r="N317" s="16">
        <v>0</v>
      </c>
      <c r="O317" s="16">
        <v>0</v>
      </c>
      <c r="P317" s="16"/>
      <c r="Q317" s="16">
        <v>1.45348837209302E-3</v>
      </c>
      <c r="R317" s="16"/>
      <c r="S317" s="16">
        <v>1.27064803049555E-3</v>
      </c>
      <c r="T317" s="16"/>
      <c r="U317" s="16">
        <v>0</v>
      </c>
      <c r="V317" s="16"/>
      <c r="W317" s="16">
        <v>0</v>
      </c>
      <c r="X317" s="16"/>
      <c r="Y317" s="16">
        <v>1.9841269841269801E-3</v>
      </c>
      <c r="Z317" s="16">
        <v>0</v>
      </c>
      <c r="AA317" s="16">
        <v>0</v>
      </c>
      <c r="AB317" s="16">
        <v>0</v>
      </c>
      <c r="AC317" s="16"/>
      <c r="AD317" s="16">
        <v>0</v>
      </c>
      <c r="AE317" s="16">
        <v>0</v>
      </c>
      <c r="AF317" s="16">
        <v>0</v>
      </c>
      <c r="AG317" s="16">
        <v>0</v>
      </c>
      <c r="AH317" s="16">
        <v>8.1300813008130107E-3</v>
      </c>
      <c r="AI317" s="16">
        <v>0</v>
      </c>
      <c r="AJ317" s="16">
        <v>0</v>
      </c>
      <c r="AK317" s="16"/>
      <c r="AL317" s="16">
        <v>0</v>
      </c>
      <c r="AM317" s="16">
        <v>0</v>
      </c>
      <c r="AN317" s="16">
        <v>0</v>
      </c>
      <c r="AO317" s="16">
        <v>0</v>
      </c>
      <c r="AP317" s="16">
        <v>0</v>
      </c>
      <c r="AQ317" s="16">
        <v>0</v>
      </c>
      <c r="AR317" s="16">
        <v>0</v>
      </c>
      <c r="AS317" s="16">
        <v>0</v>
      </c>
      <c r="AT317" s="16">
        <v>1.20481927710843E-2</v>
      </c>
      <c r="AU317" s="16">
        <v>0</v>
      </c>
      <c r="AV317" s="16">
        <v>0</v>
      </c>
      <c r="AW317" s="16">
        <v>0</v>
      </c>
    </row>
    <row r="318" spans="2:49" x14ac:dyDescent="0.35">
      <c r="B318" t="s">
        <v>342</v>
      </c>
      <c r="C318" s="16">
        <v>1.230012300123E-3</v>
      </c>
      <c r="D318" s="16">
        <v>0</v>
      </c>
      <c r="E318" s="16">
        <v>0</v>
      </c>
      <c r="F318" s="16">
        <v>0</v>
      </c>
      <c r="G318" s="16">
        <v>0</v>
      </c>
      <c r="H318" s="16">
        <v>0</v>
      </c>
      <c r="I318" s="16">
        <v>0</v>
      </c>
      <c r="J318" s="16">
        <v>0</v>
      </c>
      <c r="K318" s="16">
        <v>0</v>
      </c>
      <c r="L318" s="16">
        <v>0</v>
      </c>
      <c r="M318" s="16">
        <v>0</v>
      </c>
      <c r="N318" s="16">
        <v>3.03030303030303E-2</v>
      </c>
      <c r="O318" s="16">
        <v>0</v>
      </c>
      <c r="P318" s="16"/>
      <c r="Q318" s="16">
        <v>1.45348837209302E-3</v>
      </c>
      <c r="R318" s="16"/>
      <c r="S318" s="16">
        <v>1.27064803049555E-3</v>
      </c>
      <c r="T318" s="16"/>
      <c r="U318" s="16">
        <v>0</v>
      </c>
      <c r="V318" s="16"/>
      <c r="W318" s="16">
        <v>0</v>
      </c>
      <c r="X318" s="16"/>
      <c r="Y318" s="16">
        <v>1.9841269841269801E-3</v>
      </c>
      <c r="Z318" s="16">
        <v>0</v>
      </c>
      <c r="AA318" s="16">
        <v>0</v>
      </c>
      <c r="AB318" s="16">
        <v>0</v>
      </c>
      <c r="AC318" s="16"/>
      <c r="AD318" s="16">
        <v>0</v>
      </c>
      <c r="AE318" s="16">
        <v>0</v>
      </c>
      <c r="AF318" s="16">
        <v>0</v>
      </c>
      <c r="AG318" s="16">
        <v>0</v>
      </c>
      <c r="AH318" s="16">
        <v>8.1300813008130107E-3</v>
      </c>
      <c r="AI318" s="16">
        <v>0</v>
      </c>
      <c r="AJ318" s="16">
        <v>0</v>
      </c>
      <c r="AK318" s="16"/>
      <c r="AL318" s="16">
        <v>0</v>
      </c>
      <c r="AM318" s="16">
        <v>0</v>
      </c>
      <c r="AN318" s="16">
        <v>0</v>
      </c>
      <c r="AO318" s="16">
        <v>0</v>
      </c>
      <c r="AP318" s="16">
        <v>0</v>
      </c>
      <c r="AQ318" s="16">
        <v>0</v>
      </c>
      <c r="AR318" s="16">
        <v>0</v>
      </c>
      <c r="AS318" s="16">
        <v>0</v>
      </c>
      <c r="AT318" s="16">
        <v>1.20481927710843E-2</v>
      </c>
      <c r="AU318" s="16">
        <v>0</v>
      </c>
      <c r="AV318" s="16">
        <v>0</v>
      </c>
      <c r="AW318" s="16">
        <v>0</v>
      </c>
    </row>
    <row r="319" spans="2:49" x14ac:dyDescent="0.35">
      <c r="B319" t="s">
        <v>343</v>
      </c>
      <c r="C319" s="16">
        <v>1.230012300123E-3</v>
      </c>
      <c r="D319" s="16">
        <v>0</v>
      </c>
      <c r="E319" s="16">
        <v>0</v>
      </c>
      <c r="F319" s="16">
        <v>0</v>
      </c>
      <c r="G319" s="16">
        <v>0</v>
      </c>
      <c r="H319" s="16">
        <v>0</v>
      </c>
      <c r="I319" s="16">
        <v>1.5151515151515201E-2</v>
      </c>
      <c r="J319" s="16">
        <v>0</v>
      </c>
      <c r="K319" s="16">
        <v>0</v>
      </c>
      <c r="L319" s="16">
        <v>0</v>
      </c>
      <c r="M319" s="16">
        <v>0</v>
      </c>
      <c r="N319" s="16">
        <v>0</v>
      </c>
      <c r="O319" s="16">
        <v>0</v>
      </c>
      <c r="P319" s="16"/>
      <c r="Q319" s="16">
        <v>1.45348837209302E-3</v>
      </c>
      <c r="R319" s="16"/>
      <c r="S319" s="16">
        <v>1.27064803049555E-3</v>
      </c>
      <c r="T319" s="16"/>
      <c r="U319" s="16">
        <v>0</v>
      </c>
      <c r="V319" s="16"/>
      <c r="W319" s="16">
        <v>0</v>
      </c>
      <c r="X319" s="16"/>
      <c r="Y319" s="16">
        <v>0</v>
      </c>
      <c r="Z319" s="16">
        <v>3.7878787878787902E-3</v>
      </c>
      <c r="AA319" s="16">
        <v>0</v>
      </c>
      <c r="AB319" s="16">
        <v>0</v>
      </c>
      <c r="AC319" s="16"/>
      <c r="AD319" s="16">
        <v>0</v>
      </c>
      <c r="AE319" s="16">
        <v>0</v>
      </c>
      <c r="AF319" s="16">
        <v>0</v>
      </c>
      <c r="AG319" s="16">
        <v>0</v>
      </c>
      <c r="AH319" s="16">
        <v>8.1300813008130107E-3</v>
      </c>
      <c r="AI319" s="16">
        <v>0</v>
      </c>
      <c r="AJ319" s="16">
        <v>0</v>
      </c>
      <c r="AK319" s="16"/>
      <c r="AL319" s="16">
        <v>0</v>
      </c>
      <c r="AM319" s="16">
        <v>0</v>
      </c>
      <c r="AN319" s="16">
        <v>0</v>
      </c>
      <c r="AO319" s="16">
        <v>0</v>
      </c>
      <c r="AP319" s="16">
        <v>0</v>
      </c>
      <c r="AQ319" s="16">
        <v>0</v>
      </c>
      <c r="AR319" s="16">
        <v>0</v>
      </c>
      <c r="AS319" s="16">
        <v>0</v>
      </c>
      <c r="AT319" s="16">
        <v>1.20481927710843E-2</v>
      </c>
      <c r="AU319" s="16">
        <v>0</v>
      </c>
      <c r="AV319" s="16">
        <v>0</v>
      </c>
      <c r="AW319" s="16">
        <v>0</v>
      </c>
    </row>
    <row r="320" spans="2:49" x14ac:dyDescent="0.35">
      <c r="B320" t="s">
        <v>344</v>
      </c>
      <c r="C320" s="16">
        <v>1.230012300123E-3</v>
      </c>
      <c r="D320" s="16">
        <v>0</v>
      </c>
      <c r="E320" s="16">
        <v>0</v>
      </c>
      <c r="F320" s="16">
        <v>0</v>
      </c>
      <c r="G320" s="16">
        <v>0</v>
      </c>
      <c r="H320" s="16">
        <v>0</v>
      </c>
      <c r="I320" s="16">
        <v>0</v>
      </c>
      <c r="J320" s="16">
        <v>0</v>
      </c>
      <c r="K320" s="16">
        <v>2.5641025641025599E-2</v>
      </c>
      <c r="L320" s="16">
        <v>0</v>
      </c>
      <c r="M320" s="16">
        <v>0</v>
      </c>
      <c r="N320" s="16">
        <v>0</v>
      </c>
      <c r="O320" s="16">
        <v>0</v>
      </c>
      <c r="P320" s="16"/>
      <c r="Q320" s="16">
        <v>1.45348837209302E-3</v>
      </c>
      <c r="R320" s="16"/>
      <c r="S320" s="16">
        <v>1.27064803049555E-3</v>
      </c>
      <c r="T320" s="16"/>
      <c r="U320" s="16">
        <v>0</v>
      </c>
      <c r="V320" s="16"/>
      <c r="W320" s="16">
        <v>0</v>
      </c>
      <c r="X320" s="16"/>
      <c r="Y320" s="16">
        <v>1.9841269841269801E-3</v>
      </c>
      <c r="Z320" s="16">
        <v>0</v>
      </c>
      <c r="AA320" s="16">
        <v>0</v>
      </c>
      <c r="AB320" s="16">
        <v>0</v>
      </c>
      <c r="AC320" s="16"/>
      <c r="AD320" s="16">
        <v>0</v>
      </c>
      <c r="AE320" s="16">
        <v>0</v>
      </c>
      <c r="AF320" s="16">
        <v>0</v>
      </c>
      <c r="AG320" s="16">
        <v>0</v>
      </c>
      <c r="AH320" s="16">
        <v>8.1300813008130107E-3</v>
      </c>
      <c r="AI320" s="16">
        <v>0</v>
      </c>
      <c r="AJ320" s="16">
        <v>0</v>
      </c>
      <c r="AK320" s="16"/>
      <c r="AL320" s="16">
        <v>0</v>
      </c>
      <c r="AM320" s="16">
        <v>0</v>
      </c>
      <c r="AN320" s="16">
        <v>0</v>
      </c>
      <c r="AO320" s="16">
        <v>0</v>
      </c>
      <c r="AP320" s="16">
        <v>0</v>
      </c>
      <c r="AQ320" s="16">
        <v>0</v>
      </c>
      <c r="AR320" s="16">
        <v>0</v>
      </c>
      <c r="AS320" s="16">
        <v>0</v>
      </c>
      <c r="AT320" s="16">
        <v>1.20481927710843E-2</v>
      </c>
      <c r="AU320" s="16">
        <v>0</v>
      </c>
      <c r="AV320" s="16">
        <v>0</v>
      </c>
      <c r="AW320" s="16">
        <v>0</v>
      </c>
    </row>
    <row r="321" spans="2:49" x14ac:dyDescent="0.35">
      <c r="B321" t="s">
        <v>345</v>
      </c>
      <c r="C321" s="16">
        <v>1.230012300123E-3</v>
      </c>
      <c r="D321" s="16">
        <v>0</v>
      </c>
      <c r="E321" s="16">
        <v>0</v>
      </c>
      <c r="F321" s="16">
        <v>0</v>
      </c>
      <c r="G321" s="16">
        <v>0</v>
      </c>
      <c r="H321" s="16">
        <v>0</v>
      </c>
      <c r="I321" s="16">
        <v>0</v>
      </c>
      <c r="J321" s="16">
        <v>0</v>
      </c>
      <c r="K321" s="16">
        <v>0</v>
      </c>
      <c r="L321" s="16">
        <v>1.2500000000000001E-2</v>
      </c>
      <c r="M321" s="16">
        <v>0</v>
      </c>
      <c r="N321" s="16">
        <v>0</v>
      </c>
      <c r="O321" s="16">
        <v>0</v>
      </c>
      <c r="P321" s="16"/>
      <c r="Q321" s="16">
        <v>1.45348837209302E-3</v>
      </c>
      <c r="R321" s="16"/>
      <c r="S321" s="16">
        <v>1.27064803049555E-3</v>
      </c>
      <c r="T321" s="16"/>
      <c r="U321" s="16">
        <v>0</v>
      </c>
      <c r="V321" s="16"/>
      <c r="W321" s="16">
        <v>0</v>
      </c>
      <c r="X321" s="16"/>
      <c r="Y321" s="16">
        <v>1.9841269841269801E-3</v>
      </c>
      <c r="Z321" s="16">
        <v>0</v>
      </c>
      <c r="AA321" s="16">
        <v>0</v>
      </c>
      <c r="AB321" s="16">
        <v>0</v>
      </c>
      <c r="AC321" s="16"/>
      <c r="AD321" s="16">
        <v>0</v>
      </c>
      <c r="AE321" s="16">
        <v>0</v>
      </c>
      <c r="AF321" s="16">
        <v>0</v>
      </c>
      <c r="AG321" s="16">
        <v>0</v>
      </c>
      <c r="AH321" s="16">
        <v>8.1300813008130107E-3</v>
      </c>
      <c r="AI321" s="16">
        <v>0</v>
      </c>
      <c r="AJ321" s="16">
        <v>0</v>
      </c>
      <c r="AK321" s="16"/>
      <c r="AL321" s="16">
        <v>0</v>
      </c>
      <c r="AM321" s="16">
        <v>0</v>
      </c>
      <c r="AN321" s="16">
        <v>0</v>
      </c>
      <c r="AO321" s="16">
        <v>0</v>
      </c>
      <c r="AP321" s="16">
        <v>0</v>
      </c>
      <c r="AQ321" s="16">
        <v>0</v>
      </c>
      <c r="AR321" s="16">
        <v>0</v>
      </c>
      <c r="AS321" s="16">
        <v>0</v>
      </c>
      <c r="AT321" s="16">
        <v>1.20481927710843E-2</v>
      </c>
      <c r="AU321" s="16">
        <v>0</v>
      </c>
      <c r="AV321" s="16">
        <v>0</v>
      </c>
      <c r="AW321" s="16">
        <v>0</v>
      </c>
    </row>
    <row r="322" spans="2:49" x14ac:dyDescent="0.35">
      <c r="B322" t="s">
        <v>346</v>
      </c>
      <c r="C322" s="16">
        <v>1.230012300123E-3</v>
      </c>
      <c r="D322" s="16">
        <v>1.21951219512195E-2</v>
      </c>
      <c r="E322" s="16">
        <v>0</v>
      </c>
      <c r="F322" s="16">
        <v>0</v>
      </c>
      <c r="G322" s="16">
        <v>0</v>
      </c>
      <c r="H322" s="16">
        <v>0</v>
      </c>
      <c r="I322" s="16">
        <v>0</v>
      </c>
      <c r="J322" s="16">
        <v>0</v>
      </c>
      <c r="K322" s="16">
        <v>0</v>
      </c>
      <c r="L322" s="16">
        <v>0</v>
      </c>
      <c r="M322" s="16">
        <v>0</v>
      </c>
      <c r="N322" s="16">
        <v>0</v>
      </c>
      <c r="O322" s="16">
        <v>0</v>
      </c>
      <c r="P322" s="16"/>
      <c r="Q322" s="16">
        <v>1.45348837209302E-3</v>
      </c>
      <c r="R322" s="16"/>
      <c r="S322" s="16">
        <v>1.27064803049555E-3</v>
      </c>
      <c r="T322" s="16"/>
      <c r="U322" s="16">
        <v>0</v>
      </c>
      <c r="V322" s="16"/>
      <c r="W322" s="16">
        <v>0</v>
      </c>
      <c r="X322" s="16"/>
      <c r="Y322" s="16">
        <v>0</v>
      </c>
      <c r="Z322" s="16">
        <v>3.7878787878787902E-3</v>
      </c>
      <c r="AA322" s="16">
        <v>0</v>
      </c>
      <c r="AB322" s="16">
        <v>0</v>
      </c>
      <c r="AC322" s="16"/>
      <c r="AD322" s="16">
        <v>0</v>
      </c>
      <c r="AE322" s="16">
        <v>0</v>
      </c>
      <c r="AF322" s="16">
        <v>0</v>
      </c>
      <c r="AG322" s="16">
        <v>0</v>
      </c>
      <c r="AH322" s="16">
        <v>0</v>
      </c>
      <c r="AI322" s="16">
        <v>1.1904761904761901E-2</v>
      </c>
      <c r="AJ322" s="16">
        <v>0</v>
      </c>
      <c r="AK322" s="16"/>
      <c r="AL322" s="16">
        <v>0</v>
      </c>
      <c r="AM322" s="16">
        <v>0</v>
      </c>
      <c r="AN322" s="16">
        <v>0</v>
      </c>
      <c r="AO322" s="16">
        <v>0</v>
      </c>
      <c r="AP322" s="16">
        <v>0</v>
      </c>
      <c r="AQ322" s="16">
        <v>0</v>
      </c>
      <c r="AR322" s="16">
        <v>0</v>
      </c>
      <c r="AS322" s="16">
        <v>0</v>
      </c>
      <c r="AT322" s="16">
        <v>1.20481927710843E-2</v>
      </c>
      <c r="AU322" s="16">
        <v>0</v>
      </c>
      <c r="AV322" s="16">
        <v>0</v>
      </c>
      <c r="AW322" s="16">
        <v>0</v>
      </c>
    </row>
    <row r="323" spans="2:49" x14ac:dyDescent="0.35">
      <c r="B323" t="s">
        <v>347</v>
      </c>
      <c r="C323" s="16">
        <v>1.230012300123E-3</v>
      </c>
      <c r="D323" s="16">
        <v>1.21951219512195E-2</v>
      </c>
      <c r="E323" s="16">
        <v>0</v>
      </c>
      <c r="F323" s="16">
        <v>0</v>
      </c>
      <c r="G323" s="16">
        <v>0</v>
      </c>
      <c r="H323" s="16">
        <v>0</v>
      </c>
      <c r="I323" s="16">
        <v>0</v>
      </c>
      <c r="J323" s="16">
        <v>0</v>
      </c>
      <c r="K323" s="16">
        <v>0</v>
      </c>
      <c r="L323" s="16">
        <v>0</v>
      </c>
      <c r="M323" s="16">
        <v>0</v>
      </c>
      <c r="N323" s="16">
        <v>0</v>
      </c>
      <c r="O323" s="16">
        <v>0</v>
      </c>
      <c r="P323" s="16"/>
      <c r="Q323" s="16">
        <v>0</v>
      </c>
      <c r="R323" s="16"/>
      <c r="S323" s="16">
        <v>1.27064803049555E-3</v>
      </c>
      <c r="T323" s="16"/>
      <c r="U323" s="16">
        <v>0</v>
      </c>
      <c r="V323" s="16"/>
      <c r="W323" s="16">
        <v>0</v>
      </c>
      <c r="X323" s="16"/>
      <c r="Y323" s="16">
        <v>0</v>
      </c>
      <c r="Z323" s="16">
        <v>3.7878787878787902E-3</v>
      </c>
      <c r="AA323" s="16">
        <v>0</v>
      </c>
      <c r="AB323" s="16">
        <v>0</v>
      </c>
      <c r="AC323" s="16"/>
      <c r="AD323" s="16">
        <v>0</v>
      </c>
      <c r="AE323" s="16">
        <v>0</v>
      </c>
      <c r="AF323" s="16">
        <v>0</v>
      </c>
      <c r="AG323" s="16">
        <v>0</v>
      </c>
      <c r="AH323" s="16">
        <v>0</v>
      </c>
      <c r="AI323" s="16">
        <v>0</v>
      </c>
      <c r="AJ323" s="16">
        <v>1.0869565217391301E-2</v>
      </c>
      <c r="AK323" s="16"/>
      <c r="AL323" s="16">
        <v>0</v>
      </c>
      <c r="AM323" s="16">
        <v>0</v>
      </c>
      <c r="AN323" s="16">
        <v>0</v>
      </c>
      <c r="AO323" s="16">
        <v>0</v>
      </c>
      <c r="AP323" s="16">
        <v>0</v>
      </c>
      <c r="AQ323" s="16">
        <v>0</v>
      </c>
      <c r="AR323" s="16">
        <v>0</v>
      </c>
      <c r="AS323" s="16">
        <v>0</v>
      </c>
      <c r="AT323" s="16">
        <v>1.20481927710843E-2</v>
      </c>
      <c r="AU323" s="16">
        <v>0</v>
      </c>
      <c r="AV323" s="16">
        <v>0</v>
      </c>
      <c r="AW323" s="16">
        <v>0</v>
      </c>
    </row>
    <row r="324" spans="2:49" x14ac:dyDescent="0.35">
      <c r="B324" t="s">
        <v>348</v>
      </c>
      <c r="C324" s="16">
        <v>1.230012300123E-3</v>
      </c>
      <c r="D324" s="16">
        <v>0</v>
      </c>
      <c r="E324" s="16">
        <v>0</v>
      </c>
      <c r="F324" s="16">
        <v>0</v>
      </c>
      <c r="G324" s="16">
        <v>0</v>
      </c>
      <c r="H324" s="16">
        <v>0</v>
      </c>
      <c r="I324" s="16">
        <v>1.5151515151515201E-2</v>
      </c>
      <c r="J324" s="16">
        <v>0</v>
      </c>
      <c r="K324" s="16">
        <v>0</v>
      </c>
      <c r="L324" s="16">
        <v>0</v>
      </c>
      <c r="M324" s="16">
        <v>0</v>
      </c>
      <c r="N324" s="16">
        <v>0</v>
      </c>
      <c r="O324" s="16">
        <v>0</v>
      </c>
      <c r="P324" s="16"/>
      <c r="Q324" s="16">
        <v>0</v>
      </c>
      <c r="R324" s="16"/>
      <c r="S324" s="16">
        <v>1.27064803049555E-3</v>
      </c>
      <c r="T324" s="16"/>
      <c r="U324" s="16">
        <v>0</v>
      </c>
      <c r="V324" s="16"/>
      <c r="W324" s="16">
        <v>0</v>
      </c>
      <c r="X324" s="16"/>
      <c r="Y324" s="16">
        <v>1.9841269841269801E-3</v>
      </c>
      <c r="Z324" s="16">
        <v>0</v>
      </c>
      <c r="AA324" s="16">
        <v>0</v>
      </c>
      <c r="AB324" s="16">
        <v>0</v>
      </c>
      <c r="AC324" s="16"/>
      <c r="AD324" s="16">
        <v>0</v>
      </c>
      <c r="AE324" s="16">
        <v>0</v>
      </c>
      <c r="AF324" s="16">
        <v>0</v>
      </c>
      <c r="AG324" s="16">
        <v>0</v>
      </c>
      <c r="AH324" s="16">
        <v>0</v>
      </c>
      <c r="AI324" s="16">
        <v>0</v>
      </c>
      <c r="AJ324" s="16">
        <v>1.0869565217391301E-2</v>
      </c>
      <c r="AK324" s="16"/>
      <c r="AL324" s="16">
        <v>0</v>
      </c>
      <c r="AM324" s="16">
        <v>0</v>
      </c>
      <c r="AN324" s="16">
        <v>0</v>
      </c>
      <c r="AO324" s="16">
        <v>0</v>
      </c>
      <c r="AP324" s="16">
        <v>0</v>
      </c>
      <c r="AQ324" s="16">
        <v>0</v>
      </c>
      <c r="AR324" s="16">
        <v>0</v>
      </c>
      <c r="AS324" s="16">
        <v>0</v>
      </c>
      <c r="AT324" s="16">
        <v>1.20481927710843E-2</v>
      </c>
      <c r="AU324" s="16">
        <v>0</v>
      </c>
      <c r="AV324" s="16">
        <v>0</v>
      </c>
      <c r="AW324" s="16">
        <v>0</v>
      </c>
    </row>
    <row r="325" spans="2:49" x14ac:dyDescent="0.35">
      <c r="B325" t="s">
        <v>349</v>
      </c>
      <c r="C325" s="16">
        <v>1.230012300123E-3</v>
      </c>
      <c r="D325" s="16">
        <v>0</v>
      </c>
      <c r="E325" s="16">
        <v>0</v>
      </c>
      <c r="F325" s="16">
        <v>0</v>
      </c>
      <c r="G325" s="16">
        <v>0</v>
      </c>
      <c r="H325" s="16">
        <v>0</v>
      </c>
      <c r="I325" s="16">
        <v>0</v>
      </c>
      <c r="J325" s="16">
        <v>0</v>
      </c>
      <c r="K325" s="16">
        <v>2.5641025641025599E-2</v>
      </c>
      <c r="L325" s="16">
        <v>0</v>
      </c>
      <c r="M325" s="16">
        <v>0</v>
      </c>
      <c r="N325" s="16">
        <v>0</v>
      </c>
      <c r="O325" s="16">
        <v>0</v>
      </c>
      <c r="P325" s="16"/>
      <c r="Q325" s="16">
        <v>0</v>
      </c>
      <c r="R325" s="16"/>
      <c r="S325" s="16">
        <v>1.27064803049555E-3</v>
      </c>
      <c r="T325" s="16"/>
      <c r="U325" s="16">
        <v>0</v>
      </c>
      <c r="V325" s="16"/>
      <c r="W325" s="16">
        <v>0</v>
      </c>
      <c r="X325" s="16"/>
      <c r="Y325" s="16">
        <v>1.9841269841269801E-3</v>
      </c>
      <c r="Z325" s="16">
        <v>0</v>
      </c>
      <c r="AA325" s="16">
        <v>0</v>
      </c>
      <c r="AB325" s="16">
        <v>0</v>
      </c>
      <c r="AC325" s="16"/>
      <c r="AD325" s="16">
        <v>0</v>
      </c>
      <c r="AE325" s="16">
        <v>0</v>
      </c>
      <c r="AF325" s="16">
        <v>1.02040816326531E-2</v>
      </c>
      <c r="AG325" s="16">
        <v>0</v>
      </c>
      <c r="AH325" s="16">
        <v>0</v>
      </c>
      <c r="AI325" s="16">
        <v>0</v>
      </c>
      <c r="AJ325" s="16">
        <v>0</v>
      </c>
      <c r="AK325" s="16"/>
      <c r="AL325" s="16">
        <v>0</v>
      </c>
      <c r="AM325" s="16">
        <v>0</v>
      </c>
      <c r="AN325" s="16">
        <v>0</v>
      </c>
      <c r="AO325" s="16">
        <v>0</v>
      </c>
      <c r="AP325" s="16">
        <v>0</v>
      </c>
      <c r="AQ325" s="16">
        <v>0</v>
      </c>
      <c r="AR325" s="16">
        <v>0</v>
      </c>
      <c r="AS325" s="16">
        <v>0</v>
      </c>
      <c r="AT325" s="16">
        <v>1.20481927710843E-2</v>
      </c>
      <c r="AU325" s="16">
        <v>0</v>
      </c>
      <c r="AV325" s="16">
        <v>0</v>
      </c>
      <c r="AW325" s="16">
        <v>0</v>
      </c>
    </row>
    <row r="326" spans="2:49" x14ac:dyDescent="0.35">
      <c r="B326" t="s">
        <v>350</v>
      </c>
      <c r="C326" s="16">
        <v>1.230012300123E-3</v>
      </c>
      <c r="D326" s="16">
        <v>0</v>
      </c>
      <c r="E326" s="16">
        <v>0</v>
      </c>
      <c r="F326" s="16">
        <v>8.4033613445378096E-3</v>
      </c>
      <c r="G326" s="16">
        <v>0</v>
      </c>
      <c r="H326" s="16">
        <v>0</v>
      </c>
      <c r="I326" s="16">
        <v>0</v>
      </c>
      <c r="J326" s="16">
        <v>0</v>
      </c>
      <c r="K326" s="16">
        <v>0</v>
      </c>
      <c r="L326" s="16">
        <v>0</v>
      </c>
      <c r="M326" s="16">
        <v>0</v>
      </c>
      <c r="N326" s="16">
        <v>0</v>
      </c>
      <c r="O326" s="16">
        <v>0</v>
      </c>
      <c r="P326" s="16"/>
      <c r="Q326" s="16">
        <v>0</v>
      </c>
      <c r="R326" s="16"/>
      <c r="S326" s="16">
        <v>1.27064803049555E-3</v>
      </c>
      <c r="T326" s="16"/>
      <c r="U326" s="16">
        <v>0</v>
      </c>
      <c r="V326" s="16"/>
      <c r="W326" s="16">
        <v>0</v>
      </c>
      <c r="X326" s="16"/>
      <c r="Y326" s="16">
        <v>1.9841269841269801E-3</v>
      </c>
      <c r="Z326" s="16">
        <v>0</v>
      </c>
      <c r="AA326" s="16">
        <v>0</v>
      </c>
      <c r="AB326" s="16">
        <v>0</v>
      </c>
      <c r="AC326" s="16"/>
      <c r="AD326" s="16">
        <v>0</v>
      </c>
      <c r="AE326" s="16">
        <v>0</v>
      </c>
      <c r="AF326" s="16">
        <v>1.02040816326531E-2</v>
      </c>
      <c r="AG326" s="16">
        <v>0</v>
      </c>
      <c r="AH326" s="16">
        <v>0</v>
      </c>
      <c r="AI326" s="16">
        <v>0</v>
      </c>
      <c r="AJ326" s="16">
        <v>0</v>
      </c>
      <c r="AK326" s="16"/>
      <c r="AL326" s="16">
        <v>0</v>
      </c>
      <c r="AM326" s="16">
        <v>0</v>
      </c>
      <c r="AN326" s="16">
        <v>0</v>
      </c>
      <c r="AO326" s="16">
        <v>0</v>
      </c>
      <c r="AP326" s="16">
        <v>0</v>
      </c>
      <c r="AQ326" s="16">
        <v>0</v>
      </c>
      <c r="AR326" s="16">
        <v>0</v>
      </c>
      <c r="AS326" s="16">
        <v>0</v>
      </c>
      <c r="AT326" s="16">
        <v>1.20481927710843E-2</v>
      </c>
      <c r="AU326" s="16">
        <v>0</v>
      </c>
      <c r="AV326" s="16">
        <v>0</v>
      </c>
      <c r="AW326" s="16">
        <v>0</v>
      </c>
    </row>
    <row r="327" spans="2:49" x14ac:dyDescent="0.35">
      <c r="B327" t="s">
        <v>351</v>
      </c>
      <c r="C327" s="16">
        <v>1.230012300123E-3</v>
      </c>
      <c r="D327" s="16">
        <v>0</v>
      </c>
      <c r="E327" s="16">
        <v>0</v>
      </c>
      <c r="F327" s="16">
        <v>0</v>
      </c>
      <c r="G327" s="16">
        <v>0</v>
      </c>
      <c r="H327" s="16">
        <v>0</v>
      </c>
      <c r="I327" s="16">
        <v>0</v>
      </c>
      <c r="J327" s="16">
        <v>0</v>
      </c>
      <c r="K327" s="16">
        <v>0</v>
      </c>
      <c r="L327" s="16">
        <v>0</v>
      </c>
      <c r="M327" s="16">
        <v>1.4084507042253501E-2</v>
      </c>
      <c r="N327" s="16">
        <v>0</v>
      </c>
      <c r="O327" s="16">
        <v>0</v>
      </c>
      <c r="P327" s="16"/>
      <c r="Q327" s="16">
        <v>0</v>
      </c>
      <c r="R327" s="16"/>
      <c r="S327" s="16">
        <v>1.27064803049555E-3</v>
      </c>
      <c r="T327" s="16"/>
      <c r="U327" s="16">
        <v>0</v>
      </c>
      <c r="V327" s="16"/>
      <c r="W327" s="16">
        <v>0</v>
      </c>
      <c r="X327" s="16"/>
      <c r="Y327" s="16">
        <v>1.9841269841269801E-3</v>
      </c>
      <c r="Z327" s="16">
        <v>0</v>
      </c>
      <c r="AA327" s="16">
        <v>0</v>
      </c>
      <c r="AB327" s="16">
        <v>0</v>
      </c>
      <c r="AC327" s="16"/>
      <c r="AD327" s="16">
        <v>0</v>
      </c>
      <c r="AE327" s="16">
        <v>0</v>
      </c>
      <c r="AF327" s="16">
        <v>1.02040816326531E-2</v>
      </c>
      <c r="AG327" s="16">
        <v>0</v>
      </c>
      <c r="AH327" s="16">
        <v>0</v>
      </c>
      <c r="AI327" s="16">
        <v>0</v>
      </c>
      <c r="AJ327" s="16">
        <v>0</v>
      </c>
      <c r="AK327" s="16"/>
      <c r="AL327" s="16">
        <v>0</v>
      </c>
      <c r="AM327" s="16">
        <v>0</v>
      </c>
      <c r="AN327" s="16">
        <v>0</v>
      </c>
      <c r="AO327" s="16">
        <v>0</v>
      </c>
      <c r="AP327" s="16">
        <v>0</v>
      </c>
      <c r="AQ327" s="16">
        <v>0</v>
      </c>
      <c r="AR327" s="16">
        <v>0</v>
      </c>
      <c r="AS327" s="16">
        <v>0</v>
      </c>
      <c r="AT327" s="16">
        <v>1.20481927710843E-2</v>
      </c>
      <c r="AU327" s="16">
        <v>0</v>
      </c>
      <c r="AV327" s="16">
        <v>0</v>
      </c>
      <c r="AW327" s="16">
        <v>0</v>
      </c>
    </row>
    <row r="328" spans="2:49" x14ac:dyDescent="0.35">
      <c r="B328" t="s">
        <v>352</v>
      </c>
      <c r="C328" s="16">
        <v>1.230012300123E-3</v>
      </c>
      <c r="D328" s="16">
        <v>0</v>
      </c>
      <c r="E328" s="16">
        <v>0</v>
      </c>
      <c r="F328" s="16">
        <v>0</v>
      </c>
      <c r="G328" s="16">
        <v>0</v>
      </c>
      <c r="H328" s="16">
        <v>0</v>
      </c>
      <c r="I328" s="16">
        <v>0</v>
      </c>
      <c r="J328" s="16">
        <v>0</v>
      </c>
      <c r="K328" s="16">
        <v>0</v>
      </c>
      <c r="L328" s="16">
        <v>0</v>
      </c>
      <c r="M328" s="16">
        <v>1.4084507042253501E-2</v>
      </c>
      <c r="N328" s="16">
        <v>0</v>
      </c>
      <c r="O328" s="16">
        <v>0</v>
      </c>
      <c r="P328" s="16"/>
      <c r="Q328" s="16">
        <v>0</v>
      </c>
      <c r="R328" s="16"/>
      <c r="S328" s="16">
        <v>1.27064803049555E-3</v>
      </c>
      <c r="T328" s="16"/>
      <c r="U328" s="16">
        <v>0</v>
      </c>
      <c r="V328" s="16"/>
      <c r="W328" s="16">
        <v>0</v>
      </c>
      <c r="X328" s="16"/>
      <c r="Y328" s="16">
        <v>1.9841269841269801E-3</v>
      </c>
      <c r="Z328" s="16">
        <v>0</v>
      </c>
      <c r="AA328" s="16">
        <v>0</v>
      </c>
      <c r="AB328" s="16">
        <v>0</v>
      </c>
      <c r="AC328" s="16"/>
      <c r="AD328" s="16">
        <v>0</v>
      </c>
      <c r="AE328" s="16">
        <v>0</v>
      </c>
      <c r="AF328" s="16">
        <v>1.02040816326531E-2</v>
      </c>
      <c r="AG328" s="16">
        <v>0</v>
      </c>
      <c r="AH328" s="16">
        <v>0</v>
      </c>
      <c r="AI328" s="16">
        <v>0</v>
      </c>
      <c r="AJ328" s="16">
        <v>0</v>
      </c>
      <c r="AK328" s="16"/>
      <c r="AL328" s="16">
        <v>0</v>
      </c>
      <c r="AM328" s="16">
        <v>0</v>
      </c>
      <c r="AN328" s="16">
        <v>0</v>
      </c>
      <c r="AO328" s="16">
        <v>0</v>
      </c>
      <c r="AP328" s="16">
        <v>0</v>
      </c>
      <c r="AQ328" s="16">
        <v>0</v>
      </c>
      <c r="AR328" s="16">
        <v>0</v>
      </c>
      <c r="AS328" s="16">
        <v>0</v>
      </c>
      <c r="AT328" s="16">
        <v>0</v>
      </c>
      <c r="AU328" s="16">
        <v>7.69230769230769E-2</v>
      </c>
      <c r="AV328" s="16">
        <v>0</v>
      </c>
      <c r="AW328" s="16">
        <v>0</v>
      </c>
    </row>
    <row r="329" spans="2:49" x14ac:dyDescent="0.35">
      <c r="B329" t="s">
        <v>353</v>
      </c>
      <c r="C329" s="16">
        <v>1.230012300123E-3</v>
      </c>
      <c r="D329" s="16">
        <v>1.21951219512195E-2</v>
      </c>
      <c r="E329" s="16">
        <v>0</v>
      </c>
      <c r="F329" s="16">
        <v>0</v>
      </c>
      <c r="G329" s="16">
        <v>0</v>
      </c>
      <c r="H329" s="16">
        <v>0</v>
      </c>
      <c r="I329" s="16">
        <v>0</v>
      </c>
      <c r="J329" s="16">
        <v>0</v>
      </c>
      <c r="K329" s="16">
        <v>0</v>
      </c>
      <c r="L329" s="16">
        <v>0</v>
      </c>
      <c r="M329" s="16">
        <v>0</v>
      </c>
      <c r="N329" s="16">
        <v>0</v>
      </c>
      <c r="O329" s="16">
        <v>0</v>
      </c>
      <c r="P329" s="16"/>
      <c r="Q329" s="16">
        <v>0</v>
      </c>
      <c r="R329" s="16"/>
      <c r="S329" s="16">
        <v>1.27064803049555E-3</v>
      </c>
      <c r="T329" s="16"/>
      <c r="U329" s="16">
        <v>0</v>
      </c>
      <c r="V329" s="16"/>
      <c r="W329" s="16">
        <v>0</v>
      </c>
      <c r="X329" s="16"/>
      <c r="Y329" s="16">
        <v>1.9841269841269801E-3</v>
      </c>
      <c r="Z329" s="16">
        <v>0</v>
      </c>
      <c r="AA329" s="16">
        <v>0</v>
      </c>
      <c r="AB329" s="16">
        <v>0</v>
      </c>
      <c r="AC329" s="16"/>
      <c r="AD329" s="16">
        <v>0</v>
      </c>
      <c r="AE329" s="16">
        <v>0</v>
      </c>
      <c r="AF329" s="16">
        <v>0</v>
      </c>
      <c r="AG329" s="16">
        <v>5.5555555555555601E-3</v>
      </c>
      <c r="AH329" s="16">
        <v>0</v>
      </c>
      <c r="AI329" s="16">
        <v>0</v>
      </c>
      <c r="AJ329" s="16">
        <v>0</v>
      </c>
      <c r="AK329" s="16"/>
      <c r="AL329" s="16">
        <v>0</v>
      </c>
      <c r="AM329" s="16">
        <v>0</v>
      </c>
      <c r="AN329" s="16">
        <v>0</v>
      </c>
      <c r="AO329" s="16">
        <v>0</v>
      </c>
      <c r="AP329" s="16">
        <v>0</v>
      </c>
      <c r="AQ329" s="16">
        <v>0</v>
      </c>
      <c r="AR329" s="16">
        <v>0</v>
      </c>
      <c r="AS329" s="16">
        <v>0</v>
      </c>
      <c r="AT329" s="16">
        <v>0</v>
      </c>
      <c r="AU329" s="16">
        <v>7.69230769230769E-2</v>
      </c>
      <c r="AV329" s="16">
        <v>0</v>
      </c>
      <c r="AW329" s="16">
        <v>0</v>
      </c>
    </row>
    <row r="330" spans="2:49" x14ac:dyDescent="0.35">
      <c r="B330" t="s">
        <v>354</v>
      </c>
      <c r="C330" s="16">
        <v>1.230012300123E-3</v>
      </c>
      <c r="D330" s="16">
        <v>0</v>
      </c>
      <c r="E330" s="16">
        <v>0</v>
      </c>
      <c r="F330" s="16">
        <v>0</v>
      </c>
      <c r="G330" s="16">
        <v>0</v>
      </c>
      <c r="H330" s="16">
        <v>0</v>
      </c>
      <c r="I330" s="16">
        <v>0</v>
      </c>
      <c r="J330" s="16">
        <v>1.63934426229508E-2</v>
      </c>
      <c r="K330" s="16">
        <v>0</v>
      </c>
      <c r="L330" s="16">
        <v>0</v>
      </c>
      <c r="M330" s="16">
        <v>0</v>
      </c>
      <c r="N330" s="16">
        <v>0</v>
      </c>
      <c r="O330" s="16">
        <v>0</v>
      </c>
      <c r="P330" s="16"/>
      <c r="Q330" s="16">
        <v>0</v>
      </c>
      <c r="R330" s="16"/>
      <c r="S330" s="16">
        <v>1.27064803049555E-3</v>
      </c>
      <c r="T330" s="16"/>
      <c r="U330" s="16">
        <v>0</v>
      </c>
      <c r="V330" s="16"/>
      <c r="W330" s="16">
        <v>0</v>
      </c>
      <c r="X330" s="16"/>
      <c r="Y330" s="16">
        <v>1.9841269841269801E-3</v>
      </c>
      <c r="Z330" s="16">
        <v>0</v>
      </c>
      <c r="AA330" s="16">
        <v>0</v>
      </c>
      <c r="AB330" s="16">
        <v>0</v>
      </c>
      <c r="AC330" s="16"/>
      <c r="AD330" s="16">
        <v>0</v>
      </c>
      <c r="AE330" s="16">
        <v>0</v>
      </c>
      <c r="AF330" s="16">
        <v>0</v>
      </c>
      <c r="AG330" s="16">
        <v>5.5555555555555601E-3</v>
      </c>
      <c r="AH330" s="16">
        <v>0</v>
      </c>
      <c r="AI330" s="16">
        <v>0</v>
      </c>
      <c r="AJ330" s="16">
        <v>0</v>
      </c>
      <c r="AK330" s="16"/>
      <c r="AL330" s="16">
        <v>0</v>
      </c>
      <c r="AM330" s="16">
        <v>0</v>
      </c>
      <c r="AN330" s="16">
        <v>0</v>
      </c>
      <c r="AO330" s="16">
        <v>0</v>
      </c>
      <c r="AP330" s="16">
        <v>0</v>
      </c>
      <c r="AQ330" s="16">
        <v>0</v>
      </c>
      <c r="AR330" s="16">
        <v>0</v>
      </c>
      <c r="AS330" s="16">
        <v>0</v>
      </c>
      <c r="AT330" s="16">
        <v>0</v>
      </c>
      <c r="AU330" s="16">
        <v>7.69230769230769E-2</v>
      </c>
      <c r="AV330" s="16">
        <v>0</v>
      </c>
      <c r="AW330" s="16">
        <v>0</v>
      </c>
    </row>
    <row r="331" spans="2:49" x14ac:dyDescent="0.35">
      <c r="B331" t="s">
        <v>355</v>
      </c>
      <c r="C331" s="16">
        <v>1.230012300123E-3</v>
      </c>
      <c r="D331" s="16">
        <v>1.21951219512195E-2</v>
      </c>
      <c r="E331" s="16">
        <v>0</v>
      </c>
      <c r="F331" s="16">
        <v>0</v>
      </c>
      <c r="G331" s="16">
        <v>0</v>
      </c>
      <c r="H331" s="16">
        <v>0</v>
      </c>
      <c r="I331" s="16">
        <v>0</v>
      </c>
      <c r="J331" s="16">
        <v>0</v>
      </c>
      <c r="K331" s="16">
        <v>0</v>
      </c>
      <c r="L331" s="16">
        <v>0</v>
      </c>
      <c r="M331" s="16">
        <v>0</v>
      </c>
      <c r="N331" s="16">
        <v>0</v>
      </c>
      <c r="O331" s="16">
        <v>0</v>
      </c>
      <c r="P331" s="16"/>
      <c r="Q331" s="16">
        <v>0</v>
      </c>
      <c r="R331" s="16"/>
      <c r="S331" s="16">
        <v>1.27064803049555E-3</v>
      </c>
      <c r="T331" s="16"/>
      <c r="U331" s="16">
        <v>0</v>
      </c>
      <c r="V331" s="16"/>
      <c r="W331" s="16">
        <v>8.1300813008130107E-3</v>
      </c>
      <c r="X331" s="16"/>
      <c r="Y331" s="16">
        <v>1.9841269841269801E-3</v>
      </c>
      <c r="Z331" s="16">
        <v>0</v>
      </c>
      <c r="AA331" s="16">
        <v>0</v>
      </c>
      <c r="AB331" s="16">
        <v>0</v>
      </c>
      <c r="AC331" s="16"/>
      <c r="AD331" s="16">
        <v>0</v>
      </c>
      <c r="AE331" s="16">
        <v>0</v>
      </c>
      <c r="AF331" s="16">
        <v>0</v>
      </c>
      <c r="AG331" s="16">
        <v>0</v>
      </c>
      <c r="AH331" s="16">
        <v>0</v>
      </c>
      <c r="AI331" s="16">
        <v>0</v>
      </c>
      <c r="AJ331" s="16">
        <v>1.0869565217391301E-2</v>
      </c>
      <c r="AK331" s="16"/>
      <c r="AL331" s="16">
        <v>0</v>
      </c>
      <c r="AM331" s="16">
        <v>7.8740157480314994E-3</v>
      </c>
      <c r="AN331" s="16">
        <v>0</v>
      </c>
      <c r="AO331" s="16">
        <v>0</v>
      </c>
      <c r="AP331" s="16">
        <v>0</v>
      </c>
      <c r="AQ331" s="16">
        <v>0</v>
      </c>
      <c r="AR331" s="16">
        <v>0</v>
      </c>
      <c r="AS331" s="16">
        <v>0</v>
      </c>
      <c r="AT331" s="16">
        <v>0</v>
      </c>
      <c r="AU331" s="16">
        <v>0</v>
      </c>
      <c r="AV331" s="16">
        <v>0</v>
      </c>
      <c r="AW331" s="16">
        <v>0</v>
      </c>
    </row>
    <row r="332" spans="2:49" x14ac:dyDescent="0.35">
      <c r="B332" t="s">
        <v>356</v>
      </c>
      <c r="C332" s="16">
        <v>1.230012300123E-3</v>
      </c>
      <c r="D332" s="16">
        <v>0</v>
      </c>
      <c r="E332" s="16">
        <v>0</v>
      </c>
      <c r="F332" s="16">
        <v>0</v>
      </c>
      <c r="G332" s="16">
        <v>0</v>
      </c>
      <c r="H332" s="16">
        <v>0</v>
      </c>
      <c r="I332" s="16">
        <v>1.5151515151515201E-2</v>
      </c>
      <c r="J332" s="16">
        <v>0</v>
      </c>
      <c r="K332" s="16">
        <v>0</v>
      </c>
      <c r="L332" s="16">
        <v>0</v>
      </c>
      <c r="M332" s="16">
        <v>0</v>
      </c>
      <c r="N332" s="16">
        <v>0</v>
      </c>
      <c r="O332" s="16">
        <v>0</v>
      </c>
      <c r="P332" s="16"/>
      <c r="Q332" s="16">
        <v>0</v>
      </c>
      <c r="R332" s="16"/>
      <c r="S332" s="16">
        <v>1.27064803049555E-3</v>
      </c>
      <c r="T332" s="16"/>
      <c r="U332" s="16">
        <v>0</v>
      </c>
      <c r="V332" s="16"/>
      <c r="W332" s="16">
        <v>0</v>
      </c>
      <c r="X332" s="16"/>
      <c r="Y332" s="16">
        <v>1.9841269841269801E-3</v>
      </c>
      <c r="Z332" s="16">
        <v>0</v>
      </c>
      <c r="AA332" s="16">
        <v>0</v>
      </c>
      <c r="AB332" s="16">
        <v>0</v>
      </c>
      <c r="AC332" s="16"/>
      <c r="AD332" s="16">
        <v>0</v>
      </c>
      <c r="AE332" s="16">
        <v>0</v>
      </c>
      <c r="AF332" s="16">
        <v>1.02040816326531E-2</v>
      </c>
      <c r="AG332" s="16">
        <v>0</v>
      </c>
      <c r="AH332" s="16">
        <v>0</v>
      </c>
      <c r="AI332" s="16">
        <v>0</v>
      </c>
      <c r="AJ332" s="16">
        <v>0</v>
      </c>
      <c r="AK332" s="16"/>
      <c r="AL332" s="16">
        <v>0</v>
      </c>
      <c r="AM332" s="16">
        <v>7.8740157480314994E-3</v>
      </c>
      <c r="AN332" s="16">
        <v>0</v>
      </c>
      <c r="AO332" s="16">
        <v>0</v>
      </c>
      <c r="AP332" s="16">
        <v>0</v>
      </c>
      <c r="AQ332" s="16">
        <v>0</v>
      </c>
      <c r="AR332" s="16">
        <v>0</v>
      </c>
      <c r="AS332" s="16">
        <v>0</v>
      </c>
      <c r="AT332" s="16">
        <v>0</v>
      </c>
      <c r="AU332" s="16">
        <v>0</v>
      </c>
      <c r="AV332" s="16">
        <v>0</v>
      </c>
      <c r="AW332" s="16">
        <v>0</v>
      </c>
    </row>
    <row r="333" spans="2:49" x14ac:dyDescent="0.35">
      <c r="B333" t="s">
        <v>357</v>
      </c>
      <c r="C333" s="16">
        <v>1.230012300123E-3</v>
      </c>
      <c r="D333" s="16">
        <v>0</v>
      </c>
      <c r="E333" s="16">
        <v>7.4626865671641798E-3</v>
      </c>
      <c r="F333" s="16">
        <v>0</v>
      </c>
      <c r="G333" s="16">
        <v>0</v>
      </c>
      <c r="H333" s="16">
        <v>0</v>
      </c>
      <c r="I333" s="16">
        <v>0</v>
      </c>
      <c r="J333" s="16">
        <v>0</v>
      </c>
      <c r="K333" s="16">
        <v>0</v>
      </c>
      <c r="L333" s="16">
        <v>0</v>
      </c>
      <c r="M333" s="16">
        <v>0</v>
      </c>
      <c r="N333" s="16">
        <v>0</v>
      </c>
      <c r="O333" s="16">
        <v>0</v>
      </c>
      <c r="P333" s="16"/>
      <c r="Q333" s="16">
        <v>0</v>
      </c>
      <c r="R333" s="16"/>
      <c r="S333" s="16">
        <v>1.27064803049555E-3</v>
      </c>
      <c r="T333" s="16"/>
      <c r="U333" s="16">
        <v>0</v>
      </c>
      <c r="V333" s="16"/>
      <c r="W333" s="16">
        <v>0</v>
      </c>
      <c r="X333" s="16"/>
      <c r="Y333" s="16">
        <v>0</v>
      </c>
      <c r="Z333" s="16">
        <v>3.7878787878787902E-3</v>
      </c>
      <c r="AA333" s="16">
        <v>0</v>
      </c>
      <c r="AB333" s="16">
        <v>0</v>
      </c>
      <c r="AC333" s="16"/>
      <c r="AD333" s="16">
        <v>0</v>
      </c>
      <c r="AE333" s="16">
        <v>0</v>
      </c>
      <c r="AF333" s="16">
        <v>1.02040816326531E-2</v>
      </c>
      <c r="AG333" s="16">
        <v>0</v>
      </c>
      <c r="AH333" s="16">
        <v>0</v>
      </c>
      <c r="AI333" s="16">
        <v>0</v>
      </c>
      <c r="AJ333" s="16">
        <v>0</v>
      </c>
      <c r="AK333" s="16"/>
      <c r="AL333" s="16">
        <v>0</v>
      </c>
      <c r="AM333" s="16">
        <v>7.8740157480314994E-3</v>
      </c>
      <c r="AN333" s="16">
        <v>0</v>
      </c>
      <c r="AO333" s="16">
        <v>0</v>
      </c>
      <c r="AP333" s="16">
        <v>0</v>
      </c>
      <c r="AQ333" s="16">
        <v>0</v>
      </c>
      <c r="AR333" s="16">
        <v>0</v>
      </c>
      <c r="AS333" s="16">
        <v>0</v>
      </c>
      <c r="AT333" s="16">
        <v>0</v>
      </c>
      <c r="AU333" s="16">
        <v>0</v>
      </c>
      <c r="AV333" s="16">
        <v>0</v>
      </c>
      <c r="AW333" s="16">
        <v>0</v>
      </c>
    </row>
    <row r="334" spans="2:49" x14ac:dyDescent="0.35">
      <c r="B334" t="s">
        <v>358</v>
      </c>
      <c r="C334" s="16">
        <v>1.230012300123E-3</v>
      </c>
      <c r="D334" s="16">
        <v>0</v>
      </c>
      <c r="E334" s="16">
        <v>0</v>
      </c>
      <c r="F334" s="16">
        <v>8.4033613445378096E-3</v>
      </c>
      <c r="G334" s="16">
        <v>0</v>
      </c>
      <c r="H334" s="16">
        <v>0</v>
      </c>
      <c r="I334" s="16">
        <v>0</v>
      </c>
      <c r="J334" s="16">
        <v>0</v>
      </c>
      <c r="K334" s="16">
        <v>0</v>
      </c>
      <c r="L334" s="16">
        <v>0</v>
      </c>
      <c r="M334" s="16">
        <v>0</v>
      </c>
      <c r="N334" s="16">
        <v>0</v>
      </c>
      <c r="O334" s="16">
        <v>0</v>
      </c>
      <c r="P334" s="16"/>
      <c r="Q334" s="16">
        <v>0</v>
      </c>
      <c r="R334" s="16"/>
      <c r="S334" s="16">
        <v>1.27064803049555E-3</v>
      </c>
      <c r="T334" s="16"/>
      <c r="U334" s="16">
        <v>0</v>
      </c>
      <c r="V334" s="16"/>
      <c r="W334" s="16">
        <v>0</v>
      </c>
      <c r="X334" s="16"/>
      <c r="Y334" s="16">
        <v>1.9841269841269801E-3</v>
      </c>
      <c r="Z334" s="16">
        <v>0</v>
      </c>
      <c r="AA334" s="16">
        <v>0</v>
      </c>
      <c r="AB334" s="16">
        <v>0</v>
      </c>
      <c r="AC334" s="16"/>
      <c r="AD334" s="16">
        <v>0</v>
      </c>
      <c r="AE334" s="16">
        <v>0</v>
      </c>
      <c r="AF334" s="16">
        <v>1.02040816326531E-2</v>
      </c>
      <c r="AG334" s="16">
        <v>0</v>
      </c>
      <c r="AH334" s="16">
        <v>0</v>
      </c>
      <c r="AI334" s="16">
        <v>0</v>
      </c>
      <c r="AJ334" s="16">
        <v>0</v>
      </c>
      <c r="AK334" s="16"/>
      <c r="AL334" s="16">
        <v>0</v>
      </c>
      <c r="AM334" s="16">
        <v>0</v>
      </c>
      <c r="AN334" s="16">
        <v>0</v>
      </c>
      <c r="AO334" s="16">
        <v>0</v>
      </c>
      <c r="AP334" s="16">
        <v>0</v>
      </c>
      <c r="AQ334" s="16">
        <v>0</v>
      </c>
      <c r="AR334" s="16">
        <v>0</v>
      </c>
      <c r="AS334" s="16">
        <v>0</v>
      </c>
      <c r="AT334" s="16">
        <v>0</v>
      </c>
      <c r="AU334" s="16">
        <v>0</v>
      </c>
      <c r="AV334" s="16">
        <v>3.03030303030303E-2</v>
      </c>
      <c r="AW334" s="16">
        <v>0</v>
      </c>
    </row>
    <row r="335" spans="2:49" x14ac:dyDescent="0.35">
      <c r="B335" t="s">
        <v>359</v>
      </c>
      <c r="C335" s="16">
        <v>1.230012300123E-3</v>
      </c>
      <c r="D335" s="16">
        <v>0</v>
      </c>
      <c r="E335" s="16">
        <v>0</v>
      </c>
      <c r="F335" s="16">
        <v>0</v>
      </c>
      <c r="G335" s="16">
        <v>0</v>
      </c>
      <c r="H335" s="16">
        <v>0</v>
      </c>
      <c r="I335" s="16">
        <v>1.5151515151515201E-2</v>
      </c>
      <c r="J335" s="16">
        <v>0</v>
      </c>
      <c r="K335" s="16">
        <v>0</v>
      </c>
      <c r="L335" s="16">
        <v>0</v>
      </c>
      <c r="M335" s="16">
        <v>0</v>
      </c>
      <c r="N335" s="16">
        <v>0</v>
      </c>
      <c r="O335" s="16">
        <v>0</v>
      </c>
      <c r="P335" s="16"/>
      <c r="Q335" s="16">
        <v>0</v>
      </c>
      <c r="R335" s="16"/>
      <c r="S335" s="16">
        <v>1.27064803049555E-3</v>
      </c>
      <c r="T335" s="16"/>
      <c r="U335" s="16">
        <v>0</v>
      </c>
      <c r="V335" s="16"/>
      <c r="W335" s="16">
        <v>0</v>
      </c>
      <c r="X335" s="16"/>
      <c r="Y335" s="16">
        <v>1.9841269841269801E-3</v>
      </c>
      <c r="Z335" s="16">
        <v>0</v>
      </c>
      <c r="AA335" s="16">
        <v>0</v>
      </c>
      <c r="AB335" s="16">
        <v>0</v>
      </c>
      <c r="AC335" s="16"/>
      <c r="AD335" s="16">
        <v>0</v>
      </c>
      <c r="AE335" s="16">
        <v>0</v>
      </c>
      <c r="AF335" s="16">
        <v>0</v>
      </c>
      <c r="AG335" s="16">
        <v>5.5555555555555601E-3</v>
      </c>
      <c r="AH335" s="16">
        <v>0</v>
      </c>
      <c r="AI335" s="16">
        <v>0</v>
      </c>
      <c r="AJ335" s="16">
        <v>0</v>
      </c>
      <c r="AK335" s="16"/>
      <c r="AL335" s="16">
        <v>0</v>
      </c>
      <c r="AM335" s="16">
        <v>0</v>
      </c>
      <c r="AN335" s="16">
        <v>0</v>
      </c>
      <c r="AO335" s="16">
        <v>0</v>
      </c>
      <c r="AP335" s="16">
        <v>0</v>
      </c>
      <c r="AQ335" s="16">
        <v>0</v>
      </c>
      <c r="AR335" s="16">
        <v>0</v>
      </c>
      <c r="AS335" s="16">
        <v>0</v>
      </c>
      <c r="AT335" s="16">
        <v>0</v>
      </c>
      <c r="AU335" s="16">
        <v>0</v>
      </c>
      <c r="AV335" s="16">
        <v>3.03030303030303E-2</v>
      </c>
      <c r="AW335" s="16">
        <v>0</v>
      </c>
    </row>
    <row r="336" spans="2:49" x14ac:dyDescent="0.35">
      <c r="B336" t="s">
        <v>360</v>
      </c>
      <c r="C336" s="16">
        <v>1.230012300123E-3</v>
      </c>
      <c r="D336" s="16">
        <v>0</v>
      </c>
      <c r="E336" s="16">
        <v>0</v>
      </c>
      <c r="F336" s="16">
        <v>0</v>
      </c>
      <c r="G336" s="16">
        <v>0</v>
      </c>
      <c r="H336" s="16">
        <v>0</v>
      </c>
      <c r="I336" s="16">
        <v>0</v>
      </c>
      <c r="J336" s="16">
        <v>0</v>
      </c>
      <c r="K336" s="16">
        <v>0</v>
      </c>
      <c r="L336" s="16">
        <v>0</v>
      </c>
      <c r="M336" s="16">
        <v>1.4084507042253501E-2</v>
      </c>
      <c r="N336" s="16">
        <v>0</v>
      </c>
      <c r="O336" s="16">
        <v>0</v>
      </c>
      <c r="P336" s="16"/>
      <c r="Q336" s="16">
        <v>0</v>
      </c>
      <c r="R336" s="16"/>
      <c r="S336" s="16">
        <v>1.27064803049555E-3</v>
      </c>
      <c r="T336" s="16"/>
      <c r="U336" s="16">
        <v>0</v>
      </c>
      <c r="V336" s="16"/>
      <c r="W336" s="16">
        <v>0</v>
      </c>
      <c r="X336" s="16"/>
      <c r="Y336" s="16">
        <v>0</v>
      </c>
      <c r="Z336" s="16">
        <v>3.7878787878787902E-3</v>
      </c>
      <c r="AA336" s="16">
        <v>0</v>
      </c>
      <c r="AB336" s="16">
        <v>0</v>
      </c>
      <c r="AC336" s="16"/>
      <c r="AD336" s="16">
        <v>0</v>
      </c>
      <c r="AE336" s="16">
        <v>0</v>
      </c>
      <c r="AF336" s="16">
        <v>0</v>
      </c>
      <c r="AG336" s="16">
        <v>5.5555555555555601E-3</v>
      </c>
      <c r="AH336" s="16">
        <v>0</v>
      </c>
      <c r="AI336" s="16">
        <v>0</v>
      </c>
      <c r="AJ336" s="16">
        <v>0</v>
      </c>
      <c r="AK336" s="16"/>
      <c r="AL336" s="16">
        <v>0</v>
      </c>
      <c r="AM336" s="16">
        <v>0</v>
      </c>
      <c r="AN336" s="16">
        <v>0</v>
      </c>
      <c r="AO336" s="16">
        <v>0</v>
      </c>
      <c r="AP336" s="16">
        <v>0</v>
      </c>
      <c r="AQ336" s="16">
        <v>0</v>
      </c>
      <c r="AR336" s="16">
        <v>0</v>
      </c>
      <c r="AS336" s="16">
        <v>0</v>
      </c>
      <c r="AT336" s="16">
        <v>0</v>
      </c>
      <c r="AU336" s="16">
        <v>0</v>
      </c>
      <c r="AV336" s="16">
        <v>3.03030303030303E-2</v>
      </c>
      <c r="AW336" s="16">
        <v>0</v>
      </c>
    </row>
    <row r="337" spans="2:49" x14ac:dyDescent="0.35">
      <c r="B337" t="s">
        <v>361</v>
      </c>
      <c r="C337" s="16">
        <v>1.230012300123E-3</v>
      </c>
      <c r="D337" s="16">
        <v>0</v>
      </c>
      <c r="E337" s="16">
        <v>0</v>
      </c>
      <c r="F337" s="16">
        <v>8.4033613445378096E-3</v>
      </c>
      <c r="G337" s="16">
        <v>0</v>
      </c>
      <c r="H337" s="16">
        <v>0</v>
      </c>
      <c r="I337" s="16">
        <v>0</v>
      </c>
      <c r="J337" s="16">
        <v>0</v>
      </c>
      <c r="K337" s="16">
        <v>0</v>
      </c>
      <c r="L337" s="16">
        <v>0</v>
      </c>
      <c r="M337" s="16">
        <v>0</v>
      </c>
      <c r="N337" s="16">
        <v>0</v>
      </c>
      <c r="O337" s="16">
        <v>0</v>
      </c>
      <c r="P337" s="16"/>
      <c r="Q337" s="16">
        <v>0</v>
      </c>
      <c r="R337" s="16"/>
      <c r="S337" s="16">
        <v>1.27064803049555E-3</v>
      </c>
      <c r="T337" s="16"/>
      <c r="U337" s="16">
        <v>0</v>
      </c>
      <c r="V337" s="16"/>
      <c r="W337" s="16">
        <v>0</v>
      </c>
      <c r="X337" s="16"/>
      <c r="Y337" s="16">
        <v>1.9841269841269801E-3</v>
      </c>
      <c r="Z337" s="16">
        <v>0</v>
      </c>
      <c r="AA337" s="16">
        <v>0</v>
      </c>
      <c r="AB337" s="16">
        <v>0</v>
      </c>
      <c r="AC337" s="16"/>
      <c r="AD337" s="16">
        <v>0</v>
      </c>
      <c r="AE337" s="16">
        <v>0</v>
      </c>
      <c r="AF337" s="16">
        <v>0</v>
      </c>
      <c r="AG337" s="16">
        <v>5.5555555555555601E-3</v>
      </c>
      <c r="AH337" s="16">
        <v>0</v>
      </c>
      <c r="AI337" s="16">
        <v>0</v>
      </c>
      <c r="AJ337" s="16">
        <v>0</v>
      </c>
      <c r="AK337" s="16"/>
      <c r="AL337" s="16">
        <v>0</v>
      </c>
      <c r="AM337" s="16">
        <v>0</v>
      </c>
      <c r="AN337" s="16">
        <v>0</v>
      </c>
      <c r="AO337" s="16">
        <v>0</v>
      </c>
      <c r="AP337" s="16">
        <v>0</v>
      </c>
      <c r="AQ337" s="16">
        <v>0</v>
      </c>
      <c r="AR337" s="16">
        <v>0</v>
      </c>
      <c r="AS337" s="16">
        <v>0</v>
      </c>
      <c r="AT337" s="16">
        <v>0</v>
      </c>
      <c r="AU337" s="16">
        <v>0</v>
      </c>
      <c r="AV337" s="16">
        <v>3.03030303030303E-2</v>
      </c>
      <c r="AW337" s="16">
        <v>0</v>
      </c>
    </row>
    <row r="338" spans="2:49" x14ac:dyDescent="0.35">
      <c r="B338" t="s">
        <v>362</v>
      </c>
      <c r="C338" s="16">
        <v>1.230012300123E-3</v>
      </c>
      <c r="D338" s="16">
        <v>0</v>
      </c>
      <c r="E338" s="16">
        <v>0</v>
      </c>
      <c r="F338" s="16">
        <v>0</v>
      </c>
      <c r="G338" s="16">
        <v>0</v>
      </c>
      <c r="H338" s="16">
        <v>0</v>
      </c>
      <c r="I338" s="16">
        <v>0</v>
      </c>
      <c r="J338" s="16">
        <v>0</v>
      </c>
      <c r="K338" s="16">
        <v>2.5641025641025599E-2</v>
      </c>
      <c r="L338" s="16">
        <v>0</v>
      </c>
      <c r="M338" s="16">
        <v>0</v>
      </c>
      <c r="N338" s="16">
        <v>0</v>
      </c>
      <c r="O338" s="16">
        <v>0</v>
      </c>
      <c r="P338" s="16"/>
      <c r="Q338" s="16">
        <v>0</v>
      </c>
      <c r="R338" s="16"/>
      <c r="S338" s="16">
        <v>1.27064803049555E-3</v>
      </c>
      <c r="T338" s="16"/>
      <c r="U338" s="16">
        <v>0</v>
      </c>
      <c r="V338" s="16"/>
      <c r="W338" s="16">
        <v>0</v>
      </c>
      <c r="X338" s="16"/>
      <c r="Y338" s="16">
        <v>0</v>
      </c>
      <c r="Z338" s="16">
        <v>3.7878787878787902E-3</v>
      </c>
      <c r="AA338" s="16">
        <v>0</v>
      </c>
      <c r="AB338" s="16">
        <v>0</v>
      </c>
      <c r="AC338" s="16"/>
      <c r="AD338" s="16">
        <v>0</v>
      </c>
      <c r="AE338" s="16">
        <v>0</v>
      </c>
      <c r="AF338" s="16">
        <v>0</v>
      </c>
      <c r="AG338" s="16">
        <v>5.5555555555555601E-3</v>
      </c>
      <c r="AH338" s="16">
        <v>0</v>
      </c>
      <c r="AI338" s="16">
        <v>0</v>
      </c>
      <c r="AJ338" s="16">
        <v>0</v>
      </c>
      <c r="AK338" s="16"/>
      <c r="AL338" s="16">
        <v>0</v>
      </c>
      <c r="AM338" s="16">
        <v>0</v>
      </c>
      <c r="AN338" s="16">
        <v>0</v>
      </c>
      <c r="AO338" s="16">
        <v>0</v>
      </c>
      <c r="AP338" s="16">
        <v>0</v>
      </c>
      <c r="AQ338" s="16">
        <v>0</v>
      </c>
      <c r="AR338" s="16">
        <v>0</v>
      </c>
      <c r="AS338" s="16">
        <v>0</v>
      </c>
      <c r="AT338" s="16">
        <v>0</v>
      </c>
      <c r="AU338" s="16">
        <v>0</v>
      </c>
      <c r="AV338" s="16">
        <v>3.03030303030303E-2</v>
      </c>
      <c r="AW338" s="16">
        <v>0</v>
      </c>
    </row>
    <row r="339" spans="2:49" x14ac:dyDescent="0.35">
      <c r="B339" t="s">
        <v>363</v>
      </c>
      <c r="C339" s="16">
        <v>1.230012300123E-3</v>
      </c>
      <c r="D339" s="16">
        <v>0</v>
      </c>
      <c r="E339" s="16">
        <v>0</v>
      </c>
      <c r="F339" s="16">
        <v>0</v>
      </c>
      <c r="G339" s="16">
        <v>0</v>
      </c>
      <c r="H339" s="16">
        <v>0</v>
      </c>
      <c r="I339" s="16">
        <v>0</v>
      </c>
      <c r="J339" s="16">
        <v>1.63934426229508E-2</v>
      </c>
      <c r="K339" s="16">
        <v>0</v>
      </c>
      <c r="L339" s="16">
        <v>0</v>
      </c>
      <c r="M339" s="16">
        <v>0</v>
      </c>
      <c r="N339" s="16">
        <v>0</v>
      </c>
      <c r="O339" s="16">
        <v>0</v>
      </c>
      <c r="P339" s="16"/>
      <c r="Q339" s="16">
        <v>0</v>
      </c>
      <c r="R339" s="16"/>
      <c r="S339" s="16">
        <v>1.27064803049555E-3</v>
      </c>
      <c r="T339" s="16"/>
      <c r="U339" s="16">
        <v>0</v>
      </c>
      <c r="V339" s="16"/>
      <c r="W339" s="16">
        <v>0</v>
      </c>
      <c r="X339" s="16"/>
      <c r="Y339" s="16">
        <v>1.9841269841269801E-3</v>
      </c>
      <c r="Z339" s="16">
        <v>0</v>
      </c>
      <c r="AA339" s="16">
        <v>0</v>
      </c>
      <c r="AB339" s="16">
        <v>0</v>
      </c>
      <c r="AC339" s="16"/>
      <c r="AD339" s="16">
        <v>0</v>
      </c>
      <c r="AE339" s="16">
        <v>0</v>
      </c>
      <c r="AF339" s="16">
        <v>0</v>
      </c>
      <c r="AG339" s="16">
        <v>5.5555555555555601E-3</v>
      </c>
      <c r="AH339" s="16">
        <v>0</v>
      </c>
      <c r="AI339" s="16">
        <v>0</v>
      </c>
      <c r="AJ339" s="16">
        <v>0</v>
      </c>
      <c r="AK339" s="16"/>
      <c r="AL339" s="16">
        <v>0</v>
      </c>
      <c r="AM339" s="16">
        <v>0</v>
      </c>
      <c r="AN339" s="16">
        <v>0</v>
      </c>
      <c r="AO339" s="16">
        <v>0</v>
      </c>
      <c r="AP339" s="16">
        <v>0</v>
      </c>
      <c r="AQ339" s="16">
        <v>0</v>
      </c>
      <c r="AR339" s="16">
        <v>0</v>
      </c>
      <c r="AS339" s="16">
        <v>0</v>
      </c>
      <c r="AT339" s="16">
        <v>0</v>
      </c>
      <c r="AU339" s="16">
        <v>0</v>
      </c>
      <c r="AV339" s="16">
        <v>3.03030303030303E-2</v>
      </c>
      <c r="AW339" s="16">
        <v>0</v>
      </c>
    </row>
    <row r="340" spans="2:49" x14ac:dyDescent="0.35">
      <c r="B340" t="s">
        <v>364</v>
      </c>
      <c r="C340" s="16">
        <v>1.230012300123E-3</v>
      </c>
      <c r="D340" s="16">
        <v>0</v>
      </c>
      <c r="E340" s="16">
        <v>7.4626865671641798E-3</v>
      </c>
      <c r="F340" s="16">
        <v>0</v>
      </c>
      <c r="G340" s="16">
        <v>0</v>
      </c>
      <c r="H340" s="16">
        <v>0</v>
      </c>
      <c r="I340" s="16">
        <v>0</v>
      </c>
      <c r="J340" s="16">
        <v>0</v>
      </c>
      <c r="K340" s="16">
        <v>0</v>
      </c>
      <c r="L340" s="16">
        <v>0</v>
      </c>
      <c r="M340" s="16">
        <v>0</v>
      </c>
      <c r="N340" s="16">
        <v>0</v>
      </c>
      <c r="O340" s="16">
        <v>0</v>
      </c>
      <c r="P340" s="16"/>
      <c r="Q340" s="16">
        <v>0</v>
      </c>
      <c r="R340" s="16"/>
      <c r="S340" s="16">
        <v>1.27064803049555E-3</v>
      </c>
      <c r="T340" s="16"/>
      <c r="U340" s="16">
        <v>0</v>
      </c>
      <c r="V340" s="16"/>
      <c r="W340" s="16">
        <v>0</v>
      </c>
      <c r="X340" s="16"/>
      <c r="Y340" s="16">
        <v>1.9841269841269801E-3</v>
      </c>
      <c r="Z340" s="16">
        <v>0</v>
      </c>
      <c r="AA340" s="16">
        <v>0</v>
      </c>
      <c r="AB340" s="16">
        <v>0</v>
      </c>
      <c r="AC340" s="16"/>
      <c r="AD340" s="16">
        <v>0</v>
      </c>
      <c r="AE340" s="16">
        <v>0</v>
      </c>
      <c r="AF340" s="16">
        <v>0</v>
      </c>
      <c r="AG340" s="16">
        <v>5.5555555555555601E-3</v>
      </c>
      <c r="AH340" s="16">
        <v>0</v>
      </c>
      <c r="AI340" s="16">
        <v>0</v>
      </c>
      <c r="AJ340" s="16">
        <v>0</v>
      </c>
      <c r="AK340" s="16"/>
      <c r="AL340" s="16">
        <v>0</v>
      </c>
      <c r="AM340" s="16">
        <v>0</v>
      </c>
      <c r="AN340" s="16">
        <v>0</v>
      </c>
      <c r="AO340" s="16">
        <v>0</v>
      </c>
      <c r="AP340" s="16">
        <v>0</v>
      </c>
      <c r="AQ340" s="16">
        <v>0</v>
      </c>
      <c r="AR340" s="16">
        <v>0</v>
      </c>
      <c r="AS340" s="16">
        <v>0</v>
      </c>
      <c r="AT340" s="16">
        <v>0</v>
      </c>
      <c r="AU340" s="16">
        <v>0</v>
      </c>
      <c r="AV340" s="16">
        <v>3.03030303030303E-2</v>
      </c>
      <c r="AW340" s="16">
        <v>0</v>
      </c>
    </row>
    <row r="341" spans="2:49" x14ac:dyDescent="0.35">
      <c r="B341" t="s">
        <v>365</v>
      </c>
      <c r="C341" s="16">
        <v>1.230012300123E-3</v>
      </c>
      <c r="D341" s="16">
        <v>0</v>
      </c>
      <c r="E341" s="16">
        <v>0</v>
      </c>
      <c r="F341" s="16">
        <v>0</v>
      </c>
      <c r="G341" s="16">
        <v>0</v>
      </c>
      <c r="H341" s="16">
        <v>0</v>
      </c>
      <c r="I341" s="16">
        <v>0</v>
      </c>
      <c r="J341" s="16">
        <v>0</v>
      </c>
      <c r="K341" s="16">
        <v>0</v>
      </c>
      <c r="L341" s="16">
        <v>0</v>
      </c>
      <c r="M341" s="16">
        <v>1.4084507042253501E-2</v>
      </c>
      <c r="N341" s="16">
        <v>0</v>
      </c>
      <c r="O341" s="16">
        <v>0</v>
      </c>
      <c r="P341" s="16"/>
      <c r="Q341" s="16">
        <v>0</v>
      </c>
      <c r="R341" s="16"/>
      <c r="S341" s="16">
        <v>1.27064803049555E-3</v>
      </c>
      <c r="T341" s="16"/>
      <c r="U341" s="16">
        <v>0</v>
      </c>
      <c r="V341" s="16"/>
      <c r="W341" s="16">
        <v>0</v>
      </c>
      <c r="X341" s="16"/>
      <c r="Y341" s="16">
        <v>1.9841269841269801E-3</v>
      </c>
      <c r="Z341" s="16">
        <v>0</v>
      </c>
      <c r="AA341" s="16">
        <v>0</v>
      </c>
      <c r="AB341" s="16">
        <v>0</v>
      </c>
      <c r="AC341" s="16"/>
      <c r="AD341" s="16">
        <v>0</v>
      </c>
      <c r="AE341" s="16">
        <v>0</v>
      </c>
      <c r="AF341" s="16">
        <v>0</v>
      </c>
      <c r="AG341" s="16">
        <v>5.5555555555555601E-3</v>
      </c>
      <c r="AH341" s="16">
        <v>0</v>
      </c>
      <c r="AI341" s="16">
        <v>0</v>
      </c>
      <c r="AJ341" s="16">
        <v>0</v>
      </c>
      <c r="AK341" s="16"/>
      <c r="AL341" s="16">
        <v>0</v>
      </c>
      <c r="AM341" s="16">
        <v>0</v>
      </c>
      <c r="AN341" s="16">
        <v>0</v>
      </c>
      <c r="AO341" s="16">
        <v>0</v>
      </c>
      <c r="AP341" s="16">
        <v>0</v>
      </c>
      <c r="AQ341" s="16">
        <v>0</v>
      </c>
      <c r="AR341" s="16">
        <v>0</v>
      </c>
      <c r="AS341" s="16">
        <v>0</v>
      </c>
      <c r="AT341" s="16">
        <v>0</v>
      </c>
      <c r="AU341" s="16">
        <v>0</v>
      </c>
      <c r="AV341" s="16">
        <v>3.03030303030303E-2</v>
      </c>
      <c r="AW341" s="16">
        <v>0</v>
      </c>
    </row>
    <row r="342" spans="2:49" x14ac:dyDescent="0.35">
      <c r="B342" t="s">
        <v>366</v>
      </c>
      <c r="C342" s="16">
        <v>1.230012300123E-3</v>
      </c>
      <c r="D342" s="16">
        <v>0</v>
      </c>
      <c r="E342" s="16">
        <v>0</v>
      </c>
      <c r="F342" s="16">
        <v>0</v>
      </c>
      <c r="G342" s="16">
        <v>0</v>
      </c>
      <c r="H342" s="16">
        <v>0</v>
      </c>
      <c r="I342" s="16">
        <v>0</v>
      </c>
      <c r="J342" s="16">
        <v>0</v>
      </c>
      <c r="K342" s="16">
        <v>0</v>
      </c>
      <c r="L342" s="16">
        <v>1.2500000000000001E-2</v>
      </c>
      <c r="M342" s="16">
        <v>0</v>
      </c>
      <c r="N342" s="16">
        <v>0</v>
      </c>
      <c r="O342" s="16">
        <v>0</v>
      </c>
      <c r="P342" s="16"/>
      <c r="Q342" s="16">
        <v>0</v>
      </c>
      <c r="R342" s="16"/>
      <c r="S342" s="16">
        <v>1.27064803049555E-3</v>
      </c>
      <c r="T342" s="16"/>
      <c r="U342" s="16">
        <v>0</v>
      </c>
      <c r="V342" s="16"/>
      <c r="W342" s="16">
        <v>0</v>
      </c>
      <c r="X342" s="16"/>
      <c r="Y342" s="16">
        <v>1.9841269841269801E-3</v>
      </c>
      <c r="Z342" s="16">
        <v>0</v>
      </c>
      <c r="AA342" s="16">
        <v>0</v>
      </c>
      <c r="AB342" s="16">
        <v>0</v>
      </c>
      <c r="AC342" s="16"/>
      <c r="AD342" s="16">
        <v>0</v>
      </c>
      <c r="AE342" s="16">
        <v>0</v>
      </c>
      <c r="AF342" s="16">
        <v>0</v>
      </c>
      <c r="AG342" s="16">
        <v>5.5555555555555601E-3</v>
      </c>
      <c r="AH342" s="16">
        <v>0</v>
      </c>
      <c r="AI342" s="16">
        <v>0</v>
      </c>
      <c r="AJ342" s="16">
        <v>0</v>
      </c>
      <c r="AK342" s="16"/>
      <c r="AL342" s="16">
        <v>0</v>
      </c>
      <c r="AM342" s="16">
        <v>0</v>
      </c>
      <c r="AN342" s="16">
        <v>0</v>
      </c>
      <c r="AO342" s="16">
        <v>0</v>
      </c>
      <c r="AP342" s="16">
        <v>0</v>
      </c>
      <c r="AQ342" s="16">
        <v>0</v>
      </c>
      <c r="AR342" s="16">
        <v>0</v>
      </c>
      <c r="AS342" s="16">
        <v>0</v>
      </c>
      <c r="AT342" s="16">
        <v>0</v>
      </c>
      <c r="AU342" s="16">
        <v>0</v>
      </c>
      <c r="AV342" s="16">
        <v>3.03030303030303E-2</v>
      </c>
      <c r="AW342" s="16">
        <v>0</v>
      </c>
    </row>
    <row r="343" spans="2:49" x14ac:dyDescent="0.35">
      <c r="B343" t="s">
        <v>367</v>
      </c>
      <c r="C343" s="16">
        <v>1.230012300123E-3</v>
      </c>
      <c r="D343" s="16">
        <v>0</v>
      </c>
      <c r="E343" s="16">
        <v>0</v>
      </c>
      <c r="F343" s="16">
        <v>0</v>
      </c>
      <c r="G343" s="16">
        <v>0</v>
      </c>
      <c r="H343" s="16">
        <v>0</v>
      </c>
      <c r="I343" s="16">
        <v>0</v>
      </c>
      <c r="J343" s="16">
        <v>0</v>
      </c>
      <c r="K343" s="16">
        <v>0</v>
      </c>
      <c r="L343" s="16">
        <v>0</v>
      </c>
      <c r="M343" s="16">
        <v>1.4084507042253501E-2</v>
      </c>
      <c r="N343" s="16">
        <v>0</v>
      </c>
      <c r="O343" s="16">
        <v>0</v>
      </c>
      <c r="P343" s="16"/>
      <c r="Q343" s="16">
        <v>0</v>
      </c>
      <c r="R343" s="16"/>
      <c r="S343" s="16">
        <v>1.27064803049555E-3</v>
      </c>
      <c r="T343" s="16"/>
      <c r="U343" s="16">
        <v>0</v>
      </c>
      <c r="V343" s="16"/>
      <c r="W343" s="16">
        <v>0</v>
      </c>
      <c r="X343" s="16"/>
      <c r="Y343" s="16">
        <v>1.9841269841269801E-3</v>
      </c>
      <c r="Z343" s="16">
        <v>0</v>
      </c>
      <c r="AA343" s="16">
        <v>0</v>
      </c>
      <c r="AB343" s="16">
        <v>0</v>
      </c>
      <c r="AC343" s="16"/>
      <c r="AD343" s="16">
        <v>0</v>
      </c>
      <c r="AE343" s="16">
        <v>0</v>
      </c>
      <c r="AF343" s="16">
        <v>0</v>
      </c>
      <c r="AG343" s="16">
        <v>0</v>
      </c>
      <c r="AH343" s="16">
        <v>8.1300813008130107E-3</v>
      </c>
      <c r="AI343" s="16">
        <v>0</v>
      </c>
      <c r="AJ343" s="16">
        <v>0</v>
      </c>
      <c r="AK343" s="16"/>
      <c r="AL343" s="16">
        <v>0</v>
      </c>
      <c r="AM343" s="16">
        <v>0</v>
      </c>
      <c r="AN343" s="16">
        <v>0</v>
      </c>
      <c r="AO343" s="16">
        <v>0</v>
      </c>
      <c r="AP343" s="16">
        <v>0</v>
      </c>
      <c r="AQ343" s="16">
        <v>0</v>
      </c>
      <c r="AR343" s="16">
        <v>0</v>
      </c>
      <c r="AS343" s="16">
        <v>0</v>
      </c>
      <c r="AT343" s="16">
        <v>0</v>
      </c>
      <c r="AU343" s="16">
        <v>0</v>
      </c>
      <c r="AV343" s="16">
        <v>3.03030303030303E-2</v>
      </c>
      <c r="AW343" s="16">
        <v>0</v>
      </c>
    </row>
    <row r="344" spans="2:49" x14ac:dyDescent="0.35">
      <c r="B344" t="s">
        <v>368</v>
      </c>
      <c r="C344" s="16">
        <v>1.230012300123E-3</v>
      </c>
      <c r="D344" s="16">
        <v>0</v>
      </c>
      <c r="E344" s="16">
        <v>7.4626865671641798E-3</v>
      </c>
      <c r="F344" s="16">
        <v>0</v>
      </c>
      <c r="G344" s="16">
        <v>0</v>
      </c>
      <c r="H344" s="16">
        <v>0</v>
      </c>
      <c r="I344" s="16">
        <v>0</v>
      </c>
      <c r="J344" s="16">
        <v>0</v>
      </c>
      <c r="K344" s="16">
        <v>0</v>
      </c>
      <c r="L344" s="16">
        <v>0</v>
      </c>
      <c r="M344" s="16">
        <v>0</v>
      </c>
      <c r="N344" s="16">
        <v>0</v>
      </c>
      <c r="O344" s="16">
        <v>0</v>
      </c>
      <c r="P344" s="16"/>
      <c r="Q344" s="16">
        <v>0</v>
      </c>
      <c r="R344" s="16"/>
      <c r="S344" s="16">
        <v>1.27064803049555E-3</v>
      </c>
      <c r="T344" s="16"/>
      <c r="U344" s="16">
        <v>0</v>
      </c>
      <c r="V344" s="16"/>
      <c r="W344" s="16">
        <v>8.1300813008130107E-3</v>
      </c>
      <c r="X344" s="16"/>
      <c r="Y344" s="16">
        <v>1.9841269841269801E-3</v>
      </c>
      <c r="Z344" s="16">
        <v>0</v>
      </c>
      <c r="AA344" s="16">
        <v>0</v>
      </c>
      <c r="AB344" s="16">
        <v>0</v>
      </c>
      <c r="AC344" s="16"/>
      <c r="AD344" s="16">
        <v>0</v>
      </c>
      <c r="AE344" s="16">
        <v>0</v>
      </c>
      <c r="AF344" s="16">
        <v>0</v>
      </c>
      <c r="AG344" s="16">
        <v>0</v>
      </c>
      <c r="AH344" s="16">
        <v>8.1300813008130107E-3</v>
      </c>
      <c r="AI344" s="16">
        <v>0</v>
      </c>
      <c r="AJ344" s="16">
        <v>0</v>
      </c>
      <c r="AK344" s="16"/>
      <c r="AL344" s="16">
        <v>0</v>
      </c>
      <c r="AM344" s="16">
        <v>0</v>
      </c>
      <c r="AN344" s="16">
        <v>0</v>
      </c>
      <c r="AO344" s="16">
        <v>0</v>
      </c>
      <c r="AP344" s="16">
        <v>0</v>
      </c>
      <c r="AQ344" s="16">
        <v>0</v>
      </c>
      <c r="AR344" s="16">
        <v>0</v>
      </c>
      <c r="AS344" s="16">
        <v>0</v>
      </c>
      <c r="AT344" s="16">
        <v>0</v>
      </c>
      <c r="AU344" s="16">
        <v>0</v>
      </c>
      <c r="AV344" s="16">
        <v>3.03030303030303E-2</v>
      </c>
      <c r="AW344" s="16">
        <v>0</v>
      </c>
    </row>
    <row r="345" spans="2:49" x14ac:dyDescent="0.35">
      <c r="B345" t="s">
        <v>369</v>
      </c>
      <c r="C345" s="16">
        <v>1.230012300123E-3</v>
      </c>
      <c r="D345" s="16">
        <v>0</v>
      </c>
      <c r="E345" s="16">
        <v>7.4626865671641798E-3</v>
      </c>
      <c r="F345" s="16">
        <v>0</v>
      </c>
      <c r="G345" s="16">
        <v>0</v>
      </c>
      <c r="H345" s="16">
        <v>0</v>
      </c>
      <c r="I345" s="16">
        <v>0</v>
      </c>
      <c r="J345" s="16">
        <v>0</v>
      </c>
      <c r="K345" s="16">
        <v>0</v>
      </c>
      <c r="L345" s="16">
        <v>0</v>
      </c>
      <c r="M345" s="16">
        <v>0</v>
      </c>
      <c r="N345" s="16">
        <v>0</v>
      </c>
      <c r="O345" s="16">
        <v>0</v>
      </c>
      <c r="P345" s="16"/>
      <c r="Q345" s="16">
        <v>0</v>
      </c>
      <c r="R345" s="16"/>
      <c r="S345" s="16">
        <v>1.27064803049555E-3</v>
      </c>
      <c r="T345" s="16"/>
      <c r="U345" s="16">
        <v>0</v>
      </c>
      <c r="V345" s="16"/>
      <c r="W345" s="16">
        <v>0</v>
      </c>
      <c r="X345" s="16"/>
      <c r="Y345" s="16">
        <v>1.9841269841269801E-3</v>
      </c>
      <c r="Z345" s="16">
        <v>0</v>
      </c>
      <c r="AA345" s="16">
        <v>0</v>
      </c>
      <c r="AB345" s="16">
        <v>0</v>
      </c>
      <c r="AC345" s="16"/>
      <c r="AD345" s="16">
        <v>0</v>
      </c>
      <c r="AE345" s="16">
        <v>0</v>
      </c>
      <c r="AF345" s="16">
        <v>0</v>
      </c>
      <c r="AG345" s="16">
        <v>0</v>
      </c>
      <c r="AH345" s="16">
        <v>8.1300813008130107E-3</v>
      </c>
      <c r="AI345" s="16">
        <v>0</v>
      </c>
      <c r="AJ345" s="16">
        <v>0</v>
      </c>
      <c r="AK345" s="16"/>
      <c r="AL345" s="16">
        <v>0</v>
      </c>
      <c r="AM345" s="16">
        <v>0</v>
      </c>
      <c r="AN345" s="16">
        <v>0</v>
      </c>
      <c r="AO345" s="16">
        <v>0</v>
      </c>
      <c r="AP345" s="16">
        <v>0</v>
      </c>
      <c r="AQ345" s="16">
        <v>0</v>
      </c>
      <c r="AR345" s="16">
        <v>0</v>
      </c>
      <c r="AS345" s="16">
        <v>0</v>
      </c>
      <c r="AT345" s="16">
        <v>0</v>
      </c>
      <c r="AU345" s="16">
        <v>0</v>
      </c>
      <c r="AV345" s="16">
        <v>3.03030303030303E-2</v>
      </c>
      <c r="AW345" s="16">
        <v>0</v>
      </c>
    </row>
    <row r="346" spans="2:49" x14ac:dyDescent="0.35">
      <c r="B346" t="s">
        <v>370</v>
      </c>
      <c r="C346" s="16">
        <v>1.230012300123E-3</v>
      </c>
      <c r="D346" s="16">
        <v>0</v>
      </c>
      <c r="E346" s="16">
        <v>0</v>
      </c>
      <c r="F346" s="16">
        <v>0</v>
      </c>
      <c r="G346" s="16">
        <v>0</v>
      </c>
      <c r="H346" s="16">
        <v>0</v>
      </c>
      <c r="I346" s="16">
        <v>0</v>
      </c>
      <c r="J346" s="16">
        <v>0</v>
      </c>
      <c r="K346" s="16">
        <v>0</v>
      </c>
      <c r="L346" s="16">
        <v>1.2500000000000001E-2</v>
      </c>
      <c r="M346" s="16">
        <v>0</v>
      </c>
      <c r="N346" s="16">
        <v>0</v>
      </c>
      <c r="O346" s="16">
        <v>0</v>
      </c>
      <c r="P346" s="16"/>
      <c r="Q346" s="16">
        <v>0</v>
      </c>
      <c r="R346" s="16"/>
      <c r="S346" s="16">
        <v>1.27064803049555E-3</v>
      </c>
      <c r="T346" s="16"/>
      <c r="U346" s="16">
        <v>0</v>
      </c>
      <c r="V346" s="16"/>
      <c r="W346" s="16">
        <v>0</v>
      </c>
      <c r="X346" s="16"/>
      <c r="Y346" s="16">
        <v>1.9841269841269801E-3</v>
      </c>
      <c r="Z346" s="16">
        <v>0</v>
      </c>
      <c r="AA346" s="16">
        <v>0</v>
      </c>
      <c r="AB346" s="16">
        <v>0</v>
      </c>
      <c r="AC346" s="16"/>
      <c r="AD346" s="16">
        <v>0</v>
      </c>
      <c r="AE346" s="16">
        <v>0</v>
      </c>
      <c r="AF346" s="16">
        <v>0</v>
      </c>
      <c r="AG346" s="16">
        <v>0</v>
      </c>
      <c r="AH346" s="16">
        <v>0</v>
      </c>
      <c r="AI346" s="16">
        <v>1.1904761904761901E-2</v>
      </c>
      <c r="AJ346" s="16">
        <v>0</v>
      </c>
      <c r="AK346" s="16"/>
      <c r="AL346" s="16">
        <v>0</v>
      </c>
      <c r="AM346" s="16">
        <v>0</v>
      </c>
      <c r="AN346" s="16">
        <v>0</v>
      </c>
      <c r="AO346" s="16">
        <v>0</v>
      </c>
      <c r="AP346" s="16">
        <v>0</v>
      </c>
      <c r="AQ346" s="16">
        <v>0</v>
      </c>
      <c r="AR346" s="16">
        <v>0</v>
      </c>
      <c r="AS346" s="16">
        <v>0</v>
      </c>
      <c r="AT346" s="16">
        <v>0</v>
      </c>
      <c r="AU346" s="16">
        <v>0</v>
      </c>
      <c r="AV346" s="16">
        <v>3.03030303030303E-2</v>
      </c>
      <c r="AW346" s="16">
        <v>0</v>
      </c>
    </row>
    <row r="347" spans="2:49" x14ac:dyDescent="0.35">
      <c r="B347" t="s">
        <v>371</v>
      </c>
      <c r="C347" s="16">
        <v>1.230012300123E-3</v>
      </c>
      <c r="D347" s="16">
        <v>0</v>
      </c>
      <c r="E347" s="16">
        <v>0</v>
      </c>
      <c r="F347" s="16">
        <v>0</v>
      </c>
      <c r="G347" s="16">
        <v>0</v>
      </c>
      <c r="H347" s="16">
        <v>0</v>
      </c>
      <c r="I347" s="16">
        <v>0</v>
      </c>
      <c r="J347" s="16">
        <v>1.63934426229508E-2</v>
      </c>
      <c r="K347" s="16">
        <v>0</v>
      </c>
      <c r="L347" s="16">
        <v>0</v>
      </c>
      <c r="M347" s="16">
        <v>0</v>
      </c>
      <c r="N347" s="16">
        <v>0</v>
      </c>
      <c r="O347" s="16">
        <v>0</v>
      </c>
      <c r="P347" s="16"/>
      <c r="Q347" s="16">
        <v>0</v>
      </c>
      <c r="R347" s="16"/>
      <c r="S347" s="16">
        <v>1.27064803049555E-3</v>
      </c>
      <c r="T347" s="16"/>
      <c r="U347" s="16">
        <v>0</v>
      </c>
      <c r="V347" s="16"/>
      <c r="W347" s="16">
        <v>0</v>
      </c>
      <c r="X347" s="16"/>
      <c r="Y347" s="16">
        <v>0</v>
      </c>
      <c r="Z347" s="16">
        <v>3.7878787878787902E-3</v>
      </c>
      <c r="AA347" s="16">
        <v>0</v>
      </c>
      <c r="AB347" s="16">
        <v>0</v>
      </c>
      <c r="AC347" s="16"/>
      <c r="AD347" s="16">
        <v>0</v>
      </c>
      <c r="AE347" s="16">
        <v>0</v>
      </c>
      <c r="AF347" s="16">
        <v>0</v>
      </c>
      <c r="AG347" s="16">
        <v>0</v>
      </c>
      <c r="AH347" s="16">
        <v>8.1300813008130107E-3</v>
      </c>
      <c r="AI347" s="16">
        <v>0</v>
      </c>
      <c r="AJ347" s="16">
        <v>0</v>
      </c>
      <c r="AK347" s="16"/>
      <c r="AL347" s="16">
        <v>0</v>
      </c>
      <c r="AM347" s="16">
        <v>7.8740157480314994E-3</v>
      </c>
      <c r="AN347" s="16">
        <v>0</v>
      </c>
      <c r="AO347" s="16">
        <v>0</v>
      </c>
      <c r="AP347" s="16">
        <v>0</v>
      </c>
      <c r="AQ347" s="16">
        <v>0</v>
      </c>
      <c r="AR347" s="16">
        <v>0</v>
      </c>
      <c r="AS347" s="16">
        <v>0</v>
      </c>
      <c r="AT347" s="16">
        <v>0</v>
      </c>
      <c r="AU347" s="16">
        <v>0</v>
      </c>
      <c r="AV347" s="16">
        <v>0</v>
      </c>
      <c r="AW347" s="16">
        <v>0</v>
      </c>
    </row>
    <row r="348" spans="2:49" x14ac:dyDescent="0.35">
      <c r="B348" t="s">
        <v>372</v>
      </c>
      <c r="C348" s="16">
        <v>1.230012300123E-3</v>
      </c>
      <c r="D348" s="16">
        <v>0</v>
      </c>
      <c r="E348" s="16">
        <v>7.4626865671641798E-3</v>
      </c>
      <c r="F348" s="16">
        <v>0</v>
      </c>
      <c r="G348" s="16">
        <v>0</v>
      </c>
      <c r="H348" s="16">
        <v>0</v>
      </c>
      <c r="I348" s="16">
        <v>0</v>
      </c>
      <c r="J348" s="16">
        <v>0</v>
      </c>
      <c r="K348" s="16">
        <v>0</v>
      </c>
      <c r="L348" s="16">
        <v>0</v>
      </c>
      <c r="M348" s="16">
        <v>0</v>
      </c>
      <c r="N348" s="16">
        <v>0</v>
      </c>
      <c r="O348" s="16">
        <v>0</v>
      </c>
      <c r="P348" s="16"/>
      <c r="Q348" s="16">
        <v>0</v>
      </c>
      <c r="R348" s="16"/>
      <c r="S348" s="16">
        <v>1.27064803049555E-3</v>
      </c>
      <c r="T348" s="16"/>
      <c r="U348" s="16">
        <v>0</v>
      </c>
      <c r="V348" s="16"/>
      <c r="W348" s="16">
        <v>0</v>
      </c>
      <c r="X348" s="16"/>
      <c r="Y348" s="16">
        <v>0</v>
      </c>
      <c r="Z348" s="16">
        <v>3.7878787878787902E-3</v>
      </c>
      <c r="AA348" s="16">
        <v>0</v>
      </c>
      <c r="AB348" s="16">
        <v>0</v>
      </c>
      <c r="AC348" s="16"/>
      <c r="AD348" s="16">
        <v>0</v>
      </c>
      <c r="AE348" s="16">
        <v>0</v>
      </c>
      <c r="AF348" s="16">
        <v>0</v>
      </c>
      <c r="AG348" s="16">
        <v>0</v>
      </c>
      <c r="AH348" s="16">
        <v>0</v>
      </c>
      <c r="AI348" s="16">
        <v>1.1904761904761901E-2</v>
      </c>
      <c r="AJ348" s="16">
        <v>0</v>
      </c>
      <c r="AK348" s="16"/>
      <c r="AL348" s="16">
        <v>0</v>
      </c>
      <c r="AM348" s="16">
        <v>0</v>
      </c>
      <c r="AN348" s="16">
        <v>0</v>
      </c>
      <c r="AO348" s="16">
        <v>0</v>
      </c>
      <c r="AP348" s="16">
        <v>0</v>
      </c>
      <c r="AQ348" s="16">
        <v>0</v>
      </c>
      <c r="AR348" s="16">
        <v>0</v>
      </c>
      <c r="AS348" s="16">
        <v>0</v>
      </c>
      <c r="AT348" s="16">
        <v>0</v>
      </c>
      <c r="AU348" s="16">
        <v>0</v>
      </c>
      <c r="AV348" s="16">
        <v>0</v>
      </c>
      <c r="AW348" s="16">
        <v>2.32558139534884E-2</v>
      </c>
    </row>
    <row r="349" spans="2:49" x14ac:dyDescent="0.35">
      <c r="B349" t="s">
        <v>373</v>
      </c>
      <c r="C349" s="16">
        <v>1.230012300123E-3</v>
      </c>
      <c r="D349" s="16">
        <v>0</v>
      </c>
      <c r="E349" s="16">
        <v>0</v>
      </c>
      <c r="F349" s="16">
        <v>8.4033613445378096E-3</v>
      </c>
      <c r="G349" s="16">
        <v>0</v>
      </c>
      <c r="H349" s="16">
        <v>0</v>
      </c>
      <c r="I349" s="16">
        <v>0</v>
      </c>
      <c r="J349" s="16">
        <v>0</v>
      </c>
      <c r="K349" s="16">
        <v>0</v>
      </c>
      <c r="L349" s="16">
        <v>0</v>
      </c>
      <c r="M349" s="16">
        <v>0</v>
      </c>
      <c r="N349" s="16">
        <v>0</v>
      </c>
      <c r="O349" s="16">
        <v>0</v>
      </c>
      <c r="P349" s="16"/>
      <c r="Q349" s="16">
        <v>0</v>
      </c>
      <c r="R349" s="16"/>
      <c r="S349" s="16">
        <v>0</v>
      </c>
      <c r="T349" s="16"/>
      <c r="U349" s="16">
        <v>0</v>
      </c>
      <c r="V349" s="16"/>
      <c r="W349" s="16">
        <v>0</v>
      </c>
      <c r="X349" s="16"/>
      <c r="Y349" s="16">
        <v>0</v>
      </c>
      <c r="Z349" s="16">
        <v>3.7878787878787902E-3</v>
      </c>
      <c r="AA349" s="16">
        <v>0</v>
      </c>
      <c r="AB349" s="16">
        <v>0</v>
      </c>
      <c r="AC349" s="16"/>
      <c r="AD349" s="16">
        <v>0</v>
      </c>
      <c r="AE349" s="16">
        <v>0</v>
      </c>
      <c r="AF349" s="16">
        <v>0</v>
      </c>
      <c r="AG349" s="16">
        <v>0</v>
      </c>
      <c r="AH349" s="16">
        <v>0</v>
      </c>
      <c r="AI349" s="16">
        <v>0</v>
      </c>
      <c r="AJ349" s="16">
        <v>1.0869565217391301E-2</v>
      </c>
      <c r="AK349" s="16"/>
      <c r="AL349" s="16">
        <v>0</v>
      </c>
      <c r="AM349" s="16">
        <v>0</v>
      </c>
      <c r="AN349" s="16">
        <v>0</v>
      </c>
      <c r="AO349" s="16">
        <v>0</v>
      </c>
      <c r="AP349" s="16">
        <v>0</v>
      </c>
      <c r="AQ349" s="16">
        <v>0</v>
      </c>
      <c r="AR349" s="16">
        <v>0</v>
      </c>
      <c r="AS349" s="16">
        <v>0</v>
      </c>
      <c r="AT349" s="16">
        <v>0</v>
      </c>
      <c r="AU349" s="16">
        <v>0</v>
      </c>
      <c r="AV349" s="16">
        <v>0</v>
      </c>
      <c r="AW349" s="16">
        <v>2.32558139534884E-2</v>
      </c>
    </row>
    <row r="350" spans="2:49" x14ac:dyDescent="0.35">
      <c r="B350" t="s">
        <v>374</v>
      </c>
      <c r="C350" s="16">
        <v>1.230012300123E-3</v>
      </c>
      <c r="D350" s="16">
        <v>0</v>
      </c>
      <c r="E350" s="16">
        <v>0</v>
      </c>
      <c r="F350" s="16">
        <v>0</v>
      </c>
      <c r="G350" s="16">
        <v>0</v>
      </c>
      <c r="H350" s="16">
        <v>1.9230769230769201E-2</v>
      </c>
      <c r="I350" s="16">
        <v>0</v>
      </c>
      <c r="J350" s="16">
        <v>0</v>
      </c>
      <c r="K350" s="16">
        <v>0</v>
      </c>
      <c r="L350" s="16">
        <v>0</v>
      </c>
      <c r="M350" s="16">
        <v>0</v>
      </c>
      <c r="N350" s="16">
        <v>0</v>
      </c>
      <c r="O350" s="16">
        <v>0</v>
      </c>
      <c r="P350" s="16"/>
      <c r="Q350" s="16">
        <v>0</v>
      </c>
      <c r="R350" s="16"/>
      <c r="S350" s="16">
        <v>0</v>
      </c>
      <c r="T350" s="16"/>
      <c r="U350" s="16">
        <v>0</v>
      </c>
      <c r="V350" s="16"/>
      <c r="W350" s="16">
        <v>0</v>
      </c>
      <c r="X350" s="16"/>
      <c r="Y350" s="16">
        <v>1.9841269841269801E-3</v>
      </c>
      <c r="Z350" s="16">
        <v>0</v>
      </c>
      <c r="AA350" s="16">
        <v>0</v>
      </c>
      <c r="AB350" s="16">
        <v>0</v>
      </c>
      <c r="AC350" s="16"/>
      <c r="AD350" s="16">
        <v>0</v>
      </c>
      <c r="AE350" s="16">
        <v>0</v>
      </c>
      <c r="AF350" s="16">
        <v>1.02040816326531E-2</v>
      </c>
      <c r="AG350" s="16">
        <v>0</v>
      </c>
      <c r="AH350" s="16">
        <v>0</v>
      </c>
      <c r="AI350" s="16">
        <v>0</v>
      </c>
      <c r="AJ350" s="16">
        <v>0</v>
      </c>
      <c r="AK350" s="16"/>
      <c r="AL350" s="16">
        <v>0</v>
      </c>
      <c r="AM350" s="16">
        <v>7.8740157480314994E-3</v>
      </c>
      <c r="AN350" s="16">
        <v>0</v>
      </c>
      <c r="AO350" s="16">
        <v>0</v>
      </c>
      <c r="AP350" s="16">
        <v>0</v>
      </c>
      <c r="AQ350" s="16">
        <v>0</v>
      </c>
      <c r="AR350" s="16">
        <v>0</v>
      </c>
      <c r="AS350" s="16">
        <v>0</v>
      </c>
      <c r="AT350" s="16">
        <v>0</v>
      </c>
      <c r="AU350" s="16">
        <v>0</v>
      </c>
      <c r="AV350" s="16">
        <v>0</v>
      </c>
      <c r="AW350" s="16">
        <v>0</v>
      </c>
    </row>
    <row r="351" spans="2:49" x14ac:dyDescent="0.35">
      <c r="B351" t="s">
        <v>375</v>
      </c>
      <c r="C351" s="16">
        <v>1.230012300123E-3</v>
      </c>
      <c r="D351" s="16">
        <v>0</v>
      </c>
      <c r="E351" s="16">
        <v>0</v>
      </c>
      <c r="F351" s="16">
        <v>0</v>
      </c>
      <c r="G351" s="16">
        <v>0</v>
      </c>
      <c r="H351" s="16">
        <v>0</v>
      </c>
      <c r="I351" s="16">
        <v>0</v>
      </c>
      <c r="J351" s="16">
        <v>0</v>
      </c>
      <c r="K351" s="16">
        <v>0</v>
      </c>
      <c r="L351" s="16">
        <v>0</v>
      </c>
      <c r="M351" s="16">
        <v>1.4084507042253501E-2</v>
      </c>
      <c r="N351" s="16">
        <v>0</v>
      </c>
      <c r="O351" s="16">
        <v>0</v>
      </c>
      <c r="P351" s="16"/>
      <c r="Q351" s="16">
        <v>0</v>
      </c>
      <c r="R351" s="16"/>
      <c r="S351" s="16">
        <v>0</v>
      </c>
      <c r="T351" s="16"/>
      <c r="U351" s="16">
        <v>0</v>
      </c>
      <c r="V351" s="16"/>
      <c r="W351" s="16">
        <v>0</v>
      </c>
      <c r="X351" s="16"/>
      <c r="Y351" s="16">
        <v>1.9841269841269801E-3</v>
      </c>
      <c r="Z351" s="16">
        <v>0</v>
      </c>
      <c r="AA351" s="16">
        <v>0</v>
      </c>
      <c r="AB351" s="16">
        <v>0</v>
      </c>
      <c r="AC351" s="16"/>
      <c r="AD351" s="16">
        <v>0</v>
      </c>
      <c r="AE351" s="16">
        <v>0</v>
      </c>
      <c r="AF351" s="16">
        <v>0</v>
      </c>
      <c r="AG351" s="16">
        <v>0</v>
      </c>
      <c r="AH351" s="16">
        <v>8.1300813008130107E-3</v>
      </c>
      <c r="AI351" s="16">
        <v>0</v>
      </c>
      <c r="AJ351" s="16">
        <v>0</v>
      </c>
      <c r="AK351" s="16"/>
      <c r="AL351" s="16">
        <v>0</v>
      </c>
      <c r="AM351" s="16">
        <v>7.8740157480314994E-3</v>
      </c>
      <c r="AN351" s="16">
        <v>0</v>
      </c>
      <c r="AO351" s="16">
        <v>0</v>
      </c>
      <c r="AP351" s="16">
        <v>0</v>
      </c>
      <c r="AQ351" s="16">
        <v>0</v>
      </c>
      <c r="AR351" s="16">
        <v>0</v>
      </c>
      <c r="AS351" s="16">
        <v>0</v>
      </c>
      <c r="AT351" s="16">
        <v>0</v>
      </c>
      <c r="AU351" s="16">
        <v>0</v>
      </c>
      <c r="AV351" s="16">
        <v>0</v>
      </c>
      <c r="AW351" s="16">
        <v>0</v>
      </c>
    </row>
    <row r="352" spans="2:49" x14ac:dyDescent="0.35">
      <c r="B352" t="s">
        <v>376</v>
      </c>
      <c r="C352" s="16">
        <v>1.230012300123E-3</v>
      </c>
      <c r="D352" s="16">
        <v>0</v>
      </c>
      <c r="E352" s="16">
        <v>0</v>
      </c>
      <c r="F352" s="16">
        <v>0</v>
      </c>
      <c r="G352" s="16">
        <v>0</v>
      </c>
      <c r="H352" s="16">
        <v>1.9230769230769201E-2</v>
      </c>
      <c r="I352" s="16">
        <v>0</v>
      </c>
      <c r="J352" s="16">
        <v>0</v>
      </c>
      <c r="K352" s="16">
        <v>0</v>
      </c>
      <c r="L352" s="16">
        <v>0</v>
      </c>
      <c r="M352" s="16">
        <v>0</v>
      </c>
      <c r="N352" s="16">
        <v>0</v>
      </c>
      <c r="O352" s="16">
        <v>0</v>
      </c>
      <c r="P352" s="16"/>
      <c r="Q352" s="16">
        <v>0</v>
      </c>
      <c r="R352" s="16"/>
      <c r="S352" s="16">
        <v>0</v>
      </c>
      <c r="T352" s="16"/>
      <c r="U352" s="16">
        <v>0</v>
      </c>
      <c r="V352" s="16"/>
      <c r="W352" s="16">
        <v>8.1300813008130107E-3</v>
      </c>
      <c r="X352" s="16"/>
      <c r="Y352" s="16">
        <v>0</v>
      </c>
      <c r="Z352" s="16">
        <v>3.7878787878787902E-3</v>
      </c>
      <c r="AA352" s="16">
        <v>0</v>
      </c>
      <c r="AB352" s="16">
        <v>0</v>
      </c>
      <c r="AC352" s="16"/>
      <c r="AD352" s="16">
        <v>0</v>
      </c>
      <c r="AE352" s="16">
        <v>0</v>
      </c>
      <c r="AF352" s="16">
        <v>0</v>
      </c>
      <c r="AG352" s="16">
        <v>0</v>
      </c>
      <c r="AH352" s="16">
        <v>0</v>
      </c>
      <c r="AI352" s="16">
        <v>1.1904761904761901E-2</v>
      </c>
      <c r="AJ352" s="16">
        <v>0</v>
      </c>
      <c r="AK352" s="16"/>
      <c r="AL352" s="16">
        <v>0</v>
      </c>
      <c r="AM352" s="16">
        <v>7.8740157480314994E-3</v>
      </c>
      <c r="AN352" s="16">
        <v>0</v>
      </c>
      <c r="AO352" s="16">
        <v>0</v>
      </c>
      <c r="AP352" s="16">
        <v>0</v>
      </c>
      <c r="AQ352" s="16">
        <v>0</v>
      </c>
      <c r="AR352" s="16">
        <v>0</v>
      </c>
      <c r="AS352" s="16">
        <v>0</v>
      </c>
      <c r="AT352" s="16">
        <v>0</v>
      </c>
      <c r="AU352" s="16">
        <v>0</v>
      </c>
      <c r="AV352" s="16">
        <v>0</v>
      </c>
      <c r="AW352" s="16">
        <v>0</v>
      </c>
    </row>
    <row r="353" spans="2:49" x14ac:dyDescent="0.35">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row>
    <row r="354" spans="2:49" x14ac:dyDescent="0.35">
      <c r="B354" s="6" t="s">
        <v>387</v>
      </c>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row>
    <row r="355" spans="2:49" x14ac:dyDescent="0.35">
      <c r="B355" s="25" t="s">
        <v>65</v>
      </c>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row>
    <row r="356" spans="2:49" x14ac:dyDescent="0.35">
      <c r="B356" t="s">
        <v>378</v>
      </c>
      <c r="C356" s="16">
        <v>0</v>
      </c>
      <c r="D356" s="16">
        <v>0</v>
      </c>
      <c r="E356" s="16">
        <v>0</v>
      </c>
      <c r="F356" s="16">
        <v>0</v>
      </c>
      <c r="G356" s="16">
        <v>0</v>
      </c>
      <c r="H356" s="16">
        <v>0</v>
      </c>
      <c r="I356" s="16">
        <v>0</v>
      </c>
      <c r="J356" s="16">
        <v>0</v>
      </c>
      <c r="K356" s="16">
        <v>0</v>
      </c>
      <c r="L356" s="16">
        <v>0</v>
      </c>
      <c r="M356" s="16">
        <v>0</v>
      </c>
      <c r="N356" s="16">
        <v>0</v>
      </c>
      <c r="O356" s="16">
        <v>0</v>
      </c>
      <c r="P356" s="16"/>
      <c r="Q356" s="16">
        <v>0</v>
      </c>
      <c r="R356" s="16"/>
      <c r="S356" s="16">
        <v>0</v>
      </c>
      <c r="T356" s="16"/>
      <c r="U356" s="16">
        <v>0</v>
      </c>
      <c r="V356" s="16"/>
      <c r="W356" s="16">
        <v>0</v>
      </c>
      <c r="X356" s="16"/>
      <c r="Y356" s="16">
        <v>0</v>
      </c>
      <c r="Z356" s="16">
        <v>0</v>
      </c>
      <c r="AA356" s="16">
        <v>0</v>
      </c>
      <c r="AB356" s="16">
        <v>0</v>
      </c>
      <c r="AC356" s="16"/>
      <c r="AD356" s="16">
        <v>0</v>
      </c>
      <c r="AE356" s="16">
        <v>0</v>
      </c>
      <c r="AF356" s="16">
        <v>0</v>
      </c>
      <c r="AG356" s="16">
        <v>0</v>
      </c>
      <c r="AH356" s="16">
        <v>0</v>
      </c>
      <c r="AI356" s="16">
        <v>0</v>
      </c>
      <c r="AJ356" s="16">
        <v>0</v>
      </c>
      <c r="AK356" s="16"/>
      <c r="AL356" s="16">
        <v>0</v>
      </c>
      <c r="AM356" s="16">
        <v>0</v>
      </c>
      <c r="AN356" s="16">
        <v>0</v>
      </c>
      <c r="AO356" s="16">
        <v>0</v>
      </c>
      <c r="AP356" s="16">
        <v>0</v>
      </c>
      <c r="AQ356" s="16">
        <v>0</v>
      </c>
      <c r="AR356" s="16">
        <v>0</v>
      </c>
      <c r="AS356" s="16">
        <v>0</v>
      </c>
      <c r="AT356" s="16">
        <v>0</v>
      </c>
      <c r="AU356" s="16">
        <v>0</v>
      </c>
      <c r="AV356" s="16">
        <v>0</v>
      </c>
      <c r="AW356" s="16">
        <v>0</v>
      </c>
    </row>
    <row r="357" spans="2:49" x14ac:dyDescent="0.35">
      <c r="B357" t="s">
        <v>379</v>
      </c>
      <c r="C357" s="16">
        <v>3.6900369003690001E-3</v>
      </c>
      <c r="D357" s="16">
        <v>0</v>
      </c>
      <c r="E357" s="16">
        <v>7.4626865671641798E-3</v>
      </c>
      <c r="F357" s="16">
        <v>0</v>
      </c>
      <c r="G357" s="16">
        <v>0</v>
      </c>
      <c r="H357" s="16">
        <v>0</v>
      </c>
      <c r="I357" s="16">
        <v>3.03030303030303E-2</v>
      </c>
      <c r="J357" s="16">
        <v>0</v>
      </c>
      <c r="K357" s="16">
        <v>0</v>
      </c>
      <c r="L357" s="16">
        <v>0</v>
      </c>
      <c r="M357" s="16">
        <v>0</v>
      </c>
      <c r="N357" s="16">
        <v>0</v>
      </c>
      <c r="O357" s="16">
        <v>0</v>
      </c>
      <c r="P357" s="16"/>
      <c r="Q357" s="16">
        <v>4.3604651162790697E-3</v>
      </c>
      <c r="R357" s="16"/>
      <c r="S357" s="16">
        <v>3.8119440914866601E-3</v>
      </c>
      <c r="T357" s="16"/>
      <c r="U357" s="16">
        <v>4.97512437810945E-3</v>
      </c>
      <c r="V357" s="16"/>
      <c r="W357" s="16">
        <v>8.1300813008130107E-3</v>
      </c>
      <c r="X357" s="16"/>
      <c r="Y357" s="16">
        <v>0</v>
      </c>
      <c r="Z357" s="16">
        <v>0</v>
      </c>
      <c r="AA357" s="16">
        <v>5.5555555555555601E-2</v>
      </c>
      <c r="AB357" s="16">
        <v>0.11111111111111099</v>
      </c>
      <c r="AC357" s="16"/>
      <c r="AD357" s="16">
        <v>0</v>
      </c>
      <c r="AE357" s="16">
        <v>2.2222222222222199E-2</v>
      </c>
      <c r="AF357" s="16">
        <v>0</v>
      </c>
      <c r="AG357" s="16">
        <v>0</v>
      </c>
      <c r="AH357" s="16">
        <v>0</v>
      </c>
      <c r="AI357" s="16">
        <v>0</v>
      </c>
      <c r="AJ357" s="16">
        <v>1.0869565217391301E-2</v>
      </c>
      <c r="AK357" s="16"/>
      <c r="AL357" s="16">
        <v>1.7543859649122799E-2</v>
      </c>
      <c r="AM357" s="16">
        <v>0</v>
      </c>
      <c r="AN357" s="16">
        <v>0</v>
      </c>
      <c r="AO357" s="16">
        <v>7.1942446043165497E-3</v>
      </c>
      <c r="AP357" s="16">
        <v>5.2631578947368397E-2</v>
      </c>
      <c r="AQ357" s="16">
        <v>0</v>
      </c>
      <c r="AR357" s="16">
        <v>0</v>
      </c>
      <c r="AS357" s="16">
        <v>0</v>
      </c>
      <c r="AT357" s="16">
        <v>0</v>
      </c>
      <c r="AU357" s="16">
        <v>0</v>
      </c>
      <c r="AV357" s="16">
        <v>0</v>
      </c>
      <c r="AW357" s="16">
        <v>0</v>
      </c>
    </row>
    <row r="358" spans="2:49" x14ac:dyDescent="0.35">
      <c r="B358" t="s">
        <v>380</v>
      </c>
      <c r="C358" s="16">
        <v>1.1070110701107E-2</v>
      </c>
      <c r="D358" s="16">
        <v>1.21951219512195E-2</v>
      </c>
      <c r="E358" s="16">
        <v>0</v>
      </c>
      <c r="F358" s="16">
        <v>2.5210084033613401E-2</v>
      </c>
      <c r="G358" s="16">
        <v>0</v>
      </c>
      <c r="H358" s="16">
        <v>0</v>
      </c>
      <c r="I358" s="16">
        <v>0</v>
      </c>
      <c r="J358" s="16">
        <v>0</v>
      </c>
      <c r="K358" s="16">
        <v>7.69230769230769E-2</v>
      </c>
      <c r="L358" s="16">
        <v>2.5000000000000001E-2</v>
      </c>
      <c r="M358" s="16">
        <v>0</v>
      </c>
      <c r="N358" s="16">
        <v>0</v>
      </c>
      <c r="O358" s="16">
        <v>0</v>
      </c>
      <c r="P358" s="16"/>
      <c r="Q358" s="16">
        <v>1.16279069767442E-2</v>
      </c>
      <c r="R358" s="16"/>
      <c r="S358" s="16">
        <v>1.01651842439644E-2</v>
      </c>
      <c r="T358" s="16"/>
      <c r="U358" s="16">
        <v>1.1608623548922101E-2</v>
      </c>
      <c r="V358" s="16"/>
      <c r="W358" s="16">
        <v>8.1300813008130107E-3</v>
      </c>
      <c r="X358" s="16"/>
      <c r="Y358" s="16">
        <v>1.38888888888889E-2</v>
      </c>
      <c r="Z358" s="16">
        <v>3.7878787878787902E-3</v>
      </c>
      <c r="AA358" s="16">
        <v>2.7777777777777801E-2</v>
      </c>
      <c r="AB358" s="16">
        <v>0</v>
      </c>
      <c r="AC358" s="16"/>
      <c r="AD358" s="16">
        <v>2.7397260273972601E-2</v>
      </c>
      <c r="AE358" s="16">
        <v>1.1111111111111099E-2</v>
      </c>
      <c r="AF358" s="16">
        <v>1.02040816326531E-2</v>
      </c>
      <c r="AG358" s="16">
        <v>0</v>
      </c>
      <c r="AH358" s="16">
        <v>0</v>
      </c>
      <c r="AI358" s="16">
        <v>1.1904761904761901E-2</v>
      </c>
      <c r="AJ358" s="16">
        <v>2.1739130434782601E-2</v>
      </c>
      <c r="AK358" s="16"/>
      <c r="AL358" s="16">
        <v>0</v>
      </c>
      <c r="AM358" s="16">
        <v>0</v>
      </c>
      <c r="AN358" s="16">
        <v>1.8099547511312201E-2</v>
      </c>
      <c r="AO358" s="16">
        <v>1.4388489208633099E-2</v>
      </c>
      <c r="AP358" s="16">
        <v>0</v>
      </c>
      <c r="AQ358" s="16">
        <v>0.02</v>
      </c>
      <c r="AR358" s="16">
        <v>0</v>
      </c>
      <c r="AS358" s="16">
        <v>0</v>
      </c>
      <c r="AT358" s="16">
        <v>1.20481927710843E-2</v>
      </c>
      <c r="AU358" s="16">
        <v>0</v>
      </c>
      <c r="AV358" s="16">
        <v>0</v>
      </c>
      <c r="AW358" s="16">
        <v>2.32558139534884E-2</v>
      </c>
    </row>
    <row r="359" spans="2:49" x14ac:dyDescent="0.35">
      <c r="B359" t="s">
        <v>381</v>
      </c>
      <c r="C359" s="16">
        <v>1.230012300123E-2</v>
      </c>
      <c r="D359" s="16">
        <v>4.8780487804878099E-2</v>
      </c>
      <c r="E359" s="16">
        <v>1.49253731343284E-2</v>
      </c>
      <c r="F359" s="16">
        <v>8.4033613445378096E-3</v>
      </c>
      <c r="G359" s="16">
        <v>3.3333333333333298E-2</v>
      </c>
      <c r="H359" s="16">
        <v>1.9230769230769201E-2</v>
      </c>
      <c r="I359" s="16">
        <v>0</v>
      </c>
      <c r="J359" s="16">
        <v>0</v>
      </c>
      <c r="K359" s="16">
        <v>0</v>
      </c>
      <c r="L359" s="16">
        <v>0</v>
      </c>
      <c r="M359" s="16">
        <v>0</v>
      </c>
      <c r="N359" s="16">
        <v>0</v>
      </c>
      <c r="O359" s="16">
        <v>0</v>
      </c>
      <c r="P359" s="16"/>
      <c r="Q359" s="16">
        <v>1.30813953488372E-2</v>
      </c>
      <c r="R359" s="16"/>
      <c r="S359" s="16">
        <v>1.2706480304955499E-2</v>
      </c>
      <c r="T359" s="16"/>
      <c r="U359" s="16">
        <v>1.3266998341625201E-2</v>
      </c>
      <c r="V359" s="16"/>
      <c r="W359" s="16">
        <v>0</v>
      </c>
      <c r="X359" s="16"/>
      <c r="Y359" s="16">
        <v>9.9206349206349201E-3</v>
      </c>
      <c r="Z359" s="16">
        <v>1.5151515151515201E-2</v>
      </c>
      <c r="AA359" s="16">
        <v>2.7777777777777801E-2</v>
      </c>
      <c r="AB359" s="16">
        <v>0</v>
      </c>
      <c r="AC359" s="16"/>
      <c r="AD359" s="16">
        <v>3.42465753424658E-2</v>
      </c>
      <c r="AE359" s="16">
        <v>0</v>
      </c>
      <c r="AF359" s="16">
        <v>1.02040816326531E-2</v>
      </c>
      <c r="AG359" s="16">
        <v>0</v>
      </c>
      <c r="AH359" s="16">
        <v>8.1300813008130107E-3</v>
      </c>
      <c r="AI359" s="16">
        <v>1.1904761904761901E-2</v>
      </c>
      <c r="AJ359" s="16">
        <v>2.1739130434782601E-2</v>
      </c>
      <c r="AK359" s="16"/>
      <c r="AL359" s="16">
        <v>1.7543859649122799E-2</v>
      </c>
      <c r="AM359" s="16">
        <v>0</v>
      </c>
      <c r="AN359" s="16">
        <v>9.0497737556561094E-3</v>
      </c>
      <c r="AO359" s="16">
        <v>2.15827338129496E-2</v>
      </c>
      <c r="AP359" s="16">
        <v>5.2631578947368397E-2</v>
      </c>
      <c r="AQ359" s="16">
        <v>0.02</v>
      </c>
      <c r="AR359" s="16">
        <v>0</v>
      </c>
      <c r="AS359" s="16">
        <v>0</v>
      </c>
      <c r="AT359" s="16">
        <v>1.20481927710843E-2</v>
      </c>
      <c r="AU359" s="16">
        <v>7.69230769230769E-2</v>
      </c>
      <c r="AV359" s="16">
        <v>0</v>
      </c>
      <c r="AW359" s="16">
        <v>0</v>
      </c>
    </row>
    <row r="360" spans="2:49" x14ac:dyDescent="0.35">
      <c r="B360" t="s">
        <v>382</v>
      </c>
      <c r="C360" s="16">
        <v>2.460024600246E-2</v>
      </c>
      <c r="D360" s="16">
        <v>1.21951219512195E-2</v>
      </c>
      <c r="E360" s="16">
        <v>7.4626865671641798E-3</v>
      </c>
      <c r="F360" s="16">
        <v>8.4033613445378096E-3</v>
      </c>
      <c r="G360" s="16">
        <v>1.6666666666666701E-2</v>
      </c>
      <c r="H360" s="16">
        <v>1.9230769230769201E-2</v>
      </c>
      <c r="I360" s="16">
        <v>3.03030303030303E-2</v>
      </c>
      <c r="J360" s="16">
        <v>4.91803278688525E-2</v>
      </c>
      <c r="K360" s="16">
        <v>5.1282051282051301E-2</v>
      </c>
      <c r="L360" s="16">
        <v>6.25E-2</v>
      </c>
      <c r="M360" s="16">
        <v>4.2253521126760597E-2</v>
      </c>
      <c r="N360" s="16">
        <v>0</v>
      </c>
      <c r="O360" s="16">
        <v>0</v>
      </c>
      <c r="P360" s="16"/>
      <c r="Q360" s="16">
        <v>2.1802325581395301E-2</v>
      </c>
      <c r="R360" s="16"/>
      <c r="S360" s="16">
        <v>2.5412960609911099E-2</v>
      </c>
      <c r="T360" s="16"/>
      <c r="U360" s="16">
        <v>2.3217247097844101E-2</v>
      </c>
      <c r="V360" s="16"/>
      <c r="W360" s="16">
        <v>4.0650406504064998E-2</v>
      </c>
      <c r="X360" s="16"/>
      <c r="Y360" s="16">
        <v>9.9206349206349201E-3</v>
      </c>
      <c r="Z360" s="16">
        <v>3.4090909090909102E-2</v>
      </c>
      <c r="AA360" s="16">
        <v>0.13888888888888901</v>
      </c>
      <c r="AB360" s="16">
        <v>0.11111111111111099</v>
      </c>
      <c r="AC360" s="16"/>
      <c r="AD360" s="16">
        <v>4.7945205479452101E-2</v>
      </c>
      <c r="AE360" s="16">
        <v>1.1111111111111099E-2</v>
      </c>
      <c r="AF360" s="16">
        <v>0</v>
      </c>
      <c r="AG360" s="16">
        <v>2.7777777777777801E-2</v>
      </c>
      <c r="AH360" s="16">
        <v>2.4390243902439001E-2</v>
      </c>
      <c r="AI360" s="16">
        <v>3.5714285714285698E-2</v>
      </c>
      <c r="AJ360" s="16">
        <v>1.0869565217391301E-2</v>
      </c>
      <c r="AK360" s="16"/>
      <c r="AL360" s="16">
        <v>1.7543859649122799E-2</v>
      </c>
      <c r="AM360" s="16">
        <v>3.1496062992125998E-2</v>
      </c>
      <c r="AN360" s="16">
        <v>2.2624434389140299E-2</v>
      </c>
      <c r="AO360" s="16">
        <v>0</v>
      </c>
      <c r="AP360" s="16">
        <v>0.105263157894737</v>
      </c>
      <c r="AQ360" s="16">
        <v>0.04</v>
      </c>
      <c r="AR360" s="16">
        <v>0.5</v>
      </c>
      <c r="AS360" s="16">
        <v>0</v>
      </c>
      <c r="AT360" s="16">
        <v>0</v>
      </c>
      <c r="AU360" s="16">
        <v>0</v>
      </c>
      <c r="AV360" s="16">
        <v>6.0606060606060601E-2</v>
      </c>
      <c r="AW360" s="16">
        <v>6.9767441860465101E-2</v>
      </c>
    </row>
    <row r="361" spans="2:49" x14ac:dyDescent="0.35">
      <c r="B361" t="s">
        <v>383</v>
      </c>
      <c r="C361" s="16">
        <v>1.7220172201721999E-2</v>
      </c>
      <c r="D361" s="16">
        <v>0</v>
      </c>
      <c r="E361" s="16">
        <v>2.2388059701492501E-2</v>
      </c>
      <c r="F361" s="16">
        <v>3.3613445378151301E-2</v>
      </c>
      <c r="G361" s="16">
        <v>0</v>
      </c>
      <c r="H361" s="16">
        <v>1.9230769230769201E-2</v>
      </c>
      <c r="I361" s="16">
        <v>1.5151515151515201E-2</v>
      </c>
      <c r="J361" s="16">
        <v>3.2786885245901599E-2</v>
      </c>
      <c r="K361" s="16">
        <v>0</v>
      </c>
      <c r="L361" s="16">
        <v>2.5000000000000001E-2</v>
      </c>
      <c r="M361" s="16">
        <v>1.4084507042253501E-2</v>
      </c>
      <c r="N361" s="16">
        <v>0</v>
      </c>
      <c r="O361" s="16">
        <v>0</v>
      </c>
      <c r="P361" s="16"/>
      <c r="Q361" s="16">
        <v>1.8895348837209301E-2</v>
      </c>
      <c r="R361" s="16"/>
      <c r="S361" s="16">
        <v>1.77890724269377E-2</v>
      </c>
      <c r="T361" s="16"/>
      <c r="U361" s="16">
        <v>2.1558872305140999E-2</v>
      </c>
      <c r="V361" s="16"/>
      <c r="W361" s="16">
        <v>2.4390243902439001E-2</v>
      </c>
      <c r="X361" s="16"/>
      <c r="Y361" s="16">
        <v>5.9523809523809503E-3</v>
      </c>
      <c r="Z361" s="16">
        <v>3.03030303030303E-2</v>
      </c>
      <c r="AA361" s="16">
        <v>8.3333333333333301E-2</v>
      </c>
      <c r="AB361" s="16">
        <v>0</v>
      </c>
      <c r="AC361" s="16"/>
      <c r="AD361" s="16">
        <v>1.3698630136986301E-2</v>
      </c>
      <c r="AE361" s="16">
        <v>1.1111111111111099E-2</v>
      </c>
      <c r="AF361" s="16">
        <v>1.02040816326531E-2</v>
      </c>
      <c r="AG361" s="16">
        <v>1.1111111111111099E-2</v>
      </c>
      <c r="AH361" s="16">
        <v>8.1300813008130107E-3</v>
      </c>
      <c r="AI361" s="16">
        <v>4.7619047619047603E-2</v>
      </c>
      <c r="AJ361" s="16">
        <v>3.2608695652173898E-2</v>
      </c>
      <c r="AK361" s="16"/>
      <c r="AL361" s="16">
        <v>0</v>
      </c>
      <c r="AM361" s="16">
        <v>3.1496062992125998E-2</v>
      </c>
      <c r="AN361" s="16">
        <v>1.8099547511312201E-2</v>
      </c>
      <c r="AO361" s="16">
        <v>3.5971223021582698E-2</v>
      </c>
      <c r="AP361" s="16">
        <v>0</v>
      </c>
      <c r="AQ361" s="16">
        <v>0</v>
      </c>
      <c r="AR361" s="16">
        <v>0</v>
      </c>
      <c r="AS361" s="16">
        <v>0</v>
      </c>
      <c r="AT361" s="16">
        <v>0</v>
      </c>
      <c r="AU361" s="16">
        <v>7.69230769230769E-2</v>
      </c>
      <c r="AV361" s="16">
        <v>0</v>
      </c>
      <c r="AW361" s="16">
        <v>0</v>
      </c>
    </row>
    <row r="362" spans="2:49" x14ac:dyDescent="0.35">
      <c r="B362" t="s">
        <v>384</v>
      </c>
      <c r="C362" s="16">
        <v>9.1020910209102093E-2</v>
      </c>
      <c r="D362" s="16">
        <v>0.134146341463415</v>
      </c>
      <c r="E362" s="16">
        <v>0.104477611940299</v>
      </c>
      <c r="F362" s="16">
        <v>6.7226890756302504E-2</v>
      </c>
      <c r="G362" s="16">
        <v>3.3333333333333298E-2</v>
      </c>
      <c r="H362" s="16">
        <v>9.6153846153846201E-2</v>
      </c>
      <c r="I362" s="16">
        <v>9.0909090909090898E-2</v>
      </c>
      <c r="J362" s="16">
        <v>8.1967213114754106E-2</v>
      </c>
      <c r="K362" s="16">
        <v>5.1282051282051301E-2</v>
      </c>
      <c r="L362" s="16">
        <v>8.7499999999999994E-2</v>
      </c>
      <c r="M362" s="16">
        <v>7.0422535211267595E-2</v>
      </c>
      <c r="N362" s="16">
        <v>0.15151515151515199</v>
      </c>
      <c r="O362" s="16">
        <v>0.25</v>
      </c>
      <c r="P362" s="16"/>
      <c r="Q362" s="16">
        <v>0.100290697674419</v>
      </c>
      <c r="R362" s="16"/>
      <c r="S362" s="16">
        <v>9.0216010165184199E-2</v>
      </c>
      <c r="T362" s="16"/>
      <c r="U362" s="16">
        <v>0.10116086235489199</v>
      </c>
      <c r="V362" s="16"/>
      <c r="W362" s="16">
        <v>0.154471544715447</v>
      </c>
      <c r="X362" s="16"/>
      <c r="Y362" s="16">
        <v>6.1507936507936498E-2</v>
      </c>
      <c r="Z362" s="16">
        <v>0.15151515151515199</v>
      </c>
      <c r="AA362" s="16">
        <v>5.5555555555555601E-2</v>
      </c>
      <c r="AB362" s="16">
        <v>0.11111111111111099</v>
      </c>
      <c r="AC362" s="16"/>
      <c r="AD362" s="16">
        <v>4.1095890410958902E-2</v>
      </c>
      <c r="AE362" s="16">
        <v>5.5555555555555601E-2</v>
      </c>
      <c r="AF362" s="16">
        <v>6.1224489795918401E-2</v>
      </c>
      <c r="AG362" s="16">
        <v>9.44444444444444E-2</v>
      </c>
      <c r="AH362" s="16">
        <v>8.9430894308943104E-2</v>
      </c>
      <c r="AI362" s="16">
        <v>0.19047619047618999</v>
      </c>
      <c r="AJ362" s="16">
        <v>0.141304347826087</v>
      </c>
      <c r="AK362" s="16"/>
      <c r="AL362" s="16">
        <v>0.19298245614035101</v>
      </c>
      <c r="AM362" s="16">
        <v>7.8740157480315001E-2</v>
      </c>
      <c r="AN362" s="16">
        <v>8.1447963800904993E-2</v>
      </c>
      <c r="AO362" s="16">
        <v>9.3525179856115095E-2</v>
      </c>
      <c r="AP362" s="16">
        <v>0.21052631578947401</v>
      </c>
      <c r="AQ362" s="16">
        <v>0.1</v>
      </c>
      <c r="AR362" s="16">
        <v>0</v>
      </c>
      <c r="AS362" s="16">
        <v>0.133333333333333</v>
      </c>
      <c r="AT362" s="16">
        <v>8.4337349397590397E-2</v>
      </c>
      <c r="AU362" s="16">
        <v>0</v>
      </c>
      <c r="AV362" s="16">
        <v>3.03030303030303E-2</v>
      </c>
      <c r="AW362" s="16">
        <v>6.9767441860465101E-2</v>
      </c>
    </row>
    <row r="363" spans="2:49" x14ac:dyDescent="0.35">
      <c r="B363" t="s">
        <v>385</v>
      </c>
      <c r="C363" s="16">
        <v>3.5670356703566997E-2</v>
      </c>
      <c r="D363" s="16">
        <v>0.109756097560976</v>
      </c>
      <c r="E363" s="16">
        <v>3.7313432835820899E-2</v>
      </c>
      <c r="F363" s="16">
        <v>3.3613445378151301E-2</v>
      </c>
      <c r="G363" s="16">
        <v>1.6666666666666701E-2</v>
      </c>
      <c r="H363" s="16">
        <v>0</v>
      </c>
      <c r="I363" s="16">
        <v>3.03030303030303E-2</v>
      </c>
      <c r="J363" s="16">
        <v>3.2786885245901599E-2</v>
      </c>
      <c r="K363" s="16">
        <v>2.5641025641025599E-2</v>
      </c>
      <c r="L363" s="16">
        <v>3.7499999999999999E-2</v>
      </c>
      <c r="M363" s="16">
        <v>0</v>
      </c>
      <c r="N363" s="16">
        <v>3.03030303030303E-2</v>
      </c>
      <c r="O363" s="16">
        <v>6.25E-2</v>
      </c>
      <c r="P363" s="16"/>
      <c r="Q363" s="16">
        <v>3.6337209302325597E-2</v>
      </c>
      <c r="R363" s="16"/>
      <c r="S363" s="16">
        <v>3.5578144853875497E-2</v>
      </c>
      <c r="T363" s="16"/>
      <c r="U363" s="16">
        <v>3.64842454394693E-2</v>
      </c>
      <c r="V363" s="16"/>
      <c r="W363" s="16">
        <v>8.1300813008130093E-2</v>
      </c>
      <c r="X363" s="16"/>
      <c r="Y363" s="16">
        <v>9.9206349206349201E-3</v>
      </c>
      <c r="Z363" s="16">
        <v>6.8181818181818205E-2</v>
      </c>
      <c r="AA363" s="16">
        <v>0.11111111111111099</v>
      </c>
      <c r="AB363" s="16">
        <v>0.22222222222222199</v>
      </c>
      <c r="AC363" s="16"/>
      <c r="AD363" s="16">
        <v>6.8493150684931503E-3</v>
      </c>
      <c r="AE363" s="16">
        <v>1.1111111111111099E-2</v>
      </c>
      <c r="AF363" s="16">
        <v>3.06122448979592E-2</v>
      </c>
      <c r="AG363" s="16">
        <v>1.1111111111111099E-2</v>
      </c>
      <c r="AH363" s="16">
        <v>9.7560975609756101E-2</v>
      </c>
      <c r="AI363" s="16">
        <v>1.1904761904761901E-2</v>
      </c>
      <c r="AJ363" s="16">
        <v>9.7826086956521702E-2</v>
      </c>
      <c r="AK363" s="16"/>
      <c r="AL363" s="16">
        <v>5.2631578947368397E-2</v>
      </c>
      <c r="AM363" s="16">
        <v>5.5118110236220499E-2</v>
      </c>
      <c r="AN363" s="16">
        <v>3.6199095022624403E-2</v>
      </c>
      <c r="AO363" s="16">
        <v>1.4388489208633099E-2</v>
      </c>
      <c r="AP363" s="16">
        <v>5.2631578947368397E-2</v>
      </c>
      <c r="AQ363" s="16">
        <v>0.04</v>
      </c>
      <c r="AR363" s="16">
        <v>0</v>
      </c>
      <c r="AS363" s="16">
        <v>0.133333333333333</v>
      </c>
      <c r="AT363" s="16">
        <v>3.6144578313252997E-2</v>
      </c>
      <c r="AU363" s="16">
        <v>0</v>
      </c>
      <c r="AV363" s="16">
        <v>0</v>
      </c>
      <c r="AW363" s="16">
        <v>2.32558139534884E-2</v>
      </c>
    </row>
    <row r="364" spans="2:49" x14ac:dyDescent="0.35">
      <c r="B364" t="s">
        <v>386</v>
      </c>
      <c r="C364" s="16">
        <v>0.75645756457564595</v>
      </c>
      <c r="D364" s="16">
        <v>0.65853658536585402</v>
      </c>
      <c r="E364" s="16">
        <v>0.76865671641791</v>
      </c>
      <c r="F364" s="16">
        <v>0.77310924369747902</v>
      </c>
      <c r="G364" s="16">
        <v>0.86666666666666703</v>
      </c>
      <c r="H364" s="16">
        <v>0.75</v>
      </c>
      <c r="I364" s="16">
        <v>0.75757575757575801</v>
      </c>
      <c r="J364" s="16">
        <v>0.73770491803278704</v>
      </c>
      <c r="K364" s="16">
        <v>0.74358974358974395</v>
      </c>
      <c r="L364" s="16">
        <v>0.72499999999999998</v>
      </c>
      <c r="M364" s="16">
        <v>0.81690140845070403</v>
      </c>
      <c r="N364" s="16">
        <v>0.72727272727272696</v>
      </c>
      <c r="O364" s="16">
        <v>0.6875</v>
      </c>
      <c r="P364" s="16"/>
      <c r="Q364" s="16">
        <v>0.74563953488372103</v>
      </c>
      <c r="R364" s="16"/>
      <c r="S364" s="16">
        <v>0.75476493011435797</v>
      </c>
      <c r="T364" s="16"/>
      <c r="U364" s="16">
        <v>0.742951907131012</v>
      </c>
      <c r="V364" s="16"/>
      <c r="W364" s="16">
        <v>0.61788617886178898</v>
      </c>
      <c r="X364" s="16"/>
      <c r="Y364" s="16">
        <v>0.83928571428571397</v>
      </c>
      <c r="Z364" s="16">
        <v>0.66287878787878796</v>
      </c>
      <c r="AA364" s="16">
        <v>0.44444444444444398</v>
      </c>
      <c r="AB364" s="16">
        <v>0.11111111111111099</v>
      </c>
      <c r="AC364" s="16"/>
      <c r="AD364" s="16">
        <v>0.76027397260273999</v>
      </c>
      <c r="AE364" s="16">
        <v>0.81111111111111101</v>
      </c>
      <c r="AF364" s="16">
        <v>0.81632653061224503</v>
      </c>
      <c r="AG364" s="16">
        <v>0.77777777777777801</v>
      </c>
      <c r="AH364" s="16">
        <v>0.75609756097560998</v>
      </c>
      <c r="AI364" s="16">
        <v>0.69047619047619002</v>
      </c>
      <c r="AJ364" s="16">
        <v>0.65217391304347805</v>
      </c>
      <c r="AK364" s="16"/>
      <c r="AL364" s="16">
        <v>0.68421052631578905</v>
      </c>
      <c r="AM364" s="16">
        <v>0.79527559055118102</v>
      </c>
      <c r="AN364" s="16">
        <v>0.75565610859728505</v>
      </c>
      <c r="AO364" s="16">
        <v>0.76258992805755399</v>
      </c>
      <c r="AP364" s="16">
        <v>0.42105263157894701</v>
      </c>
      <c r="AQ364" s="16">
        <v>0.76</v>
      </c>
      <c r="AR364" s="16">
        <v>0.5</v>
      </c>
      <c r="AS364" s="16">
        <v>0.66666666666666696</v>
      </c>
      <c r="AT364" s="16">
        <v>0.77108433734939796</v>
      </c>
      <c r="AU364" s="16">
        <v>0.84615384615384603</v>
      </c>
      <c r="AV364" s="16">
        <v>0.75757575757575801</v>
      </c>
      <c r="AW364" s="16">
        <v>0.81395348837209303</v>
      </c>
    </row>
    <row r="365" spans="2:49" x14ac:dyDescent="0.35">
      <c r="B365" t="s">
        <v>46</v>
      </c>
      <c r="C365" s="16">
        <v>4.7970479704797099E-2</v>
      </c>
      <c r="D365" s="16">
        <v>2.4390243902439001E-2</v>
      </c>
      <c r="E365" s="16">
        <v>3.7313432835820899E-2</v>
      </c>
      <c r="F365" s="16">
        <v>5.0420168067226899E-2</v>
      </c>
      <c r="G365" s="16">
        <v>3.3333333333333298E-2</v>
      </c>
      <c r="H365" s="16">
        <v>9.6153846153846201E-2</v>
      </c>
      <c r="I365" s="16">
        <v>4.5454545454545497E-2</v>
      </c>
      <c r="J365" s="16">
        <v>6.5573770491803296E-2</v>
      </c>
      <c r="K365" s="16">
        <v>5.1282051282051301E-2</v>
      </c>
      <c r="L365" s="16">
        <v>3.7499999999999999E-2</v>
      </c>
      <c r="M365" s="16">
        <v>5.63380281690141E-2</v>
      </c>
      <c r="N365" s="16">
        <v>9.0909090909090898E-2</v>
      </c>
      <c r="O365" s="16">
        <v>0</v>
      </c>
      <c r="P365" s="16"/>
      <c r="Q365" s="16">
        <v>4.7965116279069797E-2</v>
      </c>
      <c r="R365" s="16"/>
      <c r="S365" s="16">
        <v>4.95552731893266E-2</v>
      </c>
      <c r="T365" s="16"/>
      <c r="U365" s="16">
        <v>4.47761194029851E-2</v>
      </c>
      <c r="V365" s="16"/>
      <c r="W365" s="16">
        <v>6.50406504065041E-2</v>
      </c>
      <c r="X365" s="16"/>
      <c r="Y365" s="16">
        <v>4.96031746031746E-2</v>
      </c>
      <c r="Z365" s="16">
        <v>3.4090909090909102E-2</v>
      </c>
      <c r="AA365" s="16">
        <v>5.5555555555555601E-2</v>
      </c>
      <c r="AB365" s="16">
        <v>0.33333333333333298</v>
      </c>
      <c r="AC365" s="16"/>
      <c r="AD365" s="16">
        <v>6.8493150684931503E-2</v>
      </c>
      <c r="AE365" s="16">
        <v>6.6666666666666693E-2</v>
      </c>
      <c r="AF365" s="16">
        <v>6.1224489795918401E-2</v>
      </c>
      <c r="AG365" s="16">
        <v>7.7777777777777807E-2</v>
      </c>
      <c r="AH365" s="16">
        <v>1.6260162601626001E-2</v>
      </c>
      <c r="AI365" s="16">
        <v>0</v>
      </c>
      <c r="AJ365" s="16">
        <v>1.0869565217391301E-2</v>
      </c>
      <c r="AK365" s="16"/>
      <c r="AL365" s="16">
        <v>1.7543859649122799E-2</v>
      </c>
      <c r="AM365" s="16">
        <v>7.8740157480314994E-3</v>
      </c>
      <c r="AN365" s="16">
        <v>5.8823529411764698E-2</v>
      </c>
      <c r="AO365" s="16">
        <v>5.0359712230215799E-2</v>
      </c>
      <c r="AP365" s="16">
        <v>0.105263157894737</v>
      </c>
      <c r="AQ365" s="16">
        <v>0.02</v>
      </c>
      <c r="AR365" s="16">
        <v>0</v>
      </c>
      <c r="AS365" s="16">
        <v>6.6666666666666693E-2</v>
      </c>
      <c r="AT365" s="16">
        <v>8.4337349397590397E-2</v>
      </c>
      <c r="AU365" s="16">
        <v>0</v>
      </c>
      <c r="AV365" s="16">
        <v>0.15151515151515199</v>
      </c>
      <c r="AW365" s="16">
        <v>0</v>
      </c>
    </row>
    <row r="366" spans="2:49" x14ac:dyDescent="0.35">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row>
    <row r="367" spans="2:49" x14ac:dyDescent="0.35">
      <c r="B367" s="6" t="s">
        <v>395</v>
      </c>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row>
    <row r="368" spans="2:49" x14ac:dyDescent="0.35">
      <c r="B368" s="25" t="s">
        <v>65</v>
      </c>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row>
    <row r="369" spans="2:49" x14ac:dyDescent="0.35">
      <c r="B369" t="s">
        <v>388</v>
      </c>
      <c r="C369" s="16">
        <v>0.118081180811808</v>
      </c>
      <c r="D369" s="16">
        <v>9.7560975609756101E-2</v>
      </c>
      <c r="E369" s="16">
        <v>6.7164179104477598E-2</v>
      </c>
      <c r="F369" s="16">
        <v>0.109243697478992</v>
      </c>
      <c r="G369" s="16">
        <v>0.133333333333333</v>
      </c>
      <c r="H369" s="16">
        <v>0.134615384615385</v>
      </c>
      <c r="I369" s="16">
        <v>0.15151515151515199</v>
      </c>
      <c r="J369" s="16">
        <v>9.8360655737704902E-2</v>
      </c>
      <c r="K369" s="16">
        <v>0.15384615384615399</v>
      </c>
      <c r="L369" s="16">
        <v>0.17499999999999999</v>
      </c>
      <c r="M369" s="16">
        <v>0.12676056338028199</v>
      </c>
      <c r="N369" s="16">
        <v>6.0606060606060601E-2</v>
      </c>
      <c r="O369" s="16">
        <v>0.25</v>
      </c>
      <c r="P369" s="16"/>
      <c r="Q369" s="16">
        <v>0.11918604651162799</v>
      </c>
      <c r="R369" s="16"/>
      <c r="S369" s="16">
        <v>0.120711562897078</v>
      </c>
      <c r="T369" s="16"/>
      <c r="U369" s="16">
        <v>0.124378109452736</v>
      </c>
      <c r="V369" s="16"/>
      <c r="W369" s="16">
        <v>4.0650406504064998E-2</v>
      </c>
      <c r="X369" s="16"/>
      <c r="Y369" s="16">
        <v>0.11111111111111099</v>
      </c>
      <c r="Z369" s="16">
        <v>0.14772727272727301</v>
      </c>
      <c r="AA369" s="16">
        <v>2.7777777777777801E-2</v>
      </c>
      <c r="AB369" s="16">
        <v>0</v>
      </c>
      <c r="AC369" s="16"/>
      <c r="AD369" s="16">
        <v>0.17123287671232901</v>
      </c>
      <c r="AE369" s="16">
        <v>0.11111111111111099</v>
      </c>
      <c r="AF369" s="16">
        <v>9.1836734693877597E-2</v>
      </c>
      <c r="AG369" s="16">
        <v>8.8888888888888906E-2</v>
      </c>
      <c r="AH369" s="16">
        <v>0.138211382113821</v>
      </c>
      <c r="AI369" s="16">
        <v>0.13095238095238099</v>
      </c>
      <c r="AJ369" s="16">
        <v>8.6956521739130405E-2</v>
      </c>
      <c r="AK369" s="16"/>
      <c r="AL369" s="16">
        <v>0.19298245614035101</v>
      </c>
      <c r="AM369" s="16">
        <v>0.118110236220472</v>
      </c>
      <c r="AN369" s="16">
        <v>0.131221719457014</v>
      </c>
      <c r="AO369" s="16">
        <v>0.12949640287769801</v>
      </c>
      <c r="AP369" s="16">
        <v>5.2631578947368397E-2</v>
      </c>
      <c r="AQ369" s="16">
        <v>0.04</v>
      </c>
      <c r="AR369" s="16">
        <v>0</v>
      </c>
      <c r="AS369" s="16">
        <v>6.6666666666666693E-2</v>
      </c>
      <c r="AT369" s="16">
        <v>8.4337349397590397E-2</v>
      </c>
      <c r="AU369" s="16">
        <v>0</v>
      </c>
      <c r="AV369" s="16">
        <v>6.0606060606060601E-2</v>
      </c>
      <c r="AW369" s="16">
        <v>0.162790697674419</v>
      </c>
    </row>
    <row r="370" spans="2:49" x14ac:dyDescent="0.35">
      <c r="B370" t="s">
        <v>389</v>
      </c>
      <c r="C370" s="16">
        <v>0.17835178351783501</v>
      </c>
      <c r="D370" s="16">
        <v>0.18292682926829301</v>
      </c>
      <c r="E370" s="16">
        <v>0.171641791044776</v>
      </c>
      <c r="F370" s="16">
        <v>0.16806722689075601</v>
      </c>
      <c r="G370" s="16">
        <v>0.266666666666667</v>
      </c>
      <c r="H370" s="16">
        <v>0.19230769230769201</v>
      </c>
      <c r="I370" s="16">
        <v>0.21212121212121199</v>
      </c>
      <c r="J370" s="16">
        <v>0.114754098360656</v>
      </c>
      <c r="K370" s="16">
        <v>0.28205128205128199</v>
      </c>
      <c r="L370" s="16">
        <v>0.13750000000000001</v>
      </c>
      <c r="M370" s="16">
        <v>0.154929577464789</v>
      </c>
      <c r="N370" s="16">
        <v>0.15151515151515199</v>
      </c>
      <c r="O370" s="16">
        <v>0.125</v>
      </c>
      <c r="P370" s="16"/>
      <c r="Q370" s="16">
        <v>0.190406976744186</v>
      </c>
      <c r="R370" s="16"/>
      <c r="S370" s="16">
        <v>0.18170266836086399</v>
      </c>
      <c r="T370" s="16"/>
      <c r="U370" s="16">
        <v>0.18905472636815901</v>
      </c>
      <c r="V370" s="16"/>
      <c r="W370" s="16">
        <v>5.6910569105691103E-2</v>
      </c>
      <c r="X370" s="16"/>
      <c r="Y370" s="16">
        <v>0.21230158730158699</v>
      </c>
      <c r="Z370" s="16">
        <v>0.13257575757575801</v>
      </c>
      <c r="AA370" s="16">
        <v>5.5555555555555601E-2</v>
      </c>
      <c r="AB370" s="16">
        <v>0.11111111111111099</v>
      </c>
      <c r="AC370" s="16"/>
      <c r="AD370" s="16">
        <v>0.27397260273972601</v>
      </c>
      <c r="AE370" s="16">
        <v>0.27777777777777801</v>
      </c>
      <c r="AF370" s="16">
        <v>0.20408163265306101</v>
      </c>
      <c r="AG370" s="16">
        <v>0.15</v>
      </c>
      <c r="AH370" s="16">
        <v>0.12195121951219499</v>
      </c>
      <c r="AI370" s="16">
        <v>0.107142857142857</v>
      </c>
      <c r="AJ370" s="16">
        <v>9.7826086956521702E-2</v>
      </c>
      <c r="AK370" s="16"/>
      <c r="AL370" s="16">
        <v>8.7719298245614002E-2</v>
      </c>
      <c r="AM370" s="16">
        <v>0.133858267716535</v>
      </c>
      <c r="AN370" s="16">
        <v>0.20814479638009101</v>
      </c>
      <c r="AO370" s="16">
        <v>0.194244604316547</v>
      </c>
      <c r="AP370" s="16">
        <v>0.26315789473684198</v>
      </c>
      <c r="AQ370" s="16">
        <v>0.18</v>
      </c>
      <c r="AR370" s="16">
        <v>0</v>
      </c>
      <c r="AS370" s="16">
        <v>0.133333333333333</v>
      </c>
      <c r="AT370" s="16">
        <v>0.21686746987951799</v>
      </c>
      <c r="AU370" s="16">
        <v>0.15384615384615399</v>
      </c>
      <c r="AV370" s="16">
        <v>0.15151515151515199</v>
      </c>
      <c r="AW370" s="16">
        <v>0.116279069767442</v>
      </c>
    </row>
    <row r="371" spans="2:49" x14ac:dyDescent="0.35">
      <c r="B371" t="s">
        <v>390</v>
      </c>
      <c r="C371" s="16">
        <v>0.223862238622386</v>
      </c>
      <c r="D371" s="16">
        <v>0.28048780487804897</v>
      </c>
      <c r="E371" s="16">
        <v>0.26119402985074602</v>
      </c>
      <c r="F371" s="16">
        <v>0.24369747899159699</v>
      </c>
      <c r="G371" s="16">
        <v>0.15</v>
      </c>
      <c r="H371" s="16">
        <v>0.269230769230769</v>
      </c>
      <c r="I371" s="16">
        <v>0.22727272727272699</v>
      </c>
      <c r="J371" s="16">
        <v>0.16393442622950799</v>
      </c>
      <c r="K371" s="16">
        <v>0.15384615384615399</v>
      </c>
      <c r="L371" s="16">
        <v>0.22500000000000001</v>
      </c>
      <c r="M371" s="16">
        <v>0.183098591549296</v>
      </c>
      <c r="N371" s="16">
        <v>0.21212121212121199</v>
      </c>
      <c r="O371" s="16">
        <v>0.1875</v>
      </c>
      <c r="P371" s="16"/>
      <c r="Q371" s="16">
        <v>0.228197674418605</v>
      </c>
      <c r="R371" s="16"/>
      <c r="S371" s="16">
        <v>0.22490470139771301</v>
      </c>
      <c r="T371" s="16"/>
      <c r="U371" s="16">
        <v>0.23051409618573801</v>
      </c>
      <c r="V371" s="16"/>
      <c r="W371" s="16">
        <v>0.113821138211382</v>
      </c>
      <c r="X371" s="16"/>
      <c r="Y371" s="16">
        <v>0.23015873015873001</v>
      </c>
      <c r="Z371" s="16">
        <v>0.234848484848485</v>
      </c>
      <c r="AA371" s="16">
        <v>8.3333333333333301E-2</v>
      </c>
      <c r="AB371" s="16">
        <v>0.11111111111111099</v>
      </c>
      <c r="AC371" s="16"/>
      <c r="AD371" s="16">
        <v>0.21232876712328799</v>
      </c>
      <c r="AE371" s="16">
        <v>0.18888888888888899</v>
      </c>
      <c r="AF371" s="16">
        <v>0.30612244897959201</v>
      </c>
      <c r="AG371" s="16">
        <v>0.24444444444444399</v>
      </c>
      <c r="AH371" s="16">
        <v>0.219512195121951</v>
      </c>
      <c r="AI371" s="16">
        <v>0.19047619047618999</v>
      </c>
      <c r="AJ371" s="16">
        <v>0.184782608695652</v>
      </c>
      <c r="AK371" s="16"/>
      <c r="AL371" s="16">
        <v>0.21052631578947401</v>
      </c>
      <c r="AM371" s="16">
        <v>0.21259842519684999</v>
      </c>
      <c r="AN371" s="16">
        <v>0.24886877828054299</v>
      </c>
      <c r="AO371" s="16">
        <v>0.23741007194244601</v>
      </c>
      <c r="AP371" s="16">
        <v>0.26315789473684198</v>
      </c>
      <c r="AQ371" s="16">
        <v>0.24</v>
      </c>
      <c r="AR371" s="16">
        <v>0</v>
      </c>
      <c r="AS371" s="16">
        <v>0.266666666666667</v>
      </c>
      <c r="AT371" s="16">
        <v>0.21686746987951799</v>
      </c>
      <c r="AU371" s="16">
        <v>0.230769230769231</v>
      </c>
      <c r="AV371" s="16">
        <v>9.0909090909090898E-2</v>
      </c>
      <c r="AW371" s="16">
        <v>0.186046511627907</v>
      </c>
    </row>
    <row r="372" spans="2:49" x14ac:dyDescent="0.35">
      <c r="B372" t="s">
        <v>391</v>
      </c>
      <c r="C372" s="16">
        <v>0.163591635916359</v>
      </c>
      <c r="D372" s="16">
        <v>0.19512195121951201</v>
      </c>
      <c r="E372" s="16">
        <v>0.164179104477612</v>
      </c>
      <c r="F372" s="16">
        <v>0.11764705882352899</v>
      </c>
      <c r="G372" s="16">
        <v>0.15</v>
      </c>
      <c r="H372" s="16">
        <v>0.15384615384615399</v>
      </c>
      <c r="I372" s="16">
        <v>0.12121212121212099</v>
      </c>
      <c r="J372" s="16">
        <v>0.14754098360655701</v>
      </c>
      <c r="K372" s="16">
        <v>0.15384615384615399</v>
      </c>
      <c r="L372" s="16">
        <v>0.21249999999999999</v>
      </c>
      <c r="M372" s="16">
        <v>0.183098591549296</v>
      </c>
      <c r="N372" s="16">
        <v>0.27272727272727298</v>
      </c>
      <c r="O372" s="16">
        <v>0.125</v>
      </c>
      <c r="P372" s="16"/>
      <c r="Q372" s="16">
        <v>0.15406976744185999</v>
      </c>
      <c r="R372" s="16"/>
      <c r="S372" s="16">
        <v>0.16010165184243999</v>
      </c>
      <c r="T372" s="16"/>
      <c r="U372" s="16">
        <v>0.15754560530679901</v>
      </c>
      <c r="V372" s="16"/>
      <c r="W372" s="16">
        <v>0.13008130081300801</v>
      </c>
      <c r="X372" s="16"/>
      <c r="Y372" s="16">
        <v>0.158730158730159</v>
      </c>
      <c r="Z372" s="16">
        <v>0.174242424242424</v>
      </c>
      <c r="AA372" s="16">
        <v>0.11111111111111099</v>
      </c>
      <c r="AB372" s="16">
        <v>0.33333333333333298</v>
      </c>
      <c r="AC372" s="16"/>
      <c r="AD372" s="16">
        <v>0.13013698630136999</v>
      </c>
      <c r="AE372" s="16">
        <v>0.133333333333333</v>
      </c>
      <c r="AF372" s="16">
        <v>0.122448979591837</v>
      </c>
      <c r="AG372" s="16">
        <v>0.133333333333333</v>
      </c>
      <c r="AH372" s="16">
        <v>0.24390243902438999</v>
      </c>
      <c r="AI372" s="16">
        <v>0.202380952380952</v>
      </c>
      <c r="AJ372" s="16">
        <v>0.20652173913043501</v>
      </c>
      <c r="AK372" s="16"/>
      <c r="AL372" s="16">
        <v>0.29824561403508798</v>
      </c>
      <c r="AM372" s="16">
        <v>0.15748031496063</v>
      </c>
      <c r="AN372" s="16">
        <v>0.13574660633484201</v>
      </c>
      <c r="AO372" s="16">
        <v>0.15107913669064699</v>
      </c>
      <c r="AP372" s="16">
        <v>0.105263157894737</v>
      </c>
      <c r="AQ372" s="16">
        <v>0.18</v>
      </c>
      <c r="AR372" s="16">
        <v>0</v>
      </c>
      <c r="AS372" s="16">
        <v>0.2</v>
      </c>
      <c r="AT372" s="16">
        <v>0.120481927710843</v>
      </c>
      <c r="AU372" s="16">
        <v>0.30769230769230799</v>
      </c>
      <c r="AV372" s="16">
        <v>0.21212121212121199</v>
      </c>
      <c r="AW372" s="16">
        <v>0.209302325581395</v>
      </c>
    </row>
    <row r="373" spans="2:49" x14ac:dyDescent="0.35">
      <c r="B373" t="s">
        <v>392</v>
      </c>
      <c r="C373" s="16">
        <v>0.309963099630996</v>
      </c>
      <c r="D373" s="16">
        <v>0.24390243902438999</v>
      </c>
      <c r="E373" s="16">
        <v>0.328358208955224</v>
      </c>
      <c r="F373" s="16">
        <v>0.35294117647058798</v>
      </c>
      <c r="G373" s="16">
        <v>0.3</v>
      </c>
      <c r="H373" s="16">
        <v>0.230769230769231</v>
      </c>
      <c r="I373" s="16">
        <v>0.28787878787878801</v>
      </c>
      <c r="J373" s="16">
        <v>0.44262295081967201</v>
      </c>
      <c r="K373" s="16">
        <v>0.256410256410256</v>
      </c>
      <c r="L373" s="16">
        <v>0.25</v>
      </c>
      <c r="M373" s="16">
        <v>0.352112676056338</v>
      </c>
      <c r="N373" s="16">
        <v>0.30303030303030298</v>
      </c>
      <c r="O373" s="16">
        <v>0.3125</v>
      </c>
      <c r="P373" s="16"/>
      <c r="Q373" s="16">
        <v>0.30087209302325602</v>
      </c>
      <c r="R373" s="16"/>
      <c r="S373" s="16">
        <v>0.30622617534942798</v>
      </c>
      <c r="T373" s="16"/>
      <c r="U373" s="16">
        <v>0.29021558872305098</v>
      </c>
      <c r="V373" s="16"/>
      <c r="W373" s="16">
        <v>0.65853658536585402</v>
      </c>
      <c r="X373" s="16"/>
      <c r="Y373" s="16">
        <v>0.28174603174603202</v>
      </c>
      <c r="Z373" s="16">
        <v>0.30681818181818199</v>
      </c>
      <c r="AA373" s="16">
        <v>0.69444444444444398</v>
      </c>
      <c r="AB373" s="16">
        <v>0.44444444444444398</v>
      </c>
      <c r="AC373" s="16"/>
      <c r="AD373" s="16">
        <v>0.19178082191780799</v>
      </c>
      <c r="AE373" s="16">
        <v>0.266666666666667</v>
      </c>
      <c r="AF373" s="16">
        <v>0.27551020408163301</v>
      </c>
      <c r="AG373" s="16">
        <v>0.38333333333333303</v>
      </c>
      <c r="AH373" s="16">
        <v>0.276422764227642</v>
      </c>
      <c r="AI373" s="16">
        <v>0.36904761904761901</v>
      </c>
      <c r="AJ373" s="16">
        <v>0.42391304347826098</v>
      </c>
      <c r="AK373" s="16"/>
      <c r="AL373" s="16">
        <v>0.21052631578947401</v>
      </c>
      <c r="AM373" s="16">
        <v>0.37795275590551197</v>
      </c>
      <c r="AN373" s="16">
        <v>0.25791855203619901</v>
      </c>
      <c r="AO373" s="16">
        <v>0.28776978417266202</v>
      </c>
      <c r="AP373" s="16">
        <v>0.31578947368421101</v>
      </c>
      <c r="AQ373" s="16">
        <v>0.36</v>
      </c>
      <c r="AR373" s="16">
        <v>1</v>
      </c>
      <c r="AS373" s="16">
        <v>0.266666666666667</v>
      </c>
      <c r="AT373" s="16">
        <v>0.36144578313253001</v>
      </c>
      <c r="AU373" s="16">
        <v>0.30769230769230799</v>
      </c>
      <c r="AV373" s="16">
        <v>0.48484848484848497</v>
      </c>
      <c r="AW373" s="16">
        <v>0.32558139534883701</v>
      </c>
    </row>
    <row r="374" spans="2:49" x14ac:dyDescent="0.35">
      <c r="B374" t="s">
        <v>393</v>
      </c>
      <c r="C374" s="16">
        <v>6.1500615006150096E-3</v>
      </c>
      <c r="D374" s="16">
        <v>0</v>
      </c>
      <c r="E374" s="16">
        <v>7.4626865671641798E-3</v>
      </c>
      <c r="F374" s="16">
        <v>8.4033613445378096E-3</v>
      </c>
      <c r="G374" s="16">
        <v>0</v>
      </c>
      <c r="H374" s="16">
        <v>1.9230769230769201E-2</v>
      </c>
      <c r="I374" s="16">
        <v>0</v>
      </c>
      <c r="J374" s="16">
        <v>3.2786885245901599E-2</v>
      </c>
      <c r="K374" s="16">
        <v>0</v>
      </c>
      <c r="L374" s="16">
        <v>0</v>
      </c>
      <c r="M374" s="16">
        <v>0</v>
      </c>
      <c r="N374" s="16">
        <v>0</v>
      </c>
      <c r="O374" s="16">
        <v>0</v>
      </c>
      <c r="P374" s="16"/>
      <c r="Q374" s="16">
        <v>7.2674418604651196E-3</v>
      </c>
      <c r="R374" s="16"/>
      <c r="S374" s="16">
        <v>6.35324015247776E-3</v>
      </c>
      <c r="T374" s="16"/>
      <c r="U374" s="16">
        <v>8.2918739635157498E-3</v>
      </c>
      <c r="V374" s="16"/>
      <c r="W374" s="16">
        <v>0</v>
      </c>
      <c r="X374" s="16"/>
      <c r="Y374" s="16">
        <v>5.9523809523809503E-3</v>
      </c>
      <c r="Z374" s="16">
        <v>3.7878787878787902E-3</v>
      </c>
      <c r="AA374" s="16">
        <v>2.7777777777777801E-2</v>
      </c>
      <c r="AB374" s="16">
        <v>0</v>
      </c>
      <c r="AC374" s="16"/>
      <c r="AD374" s="16">
        <v>2.0547945205479499E-2</v>
      </c>
      <c r="AE374" s="16">
        <v>2.2222222222222199E-2</v>
      </c>
      <c r="AF374" s="16">
        <v>0</v>
      </c>
      <c r="AG374" s="16">
        <v>0</v>
      </c>
      <c r="AH374" s="16">
        <v>0</v>
      </c>
      <c r="AI374" s="16">
        <v>0</v>
      </c>
      <c r="AJ374" s="16">
        <v>0</v>
      </c>
      <c r="AK374" s="16"/>
      <c r="AL374" s="16">
        <v>0</v>
      </c>
      <c r="AM374" s="16">
        <v>0</v>
      </c>
      <c r="AN374" s="16">
        <v>1.8099547511312201E-2</v>
      </c>
      <c r="AO374" s="16">
        <v>0</v>
      </c>
      <c r="AP374" s="16">
        <v>0</v>
      </c>
      <c r="AQ374" s="16">
        <v>0</v>
      </c>
      <c r="AR374" s="16">
        <v>0</v>
      </c>
      <c r="AS374" s="16">
        <v>6.6666666666666693E-2</v>
      </c>
      <c r="AT374" s="16">
        <v>0</v>
      </c>
      <c r="AU374" s="16">
        <v>0</v>
      </c>
      <c r="AV374" s="16">
        <v>0</v>
      </c>
      <c r="AW374" s="16">
        <v>0</v>
      </c>
    </row>
    <row r="375" spans="2:49" x14ac:dyDescent="0.35">
      <c r="B375" t="s">
        <v>394</v>
      </c>
      <c r="C375" s="16">
        <v>0.296432964329643</v>
      </c>
      <c r="D375" s="16">
        <v>0.28048780487804897</v>
      </c>
      <c r="E375" s="16">
        <v>0.238805970149254</v>
      </c>
      <c r="F375" s="16">
        <v>0.27731092436974802</v>
      </c>
      <c r="G375" s="16">
        <v>0.4</v>
      </c>
      <c r="H375" s="16">
        <v>0.32692307692307698</v>
      </c>
      <c r="I375" s="16">
        <v>0.36363636363636398</v>
      </c>
      <c r="J375" s="16">
        <v>0.213114754098361</v>
      </c>
      <c r="K375" s="16">
        <v>0.43589743589743601</v>
      </c>
      <c r="L375" s="16">
        <v>0.3125</v>
      </c>
      <c r="M375" s="16">
        <v>0.28169014084506999</v>
      </c>
      <c r="N375" s="16">
        <v>0.21212121212121199</v>
      </c>
      <c r="O375" s="16">
        <v>0.375</v>
      </c>
      <c r="P375" s="16"/>
      <c r="Q375" s="16">
        <v>0.309593023255814</v>
      </c>
      <c r="R375" s="16"/>
      <c r="S375" s="16">
        <v>0.30241423125794198</v>
      </c>
      <c r="T375" s="16"/>
      <c r="U375" s="16">
        <v>0.31343283582089598</v>
      </c>
      <c r="V375" s="16"/>
      <c r="W375" s="16">
        <v>9.7560975609756101E-2</v>
      </c>
      <c r="X375" s="16"/>
      <c r="Y375" s="16">
        <v>0.32341269841269799</v>
      </c>
      <c r="Z375" s="16">
        <v>0.28030303030303</v>
      </c>
      <c r="AA375" s="16">
        <v>8.3333333333333301E-2</v>
      </c>
      <c r="AB375" s="16">
        <v>0.11111111111111099</v>
      </c>
      <c r="AC375" s="16"/>
      <c r="AD375" s="16">
        <v>0.44520547945205502</v>
      </c>
      <c r="AE375" s="16">
        <v>0.38888888888888901</v>
      </c>
      <c r="AF375" s="16">
        <v>0.29591836734693899</v>
      </c>
      <c r="AG375" s="16">
        <v>0.23888888888888901</v>
      </c>
      <c r="AH375" s="16">
        <v>0.26016260162601601</v>
      </c>
      <c r="AI375" s="16">
        <v>0.238095238095238</v>
      </c>
      <c r="AJ375" s="16">
        <v>0.184782608695652</v>
      </c>
      <c r="AK375" s="16"/>
      <c r="AL375" s="16">
        <v>0.28070175438596501</v>
      </c>
      <c r="AM375" s="16">
        <v>0.25196850393700798</v>
      </c>
      <c r="AN375" s="16">
        <v>0.33936651583710398</v>
      </c>
      <c r="AO375" s="16">
        <v>0.32374100719424498</v>
      </c>
      <c r="AP375" s="16">
        <v>0.31578947368421101</v>
      </c>
      <c r="AQ375" s="16">
        <v>0.22</v>
      </c>
      <c r="AR375" s="16">
        <v>0</v>
      </c>
      <c r="AS375" s="16">
        <v>0.2</v>
      </c>
      <c r="AT375" s="16">
        <v>0.30120481927710802</v>
      </c>
      <c r="AU375" s="16">
        <v>0.15384615384615399</v>
      </c>
      <c r="AV375" s="16">
        <v>0.21212121212121199</v>
      </c>
      <c r="AW375" s="16">
        <v>0.27906976744186002</v>
      </c>
    </row>
    <row r="376" spans="2:49" x14ac:dyDescent="0.35">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row>
    <row r="377" spans="2:49" x14ac:dyDescent="0.35">
      <c r="B377" s="6" t="s">
        <v>406</v>
      </c>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row>
    <row r="378" spans="2:49" x14ac:dyDescent="0.35">
      <c r="B378" s="25" t="s">
        <v>65</v>
      </c>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row>
    <row r="379" spans="2:49" x14ac:dyDescent="0.35">
      <c r="B379" t="s">
        <v>396</v>
      </c>
      <c r="C379" s="16">
        <v>0.61992619926199299</v>
      </c>
      <c r="D379" s="16">
        <v>0.51219512195121997</v>
      </c>
      <c r="E379" s="16">
        <v>0.61940298507462699</v>
      </c>
      <c r="F379" s="16">
        <v>0.63865546218487401</v>
      </c>
      <c r="G379" s="16">
        <v>0.73333333333333295</v>
      </c>
      <c r="H379" s="16">
        <v>0.61538461538461497</v>
      </c>
      <c r="I379" s="16">
        <v>0.60606060606060597</v>
      </c>
      <c r="J379" s="16">
        <v>0.59016393442622905</v>
      </c>
      <c r="K379" s="16">
        <v>0.64102564102564097</v>
      </c>
      <c r="L379" s="16">
        <v>0.57499999999999996</v>
      </c>
      <c r="M379" s="16">
        <v>0.647887323943662</v>
      </c>
      <c r="N379" s="16">
        <v>0.69696969696969702</v>
      </c>
      <c r="O379" s="16">
        <v>0.6875</v>
      </c>
      <c r="P379" s="16"/>
      <c r="Q379" s="16">
        <v>0.63372093023255804</v>
      </c>
      <c r="R379" s="16"/>
      <c r="S379" s="16">
        <v>0.63405336721728101</v>
      </c>
      <c r="T379" s="16"/>
      <c r="U379" s="16">
        <v>0.63018242122719703</v>
      </c>
      <c r="V379" s="16"/>
      <c r="W379" s="16">
        <v>0.56097560975609795</v>
      </c>
      <c r="X379" s="16"/>
      <c r="Y379" s="16">
        <v>1</v>
      </c>
      <c r="Z379" s="16">
        <v>0</v>
      </c>
      <c r="AA379" s="16">
        <v>0</v>
      </c>
      <c r="AB379" s="16">
        <v>0</v>
      </c>
      <c r="AC379" s="16"/>
      <c r="AD379" s="16">
        <v>0.81506849315068497</v>
      </c>
      <c r="AE379" s="16">
        <v>0.85555555555555596</v>
      </c>
      <c r="AF379" s="16">
        <v>0.84693877551020402</v>
      </c>
      <c r="AG379" s="16">
        <v>0.79444444444444395</v>
      </c>
      <c r="AH379" s="16">
        <v>0.50406504065040603</v>
      </c>
      <c r="AI379" s="16">
        <v>0.17857142857142899</v>
      </c>
      <c r="AJ379" s="16">
        <v>5.4347826086956499E-2</v>
      </c>
      <c r="AK379" s="16"/>
      <c r="AL379" s="16">
        <v>0.36842105263157898</v>
      </c>
      <c r="AM379" s="16">
        <v>0.535433070866142</v>
      </c>
      <c r="AN379" s="16">
        <v>0.61085972850678705</v>
      </c>
      <c r="AO379" s="16">
        <v>0.75539568345323704</v>
      </c>
      <c r="AP379" s="16">
        <v>0.63157894736842102</v>
      </c>
      <c r="AQ379" s="16">
        <v>0.8</v>
      </c>
      <c r="AR379" s="16">
        <v>0</v>
      </c>
      <c r="AS379" s="16">
        <v>0.46666666666666701</v>
      </c>
      <c r="AT379" s="16">
        <v>0.69879518072289204</v>
      </c>
      <c r="AU379" s="16">
        <v>0.84615384615384603</v>
      </c>
      <c r="AV379" s="16">
        <v>0.75757575757575801</v>
      </c>
      <c r="AW379" s="16">
        <v>0.30232558139534899</v>
      </c>
    </row>
    <row r="380" spans="2:49" x14ac:dyDescent="0.35">
      <c r="B380" t="s">
        <v>397</v>
      </c>
      <c r="C380" s="16">
        <v>8.7330873308733098E-2</v>
      </c>
      <c r="D380" s="16">
        <v>0.12195121951219499</v>
      </c>
      <c r="E380" s="16">
        <v>0.111940298507463</v>
      </c>
      <c r="F380" s="16">
        <v>8.40336134453782E-2</v>
      </c>
      <c r="G380" s="16">
        <v>6.6666666666666693E-2</v>
      </c>
      <c r="H380" s="16">
        <v>9.6153846153846201E-2</v>
      </c>
      <c r="I380" s="16">
        <v>7.5757575757575801E-2</v>
      </c>
      <c r="J380" s="16">
        <v>4.91803278688525E-2</v>
      </c>
      <c r="K380" s="16">
        <v>0.102564102564103</v>
      </c>
      <c r="L380" s="16">
        <v>8.7499999999999994E-2</v>
      </c>
      <c r="M380" s="16">
        <v>7.0422535211267595E-2</v>
      </c>
      <c r="N380" s="16">
        <v>3.03030303030303E-2</v>
      </c>
      <c r="O380" s="16">
        <v>0.125</v>
      </c>
      <c r="P380" s="16"/>
      <c r="Q380" s="16">
        <v>8.57558139534884E-2</v>
      </c>
      <c r="R380" s="16"/>
      <c r="S380" s="16">
        <v>8.7674714104193099E-2</v>
      </c>
      <c r="T380" s="16"/>
      <c r="U380" s="16">
        <v>8.6235489220563802E-2</v>
      </c>
      <c r="V380" s="16"/>
      <c r="W380" s="16">
        <v>8.1300813008130093E-2</v>
      </c>
      <c r="X380" s="16"/>
      <c r="Y380" s="16">
        <v>0</v>
      </c>
      <c r="Z380" s="16">
        <v>0.26893939393939398</v>
      </c>
      <c r="AA380" s="16">
        <v>0</v>
      </c>
      <c r="AB380" s="16">
        <v>0</v>
      </c>
      <c r="AC380" s="16"/>
      <c r="AD380" s="16">
        <v>6.8493150684931503E-2</v>
      </c>
      <c r="AE380" s="16">
        <v>3.3333333333333298E-2</v>
      </c>
      <c r="AF380" s="16">
        <v>3.06122448979592E-2</v>
      </c>
      <c r="AG380" s="16">
        <v>7.7777777777777807E-2</v>
      </c>
      <c r="AH380" s="16">
        <v>0.19512195121951201</v>
      </c>
      <c r="AI380" s="16">
        <v>0.14285714285714299</v>
      </c>
      <c r="AJ380" s="16">
        <v>5.4347826086956499E-2</v>
      </c>
      <c r="AK380" s="16"/>
      <c r="AL380" s="16">
        <v>0.12280701754386</v>
      </c>
      <c r="AM380" s="16">
        <v>7.0866141732283505E-2</v>
      </c>
      <c r="AN380" s="16">
        <v>0.108597285067873</v>
      </c>
      <c r="AO380" s="16">
        <v>4.3165467625899297E-2</v>
      </c>
      <c r="AP380" s="16">
        <v>0</v>
      </c>
      <c r="AQ380" s="16">
        <v>0.06</v>
      </c>
      <c r="AR380" s="16">
        <v>0.5</v>
      </c>
      <c r="AS380" s="16">
        <v>0.133333333333333</v>
      </c>
      <c r="AT380" s="16">
        <v>9.6385542168674704E-2</v>
      </c>
      <c r="AU380" s="16">
        <v>0</v>
      </c>
      <c r="AV380" s="16">
        <v>9.0909090909090898E-2</v>
      </c>
      <c r="AW380" s="16">
        <v>0.162790697674419</v>
      </c>
    </row>
    <row r="381" spans="2:49" x14ac:dyDescent="0.35">
      <c r="B381" t="s">
        <v>398</v>
      </c>
      <c r="C381" s="16">
        <v>0.174661746617466</v>
      </c>
      <c r="D381" s="16">
        <v>0.207317073170732</v>
      </c>
      <c r="E381" s="16">
        <v>0.164179104477612</v>
      </c>
      <c r="F381" s="16">
        <v>0.16806722689075601</v>
      </c>
      <c r="G381" s="16">
        <v>0.18333333333333299</v>
      </c>
      <c r="H381" s="16">
        <v>0.19230769230769201</v>
      </c>
      <c r="I381" s="16">
        <v>0.19696969696969699</v>
      </c>
      <c r="J381" s="16">
        <v>0.18032786885245899</v>
      </c>
      <c r="K381" s="16">
        <v>0.17948717948717899</v>
      </c>
      <c r="L381" s="16">
        <v>0.15</v>
      </c>
      <c r="M381" s="16">
        <v>0.140845070422535</v>
      </c>
      <c r="N381" s="16">
        <v>0.21212121212121199</v>
      </c>
      <c r="O381" s="16">
        <v>0.125</v>
      </c>
      <c r="P381" s="16"/>
      <c r="Q381" s="16">
        <v>0.164244186046512</v>
      </c>
      <c r="R381" s="16"/>
      <c r="S381" s="16">
        <v>0.165184243964422</v>
      </c>
      <c r="T381" s="16"/>
      <c r="U381" s="16">
        <v>0.17081260364842499</v>
      </c>
      <c r="V381" s="16"/>
      <c r="W381" s="16">
        <v>0.19512195121951201</v>
      </c>
      <c r="X381" s="16"/>
      <c r="Y381" s="16">
        <v>0</v>
      </c>
      <c r="Z381" s="16">
        <v>0.53787878787878796</v>
      </c>
      <c r="AA381" s="16">
        <v>0</v>
      </c>
      <c r="AB381" s="16">
        <v>0</v>
      </c>
      <c r="AC381" s="16"/>
      <c r="AD381" s="16">
        <v>4.7945205479452101E-2</v>
      </c>
      <c r="AE381" s="16">
        <v>6.6666666666666693E-2</v>
      </c>
      <c r="AF381" s="16">
        <v>6.1224489795918401E-2</v>
      </c>
      <c r="AG381" s="16">
        <v>0.1</v>
      </c>
      <c r="AH381" s="16">
        <v>0.26016260162601601</v>
      </c>
      <c r="AI381" s="16">
        <v>0.51190476190476197</v>
      </c>
      <c r="AJ381" s="16">
        <v>0.32608695652173902</v>
      </c>
      <c r="AK381" s="16"/>
      <c r="AL381" s="16">
        <v>0.22807017543859601</v>
      </c>
      <c r="AM381" s="16">
        <v>0.25196850393700798</v>
      </c>
      <c r="AN381" s="16">
        <v>0.18552036199095001</v>
      </c>
      <c r="AO381" s="16">
        <v>0.100719424460432</v>
      </c>
      <c r="AP381" s="16">
        <v>0.21052631578947401</v>
      </c>
      <c r="AQ381" s="16">
        <v>0.06</v>
      </c>
      <c r="AR381" s="16">
        <v>0.5</v>
      </c>
      <c r="AS381" s="16">
        <v>0.2</v>
      </c>
      <c r="AT381" s="16">
        <v>0.108433734939759</v>
      </c>
      <c r="AU381" s="16">
        <v>7.69230769230769E-2</v>
      </c>
      <c r="AV381" s="16">
        <v>9.0909090909090898E-2</v>
      </c>
      <c r="AW381" s="16">
        <v>0.418604651162791</v>
      </c>
    </row>
    <row r="382" spans="2:49" x14ac:dyDescent="0.35">
      <c r="B382" t="s">
        <v>399</v>
      </c>
      <c r="C382" s="16">
        <v>6.2730627306273101E-2</v>
      </c>
      <c r="D382" s="16">
        <v>8.5365853658536606E-2</v>
      </c>
      <c r="E382" s="16">
        <v>5.9701492537313397E-2</v>
      </c>
      <c r="F382" s="16">
        <v>6.7226890756302504E-2</v>
      </c>
      <c r="G382" s="16">
        <v>0</v>
      </c>
      <c r="H382" s="16">
        <v>5.7692307692307702E-2</v>
      </c>
      <c r="I382" s="16">
        <v>4.5454545454545497E-2</v>
      </c>
      <c r="J382" s="16">
        <v>8.1967213114754106E-2</v>
      </c>
      <c r="K382" s="16">
        <v>7.69230769230769E-2</v>
      </c>
      <c r="L382" s="16">
        <v>7.4999999999999997E-2</v>
      </c>
      <c r="M382" s="16">
        <v>7.0422535211267595E-2</v>
      </c>
      <c r="N382" s="16">
        <v>6.0606060606060601E-2</v>
      </c>
      <c r="O382" s="16">
        <v>6.25E-2</v>
      </c>
      <c r="P382" s="16"/>
      <c r="Q382" s="16">
        <v>5.9593023255813997E-2</v>
      </c>
      <c r="R382" s="16"/>
      <c r="S382" s="16">
        <v>5.84498094027954E-2</v>
      </c>
      <c r="T382" s="16"/>
      <c r="U382" s="16">
        <v>5.6384742951907103E-2</v>
      </c>
      <c r="V382" s="16"/>
      <c r="W382" s="16">
        <v>7.3170731707317097E-2</v>
      </c>
      <c r="X382" s="16"/>
      <c r="Y382" s="16">
        <v>0</v>
      </c>
      <c r="Z382" s="16">
        <v>0.19318181818181801</v>
      </c>
      <c r="AA382" s="16">
        <v>0</v>
      </c>
      <c r="AB382" s="16">
        <v>0</v>
      </c>
      <c r="AC382" s="16"/>
      <c r="AD382" s="16">
        <v>3.42465753424658E-2</v>
      </c>
      <c r="AE382" s="16">
        <v>1.1111111111111099E-2</v>
      </c>
      <c r="AF382" s="16">
        <v>2.04081632653061E-2</v>
      </c>
      <c r="AG382" s="16">
        <v>1.1111111111111099E-2</v>
      </c>
      <c r="AH382" s="16">
        <v>1.6260162601626001E-2</v>
      </c>
      <c r="AI382" s="16">
        <v>0.13095238095238099</v>
      </c>
      <c r="AJ382" s="16">
        <v>0.30434782608695699</v>
      </c>
      <c r="AK382" s="16"/>
      <c r="AL382" s="16">
        <v>0.157894736842105</v>
      </c>
      <c r="AM382" s="16">
        <v>7.8740157480315001E-2</v>
      </c>
      <c r="AN382" s="16">
        <v>4.9773755656108601E-2</v>
      </c>
      <c r="AO382" s="16">
        <v>6.4748201438848907E-2</v>
      </c>
      <c r="AP382" s="16">
        <v>5.2631578947368397E-2</v>
      </c>
      <c r="AQ382" s="16">
        <v>0.02</v>
      </c>
      <c r="AR382" s="16">
        <v>0</v>
      </c>
      <c r="AS382" s="16">
        <v>0.133333333333333</v>
      </c>
      <c r="AT382" s="16">
        <v>4.81927710843374E-2</v>
      </c>
      <c r="AU382" s="16">
        <v>0</v>
      </c>
      <c r="AV382" s="16">
        <v>3.03030303030303E-2</v>
      </c>
      <c r="AW382" s="16">
        <v>6.9767441860465101E-2</v>
      </c>
    </row>
    <row r="383" spans="2:49" x14ac:dyDescent="0.35">
      <c r="B383" t="s">
        <v>400</v>
      </c>
      <c r="C383" s="16">
        <v>2.8290282902828999E-2</v>
      </c>
      <c r="D383" s="16">
        <v>3.65853658536585E-2</v>
      </c>
      <c r="E383" s="16">
        <v>7.4626865671641798E-3</v>
      </c>
      <c r="F383" s="16">
        <v>4.20168067226891E-2</v>
      </c>
      <c r="G383" s="16">
        <v>0</v>
      </c>
      <c r="H383" s="16">
        <v>3.8461538461538498E-2</v>
      </c>
      <c r="I383" s="16">
        <v>1.5151515151515201E-2</v>
      </c>
      <c r="J383" s="16">
        <v>3.2786885245901599E-2</v>
      </c>
      <c r="K383" s="16">
        <v>0</v>
      </c>
      <c r="L383" s="16">
        <v>7.4999999999999997E-2</v>
      </c>
      <c r="M383" s="16">
        <v>4.2253521126760597E-2</v>
      </c>
      <c r="N383" s="16">
        <v>0</v>
      </c>
      <c r="O383" s="16">
        <v>0</v>
      </c>
      <c r="P383" s="16"/>
      <c r="Q383" s="16">
        <v>2.6162790697674399E-2</v>
      </c>
      <c r="R383" s="16"/>
      <c r="S383" s="16">
        <v>2.66836086404066E-2</v>
      </c>
      <c r="T383" s="16"/>
      <c r="U383" s="16">
        <v>2.6533996683250401E-2</v>
      </c>
      <c r="V383" s="16"/>
      <c r="W383" s="16">
        <v>4.8780487804878099E-2</v>
      </c>
      <c r="X383" s="16"/>
      <c r="Y383" s="16">
        <v>0</v>
      </c>
      <c r="Z383" s="16">
        <v>0</v>
      </c>
      <c r="AA383" s="16">
        <v>0.63888888888888895</v>
      </c>
      <c r="AB383" s="16">
        <v>0</v>
      </c>
      <c r="AC383" s="16"/>
      <c r="AD383" s="16">
        <v>0</v>
      </c>
      <c r="AE383" s="16">
        <v>0</v>
      </c>
      <c r="AF383" s="16">
        <v>0</v>
      </c>
      <c r="AG383" s="16">
        <v>1.1111111111111099E-2</v>
      </c>
      <c r="AH383" s="16">
        <v>8.1300813008130107E-3</v>
      </c>
      <c r="AI383" s="16">
        <v>2.3809523809523801E-2</v>
      </c>
      <c r="AJ383" s="16">
        <v>0.19565217391304299</v>
      </c>
      <c r="AK383" s="16"/>
      <c r="AL383" s="16">
        <v>8.7719298245614002E-2</v>
      </c>
      <c r="AM383" s="16">
        <v>3.1496062992125998E-2</v>
      </c>
      <c r="AN383" s="16">
        <v>9.0497737556561094E-3</v>
      </c>
      <c r="AO383" s="16">
        <v>2.15827338129496E-2</v>
      </c>
      <c r="AP383" s="16">
        <v>0</v>
      </c>
      <c r="AQ383" s="16">
        <v>0.06</v>
      </c>
      <c r="AR383" s="16">
        <v>0</v>
      </c>
      <c r="AS383" s="16">
        <v>6.6666666666666693E-2</v>
      </c>
      <c r="AT383" s="16">
        <v>2.40963855421687E-2</v>
      </c>
      <c r="AU383" s="16">
        <v>7.69230769230769E-2</v>
      </c>
      <c r="AV383" s="16">
        <v>0</v>
      </c>
      <c r="AW383" s="16">
        <v>4.6511627906976702E-2</v>
      </c>
    </row>
    <row r="384" spans="2:49" x14ac:dyDescent="0.35">
      <c r="B384" t="s">
        <v>401</v>
      </c>
      <c r="C384" s="16">
        <v>8.61008610086101E-3</v>
      </c>
      <c r="D384" s="16">
        <v>2.4390243902439001E-2</v>
      </c>
      <c r="E384" s="16">
        <v>2.2388059701492501E-2</v>
      </c>
      <c r="F384" s="16">
        <v>0</v>
      </c>
      <c r="G384" s="16">
        <v>0</v>
      </c>
      <c r="H384" s="16">
        <v>0</v>
      </c>
      <c r="I384" s="16">
        <v>1.5151515151515201E-2</v>
      </c>
      <c r="J384" s="16">
        <v>1.63934426229508E-2</v>
      </c>
      <c r="K384" s="16">
        <v>0</v>
      </c>
      <c r="L384" s="16">
        <v>0</v>
      </c>
      <c r="M384" s="16">
        <v>0</v>
      </c>
      <c r="N384" s="16">
        <v>0</v>
      </c>
      <c r="O384" s="16">
        <v>0</v>
      </c>
      <c r="P384" s="16"/>
      <c r="Q384" s="16">
        <v>8.7209302325581394E-3</v>
      </c>
      <c r="R384" s="16"/>
      <c r="S384" s="16">
        <v>8.8945362134688708E-3</v>
      </c>
      <c r="T384" s="16"/>
      <c r="U384" s="16">
        <v>8.2918739635157498E-3</v>
      </c>
      <c r="V384" s="16"/>
      <c r="W384" s="16">
        <v>1.6260162601626001E-2</v>
      </c>
      <c r="X384" s="16"/>
      <c r="Y384" s="16">
        <v>0</v>
      </c>
      <c r="Z384" s="16">
        <v>0</v>
      </c>
      <c r="AA384" s="16">
        <v>0.194444444444444</v>
      </c>
      <c r="AB384" s="16">
        <v>0</v>
      </c>
      <c r="AC384" s="16"/>
      <c r="AD384" s="16">
        <v>0</v>
      </c>
      <c r="AE384" s="16">
        <v>1.1111111111111099E-2</v>
      </c>
      <c r="AF384" s="16">
        <v>1.02040816326531E-2</v>
      </c>
      <c r="AG384" s="16">
        <v>5.5555555555555601E-3</v>
      </c>
      <c r="AH384" s="16">
        <v>0</v>
      </c>
      <c r="AI384" s="16">
        <v>1.1904761904761901E-2</v>
      </c>
      <c r="AJ384" s="16">
        <v>3.2608695652173898E-2</v>
      </c>
      <c r="AK384" s="16"/>
      <c r="AL384" s="16">
        <v>3.5087719298245598E-2</v>
      </c>
      <c r="AM384" s="16">
        <v>1.5748031496062999E-2</v>
      </c>
      <c r="AN384" s="16">
        <v>0</v>
      </c>
      <c r="AO384" s="16">
        <v>0</v>
      </c>
      <c r="AP384" s="16">
        <v>5.2631578947368397E-2</v>
      </c>
      <c r="AQ384" s="16">
        <v>0</v>
      </c>
      <c r="AR384" s="16">
        <v>0</v>
      </c>
      <c r="AS384" s="16">
        <v>0</v>
      </c>
      <c r="AT384" s="16">
        <v>1.20481927710843E-2</v>
      </c>
      <c r="AU384" s="16">
        <v>0</v>
      </c>
      <c r="AV384" s="16">
        <v>3.03030303030303E-2</v>
      </c>
      <c r="AW384" s="16">
        <v>0</v>
      </c>
    </row>
    <row r="385" spans="2:49" x14ac:dyDescent="0.35">
      <c r="B385" t="s">
        <v>402</v>
      </c>
      <c r="C385" s="16">
        <v>2.4600246002459999E-3</v>
      </c>
      <c r="D385" s="16">
        <v>0</v>
      </c>
      <c r="E385" s="16">
        <v>0</v>
      </c>
      <c r="F385" s="16">
        <v>0</v>
      </c>
      <c r="G385" s="16">
        <v>1.6666666666666701E-2</v>
      </c>
      <c r="H385" s="16">
        <v>0</v>
      </c>
      <c r="I385" s="16">
        <v>0</v>
      </c>
      <c r="J385" s="16">
        <v>0</v>
      </c>
      <c r="K385" s="16">
        <v>0</v>
      </c>
      <c r="L385" s="16">
        <v>1.2500000000000001E-2</v>
      </c>
      <c r="M385" s="16">
        <v>0</v>
      </c>
      <c r="N385" s="16">
        <v>0</v>
      </c>
      <c r="O385" s="16">
        <v>0</v>
      </c>
      <c r="P385" s="16"/>
      <c r="Q385" s="16">
        <v>2.9069767441860499E-3</v>
      </c>
      <c r="R385" s="16"/>
      <c r="S385" s="16">
        <v>2.5412960609911099E-3</v>
      </c>
      <c r="T385" s="16"/>
      <c r="U385" s="16">
        <v>3.3167495854063002E-3</v>
      </c>
      <c r="V385" s="16"/>
      <c r="W385" s="16">
        <v>0</v>
      </c>
      <c r="X385" s="16"/>
      <c r="Y385" s="16">
        <v>0</v>
      </c>
      <c r="Z385" s="16">
        <v>0</v>
      </c>
      <c r="AA385" s="16">
        <v>5.5555555555555601E-2</v>
      </c>
      <c r="AB385" s="16">
        <v>0</v>
      </c>
      <c r="AC385" s="16"/>
      <c r="AD385" s="16">
        <v>0</v>
      </c>
      <c r="AE385" s="16">
        <v>0</v>
      </c>
      <c r="AF385" s="16">
        <v>1.02040816326531E-2</v>
      </c>
      <c r="AG385" s="16">
        <v>0</v>
      </c>
      <c r="AH385" s="16">
        <v>0</v>
      </c>
      <c r="AI385" s="16">
        <v>0</v>
      </c>
      <c r="AJ385" s="16">
        <v>1.0869565217391301E-2</v>
      </c>
      <c r="AK385" s="16"/>
      <c r="AL385" s="16">
        <v>0</v>
      </c>
      <c r="AM385" s="16">
        <v>0</v>
      </c>
      <c r="AN385" s="16">
        <v>0</v>
      </c>
      <c r="AO385" s="16">
        <v>0</v>
      </c>
      <c r="AP385" s="16">
        <v>5.2631578947368397E-2</v>
      </c>
      <c r="AQ385" s="16">
        <v>0</v>
      </c>
      <c r="AR385" s="16">
        <v>0</v>
      </c>
      <c r="AS385" s="16">
        <v>0</v>
      </c>
      <c r="AT385" s="16">
        <v>0</v>
      </c>
      <c r="AU385" s="16">
        <v>0</v>
      </c>
      <c r="AV385" s="16">
        <v>0</v>
      </c>
      <c r="AW385" s="16">
        <v>0</v>
      </c>
    </row>
    <row r="386" spans="2:49" x14ac:dyDescent="0.35">
      <c r="B386" t="s">
        <v>403</v>
      </c>
      <c r="C386" s="16">
        <v>1.230012300123E-3</v>
      </c>
      <c r="D386" s="16">
        <v>0</v>
      </c>
      <c r="E386" s="16">
        <v>7.4626865671641798E-3</v>
      </c>
      <c r="F386" s="16">
        <v>0</v>
      </c>
      <c r="G386" s="16">
        <v>0</v>
      </c>
      <c r="H386" s="16">
        <v>0</v>
      </c>
      <c r="I386" s="16">
        <v>0</v>
      </c>
      <c r="J386" s="16">
        <v>0</v>
      </c>
      <c r="K386" s="16">
        <v>0</v>
      </c>
      <c r="L386" s="16">
        <v>0</v>
      </c>
      <c r="M386" s="16">
        <v>0</v>
      </c>
      <c r="N386" s="16">
        <v>0</v>
      </c>
      <c r="O386" s="16">
        <v>0</v>
      </c>
      <c r="P386" s="16"/>
      <c r="Q386" s="16">
        <v>1.45348837209302E-3</v>
      </c>
      <c r="R386" s="16"/>
      <c r="S386" s="16">
        <v>1.27064803049555E-3</v>
      </c>
      <c r="T386" s="16"/>
      <c r="U386" s="16">
        <v>1.6583747927031501E-3</v>
      </c>
      <c r="V386" s="16"/>
      <c r="W386" s="16">
        <v>0</v>
      </c>
      <c r="X386" s="16"/>
      <c r="Y386" s="16">
        <v>0</v>
      </c>
      <c r="Z386" s="16">
        <v>0</v>
      </c>
      <c r="AA386" s="16">
        <v>2.7777777777777801E-2</v>
      </c>
      <c r="AB386" s="16">
        <v>0</v>
      </c>
      <c r="AC386" s="16"/>
      <c r="AD386" s="16">
        <v>0</v>
      </c>
      <c r="AE386" s="16">
        <v>0</v>
      </c>
      <c r="AF386" s="16">
        <v>0</v>
      </c>
      <c r="AG386" s="16">
        <v>0</v>
      </c>
      <c r="AH386" s="16">
        <v>0</v>
      </c>
      <c r="AI386" s="16">
        <v>0</v>
      </c>
      <c r="AJ386" s="16">
        <v>1.0869565217391301E-2</v>
      </c>
      <c r="AK386" s="16"/>
      <c r="AL386" s="16">
        <v>0</v>
      </c>
      <c r="AM386" s="16">
        <v>7.8740157480314994E-3</v>
      </c>
      <c r="AN386" s="16">
        <v>0</v>
      </c>
      <c r="AO386" s="16">
        <v>0</v>
      </c>
      <c r="AP386" s="16">
        <v>0</v>
      </c>
      <c r="AQ386" s="16">
        <v>0</v>
      </c>
      <c r="AR386" s="16">
        <v>0</v>
      </c>
      <c r="AS386" s="16">
        <v>0</v>
      </c>
      <c r="AT386" s="16">
        <v>0</v>
      </c>
      <c r="AU386" s="16">
        <v>0</v>
      </c>
      <c r="AV386" s="16">
        <v>0</v>
      </c>
      <c r="AW386" s="16">
        <v>0</v>
      </c>
    </row>
    <row r="387" spans="2:49" x14ac:dyDescent="0.35">
      <c r="B387" t="s">
        <v>404</v>
      </c>
      <c r="C387" s="16">
        <v>1.230012300123E-3</v>
      </c>
      <c r="D387" s="16">
        <v>0</v>
      </c>
      <c r="E387" s="16">
        <v>0</v>
      </c>
      <c r="F387" s="16">
        <v>0</v>
      </c>
      <c r="G387" s="16">
        <v>0</v>
      </c>
      <c r="H387" s="16">
        <v>0</v>
      </c>
      <c r="I387" s="16">
        <v>0</v>
      </c>
      <c r="J387" s="16">
        <v>1.63934426229508E-2</v>
      </c>
      <c r="K387" s="16">
        <v>0</v>
      </c>
      <c r="L387" s="16">
        <v>0</v>
      </c>
      <c r="M387" s="16">
        <v>0</v>
      </c>
      <c r="N387" s="16">
        <v>0</v>
      </c>
      <c r="O387" s="16">
        <v>0</v>
      </c>
      <c r="P387" s="16"/>
      <c r="Q387" s="16">
        <v>1.45348837209302E-3</v>
      </c>
      <c r="R387" s="16"/>
      <c r="S387" s="16">
        <v>1.27064803049555E-3</v>
      </c>
      <c r="T387" s="16"/>
      <c r="U387" s="16">
        <v>1.6583747927031501E-3</v>
      </c>
      <c r="V387" s="16"/>
      <c r="W387" s="16">
        <v>0</v>
      </c>
      <c r="X387" s="16"/>
      <c r="Y387" s="16">
        <v>0</v>
      </c>
      <c r="Z387" s="16">
        <v>0</v>
      </c>
      <c r="AA387" s="16">
        <v>2.7777777777777801E-2</v>
      </c>
      <c r="AB387" s="16">
        <v>0</v>
      </c>
      <c r="AC387" s="16"/>
      <c r="AD387" s="16">
        <v>6.8493150684931503E-3</v>
      </c>
      <c r="AE387" s="16">
        <v>0</v>
      </c>
      <c r="AF387" s="16">
        <v>0</v>
      </c>
      <c r="AG387" s="16">
        <v>0</v>
      </c>
      <c r="AH387" s="16">
        <v>0</v>
      </c>
      <c r="AI387" s="16">
        <v>0</v>
      </c>
      <c r="AJ387" s="16">
        <v>0</v>
      </c>
      <c r="AK387" s="16"/>
      <c r="AL387" s="16">
        <v>0</v>
      </c>
      <c r="AM387" s="16">
        <v>0</v>
      </c>
      <c r="AN387" s="16">
        <v>4.5248868778280504E-3</v>
      </c>
      <c r="AO387" s="16">
        <v>0</v>
      </c>
      <c r="AP387" s="16">
        <v>0</v>
      </c>
      <c r="AQ387" s="16">
        <v>0</v>
      </c>
      <c r="AR387" s="16">
        <v>0</v>
      </c>
      <c r="AS387" s="16">
        <v>0</v>
      </c>
      <c r="AT387" s="16">
        <v>0</v>
      </c>
      <c r="AU387" s="16">
        <v>0</v>
      </c>
      <c r="AV387" s="16">
        <v>0</v>
      </c>
      <c r="AW387" s="16">
        <v>0</v>
      </c>
    </row>
    <row r="388" spans="2:49" x14ac:dyDescent="0.35">
      <c r="B388" t="s">
        <v>405</v>
      </c>
      <c r="C388" s="16">
        <v>2.4600246002459999E-3</v>
      </c>
      <c r="D388" s="16">
        <v>0</v>
      </c>
      <c r="E388" s="16">
        <v>0</v>
      </c>
      <c r="F388" s="16">
        <v>0</v>
      </c>
      <c r="G388" s="16">
        <v>0</v>
      </c>
      <c r="H388" s="16">
        <v>0</v>
      </c>
      <c r="I388" s="16">
        <v>0</v>
      </c>
      <c r="J388" s="16">
        <v>1.63934426229508E-2</v>
      </c>
      <c r="K388" s="16">
        <v>0</v>
      </c>
      <c r="L388" s="16">
        <v>1.2500000000000001E-2</v>
      </c>
      <c r="M388" s="16">
        <v>0</v>
      </c>
      <c r="N388" s="16">
        <v>0</v>
      </c>
      <c r="O388" s="16">
        <v>0</v>
      </c>
      <c r="P388" s="16"/>
      <c r="Q388" s="16">
        <v>2.9069767441860499E-3</v>
      </c>
      <c r="R388" s="16"/>
      <c r="S388" s="16">
        <v>2.5412960609911099E-3</v>
      </c>
      <c r="T388" s="16"/>
      <c r="U388" s="16">
        <v>3.3167495854063002E-3</v>
      </c>
      <c r="V388" s="16"/>
      <c r="W388" s="16">
        <v>8.1300813008130107E-3</v>
      </c>
      <c r="X388" s="16"/>
      <c r="Y388" s="16">
        <v>0</v>
      </c>
      <c r="Z388" s="16">
        <v>0</v>
      </c>
      <c r="AA388" s="16">
        <v>5.5555555555555601E-2</v>
      </c>
      <c r="AB388" s="16">
        <v>0</v>
      </c>
      <c r="AC388" s="16"/>
      <c r="AD388" s="16">
        <v>0</v>
      </c>
      <c r="AE388" s="16">
        <v>0</v>
      </c>
      <c r="AF388" s="16">
        <v>0</v>
      </c>
      <c r="AG388" s="16">
        <v>0</v>
      </c>
      <c r="AH388" s="16">
        <v>8.1300813008130107E-3</v>
      </c>
      <c r="AI388" s="16">
        <v>0</v>
      </c>
      <c r="AJ388" s="16">
        <v>1.0869565217391301E-2</v>
      </c>
      <c r="AK388" s="16"/>
      <c r="AL388" s="16">
        <v>0</v>
      </c>
      <c r="AM388" s="16">
        <v>7.8740157480314994E-3</v>
      </c>
      <c r="AN388" s="16">
        <v>4.5248868778280504E-3</v>
      </c>
      <c r="AO388" s="16">
        <v>0</v>
      </c>
      <c r="AP388" s="16">
        <v>0</v>
      </c>
      <c r="AQ388" s="16">
        <v>0</v>
      </c>
      <c r="AR388" s="16">
        <v>0</v>
      </c>
      <c r="AS388" s="16">
        <v>0</v>
      </c>
      <c r="AT388" s="16">
        <v>0</v>
      </c>
      <c r="AU388" s="16">
        <v>0</v>
      </c>
      <c r="AV388" s="16">
        <v>0</v>
      </c>
      <c r="AW388" s="16">
        <v>0</v>
      </c>
    </row>
    <row r="389" spans="2:49" x14ac:dyDescent="0.35">
      <c r="B389" t="s">
        <v>36</v>
      </c>
      <c r="C389" s="16">
        <v>1.1070110701107E-2</v>
      </c>
      <c r="D389" s="16">
        <v>1.21951219512195E-2</v>
      </c>
      <c r="E389" s="16">
        <v>7.4626865671641798E-3</v>
      </c>
      <c r="F389" s="16">
        <v>0</v>
      </c>
      <c r="G389" s="16">
        <v>0</v>
      </c>
      <c r="H389" s="16">
        <v>0</v>
      </c>
      <c r="I389" s="16">
        <v>4.5454545454545497E-2</v>
      </c>
      <c r="J389" s="16">
        <v>1.63934426229508E-2</v>
      </c>
      <c r="K389" s="16">
        <v>0</v>
      </c>
      <c r="L389" s="16">
        <v>1.2500000000000001E-2</v>
      </c>
      <c r="M389" s="16">
        <v>2.8169014084507001E-2</v>
      </c>
      <c r="N389" s="16">
        <v>0</v>
      </c>
      <c r="O389" s="16">
        <v>0</v>
      </c>
      <c r="P389" s="16"/>
      <c r="Q389" s="16">
        <v>1.30813953488372E-2</v>
      </c>
      <c r="R389" s="16"/>
      <c r="S389" s="16">
        <v>1.143583227446E-2</v>
      </c>
      <c r="T389" s="16"/>
      <c r="U389" s="16">
        <v>1.1608623548922101E-2</v>
      </c>
      <c r="V389" s="16"/>
      <c r="W389" s="16">
        <v>1.6260162601626001E-2</v>
      </c>
      <c r="X389" s="16"/>
      <c r="Y389" s="16">
        <v>0</v>
      </c>
      <c r="Z389" s="16">
        <v>0</v>
      </c>
      <c r="AA389" s="16">
        <v>0</v>
      </c>
      <c r="AB389" s="16">
        <v>1</v>
      </c>
      <c r="AC389" s="16"/>
      <c r="AD389" s="16">
        <v>2.7397260273972601E-2</v>
      </c>
      <c r="AE389" s="16">
        <v>2.2222222222222199E-2</v>
      </c>
      <c r="AF389" s="16">
        <v>2.04081632653061E-2</v>
      </c>
      <c r="AG389" s="16">
        <v>0</v>
      </c>
      <c r="AH389" s="16">
        <v>8.1300813008130107E-3</v>
      </c>
      <c r="AI389" s="16">
        <v>0</v>
      </c>
      <c r="AJ389" s="16">
        <v>0</v>
      </c>
      <c r="AK389" s="16"/>
      <c r="AL389" s="16">
        <v>0</v>
      </c>
      <c r="AM389" s="16">
        <v>0</v>
      </c>
      <c r="AN389" s="16">
        <v>2.7149321266968299E-2</v>
      </c>
      <c r="AO389" s="16">
        <v>1.4388489208633099E-2</v>
      </c>
      <c r="AP389" s="16">
        <v>0</v>
      </c>
      <c r="AQ389" s="16">
        <v>0</v>
      </c>
      <c r="AR389" s="16">
        <v>0</v>
      </c>
      <c r="AS389" s="16">
        <v>0</v>
      </c>
      <c r="AT389" s="16">
        <v>1.20481927710843E-2</v>
      </c>
      <c r="AU389" s="16">
        <v>0</v>
      </c>
      <c r="AV389" s="16">
        <v>0</v>
      </c>
      <c r="AW389" s="16">
        <v>0</v>
      </c>
    </row>
    <row r="390" spans="2:49" x14ac:dyDescent="0.35">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row>
    <row r="391" spans="2:49" x14ac:dyDescent="0.35">
      <c r="B391" s="6" t="s">
        <v>416</v>
      </c>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row>
    <row r="392" spans="2:49" x14ac:dyDescent="0.35">
      <c r="B392" s="25" t="s">
        <v>65</v>
      </c>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row>
    <row r="393" spans="2:49" x14ac:dyDescent="0.35">
      <c r="B393" t="s">
        <v>47</v>
      </c>
      <c r="C393" s="16">
        <v>0.25338253382533799</v>
      </c>
      <c r="D393" s="16">
        <v>0.32926829268292701</v>
      </c>
      <c r="E393" s="16">
        <v>0.28358208955223901</v>
      </c>
      <c r="F393" s="16">
        <v>0.252100840336134</v>
      </c>
      <c r="G393" s="16">
        <v>0.33333333333333298</v>
      </c>
      <c r="H393" s="16">
        <v>0.28846153846153799</v>
      </c>
      <c r="I393" s="16">
        <v>0.18181818181818199</v>
      </c>
      <c r="J393" s="16">
        <v>0.27868852459016402</v>
      </c>
      <c r="K393" s="16">
        <v>0.102564102564103</v>
      </c>
      <c r="L393" s="16">
        <v>0.25</v>
      </c>
      <c r="M393" s="16">
        <v>0.23943661971831001</v>
      </c>
      <c r="N393" s="16">
        <v>9.0909090909090898E-2</v>
      </c>
      <c r="O393" s="16">
        <v>0.1875</v>
      </c>
      <c r="P393" s="16"/>
      <c r="Q393" s="16">
        <v>0.28197674418604701</v>
      </c>
      <c r="R393" s="16"/>
      <c r="S393" s="16">
        <v>0.25285895806861503</v>
      </c>
      <c r="T393" s="16"/>
      <c r="U393" s="16">
        <v>0.32172470978441098</v>
      </c>
      <c r="V393" s="16"/>
      <c r="W393" s="16">
        <v>0.284552845528455</v>
      </c>
      <c r="X393" s="16"/>
      <c r="Y393" s="16">
        <v>0.28968253968253999</v>
      </c>
      <c r="Z393" s="16">
        <v>0.19696969696969699</v>
      </c>
      <c r="AA393" s="16">
        <v>0.16666666666666699</v>
      </c>
      <c r="AB393" s="16">
        <v>0.22222222222222199</v>
      </c>
      <c r="AC393" s="16"/>
      <c r="AD393" s="16">
        <v>0.397260273972603</v>
      </c>
      <c r="AE393" s="16">
        <v>0.35555555555555601</v>
      </c>
      <c r="AF393" s="16">
        <v>0.35714285714285698</v>
      </c>
      <c r="AG393" s="16">
        <v>0.17777777777777801</v>
      </c>
      <c r="AH393" s="16">
        <v>0.138211382113821</v>
      </c>
      <c r="AI393" s="16">
        <v>0.226190476190476</v>
      </c>
      <c r="AJ393" s="16">
        <v>0.141304347826087</v>
      </c>
      <c r="AK393" s="16"/>
      <c r="AL393" s="16">
        <v>0</v>
      </c>
      <c r="AM393" s="16">
        <v>0.52755905511810997</v>
      </c>
      <c r="AN393" s="16">
        <v>0</v>
      </c>
      <c r="AO393" s="16">
        <v>1</v>
      </c>
      <c r="AP393" s="16">
        <v>0</v>
      </c>
      <c r="AQ393" s="16">
        <v>0</v>
      </c>
      <c r="AR393" s="16">
        <v>0</v>
      </c>
      <c r="AS393" s="16">
        <v>0</v>
      </c>
      <c r="AT393" s="16">
        <v>0</v>
      </c>
      <c r="AU393" s="16">
        <v>0</v>
      </c>
      <c r="AV393" s="16">
        <v>0</v>
      </c>
      <c r="AW393" s="16">
        <v>0</v>
      </c>
    </row>
    <row r="394" spans="2:49" x14ac:dyDescent="0.35">
      <c r="B394" t="s">
        <v>52</v>
      </c>
      <c r="C394" s="16">
        <v>0.14883148831488299</v>
      </c>
      <c r="D394" s="16">
        <v>0.18292682926829301</v>
      </c>
      <c r="E394" s="16">
        <v>0.14925373134328401</v>
      </c>
      <c r="F394" s="16">
        <v>0.10084033613445401</v>
      </c>
      <c r="G394" s="16">
        <v>0.133333333333333</v>
      </c>
      <c r="H394" s="16">
        <v>7.69230769230769E-2</v>
      </c>
      <c r="I394" s="16">
        <v>0.13636363636363599</v>
      </c>
      <c r="J394" s="16">
        <v>0.14754098360655701</v>
      </c>
      <c r="K394" s="16">
        <v>0.17948717948717899</v>
      </c>
      <c r="L394" s="16">
        <v>0.17499999999999999</v>
      </c>
      <c r="M394" s="16">
        <v>0.183098591549296</v>
      </c>
      <c r="N394" s="16">
        <v>0.12121212121212099</v>
      </c>
      <c r="O394" s="16">
        <v>0.375</v>
      </c>
      <c r="P394" s="16"/>
      <c r="Q394" s="16">
        <v>0.15261627906976699</v>
      </c>
      <c r="R394" s="16"/>
      <c r="S394" s="16">
        <v>0.15374841168996201</v>
      </c>
      <c r="T394" s="16"/>
      <c r="U394" s="16">
        <v>5.1409618573797701E-2</v>
      </c>
      <c r="V394" s="16"/>
      <c r="W394" s="16">
        <v>0.16260162601625999</v>
      </c>
      <c r="X394" s="16"/>
      <c r="Y394" s="16">
        <v>0.158730158730159</v>
      </c>
      <c r="Z394" s="16">
        <v>0.13636363636363599</v>
      </c>
      <c r="AA394" s="16">
        <v>0.11111111111111099</v>
      </c>
      <c r="AB394" s="16">
        <v>0.11111111111111099</v>
      </c>
      <c r="AC394" s="16"/>
      <c r="AD394" s="16">
        <v>8.2191780821917804E-2</v>
      </c>
      <c r="AE394" s="16">
        <v>0.155555555555556</v>
      </c>
      <c r="AF394" s="16">
        <v>0.214285714285714</v>
      </c>
      <c r="AG394" s="16">
        <v>0.16666666666666699</v>
      </c>
      <c r="AH394" s="16">
        <v>0.19512195121951201</v>
      </c>
      <c r="AI394" s="16">
        <v>0.14285714285714299</v>
      </c>
      <c r="AJ394" s="16">
        <v>8.6956521739130405E-2</v>
      </c>
      <c r="AK394" s="16"/>
      <c r="AL394" s="16">
        <v>0</v>
      </c>
      <c r="AM394" s="16">
        <v>0.29921259842519699</v>
      </c>
      <c r="AN394" s="16">
        <v>0</v>
      </c>
      <c r="AO394" s="16">
        <v>0</v>
      </c>
      <c r="AP394" s="16">
        <v>0</v>
      </c>
      <c r="AQ394" s="16">
        <v>0</v>
      </c>
      <c r="AR394" s="16">
        <v>0</v>
      </c>
      <c r="AS394" s="16">
        <v>0</v>
      </c>
      <c r="AT394" s="16">
        <v>1</v>
      </c>
      <c r="AU394" s="16">
        <v>0</v>
      </c>
      <c r="AV394" s="16">
        <v>0</v>
      </c>
      <c r="AW394" s="16">
        <v>0</v>
      </c>
    </row>
    <row r="395" spans="2:49" x14ac:dyDescent="0.35">
      <c r="B395" t="s">
        <v>44</v>
      </c>
      <c r="C395" s="16">
        <v>9.7170971709717099E-2</v>
      </c>
      <c r="D395" s="16">
        <v>0.109756097560976</v>
      </c>
      <c r="E395" s="16">
        <v>8.2089552238805999E-2</v>
      </c>
      <c r="F395" s="16">
        <v>7.5630252100840303E-2</v>
      </c>
      <c r="G395" s="16">
        <v>0.05</v>
      </c>
      <c r="H395" s="16">
        <v>7.69230769230769E-2</v>
      </c>
      <c r="I395" s="16">
        <v>0.16666666666666699</v>
      </c>
      <c r="J395" s="16">
        <v>6.5573770491803296E-2</v>
      </c>
      <c r="K395" s="16">
        <v>0.102564102564103</v>
      </c>
      <c r="L395" s="16">
        <v>0.125</v>
      </c>
      <c r="M395" s="16">
        <v>0.11267605633802801</v>
      </c>
      <c r="N395" s="16">
        <v>0.12121212121212099</v>
      </c>
      <c r="O395" s="16">
        <v>0.125</v>
      </c>
      <c r="P395" s="16"/>
      <c r="Q395" s="16">
        <v>0.10901162790697699</v>
      </c>
      <c r="R395" s="16"/>
      <c r="S395" s="16">
        <v>9.9110546378653103E-2</v>
      </c>
      <c r="T395" s="16"/>
      <c r="U395" s="16">
        <v>0.124378109452736</v>
      </c>
      <c r="V395" s="16"/>
      <c r="W395" s="16">
        <v>0.105691056910569</v>
      </c>
      <c r="X395" s="16"/>
      <c r="Y395" s="16">
        <v>5.7539682539682502E-2</v>
      </c>
      <c r="Z395" s="16">
        <v>0.15151515151515199</v>
      </c>
      <c r="AA395" s="16">
        <v>0.27777777777777801</v>
      </c>
      <c r="AB395" s="16">
        <v>0</v>
      </c>
      <c r="AC395" s="16"/>
      <c r="AD395" s="16">
        <v>5.4794520547945202E-2</v>
      </c>
      <c r="AE395" s="16">
        <v>5.5555555555555601E-2</v>
      </c>
      <c r="AF395" s="16">
        <v>4.08163265306122E-2</v>
      </c>
      <c r="AG395" s="16">
        <v>7.2222222222222202E-2</v>
      </c>
      <c r="AH395" s="16">
        <v>0.138211382113821</v>
      </c>
      <c r="AI395" s="16">
        <v>0.16666666666666699</v>
      </c>
      <c r="AJ395" s="16">
        <v>0.19565217391304299</v>
      </c>
      <c r="AK395" s="16"/>
      <c r="AL395" s="16">
        <v>1</v>
      </c>
      <c r="AM395" s="16">
        <v>0.17322834645669299</v>
      </c>
      <c r="AN395" s="16">
        <v>0</v>
      </c>
      <c r="AO395" s="16">
        <v>0</v>
      </c>
      <c r="AP395" s="16">
        <v>0</v>
      </c>
      <c r="AQ395" s="16">
        <v>0</v>
      </c>
      <c r="AR395" s="16">
        <v>0</v>
      </c>
      <c r="AS395" s="16">
        <v>0</v>
      </c>
      <c r="AT395" s="16">
        <v>0</v>
      </c>
      <c r="AU395" s="16">
        <v>0</v>
      </c>
      <c r="AV395" s="16">
        <v>0</v>
      </c>
      <c r="AW395" s="16">
        <v>0</v>
      </c>
    </row>
    <row r="396" spans="2:49" x14ac:dyDescent="0.35">
      <c r="B396" t="s">
        <v>55</v>
      </c>
      <c r="C396" s="16">
        <v>8.4870848708487101E-2</v>
      </c>
      <c r="D396" s="16">
        <v>8.5365853658536606E-2</v>
      </c>
      <c r="E396" s="16">
        <v>6.7164179104477598E-2</v>
      </c>
      <c r="F396" s="16">
        <v>0.10084033613445401</v>
      </c>
      <c r="G396" s="16">
        <v>0.05</v>
      </c>
      <c r="H396" s="16">
        <v>0.134615384615385</v>
      </c>
      <c r="I396" s="16">
        <v>1.5151515151515201E-2</v>
      </c>
      <c r="J396" s="16">
        <v>8.1967213114754106E-2</v>
      </c>
      <c r="K396" s="16">
        <v>0.15384615384615399</v>
      </c>
      <c r="L396" s="16">
        <v>6.25E-2</v>
      </c>
      <c r="M396" s="16">
        <v>0.169014084507042</v>
      </c>
      <c r="N396" s="16">
        <v>6.0606060606060601E-2</v>
      </c>
      <c r="O396" s="16">
        <v>0</v>
      </c>
      <c r="P396" s="16"/>
      <c r="Q396" s="16">
        <v>2.32558139534884E-2</v>
      </c>
      <c r="R396" s="16"/>
      <c r="S396" s="16">
        <v>5.4637865311308799E-2</v>
      </c>
      <c r="T396" s="16"/>
      <c r="U396" s="16">
        <v>2.6533996683250401E-2</v>
      </c>
      <c r="V396" s="16"/>
      <c r="W396" s="16">
        <v>0.113821138211382</v>
      </c>
      <c r="X396" s="16"/>
      <c r="Y396" s="16">
        <v>5.1587301587301598E-2</v>
      </c>
      <c r="Z396" s="16">
        <v>0.15151515151515199</v>
      </c>
      <c r="AA396" s="16">
        <v>8.3333333333333301E-2</v>
      </c>
      <c r="AB396" s="16">
        <v>0</v>
      </c>
      <c r="AC396" s="16"/>
      <c r="AD396" s="16">
        <v>4.7945205479452101E-2</v>
      </c>
      <c r="AE396" s="16">
        <v>8.8888888888888906E-2</v>
      </c>
      <c r="AF396" s="16">
        <v>1.02040816326531E-2</v>
      </c>
      <c r="AG396" s="16">
        <v>5.5555555555555601E-2</v>
      </c>
      <c r="AH396" s="16">
        <v>9.7560975609756101E-2</v>
      </c>
      <c r="AI396" s="16">
        <v>0.17857142857142899</v>
      </c>
      <c r="AJ396" s="16">
        <v>0.173913043478261</v>
      </c>
      <c r="AK396" s="16"/>
      <c r="AL396" s="16">
        <v>0</v>
      </c>
      <c r="AM396" s="16">
        <v>0.20472440944881901</v>
      </c>
      <c r="AN396" s="16">
        <v>0</v>
      </c>
      <c r="AO396" s="16">
        <v>0</v>
      </c>
      <c r="AP396" s="16">
        <v>0</v>
      </c>
      <c r="AQ396" s="16">
        <v>0</v>
      </c>
      <c r="AR396" s="16">
        <v>0</v>
      </c>
      <c r="AS396" s="16">
        <v>0</v>
      </c>
      <c r="AT396" s="16">
        <v>0</v>
      </c>
      <c r="AU396" s="16">
        <v>0</v>
      </c>
      <c r="AV396" s="16">
        <v>0</v>
      </c>
      <c r="AW396" s="16">
        <v>1</v>
      </c>
    </row>
    <row r="397" spans="2:49" x14ac:dyDescent="0.35">
      <c r="B397" t="s">
        <v>49</v>
      </c>
      <c r="C397" s="16">
        <v>7.9950799507995093E-2</v>
      </c>
      <c r="D397" s="16">
        <v>0.134146341463415</v>
      </c>
      <c r="E397" s="16">
        <v>6.7164179104477598E-2</v>
      </c>
      <c r="F397" s="16">
        <v>0.10084033613445401</v>
      </c>
      <c r="G397" s="16">
        <v>0.2</v>
      </c>
      <c r="H397" s="16">
        <v>1.9230769230769201E-2</v>
      </c>
      <c r="I397" s="16">
        <v>4.5454545454545497E-2</v>
      </c>
      <c r="J397" s="16">
        <v>4.91803278688525E-2</v>
      </c>
      <c r="K397" s="16">
        <v>5.1282051282051301E-2</v>
      </c>
      <c r="L397" s="16">
        <v>6.25E-2</v>
      </c>
      <c r="M397" s="16">
        <v>4.2253521126760597E-2</v>
      </c>
      <c r="N397" s="16">
        <v>0.12121212121212099</v>
      </c>
      <c r="O397" s="16">
        <v>0</v>
      </c>
      <c r="P397" s="16"/>
      <c r="Q397" s="16">
        <v>9.1569767441860503E-2</v>
      </c>
      <c r="R397" s="16"/>
      <c r="S397" s="16">
        <v>8.1321473951715406E-2</v>
      </c>
      <c r="T397" s="16"/>
      <c r="U397" s="16">
        <v>0.104477611940299</v>
      </c>
      <c r="V397" s="16"/>
      <c r="W397" s="16">
        <v>9.7560975609756101E-2</v>
      </c>
      <c r="X397" s="16"/>
      <c r="Y397" s="16">
        <v>0.101190476190476</v>
      </c>
      <c r="Z397" s="16">
        <v>3.4090909090909102E-2</v>
      </c>
      <c r="AA397" s="16">
        <v>0.13888888888888901</v>
      </c>
      <c r="AB397" s="16">
        <v>0</v>
      </c>
      <c r="AC397" s="16"/>
      <c r="AD397" s="16">
        <v>4.7945205479452101E-2</v>
      </c>
      <c r="AE397" s="16">
        <v>0.122222222222222</v>
      </c>
      <c r="AF397" s="16">
        <v>0.11224489795918401</v>
      </c>
      <c r="AG397" s="16">
        <v>0.116666666666667</v>
      </c>
      <c r="AH397" s="16">
        <v>5.6910569105691103E-2</v>
      </c>
      <c r="AI397" s="16">
        <v>2.3809523809523801E-2</v>
      </c>
      <c r="AJ397" s="16">
        <v>6.5217391304347797E-2</v>
      </c>
      <c r="AK397" s="16"/>
      <c r="AL397" s="16">
        <v>0</v>
      </c>
      <c r="AM397" s="16">
        <v>0.118110236220472</v>
      </c>
      <c r="AN397" s="16">
        <v>0</v>
      </c>
      <c r="AO397" s="16">
        <v>0</v>
      </c>
      <c r="AP397" s="16">
        <v>0</v>
      </c>
      <c r="AQ397" s="16">
        <v>1</v>
      </c>
      <c r="AR397" s="16">
        <v>0</v>
      </c>
      <c r="AS397" s="16">
        <v>0</v>
      </c>
      <c r="AT397" s="16">
        <v>0</v>
      </c>
      <c r="AU397" s="16">
        <v>0</v>
      </c>
      <c r="AV397" s="16">
        <v>0</v>
      </c>
      <c r="AW397" s="16">
        <v>0</v>
      </c>
    </row>
    <row r="398" spans="2:49" x14ac:dyDescent="0.35">
      <c r="B398" t="s">
        <v>48</v>
      </c>
      <c r="C398" s="16">
        <v>6.39606396063961E-2</v>
      </c>
      <c r="D398" s="16">
        <v>6.0975609756097601E-2</v>
      </c>
      <c r="E398" s="16">
        <v>0.104477611940299</v>
      </c>
      <c r="F398" s="16">
        <v>5.8823529411764698E-2</v>
      </c>
      <c r="G398" s="16">
        <v>0.05</v>
      </c>
      <c r="H398" s="16">
        <v>5.7692307692307702E-2</v>
      </c>
      <c r="I398" s="16">
        <v>3.03030303030303E-2</v>
      </c>
      <c r="J398" s="16">
        <v>0.13114754098360701</v>
      </c>
      <c r="K398" s="16">
        <v>2.5641025641025599E-2</v>
      </c>
      <c r="L398" s="16">
        <v>2.5000000000000001E-2</v>
      </c>
      <c r="M398" s="16">
        <v>4.2253521126760597E-2</v>
      </c>
      <c r="N398" s="16">
        <v>6.0606060606060601E-2</v>
      </c>
      <c r="O398" s="16">
        <v>0.125</v>
      </c>
      <c r="P398" s="16"/>
      <c r="Q398" s="16">
        <v>6.8313953488372103E-2</v>
      </c>
      <c r="R398" s="16"/>
      <c r="S398" s="16">
        <v>6.2261753494282097E-2</v>
      </c>
      <c r="T398" s="16"/>
      <c r="U398" s="16">
        <v>7.7943615257048099E-2</v>
      </c>
      <c r="V398" s="16"/>
      <c r="W398" s="16">
        <v>0.105691056910569</v>
      </c>
      <c r="X398" s="16"/>
      <c r="Y398" s="16">
        <v>6.9444444444444406E-2</v>
      </c>
      <c r="Z398" s="16">
        <v>5.3030303030302997E-2</v>
      </c>
      <c r="AA398" s="16">
        <v>8.3333333333333301E-2</v>
      </c>
      <c r="AB398" s="16">
        <v>0</v>
      </c>
      <c r="AC398" s="16"/>
      <c r="AD398" s="16">
        <v>5.4794520547945202E-2</v>
      </c>
      <c r="AE398" s="16">
        <v>0.1</v>
      </c>
      <c r="AF398" s="16">
        <v>6.1224489795918401E-2</v>
      </c>
      <c r="AG398" s="16">
        <v>5.5555555555555601E-2</v>
      </c>
      <c r="AH398" s="16">
        <v>8.1300813008130093E-2</v>
      </c>
      <c r="AI398" s="16">
        <v>4.7619047619047603E-2</v>
      </c>
      <c r="AJ398" s="16">
        <v>5.4347826086956499E-2</v>
      </c>
      <c r="AK398" s="16"/>
      <c r="AL398" s="16">
        <v>0</v>
      </c>
      <c r="AM398" s="16">
        <v>0.25984251968503902</v>
      </c>
      <c r="AN398" s="16">
        <v>0</v>
      </c>
      <c r="AO398" s="16">
        <v>0</v>
      </c>
      <c r="AP398" s="16">
        <v>1</v>
      </c>
      <c r="AQ398" s="16">
        <v>0</v>
      </c>
      <c r="AR398" s="16">
        <v>0</v>
      </c>
      <c r="AS398" s="16">
        <v>0</v>
      </c>
      <c r="AT398" s="16">
        <v>0</v>
      </c>
      <c r="AU398" s="16">
        <v>0</v>
      </c>
      <c r="AV398" s="16">
        <v>0</v>
      </c>
      <c r="AW398" s="16">
        <v>0</v>
      </c>
    </row>
    <row r="399" spans="2:49" x14ac:dyDescent="0.35">
      <c r="B399" t="s">
        <v>51</v>
      </c>
      <c r="C399" s="16">
        <v>5.6580565805658102E-2</v>
      </c>
      <c r="D399" s="16">
        <v>7.3170731707317097E-2</v>
      </c>
      <c r="E399" s="16">
        <v>7.4626865671641798E-2</v>
      </c>
      <c r="F399" s="16">
        <v>7.5630252100840303E-2</v>
      </c>
      <c r="G399" s="16">
        <v>1.6666666666666701E-2</v>
      </c>
      <c r="H399" s="16">
        <v>1.9230769230769201E-2</v>
      </c>
      <c r="I399" s="16">
        <v>3.03030303030303E-2</v>
      </c>
      <c r="J399" s="16">
        <v>3.2786885245901599E-2</v>
      </c>
      <c r="K399" s="16">
        <v>0</v>
      </c>
      <c r="L399" s="16">
        <v>0.1125</v>
      </c>
      <c r="M399" s="16">
        <v>7.0422535211267595E-2</v>
      </c>
      <c r="N399" s="16">
        <v>3.03030303030303E-2</v>
      </c>
      <c r="O399" s="16">
        <v>0</v>
      </c>
      <c r="P399" s="16"/>
      <c r="Q399" s="16">
        <v>6.6860465116279105E-2</v>
      </c>
      <c r="R399" s="16"/>
      <c r="S399" s="16">
        <v>5.84498094027954E-2</v>
      </c>
      <c r="T399" s="16"/>
      <c r="U399" s="16">
        <v>7.62852404643449E-2</v>
      </c>
      <c r="V399" s="16"/>
      <c r="W399" s="16">
        <v>7.3170731707317097E-2</v>
      </c>
      <c r="X399" s="16"/>
      <c r="Y399" s="16">
        <v>4.36507936507936E-2</v>
      </c>
      <c r="Z399" s="16">
        <v>8.7121212121212099E-2</v>
      </c>
      <c r="AA399" s="16">
        <v>2.7777777777777801E-2</v>
      </c>
      <c r="AB399" s="16">
        <v>0</v>
      </c>
      <c r="AC399" s="16"/>
      <c r="AD399" s="16">
        <v>4.1095890410958902E-2</v>
      </c>
      <c r="AE399" s="16">
        <v>0.122222222222222</v>
      </c>
      <c r="AF399" s="16">
        <v>1.02040816326531E-2</v>
      </c>
      <c r="AG399" s="16">
        <v>2.7777777777777801E-2</v>
      </c>
      <c r="AH399" s="16">
        <v>4.8780487804878099E-2</v>
      </c>
      <c r="AI399" s="16">
        <v>0.107142857142857</v>
      </c>
      <c r="AJ399" s="16">
        <v>8.6956521739130405E-2</v>
      </c>
      <c r="AK399" s="16"/>
      <c r="AL399" s="16">
        <v>0</v>
      </c>
      <c r="AM399" s="16">
        <v>0.244094488188976</v>
      </c>
      <c r="AN399" s="16">
        <v>0</v>
      </c>
      <c r="AO399" s="16">
        <v>0</v>
      </c>
      <c r="AP399" s="16">
        <v>0</v>
      </c>
      <c r="AQ399" s="16">
        <v>0</v>
      </c>
      <c r="AR399" s="16">
        <v>0</v>
      </c>
      <c r="AS399" s="16">
        <v>1</v>
      </c>
      <c r="AT399" s="16">
        <v>0</v>
      </c>
      <c r="AU399" s="16">
        <v>0</v>
      </c>
      <c r="AV399" s="16">
        <v>0</v>
      </c>
      <c r="AW399" s="16">
        <v>0</v>
      </c>
    </row>
    <row r="400" spans="2:49" x14ac:dyDescent="0.35">
      <c r="B400" t="s">
        <v>54</v>
      </c>
      <c r="C400" s="16">
        <v>5.1660516605166101E-2</v>
      </c>
      <c r="D400" s="16">
        <v>1.21951219512195E-2</v>
      </c>
      <c r="E400" s="16">
        <v>5.22388059701493E-2</v>
      </c>
      <c r="F400" s="16">
        <v>5.0420168067226899E-2</v>
      </c>
      <c r="G400" s="16">
        <v>1.6666666666666701E-2</v>
      </c>
      <c r="H400" s="16">
        <v>5.7692307692307702E-2</v>
      </c>
      <c r="I400" s="16">
        <v>4.5454545454545497E-2</v>
      </c>
      <c r="J400" s="16">
        <v>4.91803278688525E-2</v>
      </c>
      <c r="K400" s="16">
        <v>0.102564102564103</v>
      </c>
      <c r="L400" s="16">
        <v>3.7499999999999999E-2</v>
      </c>
      <c r="M400" s="16">
        <v>9.85915492957746E-2</v>
      </c>
      <c r="N400" s="16">
        <v>6.0606060606060601E-2</v>
      </c>
      <c r="O400" s="16">
        <v>0.125</v>
      </c>
      <c r="P400" s="16"/>
      <c r="Q400" s="16">
        <v>0</v>
      </c>
      <c r="R400" s="16"/>
      <c r="S400" s="16">
        <v>5.2096569250317699E-2</v>
      </c>
      <c r="T400" s="16"/>
      <c r="U400" s="16">
        <v>0</v>
      </c>
      <c r="V400" s="16"/>
      <c r="W400" s="16">
        <v>4.8780487804878099E-2</v>
      </c>
      <c r="X400" s="16"/>
      <c r="Y400" s="16">
        <v>5.95238095238095E-2</v>
      </c>
      <c r="Z400" s="16">
        <v>4.1666666666666699E-2</v>
      </c>
      <c r="AA400" s="16">
        <v>2.7777777777777801E-2</v>
      </c>
      <c r="AB400" s="16">
        <v>0</v>
      </c>
      <c r="AC400" s="16"/>
      <c r="AD400" s="16">
        <v>6.8493150684931503E-3</v>
      </c>
      <c r="AE400" s="16">
        <v>1.1111111111111099E-2</v>
      </c>
      <c r="AF400" s="16">
        <v>1.02040816326531E-2</v>
      </c>
      <c r="AG400" s="16">
        <v>0.116666666666667</v>
      </c>
      <c r="AH400" s="16">
        <v>8.9430894308943104E-2</v>
      </c>
      <c r="AI400" s="16">
        <v>5.95238095238095E-2</v>
      </c>
      <c r="AJ400" s="16">
        <v>2.1739130434782601E-2</v>
      </c>
      <c r="AK400" s="16"/>
      <c r="AL400" s="16">
        <v>0</v>
      </c>
      <c r="AM400" s="16">
        <v>7.0866141732283505E-2</v>
      </c>
      <c r="AN400" s="16">
        <v>0</v>
      </c>
      <c r="AO400" s="16">
        <v>0</v>
      </c>
      <c r="AP400" s="16">
        <v>0</v>
      </c>
      <c r="AQ400" s="16">
        <v>0</v>
      </c>
      <c r="AR400" s="16">
        <v>0</v>
      </c>
      <c r="AS400" s="16">
        <v>0</v>
      </c>
      <c r="AT400" s="16">
        <v>0</v>
      </c>
      <c r="AU400" s="16">
        <v>0</v>
      </c>
      <c r="AV400" s="16">
        <v>1</v>
      </c>
      <c r="AW400" s="16">
        <v>0</v>
      </c>
    </row>
    <row r="401" spans="2:49" x14ac:dyDescent="0.35">
      <c r="B401" t="s">
        <v>53</v>
      </c>
      <c r="C401" s="16">
        <v>3.1980319803198001E-2</v>
      </c>
      <c r="D401" s="16">
        <v>4.8780487804878099E-2</v>
      </c>
      <c r="E401" s="16">
        <v>2.9850746268656699E-2</v>
      </c>
      <c r="F401" s="16">
        <v>1.6806722689075598E-2</v>
      </c>
      <c r="G401" s="16">
        <v>0</v>
      </c>
      <c r="H401" s="16">
        <v>3.8461538461538498E-2</v>
      </c>
      <c r="I401" s="16">
        <v>3.03030303030303E-2</v>
      </c>
      <c r="J401" s="16">
        <v>6.5573770491803296E-2</v>
      </c>
      <c r="K401" s="16">
        <v>2.5641025641025599E-2</v>
      </c>
      <c r="L401" s="16">
        <v>3.7499999999999999E-2</v>
      </c>
      <c r="M401" s="16">
        <v>4.2253521126760597E-2</v>
      </c>
      <c r="N401" s="16">
        <v>3.03030303030303E-2</v>
      </c>
      <c r="O401" s="16">
        <v>0</v>
      </c>
      <c r="P401" s="16"/>
      <c r="Q401" s="16">
        <v>8.7209302325581394E-3</v>
      </c>
      <c r="R401" s="16"/>
      <c r="S401" s="16">
        <v>3.1766200762388799E-2</v>
      </c>
      <c r="T401" s="16"/>
      <c r="U401" s="16">
        <v>9.9502487562189105E-3</v>
      </c>
      <c r="V401" s="16"/>
      <c r="W401" s="16">
        <v>3.2520325203252001E-2</v>
      </c>
      <c r="X401" s="16"/>
      <c r="Y401" s="16">
        <v>3.9682539682539701E-2</v>
      </c>
      <c r="Z401" s="16">
        <v>1.5151515151515201E-2</v>
      </c>
      <c r="AA401" s="16">
        <v>5.5555555555555601E-2</v>
      </c>
      <c r="AB401" s="16">
        <v>0</v>
      </c>
      <c r="AC401" s="16"/>
      <c r="AD401" s="16">
        <v>2.0547945205479499E-2</v>
      </c>
      <c r="AE401" s="16">
        <v>1.1111111111111099E-2</v>
      </c>
      <c r="AF401" s="16">
        <v>7.1428571428571397E-2</v>
      </c>
      <c r="AG401" s="16">
        <v>3.8888888888888903E-2</v>
      </c>
      <c r="AH401" s="16">
        <v>8.1300813008130107E-3</v>
      </c>
      <c r="AI401" s="16">
        <v>1.1904761904761901E-2</v>
      </c>
      <c r="AJ401" s="16">
        <v>6.5217391304347797E-2</v>
      </c>
      <c r="AK401" s="16"/>
      <c r="AL401" s="16">
        <v>0</v>
      </c>
      <c r="AM401" s="16">
        <v>0.102362204724409</v>
      </c>
      <c r="AN401" s="16">
        <v>0</v>
      </c>
      <c r="AO401" s="16">
        <v>0</v>
      </c>
      <c r="AP401" s="16">
        <v>0</v>
      </c>
      <c r="AQ401" s="16">
        <v>0</v>
      </c>
      <c r="AR401" s="16">
        <v>0</v>
      </c>
      <c r="AS401" s="16">
        <v>0</v>
      </c>
      <c r="AT401" s="16">
        <v>0</v>
      </c>
      <c r="AU401" s="16">
        <v>1</v>
      </c>
      <c r="AV401" s="16">
        <v>0</v>
      </c>
      <c r="AW401" s="16">
        <v>0</v>
      </c>
    </row>
    <row r="402" spans="2:49" x14ac:dyDescent="0.35">
      <c r="B402" t="s">
        <v>407</v>
      </c>
      <c r="C402" s="16">
        <v>2.460024600246E-2</v>
      </c>
      <c r="D402" s="16">
        <v>0</v>
      </c>
      <c r="E402" s="16">
        <v>2.2388059701492501E-2</v>
      </c>
      <c r="F402" s="16">
        <v>4.20168067226891E-2</v>
      </c>
      <c r="G402" s="16">
        <v>0</v>
      </c>
      <c r="H402" s="16">
        <v>3.8461538461538498E-2</v>
      </c>
      <c r="I402" s="16">
        <v>3.03030303030303E-2</v>
      </c>
      <c r="J402" s="16">
        <v>4.91803278688525E-2</v>
      </c>
      <c r="K402" s="16">
        <v>0</v>
      </c>
      <c r="L402" s="16">
        <v>3.7499999999999999E-2</v>
      </c>
      <c r="M402" s="16">
        <v>1.4084507042253501E-2</v>
      </c>
      <c r="N402" s="16">
        <v>3.03030303030303E-2</v>
      </c>
      <c r="O402" s="16">
        <v>0</v>
      </c>
      <c r="P402" s="16"/>
      <c r="Q402" s="16">
        <v>2.9069767441860499E-2</v>
      </c>
      <c r="R402" s="16"/>
      <c r="S402" s="16">
        <v>2.5412960609911099E-2</v>
      </c>
      <c r="T402" s="16"/>
      <c r="U402" s="16">
        <v>3.3167495854062999E-2</v>
      </c>
      <c r="V402" s="16"/>
      <c r="W402" s="16">
        <v>5.6910569105691103E-2</v>
      </c>
      <c r="X402" s="16"/>
      <c r="Y402" s="16">
        <v>2.18253968253968E-2</v>
      </c>
      <c r="Z402" s="16">
        <v>3.4090909090909102E-2</v>
      </c>
      <c r="AA402" s="16">
        <v>0</v>
      </c>
      <c r="AB402" s="16">
        <v>0</v>
      </c>
      <c r="AC402" s="16"/>
      <c r="AD402" s="16">
        <v>3.42465753424658E-2</v>
      </c>
      <c r="AE402" s="16">
        <v>0</v>
      </c>
      <c r="AF402" s="16">
        <v>1.02040816326531E-2</v>
      </c>
      <c r="AG402" s="16">
        <v>3.3333333333333298E-2</v>
      </c>
      <c r="AH402" s="16">
        <v>1.6260162601626001E-2</v>
      </c>
      <c r="AI402" s="16">
        <v>3.5714285714285698E-2</v>
      </c>
      <c r="AJ402" s="16">
        <v>3.2608695652173898E-2</v>
      </c>
      <c r="AK402" s="16"/>
      <c r="AL402" s="16">
        <v>0</v>
      </c>
      <c r="AM402" s="16">
        <v>0.110236220472441</v>
      </c>
      <c r="AN402" s="16">
        <v>2.7149321266968299E-2</v>
      </c>
      <c r="AO402" s="16">
        <v>0</v>
      </c>
      <c r="AP402" s="16">
        <v>0</v>
      </c>
      <c r="AQ402" s="16">
        <v>0</v>
      </c>
      <c r="AR402" s="16">
        <v>0</v>
      </c>
      <c r="AS402" s="16">
        <v>0</v>
      </c>
      <c r="AT402" s="16">
        <v>0</v>
      </c>
      <c r="AU402" s="16">
        <v>0</v>
      </c>
      <c r="AV402" s="16">
        <v>0</v>
      </c>
      <c r="AW402" s="16">
        <v>0</v>
      </c>
    </row>
    <row r="403" spans="2:49" x14ac:dyDescent="0.35">
      <c r="B403" t="s">
        <v>50</v>
      </c>
      <c r="C403" s="16">
        <v>1.7220172201721999E-2</v>
      </c>
      <c r="D403" s="16">
        <v>4.8780487804878099E-2</v>
      </c>
      <c r="E403" s="16">
        <v>0</v>
      </c>
      <c r="F403" s="16">
        <v>3.3613445378151301E-2</v>
      </c>
      <c r="G403" s="16">
        <v>3.3333333333333298E-2</v>
      </c>
      <c r="H403" s="16">
        <v>0</v>
      </c>
      <c r="I403" s="16">
        <v>0</v>
      </c>
      <c r="J403" s="16">
        <v>3.2786885245901599E-2</v>
      </c>
      <c r="K403" s="16">
        <v>0</v>
      </c>
      <c r="L403" s="16">
        <v>2.5000000000000001E-2</v>
      </c>
      <c r="M403" s="16">
        <v>0</v>
      </c>
      <c r="N403" s="16">
        <v>0</v>
      </c>
      <c r="O403" s="16">
        <v>0</v>
      </c>
      <c r="P403" s="16"/>
      <c r="Q403" s="16">
        <v>1.8895348837209301E-2</v>
      </c>
      <c r="R403" s="16"/>
      <c r="S403" s="16">
        <v>1.77890724269377E-2</v>
      </c>
      <c r="T403" s="16"/>
      <c r="U403" s="16">
        <v>2.1558872305140999E-2</v>
      </c>
      <c r="V403" s="16"/>
      <c r="W403" s="16">
        <v>4.8780487804878099E-2</v>
      </c>
      <c r="X403" s="16"/>
      <c r="Y403" s="16">
        <v>1.1904761904761901E-2</v>
      </c>
      <c r="Z403" s="16">
        <v>2.27272727272727E-2</v>
      </c>
      <c r="AA403" s="16">
        <v>5.5555555555555601E-2</v>
      </c>
      <c r="AB403" s="16">
        <v>0</v>
      </c>
      <c r="AC403" s="16"/>
      <c r="AD403" s="16">
        <v>2.0547945205479499E-2</v>
      </c>
      <c r="AE403" s="16">
        <v>0</v>
      </c>
      <c r="AF403" s="16">
        <v>1.02040816326531E-2</v>
      </c>
      <c r="AG403" s="16">
        <v>1.6666666666666701E-2</v>
      </c>
      <c r="AH403" s="16">
        <v>1.6260162601626001E-2</v>
      </c>
      <c r="AI403" s="16">
        <v>2.3809523809523801E-2</v>
      </c>
      <c r="AJ403" s="16">
        <v>3.2608695652173898E-2</v>
      </c>
      <c r="AK403" s="16"/>
      <c r="AL403" s="16">
        <v>0</v>
      </c>
      <c r="AM403" s="16">
        <v>9.4488188976377993E-2</v>
      </c>
      <c r="AN403" s="16">
        <v>0</v>
      </c>
      <c r="AO403" s="16">
        <v>0</v>
      </c>
      <c r="AP403" s="16">
        <v>0</v>
      </c>
      <c r="AQ403" s="16">
        <v>0</v>
      </c>
      <c r="AR403" s="16">
        <v>1</v>
      </c>
      <c r="AS403" s="16">
        <v>0</v>
      </c>
      <c r="AT403" s="16">
        <v>0</v>
      </c>
      <c r="AU403" s="16">
        <v>0</v>
      </c>
      <c r="AV403" s="16">
        <v>0</v>
      </c>
      <c r="AW403" s="16">
        <v>0</v>
      </c>
    </row>
    <row r="404" spans="2:49" x14ac:dyDescent="0.35">
      <c r="B404" t="s">
        <v>408</v>
      </c>
      <c r="C404" s="16">
        <v>1.4760147601476E-2</v>
      </c>
      <c r="D404" s="16">
        <v>0</v>
      </c>
      <c r="E404" s="16">
        <v>7.4626865671641798E-3</v>
      </c>
      <c r="F404" s="16">
        <v>8.4033613445378096E-3</v>
      </c>
      <c r="G404" s="16">
        <v>0</v>
      </c>
      <c r="H404" s="16">
        <v>5.7692307692307702E-2</v>
      </c>
      <c r="I404" s="16">
        <v>1.5151515151515201E-2</v>
      </c>
      <c r="J404" s="16">
        <v>0</v>
      </c>
      <c r="K404" s="16">
        <v>5.1282051282051301E-2</v>
      </c>
      <c r="L404" s="16">
        <v>0.05</v>
      </c>
      <c r="M404" s="16">
        <v>0</v>
      </c>
      <c r="N404" s="16">
        <v>0</v>
      </c>
      <c r="O404" s="16">
        <v>0</v>
      </c>
      <c r="P404" s="16"/>
      <c r="Q404" s="16">
        <v>1.74418604651163E-2</v>
      </c>
      <c r="R404" s="16"/>
      <c r="S404" s="16">
        <v>1.52477763659466E-2</v>
      </c>
      <c r="T404" s="16"/>
      <c r="U404" s="16">
        <v>1.8242122719734698E-2</v>
      </c>
      <c r="V404" s="16"/>
      <c r="W404" s="16">
        <v>0</v>
      </c>
      <c r="X404" s="16"/>
      <c r="Y404" s="16">
        <v>1.9841269841269799E-2</v>
      </c>
      <c r="Z404" s="16">
        <v>3.7878787878787902E-3</v>
      </c>
      <c r="AA404" s="16">
        <v>2.7777777777777801E-2</v>
      </c>
      <c r="AB404" s="16">
        <v>0</v>
      </c>
      <c r="AC404" s="16"/>
      <c r="AD404" s="16">
        <v>2.7397260273972601E-2</v>
      </c>
      <c r="AE404" s="16">
        <v>2.2222222222222199E-2</v>
      </c>
      <c r="AF404" s="16">
        <v>2.04081632653061E-2</v>
      </c>
      <c r="AG404" s="16">
        <v>1.6666666666666701E-2</v>
      </c>
      <c r="AH404" s="16">
        <v>8.1300813008130107E-3</v>
      </c>
      <c r="AI404" s="16">
        <v>0</v>
      </c>
      <c r="AJ404" s="16">
        <v>0</v>
      </c>
      <c r="AK404" s="16"/>
      <c r="AL404" s="16">
        <v>0</v>
      </c>
      <c r="AM404" s="16">
        <v>0</v>
      </c>
      <c r="AN404" s="16">
        <v>0</v>
      </c>
      <c r="AO404" s="16">
        <v>0</v>
      </c>
      <c r="AP404" s="16">
        <v>0</v>
      </c>
      <c r="AQ404" s="16">
        <v>0</v>
      </c>
      <c r="AR404" s="16">
        <v>0</v>
      </c>
      <c r="AS404" s="16">
        <v>0</v>
      </c>
      <c r="AT404" s="16">
        <v>1.20481927710843E-2</v>
      </c>
      <c r="AU404" s="16">
        <v>0</v>
      </c>
      <c r="AV404" s="16">
        <v>0</v>
      </c>
      <c r="AW404" s="16">
        <v>0</v>
      </c>
    </row>
    <row r="405" spans="2:49" x14ac:dyDescent="0.35">
      <c r="B405" t="s">
        <v>409</v>
      </c>
      <c r="C405" s="16">
        <v>1.1070110701107E-2</v>
      </c>
      <c r="D405" s="16">
        <v>1.21951219512195E-2</v>
      </c>
      <c r="E405" s="16">
        <v>7.4626865671641798E-3</v>
      </c>
      <c r="F405" s="16">
        <v>8.4033613445378096E-3</v>
      </c>
      <c r="G405" s="16">
        <v>1.6666666666666701E-2</v>
      </c>
      <c r="H405" s="16">
        <v>0</v>
      </c>
      <c r="I405" s="16">
        <v>1.5151515151515201E-2</v>
      </c>
      <c r="J405" s="16">
        <v>4.91803278688525E-2</v>
      </c>
      <c r="K405" s="16">
        <v>0</v>
      </c>
      <c r="L405" s="16">
        <v>1.2500000000000001E-2</v>
      </c>
      <c r="M405" s="16">
        <v>0</v>
      </c>
      <c r="N405" s="16">
        <v>0</v>
      </c>
      <c r="O405" s="16">
        <v>0</v>
      </c>
      <c r="P405" s="16"/>
      <c r="Q405" s="16">
        <v>1.16279069767442E-2</v>
      </c>
      <c r="R405" s="16"/>
      <c r="S405" s="16">
        <v>1.143583227446E-2</v>
      </c>
      <c r="T405" s="16"/>
      <c r="U405" s="16">
        <v>1.3266998341625201E-2</v>
      </c>
      <c r="V405" s="16"/>
      <c r="W405" s="16">
        <v>2.4390243902439001E-2</v>
      </c>
      <c r="X405" s="16"/>
      <c r="Y405" s="16">
        <v>7.9365079365079395E-3</v>
      </c>
      <c r="Z405" s="16">
        <v>7.5757575757575803E-3</v>
      </c>
      <c r="AA405" s="16">
        <v>8.3333333333333301E-2</v>
      </c>
      <c r="AB405" s="16">
        <v>0</v>
      </c>
      <c r="AC405" s="16"/>
      <c r="AD405" s="16">
        <v>6.8493150684931503E-3</v>
      </c>
      <c r="AE405" s="16">
        <v>0</v>
      </c>
      <c r="AF405" s="16">
        <v>1.02040816326531E-2</v>
      </c>
      <c r="AG405" s="16">
        <v>1.1111111111111099E-2</v>
      </c>
      <c r="AH405" s="16">
        <v>1.6260162601626001E-2</v>
      </c>
      <c r="AI405" s="16">
        <v>1.1904761904761901E-2</v>
      </c>
      <c r="AJ405" s="16">
        <v>2.1739130434782601E-2</v>
      </c>
      <c r="AK405" s="16"/>
      <c r="AL405" s="16">
        <v>0</v>
      </c>
      <c r="AM405" s="16">
        <v>6.2992125984251995E-2</v>
      </c>
      <c r="AN405" s="16">
        <v>4.5248868778280504E-3</v>
      </c>
      <c r="AO405" s="16">
        <v>0</v>
      </c>
      <c r="AP405" s="16">
        <v>0</v>
      </c>
      <c r="AQ405" s="16">
        <v>0</v>
      </c>
      <c r="AR405" s="16">
        <v>0</v>
      </c>
      <c r="AS405" s="16">
        <v>0</v>
      </c>
      <c r="AT405" s="16">
        <v>0</v>
      </c>
      <c r="AU405" s="16">
        <v>0</v>
      </c>
      <c r="AV405" s="16">
        <v>0</v>
      </c>
      <c r="AW405" s="16">
        <v>0</v>
      </c>
    </row>
    <row r="406" spans="2:49" x14ac:dyDescent="0.35">
      <c r="B406" t="s">
        <v>244</v>
      </c>
      <c r="C406" s="16">
        <v>7.3800738007380098E-3</v>
      </c>
      <c r="D406" s="16">
        <v>0</v>
      </c>
      <c r="E406" s="16">
        <v>2.9850746268656699E-2</v>
      </c>
      <c r="F406" s="16">
        <v>0</v>
      </c>
      <c r="G406" s="16">
        <v>0</v>
      </c>
      <c r="H406" s="16">
        <v>1.9230769230769201E-2</v>
      </c>
      <c r="I406" s="16">
        <v>0</v>
      </c>
      <c r="J406" s="16">
        <v>0</v>
      </c>
      <c r="K406" s="16">
        <v>0</v>
      </c>
      <c r="L406" s="16">
        <v>1.2500000000000001E-2</v>
      </c>
      <c r="M406" s="16">
        <v>0</v>
      </c>
      <c r="N406" s="16">
        <v>0</v>
      </c>
      <c r="O406" s="16">
        <v>0</v>
      </c>
      <c r="P406" s="16"/>
      <c r="Q406" s="16">
        <v>8.7209302325581394E-3</v>
      </c>
      <c r="R406" s="16"/>
      <c r="S406" s="16">
        <v>7.6238881829733202E-3</v>
      </c>
      <c r="T406" s="16"/>
      <c r="U406" s="16">
        <v>9.9502487562189105E-3</v>
      </c>
      <c r="V406" s="16"/>
      <c r="W406" s="16">
        <v>2.4390243902439001E-2</v>
      </c>
      <c r="X406" s="16"/>
      <c r="Y406" s="16">
        <v>3.9682539682539698E-3</v>
      </c>
      <c r="Z406" s="16">
        <v>1.13636363636364E-2</v>
      </c>
      <c r="AA406" s="16">
        <v>2.7777777777777801E-2</v>
      </c>
      <c r="AB406" s="16">
        <v>0</v>
      </c>
      <c r="AC406" s="16"/>
      <c r="AD406" s="16">
        <v>0</v>
      </c>
      <c r="AE406" s="16">
        <v>0</v>
      </c>
      <c r="AF406" s="16">
        <v>1.02040816326531E-2</v>
      </c>
      <c r="AG406" s="16">
        <v>1.1111111111111099E-2</v>
      </c>
      <c r="AH406" s="16">
        <v>0</v>
      </c>
      <c r="AI406" s="16">
        <v>0</v>
      </c>
      <c r="AJ406" s="16">
        <v>3.2608695652173898E-2</v>
      </c>
      <c r="AK406" s="16"/>
      <c r="AL406" s="16">
        <v>0</v>
      </c>
      <c r="AM406" s="16">
        <v>4.7244094488188997E-2</v>
      </c>
      <c r="AN406" s="16">
        <v>0</v>
      </c>
      <c r="AO406" s="16">
        <v>0</v>
      </c>
      <c r="AP406" s="16">
        <v>0</v>
      </c>
      <c r="AQ406" s="16">
        <v>0</v>
      </c>
      <c r="AR406" s="16">
        <v>0</v>
      </c>
      <c r="AS406" s="16">
        <v>0</v>
      </c>
      <c r="AT406" s="16">
        <v>0</v>
      </c>
      <c r="AU406" s="16">
        <v>0</v>
      </c>
      <c r="AV406" s="16">
        <v>0</v>
      </c>
      <c r="AW406" s="16">
        <v>0</v>
      </c>
    </row>
    <row r="407" spans="2:49" x14ac:dyDescent="0.35">
      <c r="B407" t="s">
        <v>410</v>
      </c>
      <c r="C407" s="16">
        <v>6.1500615006150096E-3</v>
      </c>
      <c r="D407" s="16">
        <v>1.21951219512195E-2</v>
      </c>
      <c r="E407" s="16">
        <v>7.4626865671641798E-3</v>
      </c>
      <c r="F407" s="16">
        <v>8.4033613445378096E-3</v>
      </c>
      <c r="G407" s="16">
        <v>0</v>
      </c>
      <c r="H407" s="16">
        <v>1.9230769230769201E-2</v>
      </c>
      <c r="I407" s="16">
        <v>0</v>
      </c>
      <c r="J407" s="16">
        <v>1.63934426229508E-2</v>
      </c>
      <c r="K407" s="16">
        <v>0</v>
      </c>
      <c r="L407" s="16">
        <v>0</v>
      </c>
      <c r="M407" s="16">
        <v>0</v>
      </c>
      <c r="N407" s="16">
        <v>0</v>
      </c>
      <c r="O407" s="16">
        <v>0</v>
      </c>
      <c r="P407" s="16"/>
      <c r="Q407" s="16">
        <v>7.2674418604651196E-3</v>
      </c>
      <c r="R407" s="16"/>
      <c r="S407" s="16">
        <v>6.35324015247776E-3</v>
      </c>
      <c r="T407" s="16"/>
      <c r="U407" s="16">
        <v>8.2918739635157498E-3</v>
      </c>
      <c r="V407" s="16"/>
      <c r="W407" s="16">
        <v>1.6260162601626001E-2</v>
      </c>
      <c r="X407" s="16"/>
      <c r="Y407" s="16">
        <v>0</v>
      </c>
      <c r="Z407" s="16">
        <v>7.5757575757575803E-3</v>
      </c>
      <c r="AA407" s="16">
        <v>8.3333333333333301E-2</v>
      </c>
      <c r="AB407" s="16">
        <v>0</v>
      </c>
      <c r="AC407" s="16"/>
      <c r="AD407" s="16">
        <v>0</v>
      </c>
      <c r="AE407" s="16">
        <v>0</v>
      </c>
      <c r="AF407" s="16">
        <v>0</v>
      </c>
      <c r="AG407" s="16">
        <v>0</v>
      </c>
      <c r="AH407" s="16">
        <v>0</v>
      </c>
      <c r="AI407" s="16">
        <v>1.1904761904761901E-2</v>
      </c>
      <c r="AJ407" s="16">
        <v>4.3478260869565202E-2</v>
      </c>
      <c r="AK407" s="16"/>
      <c r="AL407" s="16">
        <v>0</v>
      </c>
      <c r="AM407" s="16">
        <v>3.1496062992125998E-2</v>
      </c>
      <c r="AN407" s="16">
        <v>4.5248868778280504E-3</v>
      </c>
      <c r="AO407" s="16">
        <v>0</v>
      </c>
      <c r="AP407" s="16">
        <v>0</v>
      </c>
      <c r="AQ407" s="16">
        <v>0</v>
      </c>
      <c r="AR407" s="16">
        <v>0</v>
      </c>
      <c r="AS407" s="16">
        <v>0</v>
      </c>
      <c r="AT407" s="16">
        <v>0</v>
      </c>
      <c r="AU407" s="16">
        <v>0</v>
      </c>
      <c r="AV407" s="16">
        <v>0</v>
      </c>
      <c r="AW407" s="16">
        <v>0</v>
      </c>
    </row>
    <row r="408" spans="2:49" x14ac:dyDescent="0.35">
      <c r="B408" t="s">
        <v>411</v>
      </c>
      <c r="C408" s="16">
        <v>6.1500615006150096E-3</v>
      </c>
      <c r="D408" s="16">
        <v>0</v>
      </c>
      <c r="E408" s="16">
        <v>1.49253731343284E-2</v>
      </c>
      <c r="F408" s="16">
        <v>8.4033613445378096E-3</v>
      </c>
      <c r="G408" s="16">
        <v>0</v>
      </c>
      <c r="H408" s="16">
        <v>0</v>
      </c>
      <c r="I408" s="16">
        <v>0</v>
      </c>
      <c r="J408" s="16">
        <v>0</v>
      </c>
      <c r="K408" s="16">
        <v>0</v>
      </c>
      <c r="L408" s="16">
        <v>1.2500000000000001E-2</v>
      </c>
      <c r="M408" s="16">
        <v>0</v>
      </c>
      <c r="N408" s="16">
        <v>3.03030303030303E-2</v>
      </c>
      <c r="O408" s="16">
        <v>0</v>
      </c>
      <c r="P408" s="16"/>
      <c r="Q408" s="16">
        <v>4.3604651162790697E-3</v>
      </c>
      <c r="R408" s="16"/>
      <c r="S408" s="16">
        <v>6.35324015247776E-3</v>
      </c>
      <c r="T408" s="16"/>
      <c r="U408" s="16">
        <v>4.97512437810945E-3</v>
      </c>
      <c r="V408" s="16"/>
      <c r="W408" s="16">
        <v>2.4390243902439001E-2</v>
      </c>
      <c r="X408" s="16"/>
      <c r="Y408" s="16">
        <v>5.9523809523809503E-3</v>
      </c>
      <c r="Z408" s="16">
        <v>7.5757575757575803E-3</v>
      </c>
      <c r="AA408" s="16">
        <v>0</v>
      </c>
      <c r="AB408" s="16">
        <v>0</v>
      </c>
      <c r="AC408" s="16"/>
      <c r="AD408" s="16">
        <v>0</v>
      </c>
      <c r="AE408" s="16">
        <v>0</v>
      </c>
      <c r="AF408" s="16">
        <v>1.02040816326531E-2</v>
      </c>
      <c r="AG408" s="16">
        <v>1.1111111111111099E-2</v>
      </c>
      <c r="AH408" s="16">
        <v>0</v>
      </c>
      <c r="AI408" s="16">
        <v>1.1904761904761901E-2</v>
      </c>
      <c r="AJ408" s="16">
        <v>1.0869565217391301E-2</v>
      </c>
      <c r="AK408" s="16"/>
      <c r="AL408" s="16">
        <v>0</v>
      </c>
      <c r="AM408" s="16">
        <v>2.3622047244094498E-2</v>
      </c>
      <c r="AN408" s="16">
        <v>9.0497737556561094E-3</v>
      </c>
      <c r="AO408" s="16">
        <v>0</v>
      </c>
      <c r="AP408" s="16">
        <v>0</v>
      </c>
      <c r="AQ408" s="16">
        <v>0</v>
      </c>
      <c r="AR408" s="16">
        <v>0</v>
      </c>
      <c r="AS408" s="16">
        <v>0</v>
      </c>
      <c r="AT408" s="16">
        <v>0</v>
      </c>
      <c r="AU408" s="16">
        <v>0</v>
      </c>
      <c r="AV408" s="16">
        <v>0</v>
      </c>
      <c r="AW408" s="16">
        <v>0</v>
      </c>
    </row>
    <row r="409" spans="2:49" x14ac:dyDescent="0.35">
      <c r="B409" t="s">
        <v>412</v>
      </c>
      <c r="C409" s="16">
        <v>2.4600246002459999E-3</v>
      </c>
      <c r="D409" s="16">
        <v>0</v>
      </c>
      <c r="E409" s="16">
        <v>1.49253731343284E-2</v>
      </c>
      <c r="F409" s="16">
        <v>0</v>
      </c>
      <c r="G409" s="16">
        <v>0</v>
      </c>
      <c r="H409" s="16">
        <v>0</v>
      </c>
      <c r="I409" s="16">
        <v>0</v>
      </c>
      <c r="J409" s="16">
        <v>0</v>
      </c>
      <c r="K409" s="16">
        <v>0</v>
      </c>
      <c r="L409" s="16">
        <v>0</v>
      </c>
      <c r="M409" s="16">
        <v>0</v>
      </c>
      <c r="N409" s="16">
        <v>0</v>
      </c>
      <c r="O409" s="16">
        <v>0</v>
      </c>
      <c r="P409" s="16"/>
      <c r="Q409" s="16">
        <v>1.45348837209302E-3</v>
      </c>
      <c r="R409" s="16"/>
      <c r="S409" s="16">
        <v>2.5412960609911099E-3</v>
      </c>
      <c r="T409" s="16"/>
      <c r="U409" s="16">
        <v>1.6583747927031501E-3</v>
      </c>
      <c r="V409" s="16"/>
      <c r="W409" s="16">
        <v>0</v>
      </c>
      <c r="X409" s="16"/>
      <c r="Y409" s="16">
        <v>0</v>
      </c>
      <c r="Z409" s="16">
        <v>3.7878787878787902E-3</v>
      </c>
      <c r="AA409" s="16">
        <v>2.7777777777777801E-2</v>
      </c>
      <c r="AB409" s="16">
        <v>0</v>
      </c>
      <c r="AC409" s="16"/>
      <c r="AD409" s="16">
        <v>0</v>
      </c>
      <c r="AE409" s="16">
        <v>0</v>
      </c>
      <c r="AF409" s="16">
        <v>1.02040816326531E-2</v>
      </c>
      <c r="AG409" s="16">
        <v>0</v>
      </c>
      <c r="AH409" s="16">
        <v>0</v>
      </c>
      <c r="AI409" s="16">
        <v>0</v>
      </c>
      <c r="AJ409" s="16">
        <v>1.0869565217391301E-2</v>
      </c>
      <c r="AK409" s="16"/>
      <c r="AL409" s="16">
        <v>0</v>
      </c>
      <c r="AM409" s="16">
        <v>1.5748031496062999E-2</v>
      </c>
      <c r="AN409" s="16">
        <v>0</v>
      </c>
      <c r="AO409" s="16">
        <v>0</v>
      </c>
      <c r="AP409" s="16">
        <v>0</v>
      </c>
      <c r="AQ409" s="16">
        <v>0</v>
      </c>
      <c r="AR409" s="16">
        <v>0</v>
      </c>
      <c r="AS409" s="16">
        <v>0</v>
      </c>
      <c r="AT409" s="16">
        <v>0</v>
      </c>
      <c r="AU409" s="16">
        <v>0</v>
      </c>
      <c r="AV409" s="16">
        <v>0</v>
      </c>
      <c r="AW409" s="16">
        <v>0</v>
      </c>
    </row>
    <row r="410" spans="2:49" x14ac:dyDescent="0.35">
      <c r="B410" t="s">
        <v>413</v>
      </c>
      <c r="C410" s="16">
        <v>1.230012300123E-3</v>
      </c>
      <c r="D410" s="16">
        <v>1.21951219512195E-2</v>
      </c>
      <c r="E410" s="16">
        <v>0</v>
      </c>
      <c r="F410" s="16">
        <v>0</v>
      </c>
      <c r="G410" s="16">
        <v>0</v>
      </c>
      <c r="H410" s="16">
        <v>0</v>
      </c>
      <c r="I410" s="16">
        <v>0</v>
      </c>
      <c r="J410" s="16">
        <v>0</v>
      </c>
      <c r="K410" s="16">
        <v>0</v>
      </c>
      <c r="L410" s="16">
        <v>0</v>
      </c>
      <c r="M410" s="16">
        <v>0</v>
      </c>
      <c r="N410" s="16">
        <v>0</v>
      </c>
      <c r="O410" s="16">
        <v>0</v>
      </c>
      <c r="P410" s="16"/>
      <c r="Q410" s="16">
        <v>1.45348837209302E-3</v>
      </c>
      <c r="R410" s="16"/>
      <c r="S410" s="16">
        <v>1.27064803049555E-3</v>
      </c>
      <c r="T410" s="16"/>
      <c r="U410" s="16">
        <v>1.6583747927031501E-3</v>
      </c>
      <c r="V410" s="16"/>
      <c r="W410" s="16">
        <v>0</v>
      </c>
      <c r="X410" s="16"/>
      <c r="Y410" s="16">
        <v>0</v>
      </c>
      <c r="Z410" s="16">
        <v>0</v>
      </c>
      <c r="AA410" s="16">
        <v>2.7777777777777801E-2</v>
      </c>
      <c r="AB410" s="16">
        <v>0</v>
      </c>
      <c r="AC410" s="16"/>
      <c r="AD410" s="16">
        <v>0</v>
      </c>
      <c r="AE410" s="16">
        <v>0</v>
      </c>
      <c r="AF410" s="16">
        <v>0</v>
      </c>
      <c r="AG410" s="16">
        <v>0</v>
      </c>
      <c r="AH410" s="16">
        <v>0</v>
      </c>
      <c r="AI410" s="16">
        <v>1.1904761904761901E-2</v>
      </c>
      <c r="AJ410" s="16">
        <v>0</v>
      </c>
      <c r="AK410" s="16"/>
      <c r="AL410" s="16">
        <v>0</v>
      </c>
      <c r="AM410" s="16">
        <v>7.8740157480314994E-3</v>
      </c>
      <c r="AN410" s="16">
        <v>0</v>
      </c>
      <c r="AO410" s="16">
        <v>0</v>
      </c>
      <c r="AP410" s="16">
        <v>0</v>
      </c>
      <c r="AQ410" s="16">
        <v>0</v>
      </c>
      <c r="AR410" s="16">
        <v>0</v>
      </c>
      <c r="AS410" s="16">
        <v>0</v>
      </c>
      <c r="AT410" s="16">
        <v>0</v>
      </c>
      <c r="AU410" s="16">
        <v>0</v>
      </c>
      <c r="AV410" s="16">
        <v>0</v>
      </c>
      <c r="AW410" s="16">
        <v>0</v>
      </c>
    </row>
    <row r="411" spans="2:49" x14ac:dyDescent="0.35">
      <c r="B411" t="s">
        <v>414</v>
      </c>
      <c r="C411" s="16">
        <v>1.230012300123E-3</v>
      </c>
      <c r="D411" s="16">
        <v>1.21951219512195E-2</v>
      </c>
      <c r="E411" s="16">
        <v>0</v>
      </c>
      <c r="F411" s="16">
        <v>0</v>
      </c>
      <c r="G411" s="16">
        <v>0</v>
      </c>
      <c r="H411" s="16">
        <v>0</v>
      </c>
      <c r="I411" s="16">
        <v>0</v>
      </c>
      <c r="J411" s="16">
        <v>0</v>
      </c>
      <c r="K411" s="16">
        <v>0</v>
      </c>
      <c r="L411" s="16">
        <v>0</v>
      </c>
      <c r="M411" s="16">
        <v>0</v>
      </c>
      <c r="N411" s="16">
        <v>0</v>
      </c>
      <c r="O411" s="16">
        <v>0</v>
      </c>
      <c r="P411" s="16"/>
      <c r="Q411" s="16">
        <v>1.45348837209302E-3</v>
      </c>
      <c r="R411" s="16"/>
      <c r="S411" s="16">
        <v>1.27064803049555E-3</v>
      </c>
      <c r="T411" s="16"/>
      <c r="U411" s="16">
        <v>1.6583747927031501E-3</v>
      </c>
      <c r="V411" s="16"/>
      <c r="W411" s="16">
        <v>0</v>
      </c>
      <c r="X411" s="16"/>
      <c r="Y411" s="16">
        <v>0</v>
      </c>
      <c r="Z411" s="16">
        <v>3.7878787878787902E-3</v>
      </c>
      <c r="AA411" s="16">
        <v>0</v>
      </c>
      <c r="AB411" s="16">
        <v>0</v>
      </c>
      <c r="AC411" s="16"/>
      <c r="AD411" s="16">
        <v>0</v>
      </c>
      <c r="AE411" s="16">
        <v>0</v>
      </c>
      <c r="AF411" s="16">
        <v>0</v>
      </c>
      <c r="AG411" s="16">
        <v>0</v>
      </c>
      <c r="AH411" s="16">
        <v>0</v>
      </c>
      <c r="AI411" s="16">
        <v>1.1904761904761901E-2</v>
      </c>
      <c r="AJ411" s="16">
        <v>0</v>
      </c>
      <c r="AK411" s="16"/>
      <c r="AL411" s="16">
        <v>0</v>
      </c>
      <c r="AM411" s="16">
        <v>7.8740157480314994E-3</v>
      </c>
      <c r="AN411" s="16">
        <v>0</v>
      </c>
      <c r="AO411" s="16">
        <v>0</v>
      </c>
      <c r="AP411" s="16">
        <v>0</v>
      </c>
      <c r="AQ411" s="16">
        <v>0</v>
      </c>
      <c r="AR411" s="16">
        <v>0</v>
      </c>
      <c r="AS411" s="16">
        <v>0</v>
      </c>
      <c r="AT411" s="16">
        <v>0</v>
      </c>
      <c r="AU411" s="16">
        <v>0</v>
      </c>
      <c r="AV411" s="16">
        <v>0</v>
      </c>
      <c r="AW411" s="16">
        <v>0</v>
      </c>
    </row>
    <row r="412" spans="2:49" x14ac:dyDescent="0.35">
      <c r="B412" t="s">
        <v>415</v>
      </c>
      <c r="C412" s="16">
        <v>0.26814268142681402</v>
      </c>
      <c r="D412" s="16">
        <v>0.15853658536585399</v>
      </c>
      <c r="E412" s="16">
        <v>0.32089552238806002</v>
      </c>
      <c r="F412" s="16">
        <v>0.252100840336134</v>
      </c>
      <c r="G412" s="16">
        <v>0.233333333333333</v>
      </c>
      <c r="H412" s="16">
        <v>0.30769230769230799</v>
      </c>
      <c r="I412" s="16">
        <v>0.33333333333333298</v>
      </c>
      <c r="J412" s="16">
        <v>0.29508196721311503</v>
      </c>
      <c r="K412" s="16">
        <v>0.256410256410256</v>
      </c>
      <c r="L412" s="16">
        <v>0.23749999999999999</v>
      </c>
      <c r="M412" s="16">
        <v>0.22535211267605601</v>
      </c>
      <c r="N412" s="16">
        <v>0.39393939393939398</v>
      </c>
      <c r="O412" s="16">
        <v>0.25</v>
      </c>
      <c r="P412" s="16"/>
      <c r="Q412" s="16">
        <v>0.31104651162790697</v>
      </c>
      <c r="R412" s="16"/>
      <c r="S412" s="16">
        <v>0.27700127064802998</v>
      </c>
      <c r="T412" s="16"/>
      <c r="U412" s="16">
        <v>0.33665008291873999</v>
      </c>
      <c r="V412" s="16"/>
      <c r="W412" s="16">
        <v>0.17886178861788599</v>
      </c>
      <c r="X412" s="16"/>
      <c r="Y412" s="16">
        <v>0.26388888888888901</v>
      </c>
      <c r="Z412" s="16">
        <v>0.28787878787878801</v>
      </c>
      <c r="AA412" s="16">
        <v>8.3333333333333301E-2</v>
      </c>
      <c r="AB412" s="16">
        <v>0.66666666666666696</v>
      </c>
      <c r="AC412" s="16"/>
      <c r="AD412" s="16">
        <v>0.31506849315068503</v>
      </c>
      <c r="AE412" s="16">
        <v>0.22222222222222199</v>
      </c>
      <c r="AF412" s="16">
        <v>0.28571428571428598</v>
      </c>
      <c r="AG412" s="16">
        <v>0.27777777777777801</v>
      </c>
      <c r="AH412" s="16">
        <v>0.284552845528455</v>
      </c>
      <c r="AI412" s="16">
        <v>0.238095238095238</v>
      </c>
      <c r="AJ412" s="16">
        <v>0.20652173913043501</v>
      </c>
      <c r="AK412" s="16"/>
      <c r="AL412" s="16">
        <v>0</v>
      </c>
      <c r="AM412" s="16">
        <v>1.5748031496062999E-2</v>
      </c>
      <c r="AN412" s="16">
        <v>0.95475113122171995</v>
      </c>
      <c r="AO412" s="16">
        <v>7.1942446043165497E-3</v>
      </c>
      <c r="AP412" s="16">
        <v>0</v>
      </c>
      <c r="AQ412" s="16">
        <v>0</v>
      </c>
      <c r="AR412" s="16">
        <v>0</v>
      </c>
      <c r="AS412" s="16">
        <v>0</v>
      </c>
      <c r="AT412" s="16">
        <v>4.81927710843374E-2</v>
      </c>
      <c r="AU412" s="16">
        <v>0</v>
      </c>
      <c r="AV412" s="16">
        <v>0</v>
      </c>
      <c r="AW412" s="16">
        <v>0</v>
      </c>
    </row>
    <row r="413" spans="2:49" x14ac:dyDescent="0.35">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row>
    <row r="414" spans="2:49" x14ac:dyDescent="0.35">
      <c r="B414" s="6" t="s">
        <v>423</v>
      </c>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row>
    <row r="415" spans="2:49" x14ac:dyDescent="0.35">
      <c r="B415" s="25" t="s">
        <v>65</v>
      </c>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row>
    <row r="416" spans="2:49" x14ac:dyDescent="0.35">
      <c r="B416" t="s">
        <v>417</v>
      </c>
      <c r="C416" s="16">
        <v>0.14760147601476001</v>
      </c>
      <c r="D416" s="16">
        <v>0.18292682926829301</v>
      </c>
      <c r="E416" s="16">
        <v>0.14925373134328401</v>
      </c>
      <c r="F416" s="16">
        <v>9.2436974789915999E-2</v>
      </c>
      <c r="G416" s="16">
        <v>0.15</v>
      </c>
      <c r="H416" s="16">
        <v>0.15384615384615399</v>
      </c>
      <c r="I416" s="16">
        <v>0.10606060606060599</v>
      </c>
      <c r="J416" s="16">
        <v>0.13114754098360701</v>
      </c>
      <c r="K416" s="16">
        <v>0.15384615384615399</v>
      </c>
      <c r="L416" s="16">
        <v>0.17499999999999999</v>
      </c>
      <c r="M416" s="16">
        <v>0.183098591549296</v>
      </c>
      <c r="N416" s="16">
        <v>0.18181818181818199</v>
      </c>
      <c r="O416" s="16">
        <v>0.1875</v>
      </c>
      <c r="P416" s="16"/>
      <c r="Q416" s="16">
        <v>0.149709302325581</v>
      </c>
      <c r="R416" s="16"/>
      <c r="S416" s="16">
        <v>0.152477763659466</v>
      </c>
      <c r="T416" s="16"/>
      <c r="U416" s="16">
        <v>0.15920398009950201</v>
      </c>
      <c r="V416" s="16"/>
      <c r="W416" s="16">
        <v>0.146341463414634</v>
      </c>
      <c r="X416" s="16"/>
      <c r="Y416" s="16">
        <v>0.17857142857142899</v>
      </c>
      <c r="Z416" s="16">
        <v>0.102272727272727</v>
      </c>
      <c r="AA416" s="16">
        <v>5.5555555555555601E-2</v>
      </c>
      <c r="AB416" s="16">
        <v>0.11111111111111099</v>
      </c>
      <c r="AC416" s="16"/>
      <c r="AD416" s="16">
        <v>0.232876712328767</v>
      </c>
      <c r="AE416" s="16">
        <v>0.211111111111111</v>
      </c>
      <c r="AF416" s="16">
        <v>0.17346938775510201</v>
      </c>
      <c r="AG416" s="16">
        <v>0.122222222222222</v>
      </c>
      <c r="AH416" s="16">
        <v>9.7560975609756101E-2</v>
      </c>
      <c r="AI416" s="16">
        <v>0.14285714285714299</v>
      </c>
      <c r="AJ416" s="16">
        <v>4.3478260869565202E-2</v>
      </c>
      <c r="AK416" s="16"/>
      <c r="AL416" s="16">
        <v>5.2631578947368397E-2</v>
      </c>
      <c r="AM416" s="16">
        <v>0.14960629921259799</v>
      </c>
      <c r="AN416" s="16">
        <v>0.180995475113122</v>
      </c>
      <c r="AO416" s="16">
        <v>0.17985611510791399</v>
      </c>
      <c r="AP416" s="16">
        <v>0.21052631578947401</v>
      </c>
      <c r="AQ416" s="16">
        <v>0.12</v>
      </c>
      <c r="AR416" s="16">
        <v>0</v>
      </c>
      <c r="AS416" s="16">
        <v>0.133333333333333</v>
      </c>
      <c r="AT416" s="16">
        <v>7.2289156626505993E-2</v>
      </c>
      <c r="AU416" s="16">
        <v>0.230769230769231</v>
      </c>
      <c r="AV416" s="16">
        <v>0.15151515151515199</v>
      </c>
      <c r="AW416" s="16">
        <v>9.3023255813953501E-2</v>
      </c>
    </row>
    <row r="417" spans="2:49" x14ac:dyDescent="0.35">
      <c r="B417" t="s">
        <v>418</v>
      </c>
      <c r="C417" s="16">
        <v>9.1020910209102093E-2</v>
      </c>
      <c r="D417" s="16">
        <v>0.134146341463415</v>
      </c>
      <c r="E417" s="16">
        <v>0.104477611940299</v>
      </c>
      <c r="F417" s="16">
        <v>0.126050420168067</v>
      </c>
      <c r="G417" s="16">
        <v>6.6666666666666693E-2</v>
      </c>
      <c r="H417" s="16">
        <v>7.69230769230769E-2</v>
      </c>
      <c r="I417" s="16">
        <v>7.5757575757575801E-2</v>
      </c>
      <c r="J417" s="16">
        <v>4.91803278688525E-2</v>
      </c>
      <c r="K417" s="16">
        <v>0.128205128205128</v>
      </c>
      <c r="L417" s="16">
        <v>6.25E-2</v>
      </c>
      <c r="M417" s="16">
        <v>8.4507042253521097E-2</v>
      </c>
      <c r="N417" s="16">
        <v>3.03030303030303E-2</v>
      </c>
      <c r="O417" s="16">
        <v>6.25E-2</v>
      </c>
      <c r="P417" s="16"/>
      <c r="Q417" s="16">
        <v>8.8662790697674396E-2</v>
      </c>
      <c r="R417" s="16"/>
      <c r="S417" s="16">
        <v>8.7674714104193099E-2</v>
      </c>
      <c r="T417" s="16"/>
      <c r="U417" s="16">
        <v>9.6185737976782801E-2</v>
      </c>
      <c r="V417" s="16"/>
      <c r="W417" s="16">
        <v>9.7560975609756101E-2</v>
      </c>
      <c r="X417" s="16"/>
      <c r="Y417" s="16">
        <v>7.3412698412698402E-2</v>
      </c>
      <c r="Z417" s="16">
        <v>0.12878787878787901</v>
      </c>
      <c r="AA417" s="16">
        <v>2.7777777777777801E-2</v>
      </c>
      <c r="AB417" s="16">
        <v>0.22222222222222199</v>
      </c>
      <c r="AC417" s="16"/>
      <c r="AD417" s="16">
        <v>8.2191780821917804E-2</v>
      </c>
      <c r="AE417" s="16">
        <v>0.122222222222222</v>
      </c>
      <c r="AF417" s="16">
        <v>0.102040816326531</v>
      </c>
      <c r="AG417" s="16">
        <v>7.7777777777777807E-2</v>
      </c>
      <c r="AH417" s="16">
        <v>4.8780487804878099E-2</v>
      </c>
      <c r="AI417" s="16">
        <v>8.3333333333333301E-2</v>
      </c>
      <c r="AJ417" s="16">
        <v>0.15217391304347799</v>
      </c>
      <c r="AK417" s="16"/>
      <c r="AL417" s="16">
        <v>8.7719298245614002E-2</v>
      </c>
      <c r="AM417" s="16">
        <v>0.102362204724409</v>
      </c>
      <c r="AN417" s="16">
        <v>7.69230769230769E-2</v>
      </c>
      <c r="AO417" s="16">
        <v>0.13669064748201401</v>
      </c>
      <c r="AP417" s="16">
        <v>5.2631578947368397E-2</v>
      </c>
      <c r="AQ417" s="16">
        <v>0.04</v>
      </c>
      <c r="AR417" s="16">
        <v>0.5</v>
      </c>
      <c r="AS417" s="16">
        <v>6.6666666666666693E-2</v>
      </c>
      <c r="AT417" s="16">
        <v>3.6144578313252997E-2</v>
      </c>
      <c r="AU417" s="16">
        <v>7.69230769230769E-2</v>
      </c>
      <c r="AV417" s="16">
        <v>3.03030303030303E-2</v>
      </c>
      <c r="AW417" s="16">
        <v>0.209302325581395</v>
      </c>
    </row>
    <row r="418" spans="2:49" x14ac:dyDescent="0.35">
      <c r="B418" t="s">
        <v>419</v>
      </c>
      <c r="C418" s="16">
        <v>0.15375153751537499</v>
      </c>
      <c r="D418" s="16">
        <v>0.134146341463415</v>
      </c>
      <c r="E418" s="16">
        <v>0.14179104477611901</v>
      </c>
      <c r="F418" s="16">
        <v>0.17647058823529399</v>
      </c>
      <c r="G418" s="16">
        <v>0.25</v>
      </c>
      <c r="H418" s="16">
        <v>5.7692307692307702E-2</v>
      </c>
      <c r="I418" s="16">
        <v>0.13636363636363599</v>
      </c>
      <c r="J418" s="16">
        <v>0.213114754098361</v>
      </c>
      <c r="K418" s="16">
        <v>5.1282051282051301E-2</v>
      </c>
      <c r="L418" s="16">
        <v>8.7499999999999994E-2</v>
      </c>
      <c r="M418" s="16">
        <v>0.183098591549296</v>
      </c>
      <c r="N418" s="16">
        <v>0.24242424242424199</v>
      </c>
      <c r="O418" s="16">
        <v>0.25</v>
      </c>
      <c r="P418" s="16"/>
      <c r="Q418" s="16">
        <v>0.15988372093023301</v>
      </c>
      <c r="R418" s="16"/>
      <c r="S418" s="16">
        <v>0.157560355781449</v>
      </c>
      <c r="T418" s="16"/>
      <c r="U418" s="16">
        <v>0.16086235489220599</v>
      </c>
      <c r="V418" s="16"/>
      <c r="W418" s="16">
        <v>0.18699186991869901</v>
      </c>
      <c r="X418" s="16"/>
      <c r="Y418" s="16">
        <v>0.168650793650794</v>
      </c>
      <c r="Z418" s="16">
        <v>0.125</v>
      </c>
      <c r="AA418" s="16">
        <v>0.194444444444444</v>
      </c>
      <c r="AB418" s="16">
        <v>0</v>
      </c>
      <c r="AC418" s="16"/>
      <c r="AD418" s="16">
        <v>0.164383561643836</v>
      </c>
      <c r="AE418" s="16">
        <v>0.211111111111111</v>
      </c>
      <c r="AF418" s="16">
        <v>0.183673469387755</v>
      </c>
      <c r="AG418" s="16">
        <v>0.11111111111111099</v>
      </c>
      <c r="AH418" s="16">
        <v>0.17073170731707299</v>
      </c>
      <c r="AI418" s="16">
        <v>0.13095238095238099</v>
      </c>
      <c r="AJ418" s="16">
        <v>0.13043478260869601</v>
      </c>
      <c r="AK418" s="16"/>
      <c r="AL418" s="16">
        <v>0.140350877192982</v>
      </c>
      <c r="AM418" s="16">
        <v>0.28346456692913402</v>
      </c>
      <c r="AN418" s="16">
        <v>0.104072398190045</v>
      </c>
      <c r="AO418" s="16">
        <v>0.17985611510791399</v>
      </c>
      <c r="AP418" s="16">
        <v>0.21052631578947401</v>
      </c>
      <c r="AQ418" s="16">
        <v>0.08</v>
      </c>
      <c r="AR418" s="16">
        <v>0</v>
      </c>
      <c r="AS418" s="16">
        <v>0.266666666666667</v>
      </c>
      <c r="AT418" s="16">
        <v>0.14457831325301199</v>
      </c>
      <c r="AU418" s="16">
        <v>0.15384615384615399</v>
      </c>
      <c r="AV418" s="16">
        <v>3.03030303030303E-2</v>
      </c>
      <c r="AW418" s="16">
        <v>0.13953488372093001</v>
      </c>
    </row>
    <row r="419" spans="2:49" x14ac:dyDescent="0.35">
      <c r="B419" t="s">
        <v>420</v>
      </c>
      <c r="C419" s="16">
        <v>0.31980319803197998</v>
      </c>
      <c r="D419" s="16">
        <v>0.39024390243902402</v>
      </c>
      <c r="E419" s="16">
        <v>0.34328358208955201</v>
      </c>
      <c r="F419" s="16">
        <v>0.310924369747899</v>
      </c>
      <c r="G419" s="16">
        <v>0.28333333333333299</v>
      </c>
      <c r="H419" s="16">
        <v>0.34615384615384598</v>
      </c>
      <c r="I419" s="16">
        <v>0.36363636363636398</v>
      </c>
      <c r="J419" s="16">
        <v>0.34426229508196698</v>
      </c>
      <c r="K419" s="16">
        <v>0.20512820512820501</v>
      </c>
      <c r="L419" s="16">
        <v>0.33750000000000002</v>
      </c>
      <c r="M419" s="16">
        <v>0.22535211267605601</v>
      </c>
      <c r="N419" s="16">
        <v>0.30303030303030298</v>
      </c>
      <c r="O419" s="16">
        <v>0.25</v>
      </c>
      <c r="P419" s="16"/>
      <c r="Q419" s="16">
        <v>0.32703488372092998</v>
      </c>
      <c r="R419" s="16"/>
      <c r="S419" s="16">
        <v>0.31766200762388802</v>
      </c>
      <c r="T419" s="16"/>
      <c r="U419" s="16">
        <v>0.328358208955224</v>
      </c>
      <c r="V419" s="16"/>
      <c r="W419" s="16">
        <v>0.30081300813008099</v>
      </c>
      <c r="X419" s="16"/>
      <c r="Y419" s="16">
        <v>0.28174603174603202</v>
      </c>
      <c r="Z419" s="16">
        <v>0.39015151515151503</v>
      </c>
      <c r="AA419" s="16">
        <v>0.36111111111111099</v>
      </c>
      <c r="AB419" s="16">
        <v>0.22222222222222199</v>
      </c>
      <c r="AC419" s="16"/>
      <c r="AD419" s="16">
        <v>0.27397260273972601</v>
      </c>
      <c r="AE419" s="16">
        <v>0.28888888888888897</v>
      </c>
      <c r="AF419" s="16">
        <v>0.27551020408163301</v>
      </c>
      <c r="AG419" s="16">
        <v>0.29444444444444401</v>
      </c>
      <c r="AH419" s="16">
        <v>0.40650406504065001</v>
      </c>
      <c r="AI419" s="16">
        <v>0.39285714285714302</v>
      </c>
      <c r="AJ419" s="16">
        <v>0.33695652173912999</v>
      </c>
      <c r="AK419" s="16"/>
      <c r="AL419" s="16">
        <v>0.29824561403508798</v>
      </c>
      <c r="AM419" s="16">
        <v>0.33070866141732302</v>
      </c>
      <c r="AN419" s="16">
        <v>0.31221719457013603</v>
      </c>
      <c r="AO419" s="16">
        <v>0.30215827338129497</v>
      </c>
      <c r="AP419" s="16">
        <v>0.42105263157894701</v>
      </c>
      <c r="AQ419" s="16">
        <v>0.42</v>
      </c>
      <c r="AR419" s="16">
        <v>0.5</v>
      </c>
      <c r="AS419" s="16">
        <v>0.46666666666666701</v>
      </c>
      <c r="AT419" s="16">
        <v>0.34939759036144602</v>
      </c>
      <c r="AU419" s="16">
        <v>0.230769230769231</v>
      </c>
      <c r="AV419" s="16">
        <v>0.24242424242424199</v>
      </c>
      <c r="AW419" s="16">
        <v>0.25581395348837199</v>
      </c>
    </row>
    <row r="420" spans="2:49" x14ac:dyDescent="0.35">
      <c r="B420" t="s">
        <v>421</v>
      </c>
      <c r="C420" s="16">
        <v>0.287822878228782</v>
      </c>
      <c r="D420" s="16">
        <v>0.15853658536585399</v>
      </c>
      <c r="E420" s="16">
        <v>0.26119402985074602</v>
      </c>
      <c r="F420" s="16">
        <v>0.29411764705882398</v>
      </c>
      <c r="G420" s="16">
        <v>0.25</v>
      </c>
      <c r="H420" s="16">
        <v>0.36538461538461497</v>
      </c>
      <c r="I420" s="16">
        <v>0.31818181818181801</v>
      </c>
      <c r="J420" s="16">
        <v>0.26229508196721302</v>
      </c>
      <c r="K420" s="16">
        <v>0.46153846153846201</v>
      </c>
      <c r="L420" s="16">
        <v>0.33750000000000002</v>
      </c>
      <c r="M420" s="16">
        <v>0.323943661971831</v>
      </c>
      <c r="N420" s="16">
        <v>0.24242424242424199</v>
      </c>
      <c r="O420" s="16">
        <v>0.25</v>
      </c>
      <c r="P420" s="16"/>
      <c r="Q420" s="16">
        <v>0.274709302325581</v>
      </c>
      <c r="R420" s="16"/>
      <c r="S420" s="16">
        <v>0.28462515883100398</v>
      </c>
      <c r="T420" s="16"/>
      <c r="U420" s="16">
        <v>0.25538971807628502</v>
      </c>
      <c r="V420" s="16"/>
      <c r="W420" s="16">
        <v>0.26829268292682901</v>
      </c>
      <c r="X420" s="16"/>
      <c r="Y420" s="16">
        <v>0.297619047619048</v>
      </c>
      <c r="Z420" s="16">
        <v>0.25378787878787901</v>
      </c>
      <c r="AA420" s="16">
        <v>0.36111111111111099</v>
      </c>
      <c r="AB420" s="16">
        <v>0.44444444444444398</v>
      </c>
      <c r="AC420" s="16"/>
      <c r="AD420" s="16">
        <v>0.24657534246575299</v>
      </c>
      <c r="AE420" s="16">
        <v>0.16666666666666699</v>
      </c>
      <c r="AF420" s="16">
        <v>0.26530612244898</v>
      </c>
      <c r="AG420" s="16">
        <v>0.39444444444444399</v>
      </c>
      <c r="AH420" s="16">
        <v>0.276422764227642</v>
      </c>
      <c r="AI420" s="16">
        <v>0.25</v>
      </c>
      <c r="AJ420" s="16">
        <v>0.33695652173912999</v>
      </c>
      <c r="AK420" s="16"/>
      <c r="AL420" s="16">
        <v>0.42105263157894701</v>
      </c>
      <c r="AM420" s="16">
        <v>0.133858267716535</v>
      </c>
      <c r="AN420" s="16">
        <v>0.32579185520361997</v>
      </c>
      <c r="AO420" s="16">
        <v>0.201438848920863</v>
      </c>
      <c r="AP420" s="16">
        <v>0.105263157894737</v>
      </c>
      <c r="AQ420" s="16">
        <v>0.34</v>
      </c>
      <c r="AR420" s="16">
        <v>0</v>
      </c>
      <c r="AS420" s="16">
        <v>6.6666666666666693E-2</v>
      </c>
      <c r="AT420" s="16">
        <v>0.39759036144578302</v>
      </c>
      <c r="AU420" s="16">
        <v>0.30769230769230799</v>
      </c>
      <c r="AV420" s="16">
        <v>0.54545454545454497</v>
      </c>
      <c r="AW420" s="16">
        <v>0.30232558139534899</v>
      </c>
    </row>
    <row r="421" spans="2:49" x14ac:dyDescent="0.35">
      <c r="B421" t="s">
        <v>422</v>
      </c>
      <c r="C421" s="16">
        <v>0.85239852398523996</v>
      </c>
      <c r="D421" s="16">
        <v>0.81707317073170704</v>
      </c>
      <c r="E421" s="16">
        <v>0.85074626865671599</v>
      </c>
      <c r="F421" s="16">
        <v>0.90756302521008403</v>
      </c>
      <c r="G421" s="16">
        <v>0.85</v>
      </c>
      <c r="H421" s="16">
        <v>0.84615384615384603</v>
      </c>
      <c r="I421" s="16">
        <v>0.89393939393939403</v>
      </c>
      <c r="J421" s="16">
        <v>0.86885245901639396</v>
      </c>
      <c r="K421" s="16">
        <v>0.84615384615384603</v>
      </c>
      <c r="L421" s="16">
        <v>0.82499999999999996</v>
      </c>
      <c r="M421" s="16">
        <v>0.81690140845070403</v>
      </c>
      <c r="N421" s="16">
        <v>0.81818181818181801</v>
      </c>
      <c r="O421" s="16">
        <v>0.8125</v>
      </c>
      <c r="P421" s="16"/>
      <c r="Q421" s="16">
        <v>0.850290697674419</v>
      </c>
      <c r="R421" s="16"/>
      <c r="S421" s="16">
        <v>0.84752223634053403</v>
      </c>
      <c r="T421" s="16"/>
      <c r="U421" s="16">
        <v>0.84079601990049802</v>
      </c>
      <c r="V421" s="16"/>
      <c r="W421" s="16">
        <v>0.85365853658536595</v>
      </c>
      <c r="X421" s="16"/>
      <c r="Y421" s="16">
        <v>0.82142857142857095</v>
      </c>
      <c r="Z421" s="16">
        <v>0.89772727272727304</v>
      </c>
      <c r="AA421" s="16">
        <v>0.94444444444444398</v>
      </c>
      <c r="AB421" s="16">
        <v>0.88888888888888895</v>
      </c>
      <c r="AC421" s="16"/>
      <c r="AD421" s="16">
        <v>0.76712328767123295</v>
      </c>
      <c r="AE421" s="16">
        <v>0.78888888888888897</v>
      </c>
      <c r="AF421" s="16">
        <v>0.82653061224489799</v>
      </c>
      <c r="AG421" s="16">
        <v>0.87777777777777799</v>
      </c>
      <c r="AH421" s="16">
        <v>0.90243902439024404</v>
      </c>
      <c r="AI421" s="16">
        <v>0.85714285714285698</v>
      </c>
      <c r="AJ421" s="16">
        <v>0.95652173913043503</v>
      </c>
      <c r="AK421" s="16"/>
      <c r="AL421" s="16">
        <v>0.94736842105263197</v>
      </c>
      <c r="AM421" s="16">
        <v>0.85039370078740195</v>
      </c>
      <c r="AN421" s="16">
        <v>0.81900452488687803</v>
      </c>
      <c r="AO421" s="16">
        <v>0.82014388489208601</v>
      </c>
      <c r="AP421" s="16">
        <v>0.78947368421052599</v>
      </c>
      <c r="AQ421" s="16">
        <v>0.88</v>
      </c>
      <c r="AR421" s="16">
        <v>1</v>
      </c>
      <c r="AS421" s="16">
        <v>0.86666666666666703</v>
      </c>
      <c r="AT421" s="16">
        <v>0.92771084337349397</v>
      </c>
      <c r="AU421" s="16">
        <v>0.76923076923076905</v>
      </c>
      <c r="AV421" s="16">
        <v>0.84848484848484795</v>
      </c>
      <c r="AW421" s="16">
        <v>0.90697674418604601</v>
      </c>
    </row>
    <row r="422" spans="2:49" x14ac:dyDescent="0.35">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row>
    <row r="423" spans="2:49" x14ac:dyDescent="0.35">
      <c r="B423" s="6" t="s">
        <v>435</v>
      </c>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row>
    <row r="424" spans="2:49" x14ac:dyDescent="0.35">
      <c r="B424" s="25" t="s">
        <v>65</v>
      </c>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row>
    <row r="425" spans="2:49" x14ac:dyDescent="0.35">
      <c r="B425" t="s">
        <v>424</v>
      </c>
      <c r="C425" s="16">
        <v>0.99015990159901601</v>
      </c>
      <c r="D425" s="16">
        <v>0.98780487804878003</v>
      </c>
      <c r="E425" s="16">
        <v>0.99253731343283602</v>
      </c>
      <c r="F425" s="16">
        <v>0.97478991596638698</v>
      </c>
      <c r="G425" s="16">
        <v>1</v>
      </c>
      <c r="H425" s="16">
        <v>0.96153846153846201</v>
      </c>
      <c r="I425" s="16">
        <v>1</v>
      </c>
      <c r="J425" s="16">
        <v>1</v>
      </c>
      <c r="K425" s="16">
        <v>1</v>
      </c>
      <c r="L425" s="16">
        <v>1</v>
      </c>
      <c r="M425" s="16">
        <v>0.98591549295774605</v>
      </c>
      <c r="N425" s="16">
        <v>1</v>
      </c>
      <c r="O425" s="16">
        <v>1</v>
      </c>
      <c r="P425" s="16"/>
      <c r="Q425" s="16">
        <v>0.98982558139534904</v>
      </c>
      <c r="R425" s="16"/>
      <c r="S425" s="16">
        <v>0.98983481575603605</v>
      </c>
      <c r="T425" s="16"/>
      <c r="U425" s="16">
        <v>0.988391376451078</v>
      </c>
      <c r="V425" s="16"/>
      <c r="W425" s="16">
        <v>1</v>
      </c>
      <c r="X425" s="16"/>
      <c r="Y425" s="16">
        <v>0.99206349206349198</v>
      </c>
      <c r="Z425" s="16">
        <v>0.98863636363636398</v>
      </c>
      <c r="AA425" s="16">
        <v>0.97222222222222199</v>
      </c>
      <c r="AB425" s="16">
        <v>1</v>
      </c>
      <c r="AC425" s="16"/>
      <c r="AD425" s="16">
        <v>0.99315068493150704</v>
      </c>
      <c r="AE425" s="16">
        <v>0.96666666666666701</v>
      </c>
      <c r="AF425" s="16">
        <v>1</v>
      </c>
      <c r="AG425" s="16">
        <v>0.99444444444444402</v>
      </c>
      <c r="AH425" s="16">
        <v>0.99186991869918695</v>
      </c>
      <c r="AI425" s="16">
        <v>0.98809523809523803</v>
      </c>
      <c r="AJ425" s="16">
        <v>0.98913043478260898</v>
      </c>
      <c r="AK425" s="16"/>
      <c r="AL425" s="16">
        <v>1</v>
      </c>
      <c r="AM425" s="16">
        <v>0.98425196850393704</v>
      </c>
      <c r="AN425" s="16">
        <v>0.98190045248868796</v>
      </c>
      <c r="AO425" s="16">
        <v>1</v>
      </c>
      <c r="AP425" s="16">
        <v>0.94736842105263197</v>
      </c>
      <c r="AQ425" s="16">
        <v>1</v>
      </c>
      <c r="AR425" s="16">
        <v>1</v>
      </c>
      <c r="AS425" s="16">
        <v>1</v>
      </c>
      <c r="AT425" s="16">
        <v>1</v>
      </c>
      <c r="AU425" s="16">
        <v>1</v>
      </c>
      <c r="AV425" s="16">
        <v>1</v>
      </c>
      <c r="AW425" s="16">
        <v>0.97674418604651203</v>
      </c>
    </row>
    <row r="426" spans="2:49" x14ac:dyDescent="0.35">
      <c r="B426" t="s">
        <v>425</v>
      </c>
      <c r="C426" s="16">
        <v>0.25338253382533799</v>
      </c>
      <c r="D426" s="16">
        <v>0.32926829268292701</v>
      </c>
      <c r="E426" s="16">
        <v>0.29850746268656703</v>
      </c>
      <c r="F426" s="16">
        <v>0.218487394957983</v>
      </c>
      <c r="G426" s="16">
        <v>0.38333333333333303</v>
      </c>
      <c r="H426" s="16">
        <v>0.134615384615385</v>
      </c>
      <c r="I426" s="16">
        <v>0.16666666666666699</v>
      </c>
      <c r="J426" s="16">
        <v>0.213114754098361</v>
      </c>
      <c r="K426" s="16">
        <v>0.33333333333333298</v>
      </c>
      <c r="L426" s="16">
        <v>0.23749999999999999</v>
      </c>
      <c r="M426" s="16">
        <v>0.21126760563380301</v>
      </c>
      <c r="N426" s="16">
        <v>0.24242424242424199</v>
      </c>
      <c r="O426" s="16">
        <v>0.25</v>
      </c>
      <c r="P426" s="16"/>
      <c r="Q426" s="16">
        <v>0.25436046511627902</v>
      </c>
      <c r="R426" s="16"/>
      <c r="S426" s="16">
        <v>0.249047013977128</v>
      </c>
      <c r="T426" s="16"/>
      <c r="U426" s="16">
        <v>0.26533996683250399</v>
      </c>
      <c r="V426" s="16"/>
      <c r="W426" s="16">
        <v>0.292682926829268</v>
      </c>
      <c r="X426" s="16"/>
      <c r="Y426" s="16">
        <v>0.26785714285714302</v>
      </c>
      <c r="Z426" s="16">
        <v>0.24242424242424199</v>
      </c>
      <c r="AA426" s="16">
        <v>0.16666666666666699</v>
      </c>
      <c r="AB426" s="16">
        <v>0.11111111111111099</v>
      </c>
      <c r="AC426" s="16"/>
      <c r="AD426" s="16">
        <v>0.21232876712328799</v>
      </c>
      <c r="AE426" s="16">
        <v>0.35555555555555601</v>
      </c>
      <c r="AF426" s="16">
        <v>0.26530612244898</v>
      </c>
      <c r="AG426" s="16">
        <v>0.227777777777778</v>
      </c>
      <c r="AH426" s="16">
        <v>0.18699186991869901</v>
      </c>
      <c r="AI426" s="16">
        <v>0.33333333333333298</v>
      </c>
      <c r="AJ426" s="16">
        <v>0.27173913043478298</v>
      </c>
      <c r="AK426" s="16"/>
      <c r="AL426" s="16">
        <v>0.157894736842105</v>
      </c>
      <c r="AM426" s="16">
        <v>0.33858267716535401</v>
      </c>
      <c r="AN426" s="16">
        <v>0.230769230769231</v>
      </c>
      <c r="AO426" s="16">
        <v>0.35251798561151099</v>
      </c>
      <c r="AP426" s="16">
        <v>0.21052631578947401</v>
      </c>
      <c r="AQ426" s="16">
        <v>0.14000000000000001</v>
      </c>
      <c r="AR426" s="16">
        <v>0.5</v>
      </c>
      <c r="AS426" s="16">
        <v>0.2</v>
      </c>
      <c r="AT426" s="16">
        <v>0.16867469879518099</v>
      </c>
      <c r="AU426" s="16">
        <v>0.15384615384615399</v>
      </c>
      <c r="AV426" s="16">
        <v>0.15151515151515199</v>
      </c>
      <c r="AW426" s="16">
        <v>0.39534883720930197</v>
      </c>
    </row>
    <row r="427" spans="2:49" x14ac:dyDescent="0.35">
      <c r="B427" t="s">
        <v>426</v>
      </c>
      <c r="C427" s="16">
        <v>0.12546125461254601</v>
      </c>
      <c r="D427" s="16">
        <v>0.219512195121951</v>
      </c>
      <c r="E427" s="16">
        <v>0.134328358208955</v>
      </c>
      <c r="F427" s="16">
        <v>0.19327731092437</v>
      </c>
      <c r="G427" s="16">
        <v>0.133333333333333</v>
      </c>
      <c r="H427" s="16">
        <v>5.7692307692307702E-2</v>
      </c>
      <c r="I427" s="16">
        <v>9.0909090909090898E-2</v>
      </c>
      <c r="J427" s="16">
        <v>0.114754098360656</v>
      </c>
      <c r="K427" s="16">
        <v>5.1282051282051301E-2</v>
      </c>
      <c r="L427" s="16">
        <v>3.7499999999999999E-2</v>
      </c>
      <c r="M427" s="16">
        <v>9.85915492957746E-2</v>
      </c>
      <c r="N427" s="16">
        <v>0.15151515151515199</v>
      </c>
      <c r="O427" s="16">
        <v>0.125</v>
      </c>
      <c r="P427" s="16"/>
      <c r="Q427" s="16">
        <v>0.126453488372093</v>
      </c>
      <c r="R427" s="16"/>
      <c r="S427" s="16">
        <v>0.124523506988564</v>
      </c>
      <c r="T427" s="16"/>
      <c r="U427" s="16">
        <v>0.13598673300165801</v>
      </c>
      <c r="V427" s="16"/>
      <c r="W427" s="16">
        <v>0.113821138211382</v>
      </c>
      <c r="X427" s="16"/>
      <c r="Y427" s="16">
        <v>0.103174603174603</v>
      </c>
      <c r="Z427" s="16">
        <v>0.15909090909090901</v>
      </c>
      <c r="AA427" s="16">
        <v>0.22222222222222199</v>
      </c>
      <c r="AB427" s="16">
        <v>0</v>
      </c>
      <c r="AC427" s="16"/>
      <c r="AD427" s="16">
        <v>0.10958904109589</v>
      </c>
      <c r="AE427" s="16">
        <v>8.8888888888888906E-2</v>
      </c>
      <c r="AF427" s="16">
        <v>0.15306122448979601</v>
      </c>
      <c r="AG427" s="16">
        <v>7.2222222222222202E-2</v>
      </c>
      <c r="AH427" s="16">
        <v>0.105691056910569</v>
      </c>
      <c r="AI427" s="16">
        <v>0.238095238095238</v>
      </c>
      <c r="AJ427" s="16">
        <v>0.184782608695652</v>
      </c>
      <c r="AK427" s="16"/>
      <c r="AL427" s="16">
        <v>0.12280701754386</v>
      </c>
      <c r="AM427" s="16">
        <v>0.16535433070866101</v>
      </c>
      <c r="AN427" s="16">
        <v>9.9547511312217202E-2</v>
      </c>
      <c r="AO427" s="16">
        <v>0.15827338129496399</v>
      </c>
      <c r="AP427" s="16">
        <v>0.21052631578947401</v>
      </c>
      <c r="AQ427" s="16">
        <v>0.18</v>
      </c>
      <c r="AR427" s="16">
        <v>0</v>
      </c>
      <c r="AS427" s="16">
        <v>6.6666666666666693E-2</v>
      </c>
      <c r="AT427" s="16">
        <v>7.2289156626505993E-2</v>
      </c>
      <c r="AU427" s="16">
        <v>7.69230769230769E-2</v>
      </c>
      <c r="AV427" s="16">
        <v>3.03030303030303E-2</v>
      </c>
      <c r="AW427" s="16">
        <v>0.186046511627907</v>
      </c>
    </row>
    <row r="428" spans="2:49" x14ac:dyDescent="0.35">
      <c r="B428" t="s">
        <v>427</v>
      </c>
      <c r="C428" s="16">
        <v>7.1340713407134104E-2</v>
      </c>
      <c r="D428" s="16">
        <v>8.5365853658536606E-2</v>
      </c>
      <c r="E428" s="16">
        <v>7.4626865671641798E-2</v>
      </c>
      <c r="F428" s="16">
        <v>6.7226890756302504E-2</v>
      </c>
      <c r="G428" s="16">
        <v>6.6666666666666693E-2</v>
      </c>
      <c r="H428" s="16">
        <v>9.6153846153846201E-2</v>
      </c>
      <c r="I428" s="16">
        <v>9.0909090909090898E-2</v>
      </c>
      <c r="J428" s="16">
        <v>8.1967213114754106E-2</v>
      </c>
      <c r="K428" s="16">
        <v>0.102564102564103</v>
      </c>
      <c r="L428" s="16">
        <v>2.5000000000000001E-2</v>
      </c>
      <c r="M428" s="16">
        <v>5.63380281690141E-2</v>
      </c>
      <c r="N428" s="16">
        <v>0</v>
      </c>
      <c r="O428" s="16">
        <v>0.1875</v>
      </c>
      <c r="P428" s="16"/>
      <c r="Q428" s="16">
        <v>6.6860465116279105E-2</v>
      </c>
      <c r="R428" s="16"/>
      <c r="S428" s="16">
        <v>7.3697585768742094E-2</v>
      </c>
      <c r="T428" s="16"/>
      <c r="U428" s="16">
        <v>6.9651741293532299E-2</v>
      </c>
      <c r="V428" s="16"/>
      <c r="W428" s="16">
        <v>8.9430894308943104E-2</v>
      </c>
      <c r="X428" s="16"/>
      <c r="Y428" s="16">
        <v>6.5476190476190493E-2</v>
      </c>
      <c r="Z428" s="16">
        <v>9.0909090909090898E-2</v>
      </c>
      <c r="AA428" s="16">
        <v>2.7777777777777801E-2</v>
      </c>
      <c r="AB428" s="16">
        <v>0</v>
      </c>
      <c r="AC428" s="16"/>
      <c r="AD428" s="16">
        <v>5.4794520547945202E-2</v>
      </c>
      <c r="AE428" s="16">
        <v>6.6666666666666693E-2</v>
      </c>
      <c r="AF428" s="16">
        <v>2.04081632653061E-2</v>
      </c>
      <c r="AG428" s="16">
        <v>0.116666666666667</v>
      </c>
      <c r="AH428" s="16">
        <v>9.7560975609756101E-2</v>
      </c>
      <c r="AI428" s="16">
        <v>8.3333333333333301E-2</v>
      </c>
      <c r="AJ428" s="16">
        <v>2.1739130434782601E-2</v>
      </c>
      <c r="AK428" s="16"/>
      <c r="AL428" s="16">
        <v>8.7719298245614002E-2</v>
      </c>
      <c r="AM428" s="16">
        <v>0.102362204724409</v>
      </c>
      <c r="AN428" s="16">
        <v>5.8823529411764698E-2</v>
      </c>
      <c r="AO428" s="16">
        <v>5.7553956834532398E-2</v>
      </c>
      <c r="AP428" s="16">
        <v>0.105263157894737</v>
      </c>
      <c r="AQ428" s="16">
        <v>0.06</v>
      </c>
      <c r="AR428" s="16">
        <v>0</v>
      </c>
      <c r="AS428" s="16">
        <v>0</v>
      </c>
      <c r="AT428" s="16">
        <v>6.02409638554217E-2</v>
      </c>
      <c r="AU428" s="16">
        <v>7.69230769230769E-2</v>
      </c>
      <c r="AV428" s="16">
        <v>0.15151515151515199</v>
      </c>
      <c r="AW428" s="16">
        <v>6.9767441860465101E-2</v>
      </c>
    </row>
    <row r="429" spans="2:49" x14ac:dyDescent="0.35">
      <c r="B429" t="s">
        <v>428</v>
      </c>
      <c r="C429" s="16">
        <v>4.5510455104550998E-2</v>
      </c>
      <c r="D429" s="16">
        <v>8.5365853658536606E-2</v>
      </c>
      <c r="E429" s="16">
        <v>5.22388059701493E-2</v>
      </c>
      <c r="F429" s="16">
        <v>2.5210084033613401E-2</v>
      </c>
      <c r="G429" s="16">
        <v>3.3333333333333298E-2</v>
      </c>
      <c r="H429" s="16">
        <v>5.7692307692307702E-2</v>
      </c>
      <c r="I429" s="16">
        <v>0</v>
      </c>
      <c r="J429" s="16">
        <v>3.2786885245901599E-2</v>
      </c>
      <c r="K429" s="16">
        <v>7.69230769230769E-2</v>
      </c>
      <c r="L429" s="16">
        <v>7.4999999999999997E-2</v>
      </c>
      <c r="M429" s="16">
        <v>2.8169014084507001E-2</v>
      </c>
      <c r="N429" s="16">
        <v>3.03030303030303E-2</v>
      </c>
      <c r="O429" s="16">
        <v>6.25E-2</v>
      </c>
      <c r="P429" s="16"/>
      <c r="Q429" s="16">
        <v>4.2151162790697701E-2</v>
      </c>
      <c r="R429" s="16"/>
      <c r="S429" s="16">
        <v>4.3202033036848803E-2</v>
      </c>
      <c r="T429" s="16"/>
      <c r="U429" s="16">
        <v>4.6434494195688202E-2</v>
      </c>
      <c r="V429" s="16"/>
      <c r="W429" s="16">
        <v>3.2520325203252001E-2</v>
      </c>
      <c r="X429" s="16"/>
      <c r="Y429" s="16">
        <v>3.5714285714285698E-2</v>
      </c>
      <c r="Z429" s="16">
        <v>5.3030303030302997E-2</v>
      </c>
      <c r="AA429" s="16">
        <v>0.13888888888888901</v>
      </c>
      <c r="AB429" s="16">
        <v>0</v>
      </c>
      <c r="AC429" s="16"/>
      <c r="AD429" s="16">
        <v>4.7945205479452101E-2</v>
      </c>
      <c r="AE429" s="16">
        <v>3.3333333333333298E-2</v>
      </c>
      <c r="AF429" s="16">
        <v>3.06122448979592E-2</v>
      </c>
      <c r="AG429" s="16">
        <v>2.7777777777777801E-2</v>
      </c>
      <c r="AH429" s="16">
        <v>4.8780487804878099E-2</v>
      </c>
      <c r="AI429" s="16">
        <v>9.5238095238095205E-2</v>
      </c>
      <c r="AJ429" s="16">
        <v>5.4347826086956499E-2</v>
      </c>
      <c r="AK429" s="16"/>
      <c r="AL429" s="16">
        <v>1.7543859649122799E-2</v>
      </c>
      <c r="AM429" s="16">
        <v>3.1496062992125998E-2</v>
      </c>
      <c r="AN429" s="16">
        <v>5.4298642533936702E-2</v>
      </c>
      <c r="AO429" s="16">
        <v>5.0359712230215799E-2</v>
      </c>
      <c r="AP429" s="16">
        <v>0.105263157894737</v>
      </c>
      <c r="AQ429" s="16">
        <v>0.02</v>
      </c>
      <c r="AR429" s="16">
        <v>0</v>
      </c>
      <c r="AS429" s="16">
        <v>6.6666666666666693E-2</v>
      </c>
      <c r="AT429" s="16">
        <v>1.20481927710843E-2</v>
      </c>
      <c r="AU429" s="16">
        <v>0</v>
      </c>
      <c r="AV429" s="16">
        <v>3.03030303030303E-2</v>
      </c>
      <c r="AW429" s="16">
        <v>0.116279069767442</v>
      </c>
    </row>
    <row r="430" spans="2:49" x14ac:dyDescent="0.35">
      <c r="B430" t="s">
        <v>429</v>
      </c>
      <c r="C430" s="16">
        <v>3.6900369003690002E-2</v>
      </c>
      <c r="D430" s="16">
        <v>3.65853658536585E-2</v>
      </c>
      <c r="E430" s="16">
        <v>5.22388059701493E-2</v>
      </c>
      <c r="F430" s="16">
        <v>4.20168067226891E-2</v>
      </c>
      <c r="G430" s="16">
        <v>1.6666666666666701E-2</v>
      </c>
      <c r="H430" s="16">
        <v>0</v>
      </c>
      <c r="I430" s="16">
        <v>4.5454545454545497E-2</v>
      </c>
      <c r="J430" s="16">
        <v>0</v>
      </c>
      <c r="K430" s="16">
        <v>0</v>
      </c>
      <c r="L430" s="16">
        <v>8.7499999999999994E-2</v>
      </c>
      <c r="M430" s="16">
        <v>2.8169014084507001E-2</v>
      </c>
      <c r="N430" s="16">
        <v>3.03030303030303E-2</v>
      </c>
      <c r="O430" s="16">
        <v>6.25E-2</v>
      </c>
      <c r="P430" s="16"/>
      <c r="Q430" s="16">
        <v>3.3430232558139497E-2</v>
      </c>
      <c r="R430" s="16"/>
      <c r="S430" s="16">
        <v>3.4307496823379899E-2</v>
      </c>
      <c r="T430" s="16"/>
      <c r="U430" s="16">
        <v>3.3167495854062999E-2</v>
      </c>
      <c r="V430" s="16"/>
      <c r="W430" s="16">
        <v>3.2520325203252001E-2</v>
      </c>
      <c r="X430" s="16"/>
      <c r="Y430" s="16">
        <v>2.5793650793650799E-2</v>
      </c>
      <c r="Z430" s="16">
        <v>6.0606060606060601E-2</v>
      </c>
      <c r="AA430" s="16">
        <v>2.7777777777777801E-2</v>
      </c>
      <c r="AB430" s="16">
        <v>0</v>
      </c>
      <c r="AC430" s="16"/>
      <c r="AD430" s="16">
        <v>2.7397260273972601E-2</v>
      </c>
      <c r="AE430" s="16">
        <v>3.3333333333333298E-2</v>
      </c>
      <c r="AF430" s="16">
        <v>2.04081632653061E-2</v>
      </c>
      <c r="AG430" s="16">
        <v>3.3333333333333298E-2</v>
      </c>
      <c r="AH430" s="16">
        <v>2.4390243902439001E-2</v>
      </c>
      <c r="AI430" s="16">
        <v>5.95238095238095E-2</v>
      </c>
      <c r="AJ430" s="16">
        <v>7.6086956521739094E-2</v>
      </c>
      <c r="AK430" s="16"/>
      <c r="AL430" s="16">
        <v>1.7543859649122799E-2</v>
      </c>
      <c r="AM430" s="16">
        <v>4.7244094488188997E-2</v>
      </c>
      <c r="AN430" s="16">
        <v>4.52488687782805E-2</v>
      </c>
      <c r="AO430" s="16">
        <v>2.8776978417266199E-2</v>
      </c>
      <c r="AP430" s="16">
        <v>5.2631578947368397E-2</v>
      </c>
      <c r="AQ430" s="16">
        <v>0</v>
      </c>
      <c r="AR430" s="16">
        <v>0</v>
      </c>
      <c r="AS430" s="16">
        <v>6.6666666666666693E-2</v>
      </c>
      <c r="AT430" s="16">
        <v>2.40963855421687E-2</v>
      </c>
      <c r="AU430" s="16">
        <v>0</v>
      </c>
      <c r="AV430" s="16">
        <v>3.03030303030303E-2</v>
      </c>
      <c r="AW430" s="16">
        <v>9.3023255813953501E-2</v>
      </c>
    </row>
    <row r="431" spans="2:49" x14ac:dyDescent="0.35">
      <c r="B431" t="s">
        <v>430</v>
      </c>
      <c r="C431" s="16">
        <v>3.3210332103321E-2</v>
      </c>
      <c r="D431" s="16">
        <v>4.8780487804878099E-2</v>
      </c>
      <c r="E431" s="16">
        <v>5.9701492537313397E-2</v>
      </c>
      <c r="F431" s="16">
        <v>3.3613445378151301E-2</v>
      </c>
      <c r="G431" s="16">
        <v>0.05</v>
      </c>
      <c r="H431" s="16">
        <v>0</v>
      </c>
      <c r="I431" s="16">
        <v>1.5151515151515201E-2</v>
      </c>
      <c r="J431" s="16">
        <v>1.63934426229508E-2</v>
      </c>
      <c r="K431" s="16">
        <v>2.5641025641025599E-2</v>
      </c>
      <c r="L431" s="16">
        <v>1.2500000000000001E-2</v>
      </c>
      <c r="M431" s="16">
        <v>2.8169014084507001E-2</v>
      </c>
      <c r="N431" s="16">
        <v>6.0606060606060601E-2</v>
      </c>
      <c r="O431" s="16">
        <v>0</v>
      </c>
      <c r="P431" s="16"/>
      <c r="Q431" s="16">
        <v>3.4883720930232599E-2</v>
      </c>
      <c r="R431" s="16"/>
      <c r="S431" s="16">
        <v>3.3036848792884398E-2</v>
      </c>
      <c r="T431" s="16"/>
      <c r="U431" s="16">
        <v>3.8142620232172499E-2</v>
      </c>
      <c r="V431" s="16"/>
      <c r="W431" s="16">
        <v>2.4390243902439001E-2</v>
      </c>
      <c r="X431" s="16"/>
      <c r="Y431" s="16">
        <v>2.7777777777777801E-2</v>
      </c>
      <c r="Z431" s="16">
        <v>4.9242424242424199E-2</v>
      </c>
      <c r="AA431" s="16">
        <v>0</v>
      </c>
      <c r="AB431" s="16">
        <v>0</v>
      </c>
      <c r="AC431" s="16"/>
      <c r="AD431" s="16">
        <v>1.3698630136986301E-2</v>
      </c>
      <c r="AE431" s="16">
        <v>1.1111111111111099E-2</v>
      </c>
      <c r="AF431" s="16">
        <v>3.06122448979592E-2</v>
      </c>
      <c r="AG431" s="16">
        <v>2.7777777777777801E-2</v>
      </c>
      <c r="AH431" s="16">
        <v>2.4390243902439001E-2</v>
      </c>
      <c r="AI431" s="16">
        <v>0.107142857142857</v>
      </c>
      <c r="AJ431" s="16">
        <v>4.3478260869565202E-2</v>
      </c>
      <c r="AK431" s="16"/>
      <c r="AL431" s="16">
        <v>1.7543859649122799E-2</v>
      </c>
      <c r="AM431" s="16">
        <v>3.9370078740157501E-2</v>
      </c>
      <c r="AN431" s="16">
        <v>4.52488687782805E-2</v>
      </c>
      <c r="AO431" s="16">
        <v>5.0359712230215799E-2</v>
      </c>
      <c r="AP431" s="16">
        <v>0</v>
      </c>
      <c r="AQ431" s="16">
        <v>0</v>
      </c>
      <c r="AR431" s="16">
        <v>0</v>
      </c>
      <c r="AS431" s="16">
        <v>6.6666666666666693E-2</v>
      </c>
      <c r="AT431" s="16">
        <v>1.20481927710843E-2</v>
      </c>
      <c r="AU431" s="16">
        <v>0</v>
      </c>
      <c r="AV431" s="16">
        <v>0</v>
      </c>
      <c r="AW431" s="16">
        <v>4.6511627906976702E-2</v>
      </c>
    </row>
    <row r="432" spans="2:49" x14ac:dyDescent="0.35">
      <c r="B432" t="s">
        <v>431</v>
      </c>
      <c r="C432" s="16">
        <v>3.3210332103321E-2</v>
      </c>
      <c r="D432" s="16">
        <v>3.65853658536585E-2</v>
      </c>
      <c r="E432" s="16">
        <v>2.9850746268656699E-2</v>
      </c>
      <c r="F432" s="16">
        <v>5.0420168067226899E-2</v>
      </c>
      <c r="G432" s="16">
        <v>6.6666666666666693E-2</v>
      </c>
      <c r="H432" s="16">
        <v>1.9230769230769201E-2</v>
      </c>
      <c r="I432" s="16">
        <v>3.03030303030303E-2</v>
      </c>
      <c r="J432" s="16">
        <v>1.63934426229508E-2</v>
      </c>
      <c r="K432" s="16">
        <v>0</v>
      </c>
      <c r="L432" s="16">
        <v>1.2500000000000001E-2</v>
      </c>
      <c r="M432" s="16">
        <v>4.2253521126760597E-2</v>
      </c>
      <c r="N432" s="16">
        <v>6.0606060606060601E-2</v>
      </c>
      <c r="O432" s="16">
        <v>0</v>
      </c>
      <c r="P432" s="16"/>
      <c r="Q432" s="16">
        <v>3.3430232558139497E-2</v>
      </c>
      <c r="R432" s="16"/>
      <c r="S432" s="16">
        <v>3.3036848792884398E-2</v>
      </c>
      <c r="T432" s="16"/>
      <c r="U432" s="16">
        <v>3.8142620232172499E-2</v>
      </c>
      <c r="V432" s="16"/>
      <c r="W432" s="16">
        <v>2.4390243902439001E-2</v>
      </c>
      <c r="X432" s="16"/>
      <c r="Y432" s="16">
        <v>2.9761904761904798E-2</v>
      </c>
      <c r="Z432" s="16">
        <v>4.1666666666666699E-2</v>
      </c>
      <c r="AA432" s="16">
        <v>2.7777777777777801E-2</v>
      </c>
      <c r="AB432" s="16">
        <v>0</v>
      </c>
      <c r="AC432" s="16"/>
      <c r="AD432" s="16">
        <v>3.42465753424658E-2</v>
      </c>
      <c r="AE432" s="16">
        <v>2.2222222222222199E-2</v>
      </c>
      <c r="AF432" s="16">
        <v>2.04081632653061E-2</v>
      </c>
      <c r="AG432" s="16">
        <v>3.3333333333333298E-2</v>
      </c>
      <c r="AH432" s="16">
        <v>2.4390243902439001E-2</v>
      </c>
      <c r="AI432" s="16">
        <v>7.1428571428571397E-2</v>
      </c>
      <c r="AJ432" s="16">
        <v>3.2608695652173898E-2</v>
      </c>
      <c r="AK432" s="16"/>
      <c r="AL432" s="16">
        <v>1.7543859649122799E-2</v>
      </c>
      <c r="AM432" s="16">
        <v>6.2992125984251995E-2</v>
      </c>
      <c r="AN432" s="16">
        <v>3.1674208144796399E-2</v>
      </c>
      <c r="AO432" s="16">
        <v>3.5971223021582698E-2</v>
      </c>
      <c r="AP432" s="16">
        <v>0</v>
      </c>
      <c r="AQ432" s="16">
        <v>0.04</v>
      </c>
      <c r="AR432" s="16">
        <v>0</v>
      </c>
      <c r="AS432" s="16">
        <v>6.6666666666666693E-2</v>
      </c>
      <c r="AT432" s="16">
        <v>0</v>
      </c>
      <c r="AU432" s="16">
        <v>0</v>
      </c>
      <c r="AV432" s="16">
        <v>9.0909090909090898E-2</v>
      </c>
      <c r="AW432" s="16">
        <v>0</v>
      </c>
    </row>
    <row r="433" spans="2:49" x14ac:dyDescent="0.35">
      <c r="B433" t="s">
        <v>432</v>
      </c>
      <c r="C433" s="16">
        <v>1.8450184501845001E-2</v>
      </c>
      <c r="D433" s="16">
        <v>3.65853658536585E-2</v>
      </c>
      <c r="E433" s="16">
        <v>2.2388059701492501E-2</v>
      </c>
      <c r="F433" s="16">
        <v>8.4033613445378096E-3</v>
      </c>
      <c r="G433" s="16">
        <v>1.6666666666666701E-2</v>
      </c>
      <c r="H433" s="16">
        <v>0</v>
      </c>
      <c r="I433" s="16">
        <v>3.03030303030303E-2</v>
      </c>
      <c r="J433" s="16">
        <v>4.91803278688525E-2</v>
      </c>
      <c r="K433" s="16">
        <v>2.5641025641025599E-2</v>
      </c>
      <c r="L433" s="16">
        <v>0</v>
      </c>
      <c r="M433" s="16">
        <v>0</v>
      </c>
      <c r="N433" s="16">
        <v>0</v>
      </c>
      <c r="O433" s="16">
        <v>6.25E-2</v>
      </c>
      <c r="P433" s="16"/>
      <c r="Q433" s="16">
        <v>1.5988372093023302E-2</v>
      </c>
      <c r="R433" s="16"/>
      <c r="S433" s="16">
        <v>1.9059720457433298E-2</v>
      </c>
      <c r="T433" s="16"/>
      <c r="U433" s="16">
        <v>1.49253731343284E-2</v>
      </c>
      <c r="V433" s="16"/>
      <c r="W433" s="16">
        <v>4.0650406504064998E-2</v>
      </c>
      <c r="X433" s="16"/>
      <c r="Y433" s="16">
        <v>1.38888888888889E-2</v>
      </c>
      <c r="Z433" s="16">
        <v>3.03030303030303E-2</v>
      </c>
      <c r="AA433" s="16">
        <v>0</v>
      </c>
      <c r="AB433" s="16">
        <v>0</v>
      </c>
      <c r="AC433" s="16"/>
      <c r="AD433" s="16">
        <v>6.8493150684931503E-3</v>
      </c>
      <c r="AE433" s="16">
        <v>1.1111111111111099E-2</v>
      </c>
      <c r="AF433" s="16">
        <v>1.02040816326531E-2</v>
      </c>
      <c r="AG433" s="16">
        <v>5.5555555555555601E-3</v>
      </c>
      <c r="AH433" s="16">
        <v>2.4390243902439001E-2</v>
      </c>
      <c r="AI433" s="16">
        <v>8.3333333333333301E-2</v>
      </c>
      <c r="AJ433" s="16">
        <v>1.0869565217391301E-2</v>
      </c>
      <c r="AK433" s="16"/>
      <c r="AL433" s="16">
        <v>0</v>
      </c>
      <c r="AM433" s="16">
        <v>5.5118110236220499E-2</v>
      </c>
      <c r="AN433" s="16">
        <v>4.5248868778280504E-3</v>
      </c>
      <c r="AO433" s="16">
        <v>2.8776978417266199E-2</v>
      </c>
      <c r="AP433" s="16">
        <v>0</v>
      </c>
      <c r="AQ433" s="16">
        <v>0</v>
      </c>
      <c r="AR433" s="16">
        <v>0</v>
      </c>
      <c r="AS433" s="16">
        <v>0</v>
      </c>
      <c r="AT433" s="16">
        <v>2.40963855421687E-2</v>
      </c>
      <c r="AU433" s="16">
        <v>0</v>
      </c>
      <c r="AV433" s="16">
        <v>0</v>
      </c>
      <c r="AW433" s="16">
        <v>2.32558139534884E-2</v>
      </c>
    </row>
    <row r="434" spans="2:49" x14ac:dyDescent="0.35">
      <c r="B434" t="s">
        <v>433</v>
      </c>
      <c r="C434" s="16">
        <v>4.9200492004920103E-3</v>
      </c>
      <c r="D434" s="16">
        <v>1.21951219512195E-2</v>
      </c>
      <c r="E434" s="16">
        <v>7.4626865671641798E-3</v>
      </c>
      <c r="F434" s="16">
        <v>0</v>
      </c>
      <c r="G434" s="16">
        <v>0</v>
      </c>
      <c r="H434" s="16">
        <v>1.9230769230769201E-2</v>
      </c>
      <c r="I434" s="16">
        <v>0</v>
      </c>
      <c r="J434" s="16">
        <v>0</v>
      </c>
      <c r="K434" s="16">
        <v>0</v>
      </c>
      <c r="L434" s="16">
        <v>0</v>
      </c>
      <c r="M434" s="16">
        <v>1.4084507042253501E-2</v>
      </c>
      <c r="N434" s="16">
        <v>0</v>
      </c>
      <c r="O434" s="16">
        <v>0</v>
      </c>
      <c r="P434" s="16"/>
      <c r="Q434" s="16">
        <v>5.8139534883720903E-3</v>
      </c>
      <c r="R434" s="16"/>
      <c r="S434" s="16">
        <v>5.0825921219822103E-3</v>
      </c>
      <c r="T434" s="16"/>
      <c r="U434" s="16">
        <v>6.6334991708126003E-3</v>
      </c>
      <c r="V434" s="16"/>
      <c r="W434" s="16">
        <v>0</v>
      </c>
      <c r="X434" s="16"/>
      <c r="Y434" s="16">
        <v>3.9682539682539698E-3</v>
      </c>
      <c r="Z434" s="16">
        <v>7.5757575757575803E-3</v>
      </c>
      <c r="AA434" s="16">
        <v>0</v>
      </c>
      <c r="AB434" s="16">
        <v>0</v>
      </c>
      <c r="AC434" s="16"/>
      <c r="AD434" s="16">
        <v>1.3698630136986301E-2</v>
      </c>
      <c r="AE434" s="16">
        <v>1.1111111111111099E-2</v>
      </c>
      <c r="AF434" s="16">
        <v>0</v>
      </c>
      <c r="AG434" s="16">
        <v>0</v>
      </c>
      <c r="AH434" s="16">
        <v>0</v>
      </c>
      <c r="AI434" s="16">
        <v>1.1904761904761901E-2</v>
      </c>
      <c r="AJ434" s="16">
        <v>0</v>
      </c>
      <c r="AK434" s="16"/>
      <c r="AL434" s="16">
        <v>3.5087719298245598E-2</v>
      </c>
      <c r="AM434" s="16">
        <v>0</v>
      </c>
      <c r="AN434" s="16">
        <v>0</v>
      </c>
      <c r="AO434" s="16">
        <v>7.1942446043165497E-3</v>
      </c>
      <c r="AP434" s="16">
        <v>5.2631578947368397E-2</v>
      </c>
      <c r="AQ434" s="16">
        <v>0</v>
      </c>
      <c r="AR434" s="16">
        <v>0</v>
      </c>
      <c r="AS434" s="16">
        <v>0</v>
      </c>
      <c r="AT434" s="16">
        <v>0</v>
      </c>
      <c r="AU434" s="16">
        <v>0</v>
      </c>
      <c r="AV434" s="16">
        <v>0</v>
      </c>
      <c r="AW434" s="16">
        <v>0</v>
      </c>
    </row>
    <row r="435" spans="2:49" x14ac:dyDescent="0.35">
      <c r="B435" t="s">
        <v>46</v>
      </c>
      <c r="C435" s="16">
        <v>6.8880688806888093E-2</v>
      </c>
      <c r="D435" s="16">
        <v>8.5365853658536606E-2</v>
      </c>
      <c r="E435" s="16">
        <v>9.7014925373134303E-2</v>
      </c>
      <c r="F435" s="16">
        <v>0.109243697478992</v>
      </c>
      <c r="G435" s="16">
        <v>8.3333333333333301E-2</v>
      </c>
      <c r="H435" s="16">
        <v>1.9230769230769201E-2</v>
      </c>
      <c r="I435" s="16">
        <v>6.0606060606060601E-2</v>
      </c>
      <c r="J435" s="16">
        <v>4.91803278688525E-2</v>
      </c>
      <c r="K435" s="16">
        <v>7.69230769230769E-2</v>
      </c>
      <c r="L435" s="16">
        <v>2.5000000000000001E-2</v>
      </c>
      <c r="M435" s="16">
        <v>5.63380281690141E-2</v>
      </c>
      <c r="N435" s="16">
        <v>3.03030303030303E-2</v>
      </c>
      <c r="O435" s="16">
        <v>0</v>
      </c>
      <c r="P435" s="16"/>
      <c r="Q435" s="16">
        <v>6.8313953488372103E-2</v>
      </c>
      <c r="R435" s="16"/>
      <c r="S435" s="16">
        <v>6.8614993646759895E-2</v>
      </c>
      <c r="T435" s="16"/>
      <c r="U435" s="16">
        <v>6.7993366500829197E-2</v>
      </c>
      <c r="V435" s="16"/>
      <c r="W435" s="16">
        <v>0.138211382113821</v>
      </c>
      <c r="X435" s="16"/>
      <c r="Y435" s="16">
        <v>6.7460317460317498E-2</v>
      </c>
      <c r="Z435" s="16">
        <v>6.4393939393939406E-2</v>
      </c>
      <c r="AA435" s="16">
        <v>0.11111111111111099</v>
      </c>
      <c r="AB435" s="16">
        <v>0.11111111111111099</v>
      </c>
      <c r="AC435" s="16"/>
      <c r="AD435" s="16">
        <v>4.1095890410958902E-2</v>
      </c>
      <c r="AE435" s="16">
        <v>0.1</v>
      </c>
      <c r="AF435" s="16">
        <v>9.1836734693877597E-2</v>
      </c>
      <c r="AG435" s="16">
        <v>4.4444444444444398E-2</v>
      </c>
      <c r="AH435" s="16">
        <v>5.6910569105691103E-2</v>
      </c>
      <c r="AI435" s="16">
        <v>7.1428571428571397E-2</v>
      </c>
      <c r="AJ435" s="16">
        <v>0.119565217391304</v>
      </c>
      <c r="AK435" s="16"/>
      <c r="AL435" s="16">
        <v>3.5087719298245598E-2</v>
      </c>
      <c r="AM435" s="16">
        <v>0.133858267716535</v>
      </c>
      <c r="AN435" s="16">
        <v>6.3348416289592799E-2</v>
      </c>
      <c r="AO435" s="16">
        <v>5.7553956834532398E-2</v>
      </c>
      <c r="AP435" s="16">
        <v>0.105263157894737</v>
      </c>
      <c r="AQ435" s="16">
        <v>0.1</v>
      </c>
      <c r="AR435" s="16">
        <v>0</v>
      </c>
      <c r="AS435" s="16">
        <v>6.6666666666666693E-2</v>
      </c>
      <c r="AT435" s="16">
        <v>4.81927710843374E-2</v>
      </c>
      <c r="AU435" s="16">
        <v>0</v>
      </c>
      <c r="AV435" s="16">
        <v>0</v>
      </c>
      <c r="AW435" s="16">
        <v>6.9767441860465101E-2</v>
      </c>
    </row>
    <row r="436" spans="2:49" x14ac:dyDescent="0.35">
      <c r="B436" t="s">
        <v>434</v>
      </c>
      <c r="C436" s="16">
        <v>2.4600246002459999E-3</v>
      </c>
      <c r="D436" s="16">
        <v>0</v>
      </c>
      <c r="E436" s="16">
        <v>0</v>
      </c>
      <c r="F436" s="16">
        <v>8.4033613445378096E-3</v>
      </c>
      <c r="G436" s="16">
        <v>0</v>
      </c>
      <c r="H436" s="16">
        <v>0</v>
      </c>
      <c r="I436" s="16">
        <v>0</v>
      </c>
      <c r="J436" s="16">
        <v>0</v>
      </c>
      <c r="K436" s="16">
        <v>0</v>
      </c>
      <c r="L436" s="16">
        <v>0</v>
      </c>
      <c r="M436" s="16">
        <v>1.4084507042253501E-2</v>
      </c>
      <c r="N436" s="16">
        <v>0</v>
      </c>
      <c r="O436" s="16">
        <v>0</v>
      </c>
      <c r="P436" s="16"/>
      <c r="Q436" s="16">
        <v>1.45348837209302E-3</v>
      </c>
      <c r="R436" s="16"/>
      <c r="S436" s="16">
        <v>2.5412960609911099E-3</v>
      </c>
      <c r="T436" s="16"/>
      <c r="U436" s="16">
        <v>1.6583747927031501E-3</v>
      </c>
      <c r="V436" s="16"/>
      <c r="W436" s="16">
        <v>0</v>
      </c>
      <c r="X436" s="16"/>
      <c r="Y436" s="16">
        <v>1.9841269841269801E-3</v>
      </c>
      <c r="Z436" s="16">
        <v>3.7878787878787902E-3</v>
      </c>
      <c r="AA436" s="16">
        <v>0</v>
      </c>
      <c r="AB436" s="16">
        <v>0</v>
      </c>
      <c r="AC436" s="16"/>
      <c r="AD436" s="16">
        <v>0</v>
      </c>
      <c r="AE436" s="16">
        <v>1.1111111111111099E-2</v>
      </c>
      <c r="AF436" s="16">
        <v>0</v>
      </c>
      <c r="AG436" s="16">
        <v>0</v>
      </c>
      <c r="AH436" s="16">
        <v>8.1300813008130107E-3</v>
      </c>
      <c r="AI436" s="16">
        <v>0</v>
      </c>
      <c r="AJ436" s="16">
        <v>0</v>
      </c>
      <c r="AK436" s="16"/>
      <c r="AL436" s="16">
        <v>0</v>
      </c>
      <c r="AM436" s="16">
        <v>0</v>
      </c>
      <c r="AN436" s="16">
        <v>4.5248868778280504E-3</v>
      </c>
      <c r="AO436" s="16">
        <v>0</v>
      </c>
      <c r="AP436" s="16">
        <v>0</v>
      </c>
      <c r="AQ436" s="16">
        <v>0</v>
      </c>
      <c r="AR436" s="16">
        <v>0</v>
      </c>
      <c r="AS436" s="16">
        <v>0</v>
      </c>
      <c r="AT436" s="16">
        <v>0</v>
      </c>
      <c r="AU436" s="16">
        <v>0</v>
      </c>
      <c r="AV436" s="16">
        <v>0</v>
      </c>
      <c r="AW436" s="16">
        <v>2.32558139534884E-2</v>
      </c>
    </row>
    <row r="437" spans="2:49" x14ac:dyDescent="0.35">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row>
    <row r="438" spans="2:49" x14ac:dyDescent="0.35">
      <c r="B438" s="6" t="s">
        <v>448</v>
      </c>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row>
    <row r="439" spans="2:49" x14ac:dyDescent="0.35">
      <c r="B439" s="25" t="s">
        <v>65</v>
      </c>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row>
    <row r="440" spans="2:49" x14ac:dyDescent="0.35">
      <c r="B440" t="s">
        <v>30</v>
      </c>
      <c r="C440" s="16">
        <v>0.96921182266009898</v>
      </c>
      <c r="D440" s="16">
        <v>0.92592592592592604</v>
      </c>
      <c r="E440" s="16">
        <v>0.98507462686567204</v>
      </c>
      <c r="F440" s="16">
        <v>0.96638655462184897</v>
      </c>
      <c r="G440" s="16">
        <v>0.96666666666666701</v>
      </c>
      <c r="H440" s="16">
        <v>0.98076923076923095</v>
      </c>
      <c r="I440" s="16">
        <v>0.939393939393939</v>
      </c>
      <c r="J440" s="16">
        <v>0.98360655737704905</v>
      </c>
      <c r="K440" s="16">
        <v>1</v>
      </c>
      <c r="L440" s="16">
        <v>0.97499999999999998</v>
      </c>
      <c r="M440" s="16">
        <v>0.98591549295774605</v>
      </c>
      <c r="N440" s="16">
        <v>1</v>
      </c>
      <c r="O440" s="16">
        <v>0.875</v>
      </c>
      <c r="P440" s="16"/>
      <c r="Q440" s="16">
        <v>0.96797671033478905</v>
      </c>
      <c r="R440" s="16"/>
      <c r="S440" s="16">
        <v>0.96819338422391898</v>
      </c>
      <c r="T440" s="16"/>
      <c r="U440" s="16">
        <v>0.97176079734219301</v>
      </c>
      <c r="V440" s="16"/>
      <c r="W440" s="16">
        <v>0.97560975609756095</v>
      </c>
      <c r="X440" s="16"/>
      <c r="Y440" s="16">
        <v>0.96421471172962203</v>
      </c>
      <c r="Z440" s="16">
        <v>0.97727272727272696</v>
      </c>
      <c r="AA440" s="16">
        <v>0.97222222222222199</v>
      </c>
      <c r="AB440" s="16">
        <v>1</v>
      </c>
      <c r="AC440" s="16"/>
      <c r="AD440" s="16">
        <v>0.95205479452054798</v>
      </c>
      <c r="AE440" s="16">
        <v>0.95555555555555605</v>
      </c>
      <c r="AF440" s="16">
        <v>0.97959183673469397</v>
      </c>
      <c r="AG440" s="16">
        <v>0.966480446927374</v>
      </c>
      <c r="AH440" s="16">
        <v>0.98373983739837401</v>
      </c>
      <c r="AI440" s="16">
        <v>0.97619047619047605</v>
      </c>
      <c r="AJ440" s="16">
        <v>0.97826086956521696</v>
      </c>
      <c r="AK440" s="16"/>
      <c r="AL440" s="16">
        <v>0.98245614035087703</v>
      </c>
      <c r="AM440" s="16">
        <v>0.99212598425196896</v>
      </c>
      <c r="AN440" s="16">
        <v>0.96832579185520395</v>
      </c>
      <c r="AO440" s="16">
        <v>0.97101449275362295</v>
      </c>
      <c r="AP440" s="16">
        <v>1</v>
      </c>
      <c r="AQ440" s="16">
        <v>0.96</v>
      </c>
      <c r="AR440" s="16">
        <v>0.5</v>
      </c>
      <c r="AS440" s="16">
        <v>1</v>
      </c>
      <c r="AT440" s="16">
        <v>0.93975903614457801</v>
      </c>
      <c r="AU440" s="16">
        <v>0.84615384615384603</v>
      </c>
      <c r="AV440" s="16">
        <v>0.96969696969696995</v>
      </c>
      <c r="AW440" s="16">
        <v>1</v>
      </c>
    </row>
    <row r="441" spans="2:49" x14ac:dyDescent="0.35">
      <c r="B441" t="s">
        <v>29</v>
      </c>
      <c r="C441" s="16">
        <v>0.84729064039408897</v>
      </c>
      <c r="D441" s="16">
        <v>0.75308641975308599</v>
      </c>
      <c r="E441" s="16">
        <v>0.83582089552238803</v>
      </c>
      <c r="F441" s="16">
        <v>0.84873949579831898</v>
      </c>
      <c r="G441" s="16">
        <v>0.81666666666666698</v>
      </c>
      <c r="H441" s="16">
        <v>0.88461538461538503</v>
      </c>
      <c r="I441" s="16">
        <v>0.80303030303030298</v>
      </c>
      <c r="J441" s="16">
        <v>0.85245901639344301</v>
      </c>
      <c r="K441" s="16">
        <v>0.92307692307692302</v>
      </c>
      <c r="L441" s="16">
        <v>0.86250000000000004</v>
      </c>
      <c r="M441" s="16">
        <v>0.95774647887323905</v>
      </c>
      <c r="N441" s="16">
        <v>0.81818181818181801</v>
      </c>
      <c r="O441" s="16">
        <v>0.875</v>
      </c>
      <c r="P441" s="16"/>
      <c r="Q441" s="16">
        <v>0.84425036390101904</v>
      </c>
      <c r="R441" s="16"/>
      <c r="S441" s="16">
        <v>0.84478371501272298</v>
      </c>
      <c r="T441" s="16"/>
      <c r="U441" s="16">
        <v>0.837209302325581</v>
      </c>
      <c r="V441" s="16"/>
      <c r="W441" s="16">
        <v>0.92682926829268297</v>
      </c>
      <c r="X441" s="16"/>
      <c r="Y441" s="16">
        <v>0.85685884691848901</v>
      </c>
      <c r="Z441" s="16">
        <v>0.83333333333333304</v>
      </c>
      <c r="AA441" s="16">
        <v>0.80555555555555602</v>
      </c>
      <c r="AB441" s="16">
        <v>0.88888888888888895</v>
      </c>
      <c r="AC441" s="16"/>
      <c r="AD441" s="16">
        <v>0.86301369863013699</v>
      </c>
      <c r="AE441" s="16">
        <v>0.9</v>
      </c>
      <c r="AF441" s="16">
        <v>0.86734693877550995</v>
      </c>
      <c r="AG441" s="16">
        <v>0.83240223463687102</v>
      </c>
      <c r="AH441" s="16">
        <v>0.845528455284553</v>
      </c>
      <c r="AI441" s="16">
        <v>0.797619047619048</v>
      </c>
      <c r="AJ441" s="16">
        <v>0.82608695652173902</v>
      </c>
      <c r="AK441" s="16"/>
      <c r="AL441" s="16">
        <v>0.89473684210526305</v>
      </c>
      <c r="AM441" s="16">
        <v>0.85039370078740195</v>
      </c>
      <c r="AN441" s="16">
        <v>0.83710407239818996</v>
      </c>
      <c r="AO441" s="16">
        <v>0.86956521739130399</v>
      </c>
      <c r="AP441" s="16">
        <v>0.68421052631578905</v>
      </c>
      <c r="AQ441" s="16">
        <v>0.76</v>
      </c>
      <c r="AR441" s="16">
        <v>1</v>
      </c>
      <c r="AS441" s="16">
        <v>0.73333333333333295</v>
      </c>
      <c r="AT441" s="16">
        <v>0.89156626506024095</v>
      </c>
      <c r="AU441" s="16">
        <v>0.46153846153846201</v>
      </c>
      <c r="AV441" s="16">
        <v>0.939393939393939</v>
      </c>
      <c r="AW441" s="16">
        <v>0.90697674418604601</v>
      </c>
    </row>
    <row r="442" spans="2:49" x14ac:dyDescent="0.35">
      <c r="B442" t="s">
        <v>31</v>
      </c>
      <c r="C442" s="16">
        <v>0.74261083743842404</v>
      </c>
      <c r="D442" s="16">
        <v>0.72839506172839497</v>
      </c>
      <c r="E442" s="16">
        <v>0.76119402985074602</v>
      </c>
      <c r="F442" s="16">
        <v>0.65546218487395003</v>
      </c>
      <c r="G442" s="16">
        <v>0.8</v>
      </c>
      <c r="H442" s="16">
        <v>0.78846153846153799</v>
      </c>
      <c r="I442" s="16">
        <v>0.72727272727272696</v>
      </c>
      <c r="J442" s="16">
        <v>0.72131147540983598</v>
      </c>
      <c r="K442" s="16">
        <v>0.71794871794871795</v>
      </c>
      <c r="L442" s="16">
        <v>0.78749999999999998</v>
      </c>
      <c r="M442" s="16">
        <v>0.77464788732394396</v>
      </c>
      <c r="N442" s="16">
        <v>0.75757575757575801</v>
      </c>
      <c r="O442" s="16">
        <v>0.75</v>
      </c>
      <c r="P442" s="16"/>
      <c r="Q442" s="16">
        <v>0.73944687045123703</v>
      </c>
      <c r="R442" s="16"/>
      <c r="S442" s="16">
        <v>0.73791348600508899</v>
      </c>
      <c r="T442" s="16"/>
      <c r="U442" s="16">
        <v>0.73255813953488402</v>
      </c>
      <c r="V442" s="16"/>
      <c r="W442" s="16">
        <v>0.67479674796748002</v>
      </c>
      <c r="X442" s="16"/>
      <c r="Y442" s="16">
        <v>0.70178926441351897</v>
      </c>
      <c r="Z442" s="16">
        <v>0.81818181818181801</v>
      </c>
      <c r="AA442" s="16">
        <v>0.72222222222222199</v>
      </c>
      <c r="AB442" s="16">
        <v>0.88888888888888895</v>
      </c>
      <c r="AC442" s="16"/>
      <c r="AD442" s="16">
        <v>0.70547945205479501</v>
      </c>
      <c r="AE442" s="16">
        <v>0.71111111111111103</v>
      </c>
      <c r="AF442" s="16">
        <v>0.75510204081632604</v>
      </c>
      <c r="AG442" s="16">
        <v>0.65921787709497204</v>
      </c>
      <c r="AH442" s="16">
        <v>0.82926829268292701</v>
      </c>
      <c r="AI442" s="16">
        <v>0.84523809523809501</v>
      </c>
      <c r="AJ442" s="16">
        <v>0.77173913043478304</v>
      </c>
      <c r="AK442" s="16"/>
      <c r="AL442" s="16">
        <v>0.84210526315789502</v>
      </c>
      <c r="AM442" s="16">
        <v>0.78740157480314998</v>
      </c>
      <c r="AN442" s="16">
        <v>0.75113122171945701</v>
      </c>
      <c r="AO442" s="16">
        <v>0.70289855072463803</v>
      </c>
      <c r="AP442" s="16">
        <v>0.63157894736842102</v>
      </c>
      <c r="AQ442" s="16">
        <v>0.66</v>
      </c>
      <c r="AR442" s="16">
        <v>0</v>
      </c>
      <c r="AS442" s="16">
        <v>0.73333333333333295</v>
      </c>
      <c r="AT442" s="16">
        <v>0.75903614457831303</v>
      </c>
      <c r="AU442" s="16">
        <v>0.30769230769230799</v>
      </c>
      <c r="AV442" s="16">
        <v>0.78787878787878796</v>
      </c>
      <c r="AW442" s="16">
        <v>0.81395348837209303</v>
      </c>
    </row>
    <row r="443" spans="2:49" x14ac:dyDescent="0.35">
      <c r="B443" t="s">
        <v>436</v>
      </c>
      <c r="C443" s="16">
        <v>0.65024630541871897</v>
      </c>
      <c r="D443" s="16">
        <v>0.69135802469135799</v>
      </c>
      <c r="E443" s="16">
        <v>0.67164179104477595</v>
      </c>
      <c r="F443" s="16">
        <v>0.70588235294117696</v>
      </c>
      <c r="G443" s="16">
        <v>0.66666666666666696</v>
      </c>
      <c r="H443" s="16">
        <v>0.61538461538461497</v>
      </c>
      <c r="I443" s="16">
        <v>0.560606060606061</v>
      </c>
      <c r="J443" s="16">
        <v>0.63934426229508201</v>
      </c>
      <c r="K443" s="16">
        <v>0.61538461538461497</v>
      </c>
      <c r="L443" s="16">
        <v>0.58750000000000002</v>
      </c>
      <c r="M443" s="16">
        <v>0.61971830985915499</v>
      </c>
      <c r="N443" s="16">
        <v>0.75757575757575801</v>
      </c>
      <c r="O443" s="16">
        <v>0.625</v>
      </c>
      <c r="P443" s="16"/>
      <c r="Q443" s="16">
        <v>0.65647743813682702</v>
      </c>
      <c r="R443" s="16"/>
      <c r="S443" s="16">
        <v>0.65521628498727702</v>
      </c>
      <c r="T443" s="16"/>
      <c r="U443" s="16">
        <v>0.66943521594684396</v>
      </c>
      <c r="V443" s="16"/>
      <c r="W443" s="16">
        <v>0.95121951219512202</v>
      </c>
      <c r="X443" s="16"/>
      <c r="Y443" s="16">
        <v>0.65805168986083495</v>
      </c>
      <c r="Z443" s="16">
        <v>0.62878787878787901</v>
      </c>
      <c r="AA443" s="16">
        <v>0.75</v>
      </c>
      <c r="AB443" s="16">
        <v>0.44444444444444398</v>
      </c>
      <c r="AC443" s="16"/>
      <c r="AD443" s="16">
        <v>0.54109589041095896</v>
      </c>
      <c r="AE443" s="16">
        <v>0.64444444444444404</v>
      </c>
      <c r="AF443" s="16">
        <v>0.68367346938775497</v>
      </c>
      <c r="AG443" s="16">
        <v>0.64245810055865904</v>
      </c>
      <c r="AH443" s="16">
        <v>0.66666666666666696</v>
      </c>
      <c r="AI443" s="16">
        <v>0.71428571428571397</v>
      </c>
      <c r="AJ443" s="16">
        <v>0.72826086956521696</v>
      </c>
      <c r="AK443" s="16"/>
      <c r="AL443" s="16">
        <v>0.64912280701754399</v>
      </c>
      <c r="AM443" s="16">
        <v>0.81889763779527602</v>
      </c>
      <c r="AN443" s="16">
        <v>0.57013574660633504</v>
      </c>
      <c r="AO443" s="16">
        <v>0.59420289855072495</v>
      </c>
      <c r="AP443" s="16">
        <v>0.94736842105263197</v>
      </c>
      <c r="AQ443" s="16">
        <v>0.84</v>
      </c>
      <c r="AR443" s="16">
        <v>0.5</v>
      </c>
      <c r="AS443" s="16">
        <v>0.6</v>
      </c>
      <c r="AT443" s="16">
        <v>0.626506024096386</v>
      </c>
      <c r="AU443" s="16">
        <v>0.69230769230769196</v>
      </c>
      <c r="AV443" s="16">
        <v>0.51515151515151503</v>
      </c>
      <c r="AW443" s="16">
        <v>0.60465116279069797</v>
      </c>
    </row>
    <row r="444" spans="2:49" x14ac:dyDescent="0.35">
      <c r="B444" t="s">
        <v>32</v>
      </c>
      <c r="C444" s="16">
        <v>0.151477832512315</v>
      </c>
      <c r="D444" s="16">
        <v>0.12345679012345701</v>
      </c>
      <c r="E444" s="16">
        <v>0.171641791044776</v>
      </c>
      <c r="F444" s="16">
        <v>0.17647058823529399</v>
      </c>
      <c r="G444" s="16">
        <v>0.15</v>
      </c>
      <c r="H444" s="16">
        <v>0.21153846153846201</v>
      </c>
      <c r="I444" s="16">
        <v>0.15151515151515199</v>
      </c>
      <c r="J444" s="16">
        <v>0.18032786885245899</v>
      </c>
      <c r="K444" s="16">
        <v>0.128205128205128</v>
      </c>
      <c r="L444" s="16">
        <v>0.1</v>
      </c>
      <c r="M444" s="16">
        <v>9.85915492957746E-2</v>
      </c>
      <c r="N444" s="16">
        <v>0.12121212121212099</v>
      </c>
      <c r="O444" s="16">
        <v>0.25</v>
      </c>
      <c r="P444" s="16"/>
      <c r="Q444" s="16">
        <v>0.14992721979621501</v>
      </c>
      <c r="R444" s="16"/>
      <c r="S444" s="16">
        <v>0.15139949109414799</v>
      </c>
      <c r="T444" s="16"/>
      <c r="U444" s="16">
        <v>0.146179401993355</v>
      </c>
      <c r="V444" s="16"/>
      <c r="W444" s="16">
        <v>1</v>
      </c>
      <c r="X444" s="16"/>
      <c r="Y444" s="16">
        <v>0.13717693836978101</v>
      </c>
      <c r="Z444" s="16">
        <v>0.16287878787878801</v>
      </c>
      <c r="AA444" s="16">
        <v>0.25</v>
      </c>
      <c r="AB444" s="16">
        <v>0.22222222222222199</v>
      </c>
      <c r="AC444" s="16"/>
      <c r="AD444" s="16">
        <v>0.102739726027397</v>
      </c>
      <c r="AE444" s="16">
        <v>0.14444444444444399</v>
      </c>
      <c r="AF444" s="16">
        <v>0.14285714285714299</v>
      </c>
      <c r="AG444" s="16">
        <v>0.15642458100558701</v>
      </c>
      <c r="AH444" s="16">
        <v>0.13008130081300801</v>
      </c>
      <c r="AI444" s="16">
        <v>0.17857142857142899</v>
      </c>
      <c r="AJ444" s="16">
        <v>0.23913043478260901</v>
      </c>
      <c r="AK444" s="16"/>
      <c r="AL444" s="16">
        <v>0.105263157894737</v>
      </c>
      <c r="AM444" s="16">
        <v>0.21259842519684999</v>
      </c>
      <c r="AN444" s="16">
        <v>0.11764705882352899</v>
      </c>
      <c r="AO444" s="16">
        <v>0.15217391304347799</v>
      </c>
      <c r="AP444" s="16">
        <v>0.21052631578947401</v>
      </c>
      <c r="AQ444" s="16">
        <v>0.16</v>
      </c>
      <c r="AR444" s="16">
        <v>1</v>
      </c>
      <c r="AS444" s="16">
        <v>0.2</v>
      </c>
      <c r="AT444" s="16">
        <v>0.156626506024096</v>
      </c>
      <c r="AU444" s="16">
        <v>7.69230769230769E-2</v>
      </c>
      <c r="AV444" s="16">
        <v>9.0909090909090898E-2</v>
      </c>
      <c r="AW444" s="16">
        <v>0.209302325581395</v>
      </c>
    </row>
    <row r="445" spans="2:49" x14ac:dyDescent="0.35">
      <c r="B445" t="s">
        <v>69</v>
      </c>
      <c r="C445" s="16">
        <v>1.35467980295567E-2</v>
      </c>
      <c r="D445" s="16">
        <v>0</v>
      </c>
      <c r="E445" s="16">
        <v>0</v>
      </c>
      <c r="F445" s="16">
        <v>8.4033613445378096E-3</v>
      </c>
      <c r="G445" s="16">
        <v>0</v>
      </c>
      <c r="H445" s="16">
        <v>0</v>
      </c>
      <c r="I445" s="16">
        <v>1.5151515151515201E-2</v>
      </c>
      <c r="J445" s="16">
        <v>1.63934426229508E-2</v>
      </c>
      <c r="K445" s="16">
        <v>2.5641025641025599E-2</v>
      </c>
      <c r="L445" s="16">
        <v>1.2500000000000001E-2</v>
      </c>
      <c r="M445" s="16">
        <v>4.2253521126760597E-2</v>
      </c>
      <c r="N445" s="16">
        <v>6.0606060606060601E-2</v>
      </c>
      <c r="O445" s="16">
        <v>6.25E-2</v>
      </c>
      <c r="P445" s="16"/>
      <c r="Q445" s="16">
        <v>1.0189228529839899E-2</v>
      </c>
      <c r="R445" s="16"/>
      <c r="S445" s="16">
        <v>1.3994910941475799E-2</v>
      </c>
      <c r="T445" s="16"/>
      <c r="U445" s="16">
        <v>9.9667774086378697E-3</v>
      </c>
      <c r="V445" s="16"/>
      <c r="W445" s="16">
        <v>2.4390243902439001E-2</v>
      </c>
      <c r="X445" s="16"/>
      <c r="Y445" s="16">
        <v>1.7892644135188901E-2</v>
      </c>
      <c r="Z445" s="16">
        <v>3.7878787878787902E-3</v>
      </c>
      <c r="AA445" s="16">
        <v>2.7777777777777801E-2</v>
      </c>
      <c r="AB445" s="16">
        <v>0</v>
      </c>
      <c r="AC445" s="16"/>
      <c r="AD445" s="16">
        <v>1.3698630136986301E-2</v>
      </c>
      <c r="AE445" s="16">
        <v>1.1111111111111099E-2</v>
      </c>
      <c r="AF445" s="16">
        <v>0</v>
      </c>
      <c r="AG445" s="16">
        <v>2.23463687150838E-2</v>
      </c>
      <c r="AH445" s="16">
        <v>1.6260162601626001E-2</v>
      </c>
      <c r="AI445" s="16">
        <v>1.1904761904761901E-2</v>
      </c>
      <c r="AJ445" s="16">
        <v>1.0869565217391301E-2</v>
      </c>
      <c r="AK445" s="16"/>
      <c r="AL445" s="16">
        <v>0</v>
      </c>
      <c r="AM445" s="16">
        <v>2.3622047244094498E-2</v>
      </c>
      <c r="AN445" s="16">
        <v>9.0497737556561094E-3</v>
      </c>
      <c r="AO445" s="16">
        <v>2.1739130434782601E-2</v>
      </c>
      <c r="AP445" s="16">
        <v>0</v>
      </c>
      <c r="AQ445" s="16">
        <v>0</v>
      </c>
      <c r="AR445" s="16">
        <v>0</v>
      </c>
      <c r="AS445" s="16">
        <v>0</v>
      </c>
      <c r="AT445" s="16">
        <v>1.20481927710843E-2</v>
      </c>
      <c r="AU445" s="16">
        <v>0</v>
      </c>
      <c r="AV445" s="16">
        <v>6.0606060606060601E-2</v>
      </c>
      <c r="AW445" s="16">
        <v>0</v>
      </c>
    </row>
    <row r="446" spans="2:49" x14ac:dyDescent="0.35">
      <c r="B446" t="s">
        <v>437</v>
      </c>
      <c r="C446" s="16">
        <v>4.92610837438424E-3</v>
      </c>
      <c r="D446" s="16">
        <v>1.2345679012345699E-2</v>
      </c>
      <c r="E446" s="16">
        <v>7.4626865671641798E-3</v>
      </c>
      <c r="F446" s="16">
        <v>8.4033613445378096E-3</v>
      </c>
      <c r="G446" s="16">
        <v>0</v>
      </c>
      <c r="H446" s="16">
        <v>0</v>
      </c>
      <c r="I446" s="16">
        <v>0</v>
      </c>
      <c r="J446" s="16">
        <v>0</v>
      </c>
      <c r="K446" s="16">
        <v>0</v>
      </c>
      <c r="L446" s="16">
        <v>1.2500000000000001E-2</v>
      </c>
      <c r="M446" s="16">
        <v>0</v>
      </c>
      <c r="N446" s="16">
        <v>0</v>
      </c>
      <c r="O446" s="16">
        <v>0</v>
      </c>
      <c r="P446" s="16"/>
      <c r="Q446" s="16">
        <v>5.8224163027656498E-3</v>
      </c>
      <c r="R446" s="16"/>
      <c r="S446" s="16">
        <v>5.0890585241730301E-3</v>
      </c>
      <c r="T446" s="16"/>
      <c r="U446" s="16">
        <v>6.6445182724252502E-3</v>
      </c>
      <c r="V446" s="16"/>
      <c r="W446" s="16">
        <v>0</v>
      </c>
      <c r="X446" s="16"/>
      <c r="Y446" s="16">
        <v>3.9761431411530802E-3</v>
      </c>
      <c r="Z446" s="16">
        <v>7.5757575757575803E-3</v>
      </c>
      <c r="AA446" s="16">
        <v>0</v>
      </c>
      <c r="AB446" s="16">
        <v>0</v>
      </c>
      <c r="AC446" s="16"/>
      <c r="AD446" s="16">
        <v>6.8493150684931503E-3</v>
      </c>
      <c r="AE446" s="16">
        <v>1.1111111111111099E-2</v>
      </c>
      <c r="AF446" s="16">
        <v>1.02040816326531E-2</v>
      </c>
      <c r="AG446" s="16">
        <v>0</v>
      </c>
      <c r="AH446" s="16">
        <v>0</v>
      </c>
      <c r="AI446" s="16">
        <v>1.1904761904761901E-2</v>
      </c>
      <c r="AJ446" s="16">
        <v>0</v>
      </c>
      <c r="AK446" s="16"/>
      <c r="AL446" s="16">
        <v>0</v>
      </c>
      <c r="AM446" s="16">
        <v>7.8740157480314994E-3</v>
      </c>
      <c r="AN446" s="16">
        <v>9.0497737556561094E-3</v>
      </c>
      <c r="AO446" s="16">
        <v>7.2463768115942004E-3</v>
      </c>
      <c r="AP446" s="16">
        <v>0</v>
      </c>
      <c r="AQ446" s="16">
        <v>0</v>
      </c>
      <c r="AR446" s="16">
        <v>0</v>
      </c>
      <c r="AS446" s="16">
        <v>0</v>
      </c>
      <c r="AT446" s="16">
        <v>0</v>
      </c>
      <c r="AU446" s="16">
        <v>0</v>
      </c>
      <c r="AV446" s="16">
        <v>0</v>
      </c>
      <c r="AW446" s="16">
        <v>0</v>
      </c>
    </row>
    <row r="447" spans="2:49" x14ac:dyDescent="0.35">
      <c r="B447" t="s">
        <v>438</v>
      </c>
      <c r="C447" s="16">
        <v>1.23152709359606E-3</v>
      </c>
      <c r="D447" s="16">
        <v>0</v>
      </c>
      <c r="E447" s="16">
        <v>0</v>
      </c>
      <c r="F447" s="16">
        <v>0</v>
      </c>
      <c r="G447" s="16">
        <v>0</v>
      </c>
      <c r="H447" s="16">
        <v>0</v>
      </c>
      <c r="I447" s="16">
        <v>1.5151515151515201E-2</v>
      </c>
      <c r="J447" s="16">
        <v>0</v>
      </c>
      <c r="K447" s="16">
        <v>0</v>
      </c>
      <c r="L447" s="16">
        <v>0</v>
      </c>
      <c r="M447" s="16">
        <v>0</v>
      </c>
      <c r="N447" s="16">
        <v>0</v>
      </c>
      <c r="O447" s="16">
        <v>0</v>
      </c>
      <c r="P447" s="16"/>
      <c r="Q447" s="16">
        <v>1.4556040756914101E-3</v>
      </c>
      <c r="R447" s="16"/>
      <c r="S447" s="16">
        <v>1.2722646310432599E-3</v>
      </c>
      <c r="T447" s="16"/>
      <c r="U447" s="16">
        <v>1.6611295681063099E-3</v>
      </c>
      <c r="V447" s="16"/>
      <c r="W447" s="16">
        <v>8.1300813008130107E-3</v>
      </c>
      <c r="X447" s="16"/>
      <c r="Y447" s="16">
        <v>1.9880715705765401E-3</v>
      </c>
      <c r="Z447" s="16">
        <v>0</v>
      </c>
      <c r="AA447" s="16">
        <v>0</v>
      </c>
      <c r="AB447" s="16">
        <v>0</v>
      </c>
      <c r="AC447" s="16"/>
      <c r="AD447" s="16">
        <v>6.8493150684931503E-3</v>
      </c>
      <c r="AE447" s="16">
        <v>0</v>
      </c>
      <c r="AF447" s="16">
        <v>0</v>
      </c>
      <c r="AG447" s="16">
        <v>0</v>
      </c>
      <c r="AH447" s="16">
        <v>0</v>
      </c>
      <c r="AI447" s="16">
        <v>0</v>
      </c>
      <c r="AJ447" s="16">
        <v>0</v>
      </c>
      <c r="AK447" s="16"/>
      <c r="AL447" s="16">
        <v>0</v>
      </c>
      <c r="AM447" s="16">
        <v>0</v>
      </c>
      <c r="AN447" s="16">
        <v>0</v>
      </c>
      <c r="AO447" s="16">
        <v>7.2463768115942004E-3</v>
      </c>
      <c r="AP447" s="16">
        <v>0</v>
      </c>
      <c r="AQ447" s="16">
        <v>0</v>
      </c>
      <c r="AR447" s="16">
        <v>0</v>
      </c>
      <c r="AS447" s="16">
        <v>0</v>
      </c>
      <c r="AT447" s="16">
        <v>0</v>
      </c>
      <c r="AU447" s="16">
        <v>0</v>
      </c>
      <c r="AV447" s="16">
        <v>0</v>
      </c>
      <c r="AW447" s="16">
        <v>0</v>
      </c>
    </row>
    <row r="448" spans="2:49" x14ac:dyDescent="0.35">
      <c r="B448" t="s">
        <v>424</v>
      </c>
      <c r="C448" s="16">
        <v>1.23152709359606E-3</v>
      </c>
      <c r="D448" s="16">
        <v>0</v>
      </c>
      <c r="E448" s="16">
        <v>0</v>
      </c>
      <c r="F448" s="16">
        <v>0</v>
      </c>
      <c r="G448" s="16">
        <v>0</v>
      </c>
      <c r="H448" s="16">
        <v>0</v>
      </c>
      <c r="I448" s="16">
        <v>0</v>
      </c>
      <c r="J448" s="16">
        <v>0</v>
      </c>
      <c r="K448" s="16">
        <v>0</v>
      </c>
      <c r="L448" s="16">
        <v>0</v>
      </c>
      <c r="M448" s="16">
        <v>1.4084507042253501E-2</v>
      </c>
      <c r="N448" s="16">
        <v>0</v>
      </c>
      <c r="O448" s="16">
        <v>0</v>
      </c>
      <c r="P448" s="16"/>
      <c r="Q448" s="16">
        <v>1.4556040756914101E-3</v>
      </c>
      <c r="R448" s="16"/>
      <c r="S448" s="16">
        <v>1.2722646310432599E-3</v>
      </c>
      <c r="T448" s="16"/>
      <c r="U448" s="16">
        <v>1.6611295681063099E-3</v>
      </c>
      <c r="V448" s="16"/>
      <c r="W448" s="16">
        <v>0</v>
      </c>
      <c r="X448" s="16"/>
      <c r="Y448" s="16">
        <v>1.9880715705765401E-3</v>
      </c>
      <c r="Z448" s="16">
        <v>0</v>
      </c>
      <c r="AA448" s="16">
        <v>0</v>
      </c>
      <c r="AB448" s="16">
        <v>0</v>
      </c>
      <c r="AC448" s="16"/>
      <c r="AD448" s="16">
        <v>0</v>
      </c>
      <c r="AE448" s="16">
        <v>0</v>
      </c>
      <c r="AF448" s="16">
        <v>0</v>
      </c>
      <c r="AG448" s="16">
        <v>5.5865921787709499E-3</v>
      </c>
      <c r="AH448" s="16">
        <v>0</v>
      </c>
      <c r="AI448" s="16">
        <v>0</v>
      </c>
      <c r="AJ448" s="16">
        <v>0</v>
      </c>
      <c r="AK448" s="16"/>
      <c r="AL448" s="16">
        <v>0</v>
      </c>
      <c r="AM448" s="16">
        <v>0</v>
      </c>
      <c r="AN448" s="16">
        <v>0</v>
      </c>
      <c r="AO448" s="16">
        <v>7.2463768115942004E-3</v>
      </c>
      <c r="AP448" s="16">
        <v>0</v>
      </c>
      <c r="AQ448" s="16">
        <v>0</v>
      </c>
      <c r="AR448" s="16">
        <v>0</v>
      </c>
      <c r="AS448" s="16">
        <v>0</v>
      </c>
      <c r="AT448" s="16">
        <v>0</v>
      </c>
      <c r="AU448" s="16">
        <v>0</v>
      </c>
      <c r="AV448" s="16">
        <v>0</v>
      </c>
      <c r="AW448" s="16">
        <v>0</v>
      </c>
    </row>
    <row r="449" spans="2:49" x14ac:dyDescent="0.35">
      <c r="B449" t="s">
        <v>439</v>
      </c>
      <c r="C449" s="16">
        <v>1.23152709359606E-3</v>
      </c>
      <c r="D449" s="16">
        <v>0</v>
      </c>
      <c r="E449" s="16">
        <v>0</v>
      </c>
      <c r="F449" s="16">
        <v>8.4033613445378096E-3</v>
      </c>
      <c r="G449" s="16">
        <v>0</v>
      </c>
      <c r="H449" s="16">
        <v>0</v>
      </c>
      <c r="I449" s="16">
        <v>0</v>
      </c>
      <c r="J449" s="16">
        <v>0</v>
      </c>
      <c r="K449" s="16">
        <v>0</v>
      </c>
      <c r="L449" s="16">
        <v>0</v>
      </c>
      <c r="M449" s="16">
        <v>0</v>
      </c>
      <c r="N449" s="16">
        <v>0</v>
      </c>
      <c r="O449" s="16">
        <v>0</v>
      </c>
      <c r="P449" s="16"/>
      <c r="Q449" s="16">
        <v>1.4556040756914101E-3</v>
      </c>
      <c r="R449" s="16"/>
      <c r="S449" s="16">
        <v>1.2722646310432599E-3</v>
      </c>
      <c r="T449" s="16"/>
      <c r="U449" s="16">
        <v>1.6611295681063099E-3</v>
      </c>
      <c r="V449" s="16"/>
      <c r="W449" s="16">
        <v>8.1300813008130107E-3</v>
      </c>
      <c r="X449" s="16"/>
      <c r="Y449" s="16">
        <v>0</v>
      </c>
      <c r="Z449" s="16">
        <v>0</v>
      </c>
      <c r="AA449" s="16">
        <v>2.7777777777777801E-2</v>
      </c>
      <c r="AB449" s="16">
        <v>0</v>
      </c>
      <c r="AC449" s="16"/>
      <c r="AD449" s="16">
        <v>0</v>
      </c>
      <c r="AE449" s="16">
        <v>0</v>
      </c>
      <c r="AF449" s="16">
        <v>0</v>
      </c>
      <c r="AG449" s="16">
        <v>0</v>
      </c>
      <c r="AH449" s="16">
        <v>0</v>
      </c>
      <c r="AI449" s="16">
        <v>0</v>
      </c>
      <c r="AJ449" s="16">
        <v>1.0869565217391301E-2</v>
      </c>
      <c r="AK449" s="16"/>
      <c r="AL449" s="16">
        <v>0</v>
      </c>
      <c r="AM449" s="16">
        <v>0</v>
      </c>
      <c r="AN449" s="16">
        <v>0</v>
      </c>
      <c r="AO449" s="16">
        <v>7.2463768115942004E-3</v>
      </c>
      <c r="AP449" s="16">
        <v>0</v>
      </c>
      <c r="AQ449" s="16">
        <v>0</v>
      </c>
      <c r="AR449" s="16">
        <v>0</v>
      </c>
      <c r="AS449" s="16">
        <v>0</v>
      </c>
      <c r="AT449" s="16">
        <v>0</v>
      </c>
      <c r="AU449" s="16">
        <v>0</v>
      </c>
      <c r="AV449" s="16">
        <v>0</v>
      </c>
      <c r="AW449" s="16">
        <v>0</v>
      </c>
    </row>
    <row r="450" spans="2:49" x14ac:dyDescent="0.35">
      <c r="B450" t="s">
        <v>440</v>
      </c>
      <c r="C450" s="16">
        <v>1.23152709359606E-3</v>
      </c>
      <c r="D450" s="16">
        <v>0</v>
      </c>
      <c r="E450" s="16">
        <v>0</v>
      </c>
      <c r="F450" s="16">
        <v>0</v>
      </c>
      <c r="G450" s="16">
        <v>0</v>
      </c>
      <c r="H450" s="16">
        <v>0</v>
      </c>
      <c r="I450" s="16">
        <v>0</v>
      </c>
      <c r="J450" s="16">
        <v>0</v>
      </c>
      <c r="K450" s="16">
        <v>0</v>
      </c>
      <c r="L450" s="16">
        <v>1.2500000000000001E-2</v>
      </c>
      <c r="M450" s="16">
        <v>0</v>
      </c>
      <c r="N450" s="16">
        <v>0</v>
      </c>
      <c r="O450" s="16">
        <v>0</v>
      </c>
      <c r="P450" s="16"/>
      <c r="Q450" s="16">
        <v>1.4556040756914101E-3</v>
      </c>
      <c r="R450" s="16"/>
      <c r="S450" s="16">
        <v>1.2722646310432599E-3</v>
      </c>
      <c r="T450" s="16"/>
      <c r="U450" s="16">
        <v>1.6611295681063099E-3</v>
      </c>
      <c r="V450" s="16"/>
      <c r="W450" s="16">
        <v>0</v>
      </c>
      <c r="X450" s="16"/>
      <c r="Y450" s="16">
        <v>0</v>
      </c>
      <c r="Z450" s="16">
        <v>3.7878787878787902E-3</v>
      </c>
      <c r="AA450" s="16">
        <v>0</v>
      </c>
      <c r="AB450" s="16">
        <v>0</v>
      </c>
      <c r="AC450" s="16"/>
      <c r="AD450" s="16">
        <v>0</v>
      </c>
      <c r="AE450" s="16">
        <v>0</v>
      </c>
      <c r="AF450" s="16">
        <v>0</v>
      </c>
      <c r="AG450" s="16">
        <v>5.5865921787709499E-3</v>
      </c>
      <c r="AH450" s="16">
        <v>0</v>
      </c>
      <c r="AI450" s="16">
        <v>0</v>
      </c>
      <c r="AJ450" s="16">
        <v>0</v>
      </c>
      <c r="AK450" s="16"/>
      <c r="AL450" s="16">
        <v>0</v>
      </c>
      <c r="AM450" s="16">
        <v>7.8740157480314994E-3</v>
      </c>
      <c r="AN450" s="16">
        <v>0</v>
      </c>
      <c r="AO450" s="16">
        <v>0</v>
      </c>
      <c r="AP450" s="16">
        <v>0</v>
      </c>
      <c r="AQ450" s="16">
        <v>0</v>
      </c>
      <c r="AR450" s="16">
        <v>0</v>
      </c>
      <c r="AS450" s="16">
        <v>0</v>
      </c>
      <c r="AT450" s="16">
        <v>0</v>
      </c>
      <c r="AU450" s="16">
        <v>0</v>
      </c>
      <c r="AV450" s="16">
        <v>0</v>
      </c>
      <c r="AW450" s="16">
        <v>0</v>
      </c>
    </row>
    <row r="451" spans="2:49" x14ac:dyDescent="0.35">
      <c r="B451" t="s">
        <v>441</v>
      </c>
      <c r="C451" s="16">
        <v>1.23152709359606E-3</v>
      </c>
      <c r="D451" s="16">
        <v>0</v>
      </c>
      <c r="E451" s="16">
        <v>0</v>
      </c>
      <c r="F451" s="16">
        <v>0</v>
      </c>
      <c r="G451" s="16">
        <v>0</v>
      </c>
      <c r="H451" s="16">
        <v>0</v>
      </c>
      <c r="I451" s="16">
        <v>0</v>
      </c>
      <c r="J451" s="16">
        <v>0</v>
      </c>
      <c r="K451" s="16">
        <v>0</v>
      </c>
      <c r="L451" s="16">
        <v>0</v>
      </c>
      <c r="M451" s="16">
        <v>0</v>
      </c>
      <c r="N451" s="16">
        <v>3.03030303030303E-2</v>
      </c>
      <c r="O451" s="16">
        <v>0</v>
      </c>
      <c r="P451" s="16"/>
      <c r="Q451" s="16">
        <v>1.4556040756914101E-3</v>
      </c>
      <c r="R451" s="16"/>
      <c r="S451" s="16">
        <v>1.2722646310432599E-3</v>
      </c>
      <c r="T451" s="16"/>
      <c r="U451" s="16">
        <v>1.6611295681063099E-3</v>
      </c>
      <c r="V451" s="16"/>
      <c r="W451" s="16">
        <v>0</v>
      </c>
      <c r="X451" s="16"/>
      <c r="Y451" s="16">
        <v>1.9880715705765401E-3</v>
      </c>
      <c r="Z451" s="16">
        <v>0</v>
      </c>
      <c r="AA451" s="16">
        <v>0</v>
      </c>
      <c r="AB451" s="16">
        <v>0</v>
      </c>
      <c r="AC451" s="16"/>
      <c r="AD451" s="16">
        <v>0</v>
      </c>
      <c r="AE451" s="16">
        <v>0</v>
      </c>
      <c r="AF451" s="16">
        <v>0</v>
      </c>
      <c r="AG451" s="16">
        <v>5.5865921787709499E-3</v>
      </c>
      <c r="AH451" s="16">
        <v>0</v>
      </c>
      <c r="AI451" s="16">
        <v>0</v>
      </c>
      <c r="AJ451" s="16">
        <v>0</v>
      </c>
      <c r="AK451" s="16"/>
      <c r="AL451" s="16">
        <v>0</v>
      </c>
      <c r="AM451" s="16">
        <v>7.8740157480314994E-3</v>
      </c>
      <c r="AN451" s="16">
        <v>0</v>
      </c>
      <c r="AO451" s="16">
        <v>0</v>
      </c>
      <c r="AP451" s="16">
        <v>0</v>
      </c>
      <c r="AQ451" s="16">
        <v>0</v>
      </c>
      <c r="AR451" s="16">
        <v>0</v>
      </c>
      <c r="AS451" s="16">
        <v>0</v>
      </c>
      <c r="AT451" s="16">
        <v>0</v>
      </c>
      <c r="AU451" s="16">
        <v>0</v>
      </c>
      <c r="AV451" s="16">
        <v>0</v>
      </c>
      <c r="AW451" s="16">
        <v>0</v>
      </c>
    </row>
    <row r="452" spans="2:49" x14ac:dyDescent="0.35">
      <c r="B452" t="s">
        <v>442</v>
      </c>
      <c r="C452" s="16">
        <v>1.23152709359606E-3</v>
      </c>
      <c r="D452" s="16">
        <v>0</v>
      </c>
      <c r="E452" s="16">
        <v>0</v>
      </c>
      <c r="F452" s="16">
        <v>0</v>
      </c>
      <c r="G452" s="16">
        <v>0</v>
      </c>
      <c r="H452" s="16">
        <v>0</v>
      </c>
      <c r="I452" s="16">
        <v>0</v>
      </c>
      <c r="J452" s="16">
        <v>1.63934426229508E-2</v>
      </c>
      <c r="K452" s="16">
        <v>0</v>
      </c>
      <c r="L452" s="16">
        <v>0</v>
      </c>
      <c r="M452" s="16">
        <v>0</v>
      </c>
      <c r="N452" s="16">
        <v>0</v>
      </c>
      <c r="O452" s="16">
        <v>0</v>
      </c>
      <c r="P452" s="16"/>
      <c r="Q452" s="16">
        <v>1.4556040756914101E-3</v>
      </c>
      <c r="R452" s="16"/>
      <c r="S452" s="16">
        <v>1.2722646310432599E-3</v>
      </c>
      <c r="T452" s="16"/>
      <c r="U452" s="16">
        <v>1.6611295681063099E-3</v>
      </c>
      <c r="V452" s="16"/>
      <c r="W452" s="16">
        <v>0</v>
      </c>
      <c r="X452" s="16"/>
      <c r="Y452" s="16">
        <v>1.9880715705765401E-3</v>
      </c>
      <c r="Z452" s="16">
        <v>0</v>
      </c>
      <c r="AA452" s="16">
        <v>0</v>
      </c>
      <c r="AB452" s="16">
        <v>0</v>
      </c>
      <c r="AC452" s="16"/>
      <c r="AD452" s="16">
        <v>6.8493150684931503E-3</v>
      </c>
      <c r="AE452" s="16">
        <v>0</v>
      </c>
      <c r="AF452" s="16">
        <v>0</v>
      </c>
      <c r="AG452" s="16">
        <v>0</v>
      </c>
      <c r="AH452" s="16">
        <v>0</v>
      </c>
      <c r="AI452" s="16">
        <v>0</v>
      </c>
      <c r="AJ452" s="16">
        <v>0</v>
      </c>
      <c r="AK452" s="16"/>
      <c r="AL452" s="16">
        <v>0</v>
      </c>
      <c r="AM452" s="16">
        <v>0</v>
      </c>
      <c r="AN452" s="16">
        <v>4.5248868778280504E-3</v>
      </c>
      <c r="AO452" s="16">
        <v>0</v>
      </c>
      <c r="AP452" s="16">
        <v>0</v>
      </c>
      <c r="AQ452" s="16">
        <v>0</v>
      </c>
      <c r="AR452" s="16">
        <v>0</v>
      </c>
      <c r="AS452" s="16">
        <v>0</v>
      </c>
      <c r="AT452" s="16">
        <v>0</v>
      </c>
      <c r="AU452" s="16">
        <v>0</v>
      </c>
      <c r="AV452" s="16">
        <v>0</v>
      </c>
      <c r="AW452" s="16">
        <v>0</v>
      </c>
    </row>
    <row r="453" spans="2:49" x14ac:dyDescent="0.35">
      <c r="B453" t="s">
        <v>443</v>
      </c>
      <c r="C453" s="16">
        <v>1.23152709359606E-3</v>
      </c>
      <c r="D453" s="16">
        <v>0</v>
      </c>
      <c r="E453" s="16">
        <v>0</v>
      </c>
      <c r="F453" s="16">
        <v>0</v>
      </c>
      <c r="G453" s="16">
        <v>0</v>
      </c>
      <c r="H453" s="16">
        <v>0</v>
      </c>
      <c r="I453" s="16">
        <v>0</v>
      </c>
      <c r="J453" s="16">
        <v>0</v>
      </c>
      <c r="K453" s="16">
        <v>0</v>
      </c>
      <c r="L453" s="16">
        <v>0</v>
      </c>
      <c r="M453" s="16">
        <v>0</v>
      </c>
      <c r="N453" s="16">
        <v>0</v>
      </c>
      <c r="O453" s="16">
        <v>6.25E-2</v>
      </c>
      <c r="P453" s="16"/>
      <c r="Q453" s="16">
        <v>1.4556040756914101E-3</v>
      </c>
      <c r="R453" s="16"/>
      <c r="S453" s="16">
        <v>1.2722646310432599E-3</v>
      </c>
      <c r="T453" s="16"/>
      <c r="U453" s="16">
        <v>0</v>
      </c>
      <c r="V453" s="16"/>
      <c r="W453" s="16">
        <v>0</v>
      </c>
      <c r="X453" s="16"/>
      <c r="Y453" s="16">
        <v>1.9880715705765401E-3</v>
      </c>
      <c r="Z453" s="16">
        <v>0</v>
      </c>
      <c r="AA453" s="16">
        <v>0</v>
      </c>
      <c r="AB453" s="16">
        <v>0</v>
      </c>
      <c r="AC453" s="16"/>
      <c r="AD453" s="16">
        <v>0</v>
      </c>
      <c r="AE453" s="16">
        <v>1.1111111111111099E-2</v>
      </c>
      <c r="AF453" s="16">
        <v>0</v>
      </c>
      <c r="AG453" s="16">
        <v>0</v>
      </c>
      <c r="AH453" s="16">
        <v>0</v>
      </c>
      <c r="AI453" s="16">
        <v>0</v>
      </c>
      <c r="AJ453" s="16">
        <v>0</v>
      </c>
      <c r="AK453" s="16"/>
      <c r="AL453" s="16">
        <v>0</v>
      </c>
      <c r="AM453" s="16">
        <v>0</v>
      </c>
      <c r="AN453" s="16">
        <v>0</v>
      </c>
      <c r="AO453" s="16">
        <v>0</v>
      </c>
      <c r="AP453" s="16">
        <v>0</v>
      </c>
      <c r="AQ453" s="16">
        <v>0</v>
      </c>
      <c r="AR453" s="16">
        <v>0</v>
      </c>
      <c r="AS453" s="16">
        <v>0</v>
      </c>
      <c r="AT453" s="16">
        <v>1.20481927710843E-2</v>
      </c>
      <c r="AU453" s="16">
        <v>0</v>
      </c>
      <c r="AV453" s="16">
        <v>0</v>
      </c>
      <c r="AW453" s="16">
        <v>0</v>
      </c>
    </row>
    <row r="454" spans="2:49" x14ac:dyDescent="0.35">
      <c r="B454" t="s">
        <v>444</v>
      </c>
      <c r="C454" s="16">
        <v>1.23152709359606E-3</v>
      </c>
      <c r="D454" s="16">
        <v>0</v>
      </c>
      <c r="E454" s="16">
        <v>0</v>
      </c>
      <c r="F454" s="16">
        <v>0</v>
      </c>
      <c r="G454" s="16">
        <v>0</v>
      </c>
      <c r="H454" s="16">
        <v>0</v>
      </c>
      <c r="I454" s="16">
        <v>0</v>
      </c>
      <c r="J454" s="16">
        <v>0</v>
      </c>
      <c r="K454" s="16">
        <v>0</v>
      </c>
      <c r="L454" s="16">
        <v>0</v>
      </c>
      <c r="M454" s="16">
        <v>0</v>
      </c>
      <c r="N454" s="16">
        <v>3.03030303030303E-2</v>
      </c>
      <c r="O454" s="16">
        <v>0</v>
      </c>
      <c r="P454" s="16"/>
      <c r="Q454" s="16">
        <v>0</v>
      </c>
      <c r="R454" s="16"/>
      <c r="S454" s="16">
        <v>1.2722646310432599E-3</v>
      </c>
      <c r="T454" s="16"/>
      <c r="U454" s="16">
        <v>0</v>
      </c>
      <c r="V454" s="16"/>
      <c r="W454" s="16">
        <v>8.1300813008130107E-3</v>
      </c>
      <c r="X454" s="16"/>
      <c r="Y454" s="16">
        <v>1.9880715705765401E-3</v>
      </c>
      <c r="Z454" s="16">
        <v>0</v>
      </c>
      <c r="AA454" s="16">
        <v>0</v>
      </c>
      <c r="AB454" s="16">
        <v>0</v>
      </c>
      <c r="AC454" s="16"/>
      <c r="AD454" s="16">
        <v>0</v>
      </c>
      <c r="AE454" s="16">
        <v>0</v>
      </c>
      <c r="AF454" s="16">
        <v>0</v>
      </c>
      <c r="AG454" s="16">
        <v>0</v>
      </c>
      <c r="AH454" s="16">
        <v>0</v>
      </c>
      <c r="AI454" s="16">
        <v>1.1904761904761901E-2</v>
      </c>
      <c r="AJ454" s="16">
        <v>0</v>
      </c>
      <c r="AK454" s="16"/>
      <c r="AL454" s="16">
        <v>0</v>
      </c>
      <c r="AM454" s="16">
        <v>0</v>
      </c>
      <c r="AN454" s="16">
        <v>4.5248868778280504E-3</v>
      </c>
      <c r="AO454" s="16">
        <v>0</v>
      </c>
      <c r="AP454" s="16">
        <v>0</v>
      </c>
      <c r="AQ454" s="16">
        <v>0</v>
      </c>
      <c r="AR454" s="16">
        <v>0</v>
      </c>
      <c r="AS454" s="16">
        <v>0</v>
      </c>
      <c r="AT454" s="16">
        <v>0</v>
      </c>
      <c r="AU454" s="16">
        <v>0</v>
      </c>
      <c r="AV454" s="16">
        <v>0</v>
      </c>
      <c r="AW454" s="16">
        <v>0</v>
      </c>
    </row>
    <row r="455" spans="2:49" x14ac:dyDescent="0.35">
      <c r="B455" t="s">
        <v>445</v>
      </c>
      <c r="C455" s="16">
        <v>1.23152709359606E-3</v>
      </c>
      <c r="D455" s="16">
        <v>0</v>
      </c>
      <c r="E455" s="16">
        <v>0</v>
      </c>
      <c r="F455" s="16">
        <v>0</v>
      </c>
      <c r="G455" s="16">
        <v>0</v>
      </c>
      <c r="H455" s="16">
        <v>0</v>
      </c>
      <c r="I455" s="16">
        <v>0</v>
      </c>
      <c r="J455" s="16">
        <v>0</v>
      </c>
      <c r="K455" s="16">
        <v>0</v>
      </c>
      <c r="L455" s="16">
        <v>0</v>
      </c>
      <c r="M455" s="16">
        <v>1.4084507042253501E-2</v>
      </c>
      <c r="N455" s="16">
        <v>0</v>
      </c>
      <c r="O455" s="16">
        <v>0</v>
      </c>
      <c r="P455" s="16"/>
      <c r="Q455" s="16">
        <v>0</v>
      </c>
      <c r="R455" s="16"/>
      <c r="S455" s="16">
        <v>1.2722646310432599E-3</v>
      </c>
      <c r="T455" s="16"/>
      <c r="U455" s="16">
        <v>0</v>
      </c>
      <c r="V455" s="16"/>
      <c r="W455" s="16">
        <v>0</v>
      </c>
      <c r="X455" s="16"/>
      <c r="Y455" s="16">
        <v>1.9880715705765401E-3</v>
      </c>
      <c r="Z455" s="16">
        <v>0</v>
      </c>
      <c r="AA455" s="16">
        <v>0</v>
      </c>
      <c r="AB455" s="16">
        <v>0</v>
      </c>
      <c r="AC455" s="16"/>
      <c r="AD455" s="16">
        <v>0</v>
      </c>
      <c r="AE455" s="16">
        <v>0</v>
      </c>
      <c r="AF455" s="16">
        <v>0</v>
      </c>
      <c r="AG455" s="16">
        <v>5.5865921787709499E-3</v>
      </c>
      <c r="AH455" s="16">
        <v>0</v>
      </c>
      <c r="AI455" s="16">
        <v>0</v>
      </c>
      <c r="AJ455" s="16">
        <v>0</v>
      </c>
      <c r="AK455" s="16"/>
      <c r="AL455" s="16">
        <v>0</v>
      </c>
      <c r="AM455" s="16">
        <v>0</v>
      </c>
      <c r="AN455" s="16">
        <v>0</v>
      </c>
      <c r="AO455" s="16">
        <v>0</v>
      </c>
      <c r="AP455" s="16">
        <v>0</v>
      </c>
      <c r="AQ455" s="16">
        <v>0</v>
      </c>
      <c r="AR455" s="16">
        <v>0</v>
      </c>
      <c r="AS455" s="16">
        <v>0</v>
      </c>
      <c r="AT455" s="16">
        <v>0</v>
      </c>
      <c r="AU455" s="16">
        <v>0</v>
      </c>
      <c r="AV455" s="16">
        <v>3.03030303030303E-2</v>
      </c>
      <c r="AW455" s="16">
        <v>0</v>
      </c>
    </row>
    <row r="456" spans="2:49" x14ac:dyDescent="0.35">
      <c r="B456" t="s">
        <v>446</v>
      </c>
      <c r="C456" s="16">
        <v>1.23152709359606E-3</v>
      </c>
      <c r="D456" s="16">
        <v>0</v>
      </c>
      <c r="E456" s="16">
        <v>0</v>
      </c>
      <c r="F456" s="16">
        <v>0</v>
      </c>
      <c r="G456" s="16">
        <v>0</v>
      </c>
      <c r="H456" s="16">
        <v>0</v>
      </c>
      <c r="I456" s="16">
        <v>0</v>
      </c>
      <c r="J456" s="16">
        <v>0</v>
      </c>
      <c r="K456" s="16">
        <v>2.5641025641025599E-2</v>
      </c>
      <c r="L456" s="16">
        <v>0</v>
      </c>
      <c r="M456" s="16">
        <v>0</v>
      </c>
      <c r="N456" s="16">
        <v>0</v>
      </c>
      <c r="O456" s="16">
        <v>0</v>
      </c>
      <c r="P456" s="16"/>
      <c r="Q456" s="16">
        <v>0</v>
      </c>
      <c r="R456" s="16"/>
      <c r="S456" s="16">
        <v>1.2722646310432599E-3</v>
      </c>
      <c r="T456" s="16"/>
      <c r="U456" s="16">
        <v>0</v>
      </c>
      <c r="V456" s="16"/>
      <c r="W456" s="16">
        <v>0</v>
      </c>
      <c r="X456" s="16"/>
      <c r="Y456" s="16">
        <v>1.9880715705765401E-3</v>
      </c>
      <c r="Z456" s="16">
        <v>0</v>
      </c>
      <c r="AA456" s="16">
        <v>0</v>
      </c>
      <c r="AB456" s="16">
        <v>0</v>
      </c>
      <c r="AC456" s="16"/>
      <c r="AD456" s="16">
        <v>0</v>
      </c>
      <c r="AE456" s="16">
        <v>0</v>
      </c>
      <c r="AF456" s="16">
        <v>0</v>
      </c>
      <c r="AG456" s="16">
        <v>0</v>
      </c>
      <c r="AH456" s="16">
        <v>8.1300813008130107E-3</v>
      </c>
      <c r="AI456" s="16">
        <v>0</v>
      </c>
      <c r="AJ456" s="16">
        <v>0</v>
      </c>
      <c r="AK456" s="16"/>
      <c r="AL456" s="16">
        <v>0</v>
      </c>
      <c r="AM456" s="16">
        <v>0</v>
      </c>
      <c r="AN456" s="16">
        <v>0</v>
      </c>
      <c r="AO456" s="16">
        <v>0</v>
      </c>
      <c r="AP456" s="16">
        <v>0</v>
      </c>
      <c r="AQ456" s="16">
        <v>0</v>
      </c>
      <c r="AR456" s="16">
        <v>0</v>
      </c>
      <c r="AS456" s="16">
        <v>0</v>
      </c>
      <c r="AT456" s="16">
        <v>0</v>
      </c>
      <c r="AU456" s="16">
        <v>0</v>
      </c>
      <c r="AV456" s="16">
        <v>3.03030303030303E-2</v>
      </c>
      <c r="AW456" s="16">
        <v>0</v>
      </c>
    </row>
    <row r="457" spans="2:49" x14ac:dyDescent="0.35">
      <c r="B457" t="s">
        <v>447</v>
      </c>
      <c r="C457" s="16">
        <v>1.23152709359606E-3</v>
      </c>
      <c r="D457" s="16">
        <v>0</v>
      </c>
      <c r="E457" s="16">
        <v>0</v>
      </c>
      <c r="F457" s="16">
        <v>0</v>
      </c>
      <c r="G457" s="16">
        <v>0</v>
      </c>
      <c r="H457" s="16">
        <v>0</v>
      </c>
      <c r="I457" s="16">
        <v>0</v>
      </c>
      <c r="J457" s="16">
        <v>0</v>
      </c>
      <c r="K457" s="16">
        <v>0</v>
      </c>
      <c r="L457" s="16">
        <v>0</v>
      </c>
      <c r="M457" s="16">
        <v>1.4084507042253501E-2</v>
      </c>
      <c r="N457" s="16">
        <v>0</v>
      </c>
      <c r="O457" s="16">
        <v>0</v>
      </c>
      <c r="P457" s="16"/>
      <c r="Q457" s="16">
        <v>0</v>
      </c>
      <c r="R457" s="16"/>
      <c r="S457" s="16">
        <v>1.2722646310432599E-3</v>
      </c>
      <c r="T457" s="16"/>
      <c r="U457" s="16">
        <v>0</v>
      </c>
      <c r="V457" s="16"/>
      <c r="W457" s="16">
        <v>0</v>
      </c>
      <c r="X457" s="16"/>
      <c r="Y457" s="16">
        <v>1.9880715705765401E-3</v>
      </c>
      <c r="Z457" s="16">
        <v>0</v>
      </c>
      <c r="AA457" s="16">
        <v>0</v>
      </c>
      <c r="AB457" s="16">
        <v>0</v>
      </c>
      <c r="AC457" s="16"/>
      <c r="AD457" s="16">
        <v>0</v>
      </c>
      <c r="AE457" s="16">
        <v>0</v>
      </c>
      <c r="AF457" s="16">
        <v>0</v>
      </c>
      <c r="AG457" s="16">
        <v>0</v>
      </c>
      <c r="AH457" s="16">
        <v>8.1300813008130107E-3</v>
      </c>
      <c r="AI457" s="16">
        <v>0</v>
      </c>
      <c r="AJ457" s="16">
        <v>0</v>
      </c>
      <c r="AK457" s="16"/>
      <c r="AL457" s="16">
        <v>0</v>
      </c>
      <c r="AM457" s="16">
        <v>7.8740157480314994E-3</v>
      </c>
      <c r="AN457" s="16">
        <v>0</v>
      </c>
      <c r="AO457" s="16">
        <v>0</v>
      </c>
      <c r="AP457" s="16">
        <v>0</v>
      </c>
      <c r="AQ457" s="16">
        <v>0</v>
      </c>
      <c r="AR457" s="16">
        <v>0</v>
      </c>
      <c r="AS457" s="16">
        <v>0</v>
      </c>
      <c r="AT457" s="16">
        <v>0</v>
      </c>
      <c r="AU457" s="16">
        <v>0</v>
      </c>
      <c r="AV457" s="16">
        <v>0</v>
      </c>
      <c r="AW457" s="16">
        <v>0</v>
      </c>
    </row>
    <row r="458" spans="2:49" x14ac:dyDescent="0.35">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row>
    <row r="459" spans="2:49" x14ac:dyDescent="0.35">
      <c r="B459" s="6" t="s">
        <v>465</v>
      </c>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row>
    <row r="460" spans="2:49" x14ac:dyDescent="0.35">
      <c r="B460" s="25" t="s">
        <v>65</v>
      </c>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row>
    <row r="461" spans="2:49" x14ac:dyDescent="0.35">
      <c r="B461" t="s">
        <v>457</v>
      </c>
      <c r="C461" s="16">
        <v>3.1980319803198001E-2</v>
      </c>
      <c r="D461" s="16">
        <v>4.8780487804878099E-2</v>
      </c>
      <c r="E461" s="16">
        <v>2.9850746268656699E-2</v>
      </c>
      <c r="F461" s="16">
        <v>3.3613445378151301E-2</v>
      </c>
      <c r="G461" s="16">
        <v>0</v>
      </c>
      <c r="H461" s="16">
        <v>5.7692307692307702E-2</v>
      </c>
      <c r="I461" s="16">
        <v>1.5151515151515201E-2</v>
      </c>
      <c r="J461" s="16">
        <v>3.2786885245901599E-2</v>
      </c>
      <c r="K461" s="16">
        <v>2.5641025641025599E-2</v>
      </c>
      <c r="L461" s="16">
        <v>0.05</v>
      </c>
      <c r="M461" s="16">
        <v>2.8169014084507001E-2</v>
      </c>
      <c r="N461" s="16">
        <v>3.03030303030303E-2</v>
      </c>
      <c r="O461" s="16">
        <v>0</v>
      </c>
      <c r="P461" s="16"/>
      <c r="Q461" s="16">
        <v>3.1976744186046499E-2</v>
      </c>
      <c r="R461" s="16"/>
      <c r="S461" s="16">
        <v>3.1766200762388799E-2</v>
      </c>
      <c r="T461" s="16"/>
      <c r="U461" s="16">
        <v>2.81923714759536E-2</v>
      </c>
      <c r="V461" s="16"/>
      <c r="W461" s="16">
        <v>2.4390243902439001E-2</v>
      </c>
      <c r="X461" s="16"/>
      <c r="Y461" s="16">
        <v>3.3730158730158701E-2</v>
      </c>
      <c r="Z461" s="16">
        <v>2.6515151515151499E-2</v>
      </c>
      <c r="AA461" s="16">
        <v>5.5555555555555601E-2</v>
      </c>
      <c r="AB461" s="16">
        <v>0</v>
      </c>
      <c r="AC461" s="16"/>
      <c r="AD461" s="16">
        <v>2.0547945205479499E-2</v>
      </c>
      <c r="AE461" s="16">
        <v>2.2222222222222199E-2</v>
      </c>
      <c r="AF461" s="16">
        <v>4.08163265306122E-2</v>
      </c>
      <c r="AG461" s="16">
        <v>3.8888888888888903E-2</v>
      </c>
      <c r="AH461" s="16">
        <v>3.2520325203252001E-2</v>
      </c>
      <c r="AI461" s="16">
        <v>4.7619047619047603E-2</v>
      </c>
      <c r="AJ461" s="16">
        <v>2.1739130434782601E-2</v>
      </c>
      <c r="AK461" s="16"/>
      <c r="AL461" s="16">
        <v>0</v>
      </c>
      <c r="AM461" s="16">
        <v>3.1496062992125998E-2</v>
      </c>
      <c r="AN461" s="16">
        <v>4.52488687782805E-2</v>
      </c>
      <c r="AO461" s="16">
        <v>2.15827338129496E-2</v>
      </c>
      <c r="AP461" s="16">
        <v>0</v>
      </c>
      <c r="AQ461" s="16">
        <v>0.04</v>
      </c>
      <c r="AR461" s="16">
        <v>0</v>
      </c>
      <c r="AS461" s="16">
        <v>0</v>
      </c>
      <c r="AT461" s="16">
        <v>4.81927710843374E-2</v>
      </c>
      <c r="AU461" s="16">
        <v>7.69230769230769E-2</v>
      </c>
      <c r="AV461" s="16">
        <v>6.0606060606060601E-2</v>
      </c>
      <c r="AW461" s="16">
        <v>0</v>
      </c>
    </row>
    <row r="462" spans="2:49" x14ac:dyDescent="0.35">
      <c r="B462" t="s">
        <v>458</v>
      </c>
      <c r="C462" s="16">
        <v>3.9360393603935999E-2</v>
      </c>
      <c r="D462" s="16">
        <v>1.21951219512195E-2</v>
      </c>
      <c r="E462" s="16">
        <v>5.22388059701493E-2</v>
      </c>
      <c r="F462" s="16">
        <v>5.8823529411764698E-2</v>
      </c>
      <c r="G462" s="16">
        <v>0</v>
      </c>
      <c r="H462" s="16">
        <v>0</v>
      </c>
      <c r="I462" s="16">
        <v>3.03030303030303E-2</v>
      </c>
      <c r="J462" s="16">
        <v>4.91803278688525E-2</v>
      </c>
      <c r="K462" s="16">
        <v>0.102564102564103</v>
      </c>
      <c r="L462" s="16">
        <v>0.05</v>
      </c>
      <c r="M462" s="16">
        <v>4.2253521126760597E-2</v>
      </c>
      <c r="N462" s="16">
        <v>3.03030303030303E-2</v>
      </c>
      <c r="O462" s="16">
        <v>0</v>
      </c>
      <c r="P462" s="16"/>
      <c r="Q462" s="16">
        <v>3.6337209302325597E-2</v>
      </c>
      <c r="R462" s="16"/>
      <c r="S462" s="16">
        <v>3.9390088945362098E-2</v>
      </c>
      <c r="T462" s="16"/>
      <c r="U462" s="16">
        <v>3.3167495854062999E-2</v>
      </c>
      <c r="V462" s="16"/>
      <c r="W462" s="16">
        <v>8.9430894308943104E-2</v>
      </c>
      <c r="X462" s="16"/>
      <c r="Y462" s="16">
        <v>5.1587301587301598E-2</v>
      </c>
      <c r="Z462" s="16">
        <v>1.5151515151515201E-2</v>
      </c>
      <c r="AA462" s="16">
        <v>5.5555555555555601E-2</v>
      </c>
      <c r="AB462" s="16">
        <v>0</v>
      </c>
      <c r="AC462" s="16"/>
      <c r="AD462" s="16">
        <v>3.42465753424658E-2</v>
      </c>
      <c r="AE462" s="16">
        <v>7.7777777777777807E-2</v>
      </c>
      <c r="AF462" s="16">
        <v>4.08163265306122E-2</v>
      </c>
      <c r="AG462" s="16">
        <v>2.7777777777777801E-2</v>
      </c>
      <c r="AH462" s="16">
        <v>4.8780487804878099E-2</v>
      </c>
      <c r="AI462" s="16">
        <v>2.3809523809523801E-2</v>
      </c>
      <c r="AJ462" s="16">
        <v>3.2608695652173898E-2</v>
      </c>
      <c r="AK462" s="16"/>
      <c r="AL462" s="16">
        <v>3.5087719298245598E-2</v>
      </c>
      <c r="AM462" s="16">
        <v>7.8740157480314994E-3</v>
      </c>
      <c r="AN462" s="16">
        <v>4.52488687782805E-2</v>
      </c>
      <c r="AO462" s="16">
        <v>1.4388489208633099E-2</v>
      </c>
      <c r="AP462" s="16">
        <v>0.105263157894737</v>
      </c>
      <c r="AQ462" s="16">
        <v>0.02</v>
      </c>
      <c r="AR462" s="16">
        <v>0</v>
      </c>
      <c r="AS462" s="16">
        <v>6.6666666666666693E-2</v>
      </c>
      <c r="AT462" s="16">
        <v>6.02409638554217E-2</v>
      </c>
      <c r="AU462" s="16">
        <v>0</v>
      </c>
      <c r="AV462" s="16">
        <v>6.0606060606060601E-2</v>
      </c>
      <c r="AW462" s="16">
        <v>0.116279069767442</v>
      </c>
    </row>
    <row r="463" spans="2:49" x14ac:dyDescent="0.35">
      <c r="B463" t="s">
        <v>459</v>
      </c>
      <c r="C463" s="16">
        <v>0.102091020910209</v>
      </c>
      <c r="D463" s="16">
        <v>0.12195121951219499</v>
      </c>
      <c r="E463" s="16">
        <v>0.12686567164179099</v>
      </c>
      <c r="F463" s="16">
        <v>8.40336134453782E-2</v>
      </c>
      <c r="G463" s="16">
        <v>0.133333333333333</v>
      </c>
      <c r="H463" s="16">
        <v>0.134615384615385</v>
      </c>
      <c r="I463" s="16">
        <v>6.0606060606060601E-2</v>
      </c>
      <c r="J463" s="16">
        <v>0.114754098360656</v>
      </c>
      <c r="K463" s="16">
        <v>5.1282051282051301E-2</v>
      </c>
      <c r="L463" s="16">
        <v>0.05</v>
      </c>
      <c r="M463" s="16">
        <v>0.12676056338028199</v>
      </c>
      <c r="N463" s="16">
        <v>0.12121212121212099</v>
      </c>
      <c r="O463" s="16">
        <v>6.25E-2</v>
      </c>
      <c r="P463" s="16"/>
      <c r="Q463" s="16">
        <v>9.8837209302325604E-2</v>
      </c>
      <c r="R463" s="16"/>
      <c r="S463" s="16">
        <v>0.10292249047014</v>
      </c>
      <c r="T463" s="16"/>
      <c r="U463" s="16">
        <v>8.6235489220563802E-2</v>
      </c>
      <c r="V463" s="16"/>
      <c r="W463" s="16">
        <v>0.154471544715447</v>
      </c>
      <c r="X463" s="16"/>
      <c r="Y463" s="16">
        <v>0.109126984126984</v>
      </c>
      <c r="Z463" s="16">
        <v>8.7121212121212099E-2</v>
      </c>
      <c r="AA463" s="16">
        <v>8.3333333333333301E-2</v>
      </c>
      <c r="AB463" s="16">
        <v>0.22222222222222199</v>
      </c>
      <c r="AC463" s="16"/>
      <c r="AD463" s="16">
        <v>0.13013698630136999</v>
      </c>
      <c r="AE463" s="16">
        <v>5.5555555555555601E-2</v>
      </c>
      <c r="AF463" s="16">
        <v>0.102040816326531</v>
      </c>
      <c r="AG463" s="16">
        <v>0.12777777777777799</v>
      </c>
      <c r="AH463" s="16">
        <v>7.3170731707317097E-2</v>
      </c>
      <c r="AI463" s="16">
        <v>7.1428571428571397E-2</v>
      </c>
      <c r="AJ463" s="16">
        <v>0.119565217391304</v>
      </c>
      <c r="AK463" s="16"/>
      <c r="AL463" s="16">
        <v>5.2631578947368397E-2</v>
      </c>
      <c r="AM463" s="16">
        <v>5.5118110236220499E-2</v>
      </c>
      <c r="AN463" s="16">
        <v>0.104072398190045</v>
      </c>
      <c r="AO463" s="16">
        <v>7.9136690647481994E-2</v>
      </c>
      <c r="AP463" s="16">
        <v>0.21052631578947401</v>
      </c>
      <c r="AQ463" s="16">
        <v>0.08</v>
      </c>
      <c r="AR463" s="16">
        <v>0</v>
      </c>
      <c r="AS463" s="16">
        <v>0</v>
      </c>
      <c r="AT463" s="16">
        <v>0.20481927710843401</v>
      </c>
      <c r="AU463" s="16">
        <v>0.230769230769231</v>
      </c>
      <c r="AV463" s="16">
        <v>0.18181818181818199</v>
      </c>
      <c r="AW463" s="16">
        <v>6.9767441860465101E-2</v>
      </c>
    </row>
    <row r="464" spans="2:49" x14ac:dyDescent="0.35">
      <c r="B464" t="s">
        <v>460</v>
      </c>
      <c r="C464" s="16">
        <v>0.31242312423124202</v>
      </c>
      <c r="D464" s="16">
        <v>0.37804878048780499</v>
      </c>
      <c r="E464" s="16">
        <v>0.26865671641791</v>
      </c>
      <c r="F464" s="16">
        <v>0.32773109243697501</v>
      </c>
      <c r="G464" s="16">
        <v>0.266666666666667</v>
      </c>
      <c r="H464" s="16">
        <v>0.28846153846153799</v>
      </c>
      <c r="I464" s="16">
        <v>0.31818181818181801</v>
      </c>
      <c r="J464" s="16">
        <v>0.39344262295082</v>
      </c>
      <c r="K464" s="16">
        <v>0.30769230769230799</v>
      </c>
      <c r="L464" s="16">
        <v>0.3125</v>
      </c>
      <c r="M464" s="16">
        <v>0.29577464788732399</v>
      </c>
      <c r="N464" s="16">
        <v>0.24242424242424199</v>
      </c>
      <c r="O464" s="16">
        <v>0.375</v>
      </c>
      <c r="P464" s="16"/>
      <c r="Q464" s="16">
        <v>0.30377906976744201</v>
      </c>
      <c r="R464" s="16"/>
      <c r="S464" s="16">
        <v>0.315120711562897</v>
      </c>
      <c r="T464" s="16"/>
      <c r="U464" s="16">
        <v>0.30016583747927</v>
      </c>
      <c r="V464" s="16"/>
      <c r="W464" s="16">
        <v>0.31707317073170699</v>
      </c>
      <c r="X464" s="16"/>
      <c r="Y464" s="16">
        <v>0.31150793650793701</v>
      </c>
      <c r="Z464" s="16">
        <v>0.30681818181818199</v>
      </c>
      <c r="AA464" s="16">
        <v>0.33333333333333298</v>
      </c>
      <c r="AB464" s="16">
        <v>0.44444444444444398</v>
      </c>
      <c r="AC464" s="16"/>
      <c r="AD464" s="16">
        <v>0.32191780821917798</v>
      </c>
      <c r="AE464" s="16">
        <v>0.3</v>
      </c>
      <c r="AF464" s="16">
        <v>0.32653061224489799</v>
      </c>
      <c r="AG464" s="16">
        <v>0.27777777777777801</v>
      </c>
      <c r="AH464" s="16">
        <v>0.38211382113821102</v>
      </c>
      <c r="AI464" s="16">
        <v>0.214285714285714</v>
      </c>
      <c r="AJ464" s="16">
        <v>0.35869565217391303</v>
      </c>
      <c r="AK464" s="16"/>
      <c r="AL464" s="16">
        <v>0.36842105263157898</v>
      </c>
      <c r="AM464" s="16">
        <v>0.29921259842519699</v>
      </c>
      <c r="AN464" s="16">
        <v>0.30769230769230799</v>
      </c>
      <c r="AO464" s="16">
        <v>0.26618705035971202</v>
      </c>
      <c r="AP464" s="16">
        <v>0.157894736842105</v>
      </c>
      <c r="AQ464" s="16">
        <v>0.3</v>
      </c>
      <c r="AR464" s="16">
        <v>1</v>
      </c>
      <c r="AS464" s="16">
        <v>0.4</v>
      </c>
      <c r="AT464" s="16">
        <v>0.34939759036144602</v>
      </c>
      <c r="AU464" s="16">
        <v>0.30769230769230799</v>
      </c>
      <c r="AV464" s="16">
        <v>0.39393939393939398</v>
      </c>
      <c r="AW464" s="16">
        <v>0.34883720930232598</v>
      </c>
    </row>
    <row r="465" spans="2:49" x14ac:dyDescent="0.35">
      <c r="B465" t="s">
        <v>461</v>
      </c>
      <c r="C465" s="16">
        <v>0.49323493234932297</v>
      </c>
      <c r="D465" s="16">
        <v>0.41463414634146301</v>
      </c>
      <c r="E465" s="16">
        <v>0.51492537313432796</v>
      </c>
      <c r="F465" s="16">
        <v>0.47058823529411797</v>
      </c>
      <c r="G465" s="16">
        <v>0.6</v>
      </c>
      <c r="H465" s="16">
        <v>0.51923076923076905</v>
      </c>
      <c r="I465" s="16">
        <v>0.54545454545454497</v>
      </c>
      <c r="J465" s="16">
        <v>0.36065573770491799</v>
      </c>
      <c r="K465" s="16">
        <v>0.512820512820513</v>
      </c>
      <c r="L465" s="16">
        <v>0.52500000000000002</v>
      </c>
      <c r="M465" s="16">
        <v>0.46478873239436602</v>
      </c>
      <c r="N465" s="16">
        <v>0.54545454545454497</v>
      </c>
      <c r="O465" s="16">
        <v>0.5</v>
      </c>
      <c r="P465" s="16"/>
      <c r="Q465" s="16">
        <v>0.50726744186046502</v>
      </c>
      <c r="R465" s="16"/>
      <c r="S465" s="16">
        <v>0.48919949174078797</v>
      </c>
      <c r="T465" s="16"/>
      <c r="U465" s="16">
        <v>0.52736318407960203</v>
      </c>
      <c r="V465" s="16"/>
      <c r="W465" s="16">
        <v>0.41463414634146301</v>
      </c>
      <c r="X465" s="16"/>
      <c r="Y465" s="16">
        <v>0.47222222222222199</v>
      </c>
      <c r="Z465" s="16">
        <v>0.54545454545454497</v>
      </c>
      <c r="AA465" s="16">
        <v>0.44444444444444398</v>
      </c>
      <c r="AB465" s="16">
        <v>0.33333333333333298</v>
      </c>
      <c r="AC465" s="16"/>
      <c r="AD465" s="16">
        <v>0.47945205479452102</v>
      </c>
      <c r="AE465" s="16">
        <v>0.52222222222222203</v>
      </c>
      <c r="AF465" s="16">
        <v>0.469387755102041</v>
      </c>
      <c r="AG465" s="16">
        <v>0.48888888888888898</v>
      </c>
      <c r="AH465" s="16">
        <v>0.439024390243902</v>
      </c>
      <c r="AI465" s="16">
        <v>0.64285714285714302</v>
      </c>
      <c r="AJ465" s="16">
        <v>0.45652173913043498</v>
      </c>
      <c r="AK465" s="16"/>
      <c r="AL465" s="16">
        <v>0.52631578947368396</v>
      </c>
      <c r="AM465" s="16">
        <v>0.57480314960629897</v>
      </c>
      <c r="AN465" s="16">
        <v>0.47058823529411797</v>
      </c>
      <c r="AO465" s="16">
        <v>0.597122302158273</v>
      </c>
      <c r="AP465" s="16">
        <v>0.52631578947368396</v>
      </c>
      <c r="AQ465" s="16">
        <v>0.54</v>
      </c>
      <c r="AR465" s="16">
        <v>0</v>
      </c>
      <c r="AS465" s="16">
        <v>0.53333333333333299</v>
      </c>
      <c r="AT465" s="16">
        <v>0.33734939759036098</v>
      </c>
      <c r="AU465" s="16">
        <v>0.38461538461538503</v>
      </c>
      <c r="AV465" s="16">
        <v>0.30303030303030298</v>
      </c>
      <c r="AW465" s="16">
        <v>0.44186046511627902</v>
      </c>
    </row>
    <row r="466" spans="2:49" x14ac:dyDescent="0.35">
      <c r="B466" t="s">
        <v>462</v>
      </c>
      <c r="C466" s="16">
        <v>2.0910209102091001E-2</v>
      </c>
      <c r="D466" s="16">
        <v>2.4390243902439001E-2</v>
      </c>
      <c r="E466" s="16">
        <v>7.4626865671641798E-3</v>
      </c>
      <c r="F466" s="16">
        <v>2.5210084033613401E-2</v>
      </c>
      <c r="G466" s="16">
        <v>0</v>
      </c>
      <c r="H466" s="16">
        <v>0</v>
      </c>
      <c r="I466" s="16">
        <v>3.03030303030303E-2</v>
      </c>
      <c r="J466" s="16">
        <v>4.91803278688525E-2</v>
      </c>
      <c r="K466" s="16">
        <v>0</v>
      </c>
      <c r="L466" s="16">
        <v>1.2500000000000001E-2</v>
      </c>
      <c r="M466" s="16">
        <v>4.2253521126760597E-2</v>
      </c>
      <c r="N466" s="16">
        <v>3.03030303030303E-2</v>
      </c>
      <c r="O466" s="16">
        <v>6.25E-2</v>
      </c>
      <c r="P466" s="16"/>
      <c r="Q466" s="16">
        <v>2.1802325581395301E-2</v>
      </c>
      <c r="R466" s="16"/>
      <c r="S466" s="16">
        <v>2.1601016518424401E-2</v>
      </c>
      <c r="T466" s="16"/>
      <c r="U466" s="16">
        <v>2.48756218905473E-2</v>
      </c>
      <c r="V466" s="16"/>
      <c r="W466" s="16">
        <v>0</v>
      </c>
      <c r="X466" s="16"/>
      <c r="Y466" s="16">
        <v>2.18253968253968E-2</v>
      </c>
      <c r="Z466" s="16">
        <v>1.8939393939393898E-2</v>
      </c>
      <c r="AA466" s="16">
        <v>2.7777777777777801E-2</v>
      </c>
      <c r="AB466" s="16">
        <v>0</v>
      </c>
      <c r="AC466" s="16"/>
      <c r="AD466" s="16">
        <v>1.3698630136986301E-2</v>
      </c>
      <c r="AE466" s="16">
        <v>2.2222222222222199E-2</v>
      </c>
      <c r="AF466" s="16">
        <v>2.04081632653061E-2</v>
      </c>
      <c r="AG466" s="16">
        <v>3.8888888888888903E-2</v>
      </c>
      <c r="AH466" s="16">
        <v>2.4390243902439001E-2</v>
      </c>
      <c r="AI466" s="16">
        <v>0</v>
      </c>
      <c r="AJ466" s="16">
        <v>1.0869565217391301E-2</v>
      </c>
      <c r="AK466" s="16"/>
      <c r="AL466" s="16">
        <v>1.7543859649122799E-2</v>
      </c>
      <c r="AM466" s="16">
        <v>3.1496062992125998E-2</v>
      </c>
      <c r="AN466" s="16">
        <v>2.7149321266968299E-2</v>
      </c>
      <c r="AO466" s="16">
        <v>2.15827338129496E-2</v>
      </c>
      <c r="AP466" s="16">
        <v>0</v>
      </c>
      <c r="AQ466" s="16">
        <v>0.02</v>
      </c>
      <c r="AR466" s="16">
        <v>0</v>
      </c>
      <c r="AS466" s="16">
        <v>0</v>
      </c>
      <c r="AT466" s="16">
        <v>0</v>
      </c>
      <c r="AU466" s="16">
        <v>0</v>
      </c>
      <c r="AV466" s="16">
        <v>0</v>
      </c>
      <c r="AW466" s="16">
        <v>2.32558139534884E-2</v>
      </c>
    </row>
    <row r="467" spans="2:49" x14ac:dyDescent="0.35">
      <c r="B467" t="s">
        <v>463</v>
      </c>
      <c r="C467" s="16">
        <v>0.734317343173432</v>
      </c>
      <c r="D467" s="16">
        <v>0.73170731707317105</v>
      </c>
      <c r="E467" s="16">
        <v>0.70149253731343297</v>
      </c>
      <c r="F467" s="16">
        <v>0.70588235294117696</v>
      </c>
      <c r="G467" s="16">
        <v>0.86666666666666703</v>
      </c>
      <c r="H467" s="16">
        <v>0.75</v>
      </c>
      <c r="I467" s="16">
        <v>0.81818181818181801</v>
      </c>
      <c r="J467" s="16">
        <v>0.67213114754098402</v>
      </c>
      <c r="K467" s="16">
        <v>0.69230769230769196</v>
      </c>
      <c r="L467" s="16">
        <v>0.73750000000000004</v>
      </c>
      <c r="M467" s="16">
        <v>0.69014084507042295</v>
      </c>
      <c r="N467" s="16">
        <v>0.72727272727272696</v>
      </c>
      <c r="O467" s="16">
        <v>0.875</v>
      </c>
      <c r="P467" s="16"/>
      <c r="Q467" s="16">
        <v>0.74273255813953498</v>
      </c>
      <c r="R467" s="16"/>
      <c r="S467" s="16">
        <v>0.73316391359593402</v>
      </c>
      <c r="T467" s="16"/>
      <c r="U467" s="16">
        <v>0.76616915422885601</v>
      </c>
      <c r="V467" s="16"/>
      <c r="W467" s="16">
        <v>0.61788617886178898</v>
      </c>
      <c r="X467" s="16"/>
      <c r="Y467" s="16">
        <v>0.69841269841269804</v>
      </c>
      <c r="Z467" s="16">
        <v>0.810606060606061</v>
      </c>
      <c r="AA467" s="16">
        <v>0.66666666666666696</v>
      </c>
      <c r="AB467" s="16">
        <v>0.77777777777777801</v>
      </c>
      <c r="AC467" s="16"/>
      <c r="AD467" s="16">
        <v>0.74657534246575297</v>
      </c>
      <c r="AE467" s="16">
        <v>0.72222222222222199</v>
      </c>
      <c r="AF467" s="16">
        <v>0.71428571428571397</v>
      </c>
      <c r="AG467" s="16">
        <v>0.7</v>
      </c>
      <c r="AH467" s="16">
        <v>0.73983739837398399</v>
      </c>
      <c r="AI467" s="16">
        <v>0.78571428571428603</v>
      </c>
      <c r="AJ467" s="16">
        <v>0.76086956521739102</v>
      </c>
      <c r="AK467" s="16"/>
      <c r="AL467" s="16">
        <v>0.859649122807017</v>
      </c>
      <c r="AM467" s="16">
        <v>0.83464566929133899</v>
      </c>
      <c r="AN467" s="16">
        <v>0.68778280542986403</v>
      </c>
      <c r="AO467" s="16">
        <v>0.82733812949640295</v>
      </c>
      <c r="AP467" s="16">
        <v>0.57894736842105299</v>
      </c>
      <c r="AQ467" s="16">
        <v>0.78</v>
      </c>
      <c r="AR467" s="16">
        <v>1</v>
      </c>
      <c r="AS467" s="16">
        <v>0.86666666666666703</v>
      </c>
      <c r="AT467" s="16">
        <v>0.57831325301204795</v>
      </c>
      <c r="AU467" s="16">
        <v>0.61538461538461497</v>
      </c>
      <c r="AV467" s="16">
        <v>0.57575757575757602</v>
      </c>
      <c r="AW467" s="16">
        <v>0.67441860465116299</v>
      </c>
    </row>
    <row r="468" spans="2:49" x14ac:dyDescent="0.35">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row>
    <row r="469" spans="2:49" x14ac:dyDescent="0.35">
      <c r="B469" s="6" t="s">
        <v>466</v>
      </c>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row>
    <row r="470" spans="2:49" x14ac:dyDescent="0.35">
      <c r="B470" s="25" t="s">
        <v>65</v>
      </c>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row>
    <row r="471" spans="2:49" x14ac:dyDescent="0.35">
      <c r="B471" t="s">
        <v>457</v>
      </c>
      <c r="C471" s="16">
        <v>3.1980319803198001E-2</v>
      </c>
      <c r="D471" s="16">
        <v>3.65853658536585E-2</v>
      </c>
      <c r="E471" s="16">
        <v>3.7313432835820899E-2</v>
      </c>
      <c r="F471" s="16">
        <v>3.3613445378151301E-2</v>
      </c>
      <c r="G471" s="16">
        <v>0</v>
      </c>
      <c r="H471" s="16">
        <v>0</v>
      </c>
      <c r="I471" s="16">
        <v>0</v>
      </c>
      <c r="J471" s="16">
        <v>4.91803278688525E-2</v>
      </c>
      <c r="K471" s="16">
        <v>5.1282051282051301E-2</v>
      </c>
      <c r="L471" s="16">
        <v>7.4999999999999997E-2</v>
      </c>
      <c r="M471" s="16">
        <v>2.8169014084507001E-2</v>
      </c>
      <c r="N471" s="16">
        <v>3.03030303030303E-2</v>
      </c>
      <c r="O471" s="16">
        <v>0</v>
      </c>
      <c r="P471" s="16"/>
      <c r="Q471" s="16">
        <v>3.6337209302325597E-2</v>
      </c>
      <c r="R471" s="16"/>
      <c r="S471" s="16">
        <v>3.3036848792884398E-2</v>
      </c>
      <c r="T471" s="16"/>
      <c r="U471" s="16">
        <v>3.3167495854062999E-2</v>
      </c>
      <c r="V471" s="16"/>
      <c r="W471" s="16">
        <v>2.4390243902439001E-2</v>
      </c>
      <c r="X471" s="16"/>
      <c r="Y471" s="16">
        <v>3.1746031746031703E-2</v>
      </c>
      <c r="Z471" s="16">
        <v>3.4090909090909102E-2</v>
      </c>
      <c r="AA471" s="16">
        <v>2.7777777777777801E-2</v>
      </c>
      <c r="AB471" s="16">
        <v>0</v>
      </c>
      <c r="AC471" s="16"/>
      <c r="AD471" s="16">
        <v>4.1095890410958902E-2</v>
      </c>
      <c r="AE471" s="16">
        <v>4.4444444444444398E-2</v>
      </c>
      <c r="AF471" s="16">
        <v>3.06122448979592E-2</v>
      </c>
      <c r="AG471" s="16">
        <v>2.2222222222222199E-2</v>
      </c>
      <c r="AH471" s="16">
        <v>3.2520325203252001E-2</v>
      </c>
      <c r="AI471" s="16">
        <v>4.7619047619047603E-2</v>
      </c>
      <c r="AJ471" s="16">
        <v>1.0869565217391301E-2</v>
      </c>
      <c r="AK471" s="16"/>
      <c r="AL471" s="16">
        <v>0</v>
      </c>
      <c r="AM471" s="16">
        <v>3.1496062992125998E-2</v>
      </c>
      <c r="AN471" s="16">
        <v>3.6199095022624403E-2</v>
      </c>
      <c r="AO471" s="16">
        <v>5.0359712230215799E-2</v>
      </c>
      <c r="AP471" s="16">
        <v>0</v>
      </c>
      <c r="AQ471" s="16">
        <v>0</v>
      </c>
      <c r="AR471" s="16">
        <v>0</v>
      </c>
      <c r="AS471" s="16">
        <v>6.6666666666666693E-2</v>
      </c>
      <c r="AT471" s="16">
        <v>4.81927710843374E-2</v>
      </c>
      <c r="AU471" s="16">
        <v>0</v>
      </c>
      <c r="AV471" s="16">
        <v>0</v>
      </c>
      <c r="AW471" s="16">
        <v>2.32558139534884E-2</v>
      </c>
    </row>
    <row r="472" spans="2:49" x14ac:dyDescent="0.35">
      <c r="B472" t="s">
        <v>458</v>
      </c>
      <c r="C472" s="16">
        <v>2.5830258302582999E-2</v>
      </c>
      <c r="D472" s="16">
        <v>2.4390243902439001E-2</v>
      </c>
      <c r="E472" s="16">
        <v>1.49253731343284E-2</v>
      </c>
      <c r="F472" s="16">
        <v>4.20168067226891E-2</v>
      </c>
      <c r="G472" s="16">
        <v>3.3333333333333298E-2</v>
      </c>
      <c r="H472" s="16">
        <v>0</v>
      </c>
      <c r="I472" s="16">
        <v>0</v>
      </c>
      <c r="J472" s="16">
        <v>3.2786885245901599E-2</v>
      </c>
      <c r="K472" s="16">
        <v>2.5641025641025599E-2</v>
      </c>
      <c r="L472" s="16">
        <v>2.5000000000000001E-2</v>
      </c>
      <c r="M472" s="16">
        <v>4.2253521126760597E-2</v>
      </c>
      <c r="N472" s="16">
        <v>3.03030303030303E-2</v>
      </c>
      <c r="O472" s="16">
        <v>6.25E-2</v>
      </c>
      <c r="P472" s="16"/>
      <c r="Q472" s="16">
        <v>2.4709302325581401E-2</v>
      </c>
      <c r="R472" s="16"/>
      <c r="S472" s="16">
        <v>2.5412960609911099E-2</v>
      </c>
      <c r="T472" s="16"/>
      <c r="U472" s="16">
        <v>2.3217247097844101E-2</v>
      </c>
      <c r="V472" s="16"/>
      <c r="W472" s="16">
        <v>3.2520325203252001E-2</v>
      </c>
      <c r="X472" s="16"/>
      <c r="Y472" s="16">
        <v>2.7777777777777801E-2</v>
      </c>
      <c r="Z472" s="16">
        <v>1.8939393939393898E-2</v>
      </c>
      <c r="AA472" s="16">
        <v>2.7777777777777801E-2</v>
      </c>
      <c r="AB472" s="16">
        <v>0.11111111111111099</v>
      </c>
      <c r="AC472" s="16"/>
      <c r="AD472" s="16">
        <v>2.0547945205479499E-2</v>
      </c>
      <c r="AE472" s="16">
        <v>1.1111111111111099E-2</v>
      </c>
      <c r="AF472" s="16">
        <v>1.02040816326531E-2</v>
      </c>
      <c r="AG472" s="16">
        <v>3.3333333333333298E-2</v>
      </c>
      <c r="AH472" s="16">
        <v>4.0650406504064998E-2</v>
      </c>
      <c r="AI472" s="16">
        <v>3.5714285714285698E-2</v>
      </c>
      <c r="AJ472" s="16">
        <v>2.1739130434782601E-2</v>
      </c>
      <c r="AK472" s="16"/>
      <c r="AL472" s="16">
        <v>1.7543859649122799E-2</v>
      </c>
      <c r="AM472" s="16">
        <v>7.8740157480314994E-3</v>
      </c>
      <c r="AN472" s="16">
        <v>2.7149321266968299E-2</v>
      </c>
      <c r="AO472" s="16">
        <v>2.8776978417266199E-2</v>
      </c>
      <c r="AP472" s="16">
        <v>5.2631578947368397E-2</v>
      </c>
      <c r="AQ472" s="16">
        <v>0.02</v>
      </c>
      <c r="AR472" s="16">
        <v>0</v>
      </c>
      <c r="AS472" s="16">
        <v>6.6666666666666693E-2</v>
      </c>
      <c r="AT472" s="16">
        <v>3.6144578313252997E-2</v>
      </c>
      <c r="AU472" s="16">
        <v>0</v>
      </c>
      <c r="AV472" s="16">
        <v>3.03030303030303E-2</v>
      </c>
      <c r="AW472" s="16">
        <v>4.6511627906976702E-2</v>
      </c>
    </row>
    <row r="473" spans="2:49" x14ac:dyDescent="0.35">
      <c r="B473" t="s">
        <v>459</v>
      </c>
      <c r="C473" s="16">
        <v>0.11439114391143899</v>
      </c>
      <c r="D473" s="16">
        <v>8.5365853658536606E-2</v>
      </c>
      <c r="E473" s="16">
        <v>0.111940298507463</v>
      </c>
      <c r="F473" s="16">
        <v>0.13445378151260501</v>
      </c>
      <c r="G473" s="16">
        <v>0.133333333333333</v>
      </c>
      <c r="H473" s="16">
        <v>0.15384615384615399</v>
      </c>
      <c r="I473" s="16">
        <v>0.13636363636363599</v>
      </c>
      <c r="J473" s="16">
        <v>0.13114754098360701</v>
      </c>
      <c r="K473" s="16">
        <v>0.128205128205128</v>
      </c>
      <c r="L473" s="16">
        <v>3.7499999999999999E-2</v>
      </c>
      <c r="M473" s="16">
        <v>0.154929577464789</v>
      </c>
      <c r="N473" s="16">
        <v>6.0606060606060601E-2</v>
      </c>
      <c r="O473" s="16">
        <v>6.25E-2</v>
      </c>
      <c r="P473" s="16"/>
      <c r="Q473" s="16">
        <v>0.107558139534884</v>
      </c>
      <c r="R473" s="16"/>
      <c r="S473" s="16">
        <v>0.113087674714104</v>
      </c>
      <c r="T473" s="16"/>
      <c r="U473" s="16">
        <v>0.104477611940299</v>
      </c>
      <c r="V473" s="16"/>
      <c r="W473" s="16">
        <v>0.211382113821138</v>
      </c>
      <c r="X473" s="16"/>
      <c r="Y473" s="16">
        <v>0.103174603174603</v>
      </c>
      <c r="Z473" s="16">
        <v>0.125</v>
      </c>
      <c r="AA473" s="16">
        <v>0.16666666666666699</v>
      </c>
      <c r="AB473" s="16">
        <v>0.22222222222222199</v>
      </c>
      <c r="AC473" s="16"/>
      <c r="AD473" s="16">
        <v>0.123287671232877</v>
      </c>
      <c r="AE473" s="16">
        <v>0.11111111111111099</v>
      </c>
      <c r="AF473" s="16">
        <v>9.1836734693877597E-2</v>
      </c>
      <c r="AG473" s="16">
        <v>0.133333333333333</v>
      </c>
      <c r="AH473" s="16">
        <v>4.8780487804878099E-2</v>
      </c>
      <c r="AI473" s="16">
        <v>8.3333333333333301E-2</v>
      </c>
      <c r="AJ473" s="16">
        <v>0.20652173913043501</v>
      </c>
      <c r="AK473" s="16"/>
      <c r="AL473" s="16">
        <v>0.21052631578947401</v>
      </c>
      <c r="AM473" s="16">
        <v>8.6614173228346497E-2</v>
      </c>
      <c r="AN473" s="16">
        <v>0.122171945701357</v>
      </c>
      <c r="AO473" s="16">
        <v>2.8776978417266199E-2</v>
      </c>
      <c r="AP473" s="16">
        <v>0.26315789473684198</v>
      </c>
      <c r="AQ473" s="16">
        <v>0.08</v>
      </c>
      <c r="AR473" s="16">
        <v>0</v>
      </c>
      <c r="AS473" s="16">
        <v>6.6666666666666693E-2</v>
      </c>
      <c r="AT473" s="16">
        <v>0.14457831325301199</v>
      </c>
      <c r="AU473" s="16">
        <v>7.69230769230769E-2</v>
      </c>
      <c r="AV473" s="16">
        <v>0.15151515151515199</v>
      </c>
      <c r="AW473" s="16">
        <v>0.162790697674419</v>
      </c>
    </row>
    <row r="474" spans="2:49" x14ac:dyDescent="0.35">
      <c r="B474" t="s">
        <v>460</v>
      </c>
      <c r="C474" s="16">
        <v>0.296432964329643</v>
      </c>
      <c r="D474" s="16">
        <v>0.353658536585366</v>
      </c>
      <c r="E474" s="16">
        <v>0.29104477611940299</v>
      </c>
      <c r="F474" s="16">
        <v>0.310924369747899</v>
      </c>
      <c r="G474" s="16">
        <v>0.28333333333333299</v>
      </c>
      <c r="H474" s="16">
        <v>0.32692307692307698</v>
      </c>
      <c r="I474" s="16">
        <v>0.27272727272727298</v>
      </c>
      <c r="J474" s="16">
        <v>0.19672131147541</v>
      </c>
      <c r="K474" s="16">
        <v>0.20512820512820501</v>
      </c>
      <c r="L474" s="16">
        <v>0.36249999999999999</v>
      </c>
      <c r="M474" s="16">
        <v>0.23943661971831001</v>
      </c>
      <c r="N474" s="16">
        <v>0.33333333333333298</v>
      </c>
      <c r="O474" s="16">
        <v>0.4375</v>
      </c>
      <c r="P474" s="16"/>
      <c r="Q474" s="16">
        <v>0.29941860465116299</v>
      </c>
      <c r="R474" s="16"/>
      <c r="S474" s="16">
        <v>0.29987293519695002</v>
      </c>
      <c r="T474" s="16"/>
      <c r="U474" s="16">
        <v>0.30182421227197298</v>
      </c>
      <c r="V474" s="16"/>
      <c r="W474" s="16">
        <v>0.292682926829268</v>
      </c>
      <c r="X474" s="16"/>
      <c r="Y474" s="16">
        <v>0.30357142857142899</v>
      </c>
      <c r="Z474" s="16">
        <v>0.28409090909090901</v>
      </c>
      <c r="AA474" s="16">
        <v>0.30555555555555602</v>
      </c>
      <c r="AB474" s="16">
        <v>0.22222222222222199</v>
      </c>
      <c r="AC474" s="16"/>
      <c r="AD474" s="16">
        <v>0.301369863013699</v>
      </c>
      <c r="AE474" s="16">
        <v>0.211111111111111</v>
      </c>
      <c r="AF474" s="16">
        <v>0.32653061224489799</v>
      </c>
      <c r="AG474" s="16">
        <v>0.3</v>
      </c>
      <c r="AH474" s="16">
        <v>0.31707317073170699</v>
      </c>
      <c r="AI474" s="16">
        <v>0.28571428571428598</v>
      </c>
      <c r="AJ474" s="16">
        <v>0.315217391304348</v>
      </c>
      <c r="AK474" s="16"/>
      <c r="AL474" s="16">
        <v>0.29824561403508798</v>
      </c>
      <c r="AM474" s="16">
        <v>0.267716535433071</v>
      </c>
      <c r="AN474" s="16">
        <v>0.32579185520361997</v>
      </c>
      <c r="AO474" s="16">
        <v>0.30935251798561197</v>
      </c>
      <c r="AP474" s="16">
        <v>0.21052631578947401</v>
      </c>
      <c r="AQ474" s="16">
        <v>0.26</v>
      </c>
      <c r="AR474" s="16">
        <v>1</v>
      </c>
      <c r="AS474" s="16">
        <v>0.4</v>
      </c>
      <c r="AT474" s="16">
        <v>0.313253012048193</v>
      </c>
      <c r="AU474" s="16">
        <v>0.38461538461538503</v>
      </c>
      <c r="AV474" s="16">
        <v>0.15151515151515199</v>
      </c>
      <c r="AW474" s="16">
        <v>0.32558139534883701</v>
      </c>
    </row>
    <row r="475" spans="2:49" x14ac:dyDescent="0.35">
      <c r="B475" t="s">
        <v>461</v>
      </c>
      <c r="C475" s="16">
        <v>0.51537515375153797</v>
      </c>
      <c r="D475" s="16">
        <v>0.47560975609756101</v>
      </c>
      <c r="E475" s="16">
        <v>0.537313432835821</v>
      </c>
      <c r="F475" s="16">
        <v>0.46218487394958002</v>
      </c>
      <c r="G475" s="16">
        <v>0.55000000000000004</v>
      </c>
      <c r="H475" s="16">
        <v>0.5</v>
      </c>
      <c r="I475" s="16">
        <v>0.59090909090909105</v>
      </c>
      <c r="J475" s="16">
        <v>0.55737704918032804</v>
      </c>
      <c r="K475" s="16">
        <v>0.58974358974358998</v>
      </c>
      <c r="L475" s="16">
        <v>0.48749999999999999</v>
      </c>
      <c r="M475" s="16">
        <v>0.50704225352112697</v>
      </c>
      <c r="N475" s="16">
        <v>0.51515151515151503</v>
      </c>
      <c r="O475" s="16">
        <v>0.375</v>
      </c>
      <c r="P475" s="16"/>
      <c r="Q475" s="16">
        <v>0.51744186046511598</v>
      </c>
      <c r="R475" s="16"/>
      <c r="S475" s="16">
        <v>0.51334180432020304</v>
      </c>
      <c r="T475" s="16"/>
      <c r="U475" s="16">
        <v>0.52238805970149205</v>
      </c>
      <c r="V475" s="16"/>
      <c r="W475" s="16">
        <v>0.439024390243902</v>
      </c>
      <c r="X475" s="16"/>
      <c r="Y475" s="16">
        <v>0.51984126984126999</v>
      </c>
      <c r="Z475" s="16">
        <v>0.51893939393939403</v>
      </c>
      <c r="AA475" s="16">
        <v>0.47222222222222199</v>
      </c>
      <c r="AB475" s="16">
        <v>0.33333333333333298</v>
      </c>
      <c r="AC475" s="16"/>
      <c r="AD475" s="16">
        <v>0.50684931506849296</v>
      </c>
      <c r="AE475" s="16">
        <v>0.6</v>
      </c>
      <c r="AF475" s="16">
        <v>0.530612244897959</v>
      </c>
      <c r="AG475" s="16">
        <v>0.483333333333333</v>
      </c>
      <c r="AH475" s="16">
        <v>0.54471544715447195</v>
      </c>
      <c r="AI475" s="16">
        <v>0.53571428571428603</v>
      </c>
      <c r="AJ475" s="16">
        <v>0.434782608695652</v>
      </c>
      <c r="AK475" s="16"/>
      <c r="AL475" s="16">
        <v>0.45614035087719301</v>
      </c>
      <c r="AM475" s="16">
        <v>0.58267716535433101</v>
      </c>
      <c r="AN475" s="16">
        <v>0.47058823529411797</v>
      </c>
      <c r="AO475" s="16">
        <v>0.56115107913669104</v>
      </c>
      <c r="AP475" s="16">
        <v>0.47368421052631599</v>
      </c>
      <c r="AQ475" s="16">
        <v>0.64</v>
      </c>
      <c r="AR475" s="16">
        <v>0</v>
      </c>
      <c r="AS475" s="16">
        <v>0.4</v>
      </c>
      <c r="AT475" s="16">
        <v>0.44578313253011997</v>
      </c>
      <c r="AU475" s="16">
        <v>0.53846153846153799</v>
      </c>
      <c r="AV475" s="16">
        <v>0.66666666666666696</v>
      </c>
      <c r="AW475" s="16">
        <v>0.418604651162791</v>
      </c>
    </row>
    <row r="476" spans="2:49" x14ac:dyDescent="0.35">
      <c r="B476" t="s">
        <v>462</v>
      </c>
      <c r="C476" s="16">
        <v>1.5990159901599001E-2</v>
      </c>
      <c r="D476" s="16">
        <v>2.4390243902439001E-2</v>
      </c>
      <c r="E476" s="16">
        <v>7.4626865671641798E-3</v>
      </c>
      <c r="F476" s="16">
        <v>1.6806722689075598E-2</v>
      </c>
      <c r="G476" s="16">
        <v>0</v>
      </c>
      <c r="H476" s="16">
        <v>1.9230769230769201E-2</v>
      </c>
      <c r="I476" s="16">
        <v>0</v>
      </c>
      <c r="J476" s="16">
        <v>3.2786885245901599E-2</v>
      </c>
      <c r="K476" s="16">
        <v>0</v>
      </c>
      <c r="L476" s="16">
        <v>1.2500000000000001E-2</v>
      </c>
      <c r="M476" s="16">
        <v>2.8169014084507001E-2</v>
      </c>
      <c r="N476" s="16">
        <v>3.03030303030303E-2</v>
      </c>
      <c r="O476" s="16">
        <v>6.25E-2</v>
      </c>
      <c r="P476" s="16"/>
      <c r="Q476" s="16">
        <v>1.4534883720930199E-2</v>
      </c>
      <c r="R476" s="16"/>
      <c r="S476" s="16">
        <v>1.52477763659466E-2</v>
      </c>
      <c r="T476" s="16"/>
      <c r="U476" s="16">
        <v>1.49253731343284E-2</v>
      </c>
      <c r="V476" s="16"/>
      <c r="W476" s="16">
        <v>0</v>
      </c>
      <c r="X476" s="16"/>
      <c r="Y476" s="16">
        <v>1.38888888888889E-2</v>
      </c>
      <c r="Z476" s="16">
        <v>1.8939393939393898E-2</v>
      </c>
      <c r="AA476" s="16">
        <v>0</v>
      </c>
      <c r="AB476" s="16">
        <v>0.11111111111111099</v>
      </c>
      <c r="AC476" s="16"/>
      <c r="AD476" s="16">
        <v>6.8493150684931503E-3</v>
      </c>
      <c r="AE476" s="16">
        <v>2.2222222222222199E-2</v>
      </c>
      <c r="AF476" s="16">
        <v>1.02040816326531E-2</v>
      </c>
      <c r="AG476" s="16">
        <v>2.7777777777777801E-2</v>
      </c>
      <c r="AH476" s="16">
        <v>1.6260162601626001E-2</v>
      </c>
      <c r="AI476" s="16">
        <v>1.1904761904761901E-2</v>
      </c>
      <c r="AJ476" s="16">
        <v>1.0869565217391301E-2</v>
      </c>
      <c r="AK476" s="16"/>
      <c r="AL476" s="16">
        <v>1.7543859649122799E-2</v>
      </c>
      <c r="AM476" s="16">
        <v>2.3622047244094498E-2</v>
      </c>
      <c r="AN476" s="16">
        <v>1.8099547511312201E-2</v>
      </c>
      <c r="AO476" s="16">
        <v>2.15827338129496E-2</v>
      </c>
      <c r="AP476" s="16">
        <v>0</v>
      </c>
      <c r="AQ476" s="16">
        <v>0</v>
      </c>
      <c r="AR476" s="16">
        <v>0</v>
      </c>
      <c r="AS476" s="16">
        <v>0</v>
      </c>
      <c r="AT476" s="16">
        <v>1.20481927710843E-2</v>
      </c>
      <c r="AU476" s="16">
        <v>0</v>
      </c>
      <c r="AV476" s="16">
        <v>0</v>
      </c>
      <c r="AW476" s="16">
        <v>2.32558139534884E-2</v>
      </c>
    </row>
    <row r="477" spans="2:49" x14ac:dyDescent="0.35">
      <c r="B477" t="s">
        <v>463</v>
      </c>
      <c r="C477" s="16">
        <v>0.75399753997539998</v>
      </c>
      <c r="D477" s="16">
        <v>0.76829268292682895</v>
      </c>
      <c r="E477" s="16">
        <v>0.77611940298507498</v>
      </c>
      <c r="F477" s="16">
        <v>0.69747899159663895</v>
      </c>
      <c r="G477" s="16">
        <v>0.8</v>
      </c>
      <c r="H477" s="16">
        <v>0.82692307692307698</v>
      </c>
      <c r="I477" s="16">
        <v>0.86363636363636398</v>
      </c>
      <c r="J477" s="16">
        <v>0.67213114754098402</v>
      </c>
      <c r="K477" s="16">
        <v>0.71794871794871795</v>
      </c>
      <c r="L477" s="16">
        <v>0.75</v>
      </c>
      <c r="M477" s="16">
        <v>0.676056338028169</v>
      </c>
      <c r="N477" s="16">
        <v>0.78787878787878796</v>
      </c>
      <c r="O477" s="16">
        <v>0.75</v>
      </c>
      <c r="P477" s="16"/>
      <c r="Q477" s="16">
        <v>0.75581395348837199</v>
      </c>
      <c r="R477" s="16"/>
      <c r="S477" s="16">
        <v>0.75476493011435797</v>
      </c>
      <c r="T477" s="16"/>
      <c r="U477" s="16">
        <v>0.76782752902155904</v>
      </c>
      <c r="V477" s="16"/>
      <c r="W477" s="16">
        <v>0.67479674796748002</v>
      </c>
      <c r="X477" s="16"/>
      <c r="Y477" s="16">
        <v>0.76388888888888895</v>
      </c>
      <c r="Z477" s="16">
        <v>0.75</v>
      </c>
      <c r="AA477" s="16">
        <v>0.72222222222222199</v>
      </c>
      <c r="AB477" s="16">
        <v>0.44444444444444398</v>
      </c>
      <c r="AC477" s="16"/>
      <c r="AD477" s="16">
        <v>0.74657534246575297</v>
      </c>
      <c r="AE477" s="16">
        <v>0.75555555555555598</v>
      </c>
      <c r="AF477" s="16">
        <v>0.81632653061224503</v>
      </c>
      <c r="AG477" s="16">
        <v>0.72777777777777797</v>
      </c>
      <c r="AH477" s="16">
        <v>0.78861788617886197</v>
      </c>
      <c r="AI477" s="16">
        <v>0.73809523809523803</v>
      </c>
      <c r="AJ477" s="16">
        <v>0.71739130434782605</v>
      </c>
      <c r="AK477" s="16"/>
      <c r="AL477" s="16">
        <v>0.73684210526315796</v>
      </c>
      <c r="AM477" s="16">
        <v>0.81102362204724399</v>
      </c>
      <c r="AN477" s="16">
        <v>0.73303167420814497</v>
      </c>
      <c r="AO477" s="16">
        <v>0.79136690647482</v>
      </c>
      <c r="AP477" s="16">
        <v>0.63157894736842102</v>
      </c>
      <c r="AQ477" s="16">
        <v>0.88</v>
      </c>
      <c r="AR477" s="16">
        <v>1</v>
      </c>
      <c r="AS477" s="16">
        <v>0.66666666666666696</v>
      </c>
      <c r="AT477" s="16">
        <v>0.67469879518072295</v>
      </c>
      <c r="AU477" s="16">
        <v>0.92307692307692302</v>
      </c>
      <c r="AV477" s="16">
        <v>0.78787878787878796</v>
      </c>
      <c r="AW477" s="16">
        <v>0.67441860465116299</v>
      </c>
    </row>
    <row r="478" spans="2:49" x14ac:dyDescent="0.35">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row>
    <row r="479" spans="2:49" x14ac:dyDescent="0.35">
      <c r="B479" s="6" t="s">
        <v>467</v>
      </c>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row>
    <row r="480" spans="2:49" x14ac:dyDescent="0.35">
      <c r="B480" s="25" t="s">
        <v>65</v>
      </c>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row>
    <row r="481" spans="2:49" x14ac:dyDescent="0.35">
      <c r="B481" t="s">
        <v>457</v>
      </c>
      <c r="C481" s="16">
        <v>2.7060270602706001E-2</v>
      </c>
      <c r="D481" s="16">
        <v>2.4390243902439001E-2</v>
      </c>
      <c r="E481" s="16">
        <v>2.9850746268656699E-2</v>
      </c>
      <c r="F481" s="16">
        <v>1.6806722689075598E-2</v>
      </c>
      <c r="G481" s="16">
        <v>0</v>
      </c>
      <c r="H481" s="16">
        <v>3.8461538461538498E-2</v>
      </c>
      <c r="I481" s="16">
        <v>0</v>
      </c>
      <c r="J481" s="16">
        <v>4.91803278688525E-2</v>
      </c>
      <c r="K481" s="16">
        <v>5.1282051282051301E-2</v>
      </c>
      <c r="L481" s="16">
        <v>0.05</v>
      </c>
      <c r="M481" s="16">
        <v>1.4084507042253501E-2</v>
      </c>
      <c r="N481" s="16">
        <v>6.0606060606060601E-2</v>
      </c>
      <c r="O481" s="16">
        <v>0</v>
      </c>
      <c r="P481" s="16"/>
      <c r="Q481" s="16">
        <v>3.0523255813953501E-2</v>
      </c>
      <c r="R481" s="16"/>
      <c r="S481" s="16">
        <v>2.7954256670902199E-2</v>
      </c>
      <c r="T481" s="16"/>
      <c r="U481" s="16">
        <v>3.1509121061359897E-2</v>
      </c>
      <c r="V481" s="16"/>
      <c r="W481" s="16">
        <v>1.6260162601626001E-2</v>
      </c>
      <c r="X481" s="16"/>
      <c r="Y481" s="16">
        <v>1.7857142857142901E-2</v>
      </c>
      <c r="Z481" s="16">
        <v>3.7878787878787901E-2</v>
      </c>
      <c r="AA481" s="16">
        <v>8.3333333333333301E-2</v>
      </c>
      <c r="AB481" s="16">
        <v>0</v>
      </c>
      <c r="AC481" s="16"/>
      <c r="AD481" s="16">
        <v>1.3698630136986301E-2</v>
      </c>
      <c r="AE481" s="16">
        <v>3.3333333333333298E-2</v>
      </c>
      <c r="AF481" s="16">
        <v>5.10204081632653E-2</v>
      </c>
      <c r="AG481" s="16">
        <v>1.6666666666666701E-2</v>
      </c>
      <c r="AH481" s="16">
        <v>4.0650406504064998E-2</v>
      </c>
      <c r="AI481" s="16">
        <v>3.5714285714285698E-2</v>
      </c>
      <c r="AJ481" s="16">
        <v>1.0869565217391301E-2</v>
      </c>
      <c r="AK481" s="16"/>
      <c r="AL481" s="16">
        <v>1.7543859649122799E-2</v>
      </c>
      <c r="AM481" s="16">
        <v>3.1496062992125998E-2</v>
      </c>
      <c r="AN481" s="16">
        <v>3.1674208144796399E-2</v>
      </c>
      <c r="AO481" s="16">
        <v>3.5971223021582698E-2</v>
      </c>
      <c r="AP481" s="16">
        <v>0</v>
      </c>
      <c r="AQ481" s="16">
        <v>0.02</v>
      </c>
      <c r="AR481" s="16">
        <v>0</v>
      </c>
      <c r="AS481" s="16">
        <v>6.6666666666666693E-2</v>
      </c>
      <c r="AT481" s="16">
        <v>1.20481927710843E-2</v>
      </c>
      <c r="AU481" s="16">
        <v>0</v>
      </c>
      <c r="AV481" s="16">
        <v>0</v>
      </c>
      <c r="AW481" s="16">
        <v>2.32558139534884E-2</v>
      </c>
    </row>
    <row r="482" spans="2:49" x14ac:dyDescent="0.35">
      <c r="B482" t="s">
        <v>458</v>
      </c>
      <c r="C482" s="16">
        <v>1.8450184501845001E-2</v>
      </c>
      <c r="D482" s="16">
        <v>1.21951219512195E-2</v>
      </c>
      <c r="E482" s="16">
        <v>2.2388059701492501E-2</v>
      </c>
      <c r="F482" s="16">
        <v>1.6806722689075598E-2</v>
      </c>
      <c r="G482" s="16">
        <v>0</v>
      </c>
      <c r="H482" s="16">
        <v>3.8461538461538498E-2</v>
      </c>
      <c r="I482" s="16">
        <v>1.5151515151515201E-2</v>
      </c>
      <c r="J482" s="16">
        <v>0</v>
      </c>
      <c r="K482" s="16">
        <v>2.5641025641025599E-2</v>
      </c>
      <c r="L482" s="16">
        <v>2.5000000000000001E-2</v>
      </c>
      <c r="M482" s="16">
        <v>1.4084507042253501E-2</v>
      </c>
      <c r="N482" s="16">
        <v>6.0606060606060601E-2</v>
      </c>
      <c r="O482" s="16">
        <v>0</v>
      </c>
      <c r="P482" s="16"/>
      <c r="Q482" s="16">
        <v>2.0348837209302299E-2</v>
      </c>
      <c r="R482" s="16"/>
      <c r="S482" s="16">
        <v>1.9059720457433298E-2</v>
      </c>
      <c r="T482" s="16"/>
      <c r="U482" s="16">
        <v>1.99004975124378E-2</v>
      </c>
      <c r="V482" s="16"/>
      <c r="W482" s="16">
        <v>3.2520325203252001E-2</v>
      </c>
      <c r="X482" s="16"/>
      <c r="Y482" s="16">
        <v>2.3809523809523801E-2</v>
      </c>
      <c r="Z482" s="16">
        <v>1.13636363636364E-2</v>
      </c>
      <c r="AA482" s="16">
        <v>0</v>
      </c>
      <c r="AB482" s="16">
        <v>0</v>
      </c>
      <c r="AC482" s="16"/>
      <c r="AD482" s="16">
        <v>3.42465753424658E-2</v>
      </c>
      <c r="AE482" s="16">
        <v>1.1111111111111099E-2</v>
      </c>
      <c r="AF482" s="16">
        <v>2.04081632653061E-2</v>
      </c>
      <c r="AG482" s="16">
        <v>1.6666666666666701E-2</v>
      </c>
      <c r="AH482" s="16">
        <v>8.1300813008130107E-3</v>
      </c>
      <c r="AI482" s="16">
        <v>1.1904761904761901E-2</v>
      </c>
      <c r="AJ482" s="16">
        <v>2.1739130434782601E-2</v>
      </c>
      <c r="AK482" s="16"/>
      <c r="AL482" s="16">
        <v>1.7543859649122799E-2</v>
      </c>
      <c r="AM482" s="16">
        <v>0</v>
      </c>
      <c r="AN482" s="16">
        <v>2.2624434389140299E-2</v>
      </c>
      <c r="AO482" s="16">
        <v>1.4388489208633099E-2</v>
      </c>
      <c r="AP482" s="16">
        <v>0</v>
      </c>
      <c r="AQ482" s="16">
        <v>0.02</v>
      </c>
      <c r="AR482" s="16">
        <v>0</v>
      </c>
      <c r="AS482" s="16">
        <v>0</v>
      </c>
      <c r="AT482" s="16">
        <v>2.40963855421687E-2</v>
      </c>
      <c r="AU482" s="16">
        <v>0</v>
      </c>
      <c r="AV482" s="16">
        <v>3.03030303030303E-2</v>
      </c>
      <c r="AW482" s="16">
        <v>0</v>
      </c>
    </row>
    <row r="483" spans="2:49" x14ac:dyDescent="0.35">
      <c r="B483" t="s">
        <v>459</v>
      </c>
      <c r="C483" s="16">
        <v>0.100861008610086</v>
      </c>
      <c r="D483" s="16">
        <v>8.5365853658536606E-2</v>
      </c>
      <c r="E483" s="16">
        <v>8.2089552238805999E-2</v>
      </c>
      <c r="F483" s="16">
        <v>9.2436974789915999E-2</v>
      </c>
      <c r="G483" s="16">
        <v>0.116666666666667</v>
      </c>
      <c r="H483" s="16">
        <v>0.134615384615385</v>
      </c>
      <c r="I483" s="16">
        <v>0.12121212121212099</v>
      </c>
      <c r="J483" s="16">
        <v>0.14754098360655701</v>
      </c>
      <c r="K483" s="16">
        <v>0.102564102564103</v>
      </c>
      <c r="L483" s="16">
        <v>0.1</v>
      </c>
      <c r="M483" s="16">
        <v>0.11267605633802801</v>
      </c>
      <c r="N483" s="16">
        <v>3.03030303030303E-2</v>
      </c>
      <c r="O483" s="16">
        <v>6.25E-2</v>
      </c>
      <c r="P483" s="16"/>
      <c r="Q483" s="16">
        <v>9.4476744186046499E-2</v>
      </c>
      <c r="R483" s="16"/>
      <c r="S483" s="16">
        <v>9.6569250317662003E-2</v>
      </c>
      <c r="T483" s="16"/>
      <c r="U483" s="16">
        <v>9.1210613598673301E-2</v>
      </c>
      <c r="V483" s="16"/>
      <c r="W483" s="16">
        <v>0.146341463414634</v>
      </c>
      <c r="X483" s="16"/>
      <c r="Y483" s="16">
        <v>9.9206349206349201E-2</v>
      </c>
      <c r="Z483" s="16">
        <v>9.8484848484848495E-2</v>
      </c>
      <c r="AA483" s="16">
        <v>0.13888888888888901</v>
      </c>
      <c r="AB483" s="16">
        <v>0.11111111111111099</v>
      </c>
      <c r="AC483" s="16"/>
      <c r="AD483" s="16">
        <v>0.102739726027397</v>
      </c>
      <c r="AE483" s="16">
        <v>8.8888888888888906E-2</v>
      </c>
      <c r="AF483" s="16">
        <v>6.1224489795918401E-2</v>
      </c>
      <c r="AG483" s="16">
        <v>0.116666666666667</v>
      </c>
      <c r="AH483" s="16">
        <v>0.105691056910569</v>
      </c>
      <c r="AI483" s="16">
        <v>5.95238095238095E-2</v>
      </c>
      <c r="AJ483" s="16">
        <v>0.15217391304347799</v>
      </c>
      <c r="AK483" s="16"/>
      <c r="AL483" s="16">
        <v>7.0175438596491196E-2</v>
      </c>
      <c r="AM483" s="16">
        <v>5.5118110236220499E-2</v>
      </c>
      <c r="AN483" s="16">
        <v>0.12669683257918599</v>
      </c>
      <c r="AO483" s="16">
        <v>8.6330935251798593E-2</v>
      </c>
      <c r="AP483" s="16">
        <v>0.105263157894737</v>
      </c>
      <c r="AQ483" s="16">
        <v>0.06</v>
      </c>
      <c r="AR483" s="16">
        <v>0</v>
      </c>
      <c r="AS483" s="16">
        <v>6.6666666666666693E-2</v>
      </c>
      <c r="AT483" s="16">
        <v>0.120481927710843</v>
      </c>
      <c r="AU483" s="16">
        <v>0.15384615384615399</v>
      </c>
      <c r="AV483" s="16">
        <v>0.15151515151515199</v>
      </c>
      <c r="AW483" s="16">
        <v>0.13953488372093001</v>
      </c>
    </row>
    <row r="484" spans="2:49" x14ac:dyDescent="0.35">
      <c r="B484" t="s">
        <v>460</v>
      </c>
      <c r="C484" s="16">
        <v>0.28905289052890498</v>
      </c>
      <c r="D484" s="16">
        <v>0.292682926829268</v>
      </c>
      <c r="E484" s="16">
        <v>0.25373134328358199</v>
      </c>
      <c r="F484" s="16">
        <v>0.35294117647058798</v>
      </c>
      <c r="G484" s="16">
        <v>0.28333333333333299</v>
      </c>
      <c r="H484" s="16">
        <v>0.30769230769230799</v>
      </c>
      <c r="I484" s="16">
        <v>0.28787878787878801</v>
      </c>
      <c r="J484" s="16">
        <v>0.36065573770491799</v>
      </c>
      <c r="K484" s="16">
        <v>0.230769230769231</v>
      </c>
      <c r="L484" s="16">
        <v>0.26250000000000001</v>
      </c>
      <c r="M484" s="16">
        <v>0.183098591549296</v>
      </c>
      <c r="N484" s="16">
        <v>0.39393939393939398</v>
      </c>
      <c r="O484" s="16">
        <v>0.3125</v>
      </c>
      <c r="P484" s="16"/>
      <c r="Q484" s="16">
        <v>0.28197674418604701</v>
      </c>
      <c r="R484" s="16"/>
      <c r="S484" s="16">
        <v>0.29479034307496799</v>
      </c>
      <c r="T484" s="16"/>
      <c r="U484" s="16">
        <v>0.280265339966833</v>
      </c>
      <c r="V484" s="16"/>
      <c r="W484" s="16">
        <v>0.33333333333333298</v>
      </c>
      <c r="X484" s="16"/>
      <c r="Y484" s="16">
        <v>0.297619047619048</v>
      </c>
      <c r="Z484" s="16">
        <v>0.26136363636363602</v>
      </c>
      <c r="AA484" s="16">
        <v>0.36111111111111099</v>
      </c>
      <c r="AB484" s="16">
        <v>0.33333333333333298</v>
      </c>
      <c r="AC484" s="16"/>
      <c r="AD484" s="16">
        <v>0.32876712328767099</v>
      </c>
      <c r="AE484" s="16">
        <v>0.25555555555555598</v>
      </c>
      <c r="AF484" s="16">
        <v>0.30612244897959201</v>
      </c>
      <c r="AG484" s="16">
        <v>0.28888888888888897</v>
      </c>
      <c r="AH484" s="16">
        <v>0.31707317073170699</v>
      </c>
      <c r="AI484" s="16">
        <v>0.214285714285714</v>
      </c>
      <c r="AJ484" s="16">
        <v>0.27173913043478298</v>
      </c>
      <c r="AK484" s="16"/>
      <c r="AL484" s="16">
        <v>0.33333333333333298</v>
      </c>
      <c r="AM484" s="16">
        <v>0.21259842519684999</v>
      </c>
      <c r="AN484" s="16">
        <v>0.32579185520361997</v>
      </c>
      <c r="AO484" s="16">
        <v>0.25179856115107901</v>
      </c>
      <c r="AP484" s="16">
        <v>0.36842105263157898</v>
      </c>
      <c r="AQ484" s="16">
        <v>0.22</v>
      </c>
      <c r="AR484" s="16">
        <v>0.5</v>
      </c>
      <c r="AS484" s="16">
        <v>0.266666666666667</v>
      </c>
      <c r="AT484" s="16">
        <v>0.30120481927710802</v>
      </c>
      <c r="AU484" s="16">
        <v>0.15384615384615399</v>
      </c>
      <c r="AV484" s="16">
        <v>0.48484848484848497</v>
      </c>
      <c r="AW484" s="16">
        <v>0.34883720930232598</v>
      </c>
    </row>
    <row r="485" spans="2:49" x14ac:dyDescent="0.35">
      <c r="B485" t="s">
        <v>461</v>
      </c>
      <c r="C485" s="16">
        <v>0.54735547355473602</v>
      </c>
      <c r="D485" s="16">
        <v>0.54878048780487798</v>
      </c>
      <c r="E485" s="16">
        <v>0.59701492537313405</v>
      </c>
      <c r="F485" s="16">
        <v>0.495798319327731</v>
      </c>
      <c r="G485" s="16">
        <v>0.6</v>
      </c>
      <c r="H485" s="16">
        <v>0.480769230769231</v>
      </c>
      <c r="I485" s="16">
        <v>0.57575757575757602</v>
      </c>
      <c r="J485" s="16">
        <v>0.42622950819672101</v>
      </c>
      <c r="K485" s="16">
        <v>0.58974358974358998</v>
      </c>
      <c r="L485" s="16">
        <v>0.5625</v>
      </c>
      <c r="M485" s="16">
        <v>0.63380281690140805</v>
      </c>
      <c r="N485" s="16">
        <v>0.42424242424242398</v>
      </c>
      <c r="O485" s="16">
        <v>0.5625</v>
      </c>
      <c r="P485" s="16"/>
      <c r="Q485" s="16">
        <v>0.55523255813953498</v>
      </c>
      <c r="R485" s="16"/>
      <c r="S485" s="16">
        <v>0.54510800508259205</v>
      </c>
      <c r="T485" s="16"/>
      <c r="U485" s="16">
        <v>0.55721393034825895</v>
      </c>
      <c r="V485" s="16"/>
      <c r="W485" s="16">
        <v>0.46341463414634099</v>
      </c>
      <c r="X485" s="16"/>
      <c r="Y485" s="16">
        <v>0.54960317460317498</v>
      </c>
      <c r="Z485" s="16">
        <v>0.560606060606061</v>
      </c>
      <c r="AA485" s="16">
        <v>0.41666666666666702</v>
      </c>
      <c r="AB485" s="16">
        <v>0.55555555555555602</v>
      </c>
      <c r="AC485" s="16"/>
      <c r="AD485" s="16">
        <v>0.50684931506849296</v>
      </c>
      <c r="AE485" s="16">
        <v>0.6</v>
      </c>
      <c r="AF485" s="16">
        <v>0.56122448979591799</v>
      </c>
      <c r="AG485" s="16">
        <v>0.51666666666666705</v>
      </c>
      <c r="AH485" s="16">
        <v>0.52845528455284596</v>
      </c>
      <c r="AI485" s="16">
        <v>0.67857142857142905</v>
      </c>
      <c r="AJ485" s="16">
        <v>0.51086956521739102</v>
      </c>
      <c r="AK485" s="16"/>
      <c r="AL485" s="16">
        <v>0.54385964912280704</v>
      </c>
      <c r="AM485" s="16">
        <v>0.69291338582677198</v>
      </c>
      <c r="AN485" s="16">
        <v>0.47058823529411797</v>
      </c>
      <c r="AO485" s="16">
        <v>0.58992805755395705</v>
      </c>
      <c r="AP485" s="16">
        <v>0.52631578947368396</v>
      </c>
      <c r="AQ485" s="16">
        <v>0.66</v>
      </c>
      <c r="AR485" s="16">
        <v>0</v>
      </c>
      <c r="AS485" s="16">
        <v>0.6</v>
      </c>
      <c r="AT485" s="16">
        <v>0.54216867469879504</v>
      </c>
      <c r="AU485" s="16">
        <v>0.61538461538461497</v>
      </c>
      <c r="AV485" s="16">
        <v>0.33333333333333298</v>
      </c>
      <c r="AW485" s="16">
        <v>0.46511627906976699</v>
      </c>
    </row>
    <row r="486" spans="2:49" x14ac:dyDescent="0.35">
      <c r="B486" t="s">
        <v>462</v>
      </c>
      <c r="C486" s="16">
        <v>1.7220172201721999E-2</v>
      </c>
      <c r="D486" s="16">
        <v>3.65853658536585E-2</v>
      </c>
      <c r="E486" s="16">
        <v>1.49253731343284E-2</v>
      </c>
      <c r="F486" s="16">
        <v>2.5210084033613401E-2</v>
      </c>
      <c r="G486" s="16">
        <v>0</v>
      </c>
      <c r="H486" s="16">
        <v>0</v>
      </c>
      <c r="I486" s="16">
        <v>0</v>
      </c>
      <c r="J486" s="16">
        <v>1.63934426229508E-2</v>
      </c>
      <c r="K486" s="16">
        <v>0</v>
      </c>
      <c r="L486" s="16">
        <v>0</v>
      </c>
      <c r="M486" s="16">
        <v>4.2253521126760597E-2</v>
      </c>
      <c r="N486" s="16">
        <v>3.03030303030303E-2</v>
      </c>
      <c r="O486" s="16">
        <v>6.25E-2</v>
      </c>
      <c r="P486" s="16"/>
      <c r="Q486" s="16">
        <v>1.74418604651163E-2</v>
      </c>
      <c r="R486" s="16"/>
      <c r="S486" s="16">
        <v>1.6518424396442199E-2</v>
      </c>
      <c r="T486" s="16"/>
      <c r="U486" s="16">
        <v>1.99004975124378E-2</v>
      </c>
      <c r="V486" s="16"/>
      <c r="W486" s="16">
        <v>8.1300813008130107E-3</v>
      </c>
      <c r="X486" s="16"/>
      <c r="Y486" s="16">
        <v>1.1904761904761901E-2</v>
      </c>
      <c r="Z486" s="16">
        <v>3.03030303030303E-2</v>
      </c>
      <c r="AA486" s="16">
        <v>0</v>
      </c>
      <c r="AB486" s="16">
        <v>0</v>
      </c>
      <c r="AC486" s="16"/>
      <c r="AD486" s="16">
        <v>1.3698630136986301E-2</v>
      </c>
      <c r="AE486" s="16">
        <v>1.1111111111111099E-2</v>
      </c>
      <c r="AF486" s="16">
        <v>0</v>
      </c>
      <c r="AG486" s="16">
        <v>4.4444444444444398E-2</v>
      </c>
      <c r="AH486" s="16">
        <v>0</v>
      </c>
      <c r="AI486" s="16">
        <v>0</v>
      </c>
      <c r="AJ486" s="16">
        <v>3.2608695652173898E-2</v>
      </c>
      <c r="AK486" s="16"/>
      <c r="AL486" s="16">
        <v>1.7543859649122799E-2</v>
      </c>
      <c r="AM486" s="16">
        <v>7.8740157480314994E-3</v>
      </c>
      <c r="AN486" s="16">
        <v>2.2624434389140299E-2</v>
      </c>
      <c r="AO486" s="16">
        <v>2.15827338129496E-2</v>
      </c>
      <c r="AP486" s="16">
        <v>0</v>
      </c>
      <c r="AQ486" s="16">
        <v>0.02</v>
      </c>
      <c r="AR486" s="16">
        <v>0.5</v>
      </c>
      <c r="AS486" s="16">
        <v>0</v>
      </c>
      <c r="AT486" s="16">
        <v>0</v>
      </c>
      <c r="AU486" s="16">
        <v>7.69230769230769E-2</v>
      </c>
      <c r="AV486" s="16">
        <v>0</v>
      </c>
      <c r="AW486" s="16">
        <v>2.32558139534884E-2</v>
      </c>
    </row>
    <row r="487" spans="2:49" x14ac:dyDescent="0.35">
      <c r="B487" t="s">
        <v>463</v>
      </c>
      <c r="C487" s="16">
        <v>0.79089790897908996</v>
      </c>
      <c r="D487" s="16">
        <v>0.80487804878048796</v>
      </c>
      <c r="E487" s="16">
        <v>0.79850746268656703</v>
      </c>
      <c r="F487" s="16">
        <v>0.81512605042016795</v>
      </c>
      <c r="G487" s="16">
        <v>0.88333333333333297</v>
      </c>
      <c r="H487" s="16">
        <v>0.71153846153846201</v>
      </c>
      <c r="I487" s="16">
        <v>0.84848484848484895</v>
      </c>
      <c r="J487" s="16">
        <v>0.73770491803278704</v>
      </c>
      <c r="K487" s="16">
        <v>0.74358974358974395</v>
      </c>
      <c r="L487" s="16">
        <v>0.75</v>
      </c>
      <c r="M487" s="16">
        <v>0.78873239436619702</v>
      </c>
      <c r="N487" s="16">
        <v>0.69696969696969702</v>
      </c>
      <c r="O487" s="16">
        <v>0.875</v>
      </c>
      <c r="P487" s="16"/>
      <c r="Q487" s="16">
        <v>0.78633720930232598</v>
      </c>
      <c r="R487" s="16"/>
      <c r="S487" s="16">
        <v>0.79288437102922504</v>
      </c>
      <c r="T487" s="16"/>
      <c r="U487" s="16">
        <v>0.78606965174129395</v>
      </c>
      <c r="V487" s="16"/>
      <c r="W487" s="16">
        <v>0.74796747967479704</v>
      </c>
      <c r="X487" s="16"/>
      <c r="Y487" s="16">
        <v>0.80555555555555602</v>
      </c>
      <c r="Z487" s="16">
        <v>0.77272727272727304</v>
      </c>
      <c r="AA487" s="16">
        <v>0.69444444444444398</v>
      </c>
      <c r="AB487" s="16">
        <v>0.88888888888888895</v>
      </c>
      <c r="AC487" s="16"/>
      <c r="AD487" s="16">
        <v>0.78767123287671204</v>
      </c>
      <c r="AE487" s="16">
        <v>0.81111111111111101</v>
      </c>
      <c r="AF487" s="16">
        <v>0.79591836734693899</v>
      </c>
      <c r="AG487" s="16">
        <v>0.77222222222222203</v>
      </c>
      <c r="AH487" s="16">
        <v>0.79674796747967502</v>
      </c>
      <c r="AI487" s="16">
        <v>0.84523809523809501</v>
      </c>
      <c r="AJ487" s="16">
        <v>0.75</v>
      </c>
      <c r="AK487" s="16"/>
      <c r="AL487" s="16">
        <v>0.84210526315789502</v>
      </c>
      <c r="AM487" s="16">
        <v>0.87401574803149595</v>
      </c>
      <c r="AN487" s="16">
        <v>0.74208144796380104</v>
      </c>
      <c r="AO487" s="16">
        <v>0.79136690647482</v>
      </c>
      <c r="AP487" s="16">
        <v>0.89473684210526305</v>
      </c>
      <c r="AQ487" s="16">
        <v>0.84</v>
      </c>
      <c r="AR487" s="16">
        <v>0.5</v>
      </c>
      <c r="AS487" s="16">
        <v>0.8</v>
      </c>
      <c r="AT487" s="16">
        <v>0.80722891566265098</v>
      </c>
      <c r="AU487" s="16">
        <v>0.76923076923076905</v>
      </c>
      <c r="AV487" s="16">
        <v>0.78787878787878796</v>
      </c>
      <c r="AW487" s="16">
        <v>0.79069767441860495</v>
      </c>
    </row>
    <row r="488" spans="2:49" x14ac:dyDescent="0.35">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row>
    <row r="489" spans="2:49" x14ac:dyDescent="0.35">
      <c r="B489" s="6" t="s">
        <v>468</v>
      </c>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row>
    <row r="490" spans="2:49" x14ac:dyDescent="0.35">
      <c r="B490" s="25" t="s">
        <v>65</v>
      </c>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row>
    <row r="491" spans="2:49" x14ac:dyDescent="0.35">
      <c r="B491" t="s">
        <v>457</v>
      </c>
      <c r="C491" s="16">
        <v>1.7220172201721999E-2</v>
      </c>
      <c r="D491" s="16">
        <v>1.21951219512195E-2</v>
      </c>
      <c r="E491" s="16">
        <v>2.2388059701492501E-2</v>
      </c>
      <c r="F491" s="16">
        <v>1.6806722689075598E-2</v>
      </c>
      <c r="G491" s="16">
        <v>1.6666666666666701E-2</v>
      </c>
      <c r="H491" s="16">
        <v>3.8461538461538498E-2</v>
      </c>
      <c r="I491" s="16">
        <v>0</v>
      </c>
      <c r="J491" s="16">
        <v>0</v>
      </c>
      <c r="K491" s="16">
        <v>0</v>
      </c>
      <c r="L491" s="16">
        <v>2.5000000000000001E-2</v>
      </c>
      <c r="M491" s="16">
        <v>2.8169014084507001E-2</v>
      </c>
      <c r="N491" s="16">
        <v>0</v>
      </c>
      <c r="O491" s="16">
        <v>6.25E-2</v>
      </c>
      <c r="P491" s="16"/>
      <c r="Q491" s="16">
        <v>1.8895348837209301E-2</v>
      </c>
      <c r="R491" s="16"/>
      <c r="S491" s="16">
        <v>1.6518424396442199E-2</v>
      </c>
      <c r="T491" s="16"/>
      <c r="U491" s="16">
        <v>1.8242122719734698E-2</v>
      </c>
      <c r="V491" s="16"/>
      <c r="W491" s="16">
        <v>3.2520325203252001E-2</v>
      </c>
      <c r="X491" s="16"/>
      <c r="Y491" s="16">
        <v>2.18253968253968E-2</v>
      </c>
      <c r="Z491" s="16">
        <v>1.13636363636364E-2</v>
      </c>
      <c r="AA491" s="16">
        <v>0</v>
      </c>
      <c r="AB491" s="16">
        <v>0</v>
      </c>
      <c r="AC491" s="16"/>
      <c r="AD491" s="16">
        <v>1.3698630136986301E-2</v>
      </c>
      <c r="AE491" s="16">
        <v>1.1111111111111099E-2</v>
      </c>
      <c r="AF491" s="16">
        <v>3.06122448979592E-2</v>
      </c>
      <c r="AG491" s="16">
        <v>1.6666666666666701E-2</v>
      </c>
      <c r="AH491" s="16">
        <v>2.4390243902439001E-2</v>
      </c>
      <c r="AI491" s="16">
        <v>2.3809523809523801E-2</v>
      </c>
      <c r="AJ491" s="16">
        <v>0</v>
      </c>
      <c r="AK491" s="16"/>
      <c r="AL491" s="16">
        <v>0</v>
      </c>
      <c r="AM491" s="16">
        <v>2.3622047244094498E-2</v>
      </c>
      <c r="AN491" s="16">
        <v>4.0723981900452497E-2</v>
      </c>
      <c r="AO491" s="16">
        <v>7.1942446043165497E-3</v>
      </c>
      <c r="AP491" s="16">
        <v>0</v>
      </c>
      <c r="AQ491" s="16">
        <v>0</v>
      </c>
      <c r="AR491" s="16">
        <v>0</v>
      </c>
      <c r="AS491" s="16">
        <v>0</v>
      </c>
      <c r="AT491" s="16">
        <v>1.20481927710843E-2</v>
      </c>
      <c r="AU491" s="16">
        <v>0</v>
      </c>
      <c r="AV491" s="16">
        <v>0</v>
      </c>
      <c r="AW491" s="16">
        <v>0</v>
      </c>
    </row>
    <row r="492" spans="2:49" x14ac:dyDescent="0.35">
      <c r="B492" t="s">
        <v>458</v>
      </c>
      <c r="C492" s="16">
        <v>8.3640836408364103E-2</v>
      </c>
      <c r="D492" s="16">
        <v>3.65853658536585E-2</v>
      </c>
      <c r="E492" s="16">
        <v>0.111940298507463</v>
      </c>
      <c r="F492" s="16">
        <v>0.11764705882352899</v>
      </c>
      <c r="G492" s="16">
        <v>0.133333333333333</v>
      </c>
      <c r="H492" s="16">
        <v>0</v>
      </c>
      <c r="I492" s="16">
        <v>4.5454545454545497E-2</v>
      </c>
      <c r="J492" s="16">
        <v>8.1967213114754106E-2</v>
      </c>
      <c r="K492" s="16">
        <v>2.5641025641025599E-2</v>
      </c>
      <c r="L492" s="16">
        <v>0.1125</v>
      </c>
      <c r="M492" s="16">
        <v>5.63380281690141E-2</v>
      </c>
      <c r="N492" s="16">
        <v>0.15151515151515199</v>
      </c>
      <c r="O492" s="16">
        <v>6.25E-2</v>
      </c>
      <c r="P492" s="16"/>
      <c r="Q492" s="16">
        <v>9.1569767441860503E-2</v>
      </c>
      <c r="R492" s="16"/>
      <c r="S492" s="16">
        <v>8.3862770012706506E-2</v>
      </c>
      <c r="T492" s="16"/>
      <c r="U492" s="16">
        <v>9.1210613598673301E-2</v>
      </c>
      <c r="V492" s="16"/>
      <c r="W492" s="16">
        <v>0.154471544715447</v>
      </c>
      <c r="X492" s="16"/>
      <c r="Y492" s="16">
        <v>9.1269841269841306E-2</v>
      </c>
      <c r="Z492" s="16">
        <v>7.1969696969697003E-2</v>
      </c>
      <c r="AA492" s="16">
        <v>8.3333333333333301E-2</v>
      </c>
      <c r="AB492" s="16">
        <v>0</v>
      </c>
      <c r="AC492" s="16"/>
      <c r="AD492" s="16">
        <v>8.2191780821917804E-2</v>
      </c>
      <c r="AE492" s="16">
        <v>0.1</v>
      </c>
      <c r="AF492" s="16">
        <v>6.1224489795918401E-2</v>
      </c>
      <c r="AG492" s="16">
        <v>9.44444444444444E-2</v>
      </c>
      <c r="AH492" s="16">
        <v>6.50406504065041E-2</v>
      </c>
      <c r="AI492" s="16">
        <v>7.1428571428571397E-2</v>
      </c>
      <c r="AJ492" s="16">
        <v>0.108695652173913</v>
      </c>
      <c r="AK492" s="16"/>
      <c r="AL492" s="16">
        <v>7.0175438596491196E-2</v>
      </c>
      <c r="AM492" s="16">
        <v>6.2992125984251995E-2</v>
      </c>
      <c r="AN492" s="16">
        <v>9.0497737556561098E-2</v>
      </c>
      <c r="AO492" s="16">
        <v>8.6330935251798593E-2</v>
      </c>
      <c r="AP492" s="16">
        <v>0.105263157894737</v>
      </c>
      <c r="AQ492" s="16">
        <v>0.14000000000000001</v>
      </c>
      <c r="AR492" s="16">
        <v>0</v>
      </c>
      <c r="AS492" s="16">
        <v>6.6666666666666693E-2</v>
      </c>
      <c r="AT492" s="16">
        <v>9.6385542168674704E-2</v>
      </c>
      <c r="AU492" s="16">
        <v>7.69230769230769E-2</v>
      </c>
      <c r="AV492" s="16">
        <v>3.03030303030303E-2</v>
      </c>
      <c r="AW492" s="16">
        <v>6.9767441860465101E-2</v>
      </c>
    </row>
    <row r="493" spans="2:49" x14ac:dyDescent="0.35">
      <c r="B493" t="s">
        <v>459</v>
      </c>
      <c r="C493" s="16">
        <v>0.227552275522755</v>
      </c>
      <c r="D493" s="16">
        <v>0.18292682926829301</v>
      </c>
      <c r="E493" s="16">
        <v>0.14925373134328401</v>
      </c>
      <c r="F493" s="16">
        <v>0.23529411764705899</v>
      </c>
      <c r="G493" s="16">
        <v>0.116666666666667</v>
      </c>
      <c r="H493" s="16">
        <v>0.40384615384615402</v>
      </c>
      <c r="I493" s="16">
        <v>0.24242424242424199</v>
      </c>
      <c r="J493" s="16">
        <v>0.36065573770491799</v>
      </c>
      <c r="K493" s="16">
        <v>0.20512820512820501</v>
      </c>
      <c r="L493" s="16">
        <v>0.21249999999999999</v>
      </c>
      <c r="M493" s="16">
        <v>0.323943661971831</v>
      </c>
      <c r="N493" s="16">
        <v>0.15151515151515199</v>
      </c>
      <c r="O493" s="16">
        <v>0.1875</v>
      </c>
      <c r="P493" s="16"/>
      <c r="Q493" s="16">
        <v>0.226744186046512</v>
      </c>
      <c r="R493" s="16"/>
      <c r="S493" s="16">
        <v>0.22998729351969499</v>
      </c>
      <c r="T493" s="16"/>
      <c r="U493" s="16">
        <v>0.217247097844113</v>
      </c>
      <c r="V493" s="16"/>
      <c r="W493" s="16">
        <v>0.22764227642276399</v>
      </c>
      <c r="X493" s="16"/>
      <c r="Y493" s="16">
        <v>0.23611111111111099</v>
      </c>
      <c r="Z493" s="16">
        <v>0.204545454545455</v>
      </c>
      <c r="AA493" s="16">
        <v>0.22222222222222199</v>
      </c>
      <c r="AB493" s="16">
        <v>0.44444444444444398</v>
      </c>
      <c r="AC493" s="16"/>
      <c r="AD493" s="16">
        <v>0.31506849315068503</v>
      </c>
      <c r="AE493" s="16">
        <v>0.22222222222222199</v>
      </c>
      <c r="AF493" s="16">
        <v>0.26530612244898</v>
      </c>
      <c r="AG493" s="16">
        <v>0.194444444444444</v>
      </c>
      <c r="AH493" s="16">
        <v>0.203252032520325</v>
      </c>
      <c r="AI493" s="16">
        <v>0.15476190476190499</v>
      </c>
      <c r="AJ493" s="16">
        <v>0.217391304347826</v>
      </c>
      <c r="AK493" s="16"/>
      <c r="AL493" s="16">
        <v>0.36842105263157898</v>
      </c>
      <c r="AM493" s="16">
        <v>0.15748031496063</v>
      </c>
      <c r="AN493" s="16">
        <v>0.22624434389140299</v>
      </c>
      <c r="AO493" s="16">
        <v>0.18705035971223</v>
      </c>
      <c r="AP493" s="16">
        <v>0.21052631578947401</v>
      </c>
      <c r="AQ493" s="16">
        <v>0.14000000000000001</v>
      </c>
      <c r="AR493" s="16">
        <v>0.5</v>
      </c>
      <c r="AS493" s="16">
        <v>0.4</v>
      </c>
      <c r="AT493" s="16">
        <v>0.30120481927710802</v>
      </c>
      <c r="AU493" s="16">
        <v>0.230769230769231</v>
      </c>
      <c r="AV493" s="16">
        <v>0.27272727272727298</v>
      </c>
      <c r="AW493" s="16">
        <v>0.232558139534884</v>
      </c>
    </row>
    <row r="494" spans="2:49" x14ac:dyDescent="0.35">
      <c r="B494" t="s">
        <v>460</v>
      </c>
      <c r="C494" s="16">
        <v>0.30627306273062699</v>
      </c>
      <c r="D494" s="16">
        <v>0.36585365853658502</v>
      </c>
      <c r="E494" s="16">
        <v>0.33582089552238797</v>
      </c>
      <c r="F494" s="16">
        <v>0.24369747899159699</v>
      </c>
      <c r="G494" s="16">
        <v>0.3</v>
      </c>
      <c r="H494" s="16">
        <v>0.19230769230769201</v>
      </c>
      <c r="I494" s="16">
        <v>0.31818181818181801</v>
      </c>
      <c r="J494" s="16">
        <v>0.27868852459016402</v>
      </c>
      <c r="K494" s="16">
        <v>0.35897435897435898</v>
      </c>
      <c r="L494" s="16">
        <v>0.38750000000000001</v>
      </c>
      <c r="M494" s="16">
        <v>0.23943661971831001</v>
      </c>
      <c r="N494" s="16">
        <v>0.39393939393939398</v>
      </c>
      <c r="O494" s="16">
        <v>0.25</v>
      </c>
      <c r="P494" s="16"/>
      <c r="Q494" s="16">
        <v>0.30087209302325602</v>
      </c>
      <c r="R494" s="16"/>
      <c r="S494" s="16">
        <v>0.31003811944091503</v>
      </c>
      <c r="T494" s="16"/>
      <c r="U494" s="16">
        <v>0.29850746268656703</v>
      </c>
      <c r="V494" s="16"/>
      <c r="W494" s="16">
        <v>0.30894308943089399</v>
      </c>
      <c r="X494" s="16"/>
      <c r="Y494" s="16">
        <v>0.30158730158730201</v>
      </c>
      <c r="Z494" s="16">
        <v>0.34469696969697</v>
      </c>
      <c r="AA494" s="16">
        <v>0.11111111111111099</v>
      </c>
      <c r="AB494" s="16">
        <v>0.22222222222222199</v>
      </c>
      <c r="AC494" s="16"/>
      <c r="AD494" s="16">
        <v>0.24657534246575299</v>
      </c>
      <c r="AE494" s="16">
        <v>0.31111111111111101</v>
      </c>
      <c r="AF494" s="16">
        <v>0.33673469387755101</v>
      </c>
      <c r="AG494" s="16">
        <v>0.32222222222222202</v>
      </c>
      <c r="AH494" s="16">
        <v>0.36585365853658502</v>
      </c>
      <c r="AI494" s="16">
        <v>0.32142857142857101</v>
      </c>
      <c r="AJ494" s="16">
        <v>0.23913043478260901</v>
      </c>
      <c r="AK494" s="16"/>
      <c r="AL494" s="16">
        <v>0.22807017543859601</v>
      </c>
      <c r="AM494" s="16">
        <v>0.30708661417322802</v>
      </c>
      <c r="AN494" s="16">
        <v>0.29411764705882398</v>
      </c>
      <c r="AO494" s="16">
        <v>0.33093525179856098</v>
      </c>
      <c r="AP494" s="16">
        <v>0.157894736842105</v>
      </c>
      <c r="AQ494" s="16">
        <v>0.26</v>
      </c>
      <c r="AR494" s="16">
        <v>0.5</v>
      </c>
      <c r="AS494" s="16">
        <v>0.33333333333333298</v>
      </c>
      <c r="AT494" s="16">
        <v>0.33734939759036098</v>
      </c>
      <c r="AU494" s="16">
        <v>0.230769230769231</v>
      </c>
      <c r="AV494" s="16">
        <v>0.39393939393939398</v>
      </c>
      <c r="AW494" s="16">
        <v>0.372093023255814</v>
      </c>
    </row>
    <row r="495" spans="2:49" x14ac:dyDescent="0.35">
      <c r="B495" t="s">
        <v>461</v>
      </c>
      <c r="C495" s="16">
        <v>0.327183271832718</v>
      </c>
      <c r="D495" s="16">
        <v>0.39024390243902402</v>
      </c>
      <c r="E495" s="16">
        <v>0.35820895522388102</v>
      </c>
      <c r="F495" s="16">
        <v>0.33613445378151302</v>
      </c>
      <c r="G495" s="16">
        <v>0.43333333333333302</v>
      </c>
      <c r="H495" s="16">
        <v>0.34615384615384598</v>
      </c>
      <c r="I495" s="16">
        <v>0.34848484848484901</v>
      </c>
      <c r="J495" s="16">
        <v>0.19672131147541</v>
      </c>
      <c r="K495" s="16">
        <v>0.38461538461538503</v>
      </c>
      <c r="L495" s="16">
        <v>0.25</v>
      </c>
      <c r="M495" s="16">
        <v>0.28169014084506999</v>
      </c>
      <c r="N495" s="16">
        <v>0.21212121212121199</v>
      </c>
      <c r="O495" s="16">
        <v>0.3125</v>
      </c>
      <c r="P495" s="16"/>
      <c r="Q495" s="16">
        <v>0.32703488372092998</v>
      </c>
      <c r="R495" s="16"/>
      <c r="S495" s="16">
        <v>0.32020330368487898</v>
      </c>
      <c r="T495" s="16"/>
      <c r="U495" s="16">
        <v>0.33665008291873999</v>
      </c>
      <c r="V495" s="16"/>
      <c r="W495" s="16">
        <v>0.23577235772357699</v>
      </c>
      <c r="X495" s="16"/>
      <c r="Y495" s="16">
        <v>0.30158730158730201</v>
      </c>
      <c r="Z495" s="16">
        <v>0.35227272727272702</v>
      </c>
      <c r="AA495" s="16">
        <v>0.55555555555555602</v>
      </c>
      <c r="AB495" s="16">
        <v>0.11111111111111099</v>
      </c>
      <c r="AC495" s="16"/>
      <c r="AD495" s="16">
        <v>0.29452054794520499</v>
      </c>
      <c r="AE495" s="16">
        <v>0.32222222222222202</v>
      </c>
      <c r="AF495" s="16">
        <v>0.29591836734693899</v>
      </c>
      <c r="AG495" s="16">
        <v>0.3</v>
      </c>
      <c r="AH495" s="16">
        <v>0.30894308943089399</v>
      </c>
      <c r="AI495" s="16">
        <v>0.41666666666666702</v>
      </c>
      <c r="AJ495" s="16">
        <v>0.41304347826087001</v>
      </c>
      <c r="AK495" s="16"/>
      <c r="AL495" s="16">
        <v>0.31578947368421101</v>
      </c>
      <c r="AM495" s="16">
        <v>0.41732283464566899</v>
      </c>
      <c r="AN495" s="16">
        <v>0.28054298642533898</v>
      </c>
      <c r="AO495" s="16">
        <v>0.36690647482014399</v>
      </c>
      <c r="AP495" s="16">
        <v>0.47368421052631599</v>
      </c>
      <c r="AQ495" s="16">
        <v>0.46</v>
      </c>
      <c r="AR495" s="16">
        <v>0</v>
      </c>
      <c r="AS495" s="16">
        <v>0.2</v>
      </c>
      <c r="AT495" s="16">
        <v>0.240963855421687</v>
      </c>
      <c r="AU495" s="16">
        <v>0.38461538461538503</v>
      </c>
      <c r="AV495" s="16">
        <v>0.18181818181818199</v>
      </c>
      <c r="AW495" s="16">
        <v>0.32558139534883701</v>
      </c>
    </row>
    <row r="496" spans="2:49" x14ac:dyDescent="0.35">
      <c r="B496" t="s">
        <v>462</v>
      </c>
      <c r="C496" s="16">
        <v>3.8130381303813E-2</v>
      </c>
      <c r="D496" s="16">
        <v>1.21951219512195E-2</v>
      </c>
      <c r="E496" s="16">
        <v>2.2388059701492501E-2</v>
      </c>
      <c r="F496" s="16">
        <v>5.0420168067226899E-2</v>
      </c>
      <c r="G496" s="16">
        <v>0</v>
      </c>
      <c r="H496" s="16">
        <v>1.9230769230769201E-2</v>
      </c>
      <c r="I496" s="16">
        <v>4.5454545454545497E-2</v>
      </c>
      <c r="J496" s="16">
        <v>8.1967213114754106E-2</v>
      </c>
      <c r="K496" s="16">
        <v>2.5641025641025599E-2</v>
      </c>
      <c r="L496" s="16">
        <v>1.2500000000000001E-2</v>
      </c>
      <c r="M496" s="16">
        <v>7.0422535211267595E-2</v>
      </c>
      <c r="N496" s="16">
        <v>9.0909090909090898E-2</v>
      </c>
      <c r="O496" s="16">
        <v>0.125</v>
      </c>
      <c r="P496" s="16"/>
      <c r="Q496" s="16">
        <v>3.4883720930232599E-2</v>
      </c>
      <c r="R496" s="16"/>
      <c r="S496" s="16">
        <v>3.9390088945362098E-2</v>
      </c>
      <c r="T496" s="16"/>
      <c r="U496" s="16">
        <v>3.8142620232172499E-2</v>
      </c>
      <c r="V496" s="16"/>
      <c r="W496" s="16">
        <v>4.0650406504064998E-2</v>
      </c>
      <c r="X496" s="16"/>
      <c r="Y496" s="16">
        <v>4.7619047619047603E-2</v>
      </c>
      <c r="Z496" s="16">
        <v>1.5151515151515201E-2</v>
      </c>
      <c r="AA496" s="16">
        <v>2.7777777777777801E-2</v>
      </c>
      <c r="AB496" s="16">
        <v>0.22222222222222199</v>
      </c>
      <c r="AC496" s="16"/>
      <c r="AD496" s="16">
        <v>4.7945205479452101E-2</v>
      </c>
      <c r="AE496" s="16">
        <v>3.3333333333333298E-2</v>
      </c>
      <c r="AF496" s="16">
        <v>1.02040816326531E-2</v>
      </c>
      <c r="AG496" s="16">
        <v>7.2222222222222202E-2</v>
      </c>
      <c r="AH496" s="16">
        <v>3.2520325203252001E-2</v>
      </c>
      <c r="AI496" s="16">
        <v>1.1904761904761901E-2</v>
      </c>
      <c r="AJ496" s="16">
        <v>2.1739130434782601E-2</v>
      </c>
      <c r="AK496" s="16"/>
      <c r="AL496" s="16">
        <v>1.7543859649122799E-2</v>
      </c>
      <c r="AM496" s="16">
        <v>3.1496062992125998E-2</v>
      </c>
      <c r="AN496" s="16">
        <v>6.7873303167420795E-2</v>
      </c>
      <c r="AO496" s="16">
        <v>2.15827338129496E-2</v>
      </c>
      <c r="AP496" s="16">
        <v>5.2631578947368397E-2</v>
      </c>
      <c r="AQ496" s="16">
        <v>0</v>
      </c>
      <c r="AR496" s="16">
        <v>0</v>
      </c>
      <c r="AS496" s="16">
        <v>0</v>
      </c>
      <c r="AT496" s="16">
        <v>1.20481927710843E-2</v>
      </c>
      <c r="AU496" s="16">
        <v>7.69230769230769E-2</v>
      </c>
      <c r="AV496" s="16">
        <v>0.12121212121212099</v>
      </c>
      <c r="AW496" s="16">
        <v>0</v>
      </c>
    </row>
    <row r="497" spans="2:49" x14ac:dyDescent="0.35">
      <c r="B497" t="s">
        <v>463</v>
      </c>
      <c r="C497" s="16">
        <v>0.53259532595325998</v>
      </c>
      <c r="D497" s="16">
        <v>0.707317073170732</v>
      </c>
      <c r="E497" s="16">
        <v>0.55970149253731305</v>
      </c>
      <c r="F497" s="16">
        <v>0.44537815126050401</v>
      </c>
      <c r="G497" s="16">
        <v>0.58333333333333304</v>
      </c>
      <c r="H497" s="16">
        <v>0.5</v>
      </c>
      <c r="I497" s="16">
        <v>0.62121212121212099</v>
      </c>
      <c r="J497" s="16">
        <v>0.39344262295082</v>
      </c>
      <c r="K497" s="16">
        <v>0.71794871794871795</v>
      </c>
      <c r="L497" s="16">
        <v>0.5</v>
      </c>
      <c r="M497" s="16">
        <v>0.43661971830985902</v>
      </c>
      <c r="N497" s="16">
        <v>0.45454545454545497</v>
      </c>
      <c r="O497" s="16">
        <v>0.4375</v>
      </c>
      <c r="P497" s="16"/>
      <c r="Q497" s="16">
        <v>0.51744186046511598</v>
      </c>
      <c r="R497" s="16"/>
      <c r="S497" s="16">
        <v>0.52986022871664595</v>
      </c>
      <c r="T497" s="16"/>
      <c r="U497" s="16">
        <v>0.525704809286899</v>
      </c>
      <c r="V497" s="16"/>
      <c r="W497" s="16">
        <v>0.35772357723577197</v>
      </c>
      <c r="X497" s="16"/>
      <c r="Y497" s="16">
        <v>0.490079365079365</v>
      </c>
      <c r="Z497" s="16">
        <v>0.61363636363636398</v>
      </c>
      <c r="AA497" s="16">
        <v>0.58333333333333304</v>
      </c>
      <c r="AB497" s="16">
        <v>0.33333333333333298</v>
      </c>
      <c r="AC497" s="16"/>
      <c r="AD497" s="16">
        <v>0.44520547945205502</v>
      </c>
      <c r="AE497" s="16">
        <v>0.52222222222222203</v>
      </c>
      <c r="AF497" s="16">
        <v>0.54081632653061196</v>
      </c>
      <c r="AG497" s="16">
        <v>0.51111111111111096</v>
      </c>
      <c r="AH497" s="16">
        <v>0.58536585365853699</v>
      </c>
      <c r="AI497" s="16">
        <v>0.64285714285714302</v>
      </c>
      <c r="AJ497" s="16">
        <v>0.54347826086956497</v>
      </c>
      <c r="AK497" s="16"/>
      <c r="AL497" s="16">
        <v>0.47368421052631599</v>
      </c>
      <c r="AM497" s="16">
        <v>0.63779527559055105</v>
      </c>
      <c r="AN497" s="16">
        <v>0.44343891402714902</v>
      </c>
      <c r="AO497" s="16">
        <v>0.60431654676258995</v>
      </c>
      <c r="AP497" s="16">
        <v>0.52631578947368396</v>
      </c>
      <c r="AQ497" s="16">
        <v>0.57999999999999996</v>
      </c>
      <c r="AR497" s="16">
        <v>0.5</v>
      </c>
      <c r="AS497" s="16">
        <v>0.46666666666666701</v>
      </c>
      <c r="AT497" s="16">
        <v>0.469879518072289</v>
      </c>
      <c r="AU497" s="16">
        <v>0.53846153846153899</v>
      </c>
      <c r="AV497" s="16">
        <v>0.54545454545454497</v>
      </c>
      <c r="AW497" s="16">
        <v>0.62790697674418605</v>
      </c>
    </row>
    <row r="498" spans="2:49" x14ac:dyDescent="0.35">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row>
    <row r="499" spans="2:49" x14ac:dyDescent="0.35">
      <c r="B499" s="6" t="s">
        <v>469</v>
      </c>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row>
    <row r="500" spans="2:49" x14ac:dyDescent="0.35">
      <c r="B500" s="25" t="s">
        <v>65</v>
      </c>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row>
    <row r="501" spans="2:49" x14ac:dyDescent="0.35">
      <c r="B501" t="s">
        <v>457</v>
      </c>
      <c r="C501" s="16">
        <v>4.5510455104550998E-2</v>
      </c>
      <c r="D501" s="16">
        <v>4.8780487804878099E-2</v>
      </c>
      <c r="E501" s="16">
        <v>6.7164179104477598E-2</v>
      </c>
      <c r="F501" s="16">
        <v>1.6806722689075598E-2</v>
      </c>
      <c r="G501" s="16">
        <v>1.6666666666666701E-2</v>
      </c>
      <c r="H501" s="16">
        <v>1.9230769230769201E-2</v>
      </c>
      <c r="I501" s="16">
        <v>3.03030303030303E-2</v>
      </c>
      <c r="J501" s="16">
        <v>6.5573770491803296E-2</v>
      </c>
      <c r="K501" s="16">
        <v>2.5641025641025599E-2</v>
      </c>
      <c r="L501" s="16">
        <v>6.25E-2</v>
      </c>
      <c r="M501" s="16">
        <v>7.0422535211267595E-2</v>
      </c>
      <c r="N501" s="16">
        <v>6.0606060606060601E-2</v>
      </c>
      <c r="O501" s="16">
        <v>6.25E-2</v>
      </c>
      <c r="P501" s="16"/>
      <c r="Q501" s="16">
        <v>4.2151162790697701E-2</v>
      </c>
      <c r="R501" s="16"/>
      <c r="S501" s="16">
        <v>4.5743329097839902E-2</v>
      </c>
      <c r="T501" s="16"/>
      <c r="U501" s="16">
        <v>4.3117744610281901E-2</v>
      </c>
      <c r="V501" s="16"/>
      <c r="W501" s="16">
        <v>3.2520325203252001E-2</v>
      </c>
      <c r="X501" s="16"/>
      <c r="Y501" s="16">
        <v>4.7619047619047603E-2</v>
      </c>
      <c r="Z501" s="16">
        <v>4.5454545454545497E-2</v>
      </c>
      <c r="AA501" s="16">
        <v>2.7777777777777801E-2</v>
      </c>
      <c r="AB501" s="16">
        <v>0</v>
      </c>
      <c r="AC501" s="16"/>
      <c r="AD501" s="16">
        <v>2.7397260273972601E-2</v>
      </c>
      <c r="AE501" s="16">
        <v>4.4444444444444398E-2</v>
      </c>
      <c r="AF501" s="16">
        <v>4.08163265306122E-2</v>
      </c>
      <c r="AG501" s="16">
        <v>4.4444444444444398E-2</v>
      </c>
      <c r="AH501" s="16">
        <v>7.3170731707317097E-2</v>
      </c>
      <c r="AI501" s="16">
        <v>7.1428571428571397E-2</v>
      </c>
      <c r="AJ501" s="16">
        <v>2.1739130434782601E-2</v>
      </c>
      <c r="AK501" s="16"/>
      <c r="AL501" s="16">
        <v>1.7543859649122799E-2</v>
      </c>
      <c r="AM501" s="16">
        <v>6.2992125984251995E-2</v>
      </c>
      <c r="AN501" s="16">
        <v>4.9773755656108601E-2</v>
      </c>
      <c r="AO501" s="16">
        <v>4.3165467625899297E-2</v>
      </c>
      <c r="AP501" s="16">
        <v>0</v>
      </c>
      <c r="AQ501" s="16">
        <v>0.02</v>
      </c>
      <c r="AR501" s="16">
        <v>0</v>
      </c>
      <c r="AS501" s="16">
        <v>0</v>
      </c>
      <c r="AT501" s="16">
        <v>3.6144578313252997E-2</v>
      </c>
      <c r="AU501" s="16">
        <v>7.69230769230769E-2</v>
      </c>
      <c r="AV501" s="16">
        <v>6.0606060606060601E-2</v>
      </c>
      <c r="AW501" s="16">
        <v>6.9767441860465101E-2</v>
      </c>
    </row>
    <row r="502" spans="2:49" x14ac:dyDescent="0.35">
      <c r="B502" t="s">
        <v>458</v>
      </c>
      <c r="C502" s="16">
        <v>7.8720787207872095E-2</v>
      </c>
      <c r="D502" s="16">
        <v>8.5365853658536606E-2</v>
      </c>
      <c r="E502" s="16">
        <v>4.47761194029851E-2</v>
      </c>
      <c r="F502" s="16">
        <v>8.40336134453782E-2</v>
      </c>
      <c r="G502" s="16">
        <v>0.1</v>
      </c>
      <c r="H502" s="16">
        <v>0.115384615384615</v>
      </c>
      <c r="I502" s="16">
        <v>4.5454545454545497E-2</v>
      </c>
      <c r="J502" s="16">
        <v>6.5573770491803296E-2</v>
      </c>
      <c r="K502" s="16">
        <v>0.15384615384615399</v>
      </c>
      <c r="L502" s="16">
        <v>0.1125</v>
      </c>
      <c r="M502" s="16">
        <v>5.63380281690141E-2</v>
      </c>
      <c r="N502" s="16">
        <v>9.0909090909090898E-2</v>
      </c>
      <c r="O502" s="16">
        <v>0</v>
      </c>
      <c r="P502" s="16"/>
      <c r="Q502" s="16">
        <v>8.2848837209302306E-2</v>
      </c>
      <c r="R502" s="16"/>
      <c r="S502" s="16">
        <v>8.0050825921219801E-2</v>
      </c>
      <c r="T502" s="16"/>
      <c r="U502" s="16">
        <v>8.9552238805970102E-2</v>
      </c>
      <c r="V502" s="16"/>
      <c r="W502" s="16">
        <v>4.8780487804878099E-2</v>
      </c>
      <c r="X502" s="16"/>
      <c r="Y502" s="16">
        <v>9.7222222222222196E-2</v>
      </c>
      <c r="Z502" s="16">
        <v>5.6818181818181802E-2</v>
      </c>
      <c r="AA502" s="16">
        <v>0</v>
      </c>
      <c r="AB502" s="16">
        <v>0</v>
      </c>
      <c r="AC502" s="16"/>
      <c r="AD502" s="16">
        <v>0.10958904109589</v>
      </c>
      <c r="AE502" s="16">
        <v>0.11111111111111099</v>
      </c>
      <c r="AF502" s="16">
        <v>7.1428571428571397E-2</v>
      </c>
      <c r="AG502" s="16">
        <v>7.2222222222222202E-2</v>
      </c>
      <c r="AH502" s="16">
        <v>3.2520325203252001E-2</v>
      </c>
      <c r="AI502" s="16">
        <v>8.3333333333333301E-2</v>
      </c>
      <c r="AJ502" s="16">
        <v>7.6086956521739094E-2</v>
      </c>
      <c r="AK502" s="16"/>
      <c r="AL502" s="16">
        <v>5.2631578947368397E-2</v>
      </c>
      <c r="AM502" s="16">
        <v>7.8740157480315001E-2</v>
      </c>
      <c r="AN502" s="16">
        <v>8.1447963800904993E-2</v>
      </c>
      <c r="AO502" s="16">
        <v>0.12230215827338101</v>
      </c>
      <c r="AP502" s="16">
        <v>0.105263157894737</v>
      </c>
      <c r="AQ502" s="16">
        <v>0.08</v>
      </c>
      <c r="AR502" s="16">
        <v>0</v>
      </c>
      <c r="AS502" s="16">
        <v>0.133333333333333</v>
      </c>
      <c r="AT502" s="16">
        <v>4.81927710843374E-2</v>
      </c>
      <c r="AU502" s="16">
        <v>0</v>
      </c>
      <c r="AV502" s="16">
        <v>9.0909090909090898E-2</v>
      </c>
      <c r="AW502" s="16">
        <v>0</v>
      </c>
    </row>
    <row r="503" spans="2:49" x14ac:dyDescent="0.35">
      <c r="B503" t="s">
        <v>459</v>
      </c>
      <c r="C503" s="16">
        <v>0.124231242312423</v>
      </c>
      <c r="D503" s="16">
        <v>0.134146341463415</v>
      </c>
      <c r="E503" s="16">
        <v>8.9552238805970102E-2</v>
      </c>
      <c r="F503" s="16">
        <v>0.19327731092437</v>
      </c>
      <c r="G503" s="16">
        <v>6.6666666666666693E-2</v>
      </c>
      <c r="H503" s="16">
        <v>7.69230769230769E-2</v>
      </c>
      <c r="I503" s="16">
        <v>0.10606060606060599</v>
      </c>
      <c r="J503" s="16">
        <v>0.13114754098360701</v>
      </c>
      <c r="K503" s="16">
        <v>0.128205128205128</v>
      </c>
      <c r="L503" s="16">
        <v>0.1875</v>
      </c>
      <c r="M503" s="16">
        <v>9.85915492957746E-2</v>
      </c>
      <c r="N503" s="16">
        <v>9.0909090909090898E-2</v>
      </c>
      <c r="O503" s="16">
        <v>0.125</v>
      </c>
      <c r="P503" s="16"/>
      <c r="Q503" s="16">
        <v>0.122093023255814</v>
      </c>
      <c r="R503" s="16"/>
      <c r="S503" s="16">
        <v>0.124523506988564</v>
      </c>
      <c r="T503" s="16"/>
      <c r="U503" s="16">
        <v>0.119402985074627</v>
      </c>
      <c r="V503" s="16"/>
      <c r="W503" s="16">
        <v>0.12195121951219499</v>
      </c>
      <c r="X503" s="16"/>
      <c r="Y503" s="16">
        <v>0.13293650793650799</v>
      </c>
      <c r="Z503" s="16">
        <v>9.8484848484848495E-2</v>
      </c>
      <c r="AA503" s="16">
        <v>0.194444444444444</v>
      </c>
      <c r="AB503" s="16">
        <v>0.11111111111111099</v>
      </c>
      <c r="AC503" s="16"/>
      <c r="AD503" s="16">
        <v>0.13013698630136999</v>
      </c>
      <c r="AE503" s="16">
        <v>0.155555555555556</v>
      </c>
      <c r="AF503" s="16">
        <v>0.16326530612244899</v>
      </c>
      <c r="AG503" s="16">
        <v>0.116666666666667</v>
      </c>
      <c r="AH503" s="16">
        <v>0.12195121951219499</v>
      </c>
      <c r="AI503" s="16">
        <v>7.1428571428571397E-2</v>
      </c>
      <c r="AJ503" s="16">
        <v>0.108695652173913</v>
      </c>
      <c r="AK503" s="16"/>
      <c r="AL503" s="16">
        <v>0.105263157894737</v>
      </c>
      <c r="AM503" s="16">
        <v>9.4488188976377993E-2</v>
      </c>
      <c r="AN503" s="16">
        <v>0.14932126696832601</v>
      </c>
      <c r="AO503" s="16">
        <v>0.12230215827338101</v>
      </c>
      <c r="AP503" s="16">
        <v>0.21052631578947401</v>
      </c>
      <c r="AQ503" s="16">
        <v>0.14000000000000001</v>
      </c>
      <c r="AR503" s="16">
        <v>0</v>
      </c>
      <c r="AS503" s="16">
        <v>0</v>
      </c>
      <c r="AT503" s="16">
        <v>0.108433734939759</v>
      </c>
      <c r="AU503" s="16">
        <v>0.230769230769231</v>
      </c>
      <c r="AV503" s="16">
        <v>0.15151515151515199</v>
      </c>
      <c r="AW503" s="16">
        <v>9.3023255813953501E-2</v>
      </c>
    </row>
    <row r="504" spans="2:49" x14ac:dyDescent="0.35">
      <c r="B504" t="s">
        <v>460</v>
      </c>
      <c r="C504" s="16">
        <v>0.35547355473554698</v>
      </c>
      <c r="D504" s="16">
        <v>0.31707317073170699</v>
      </c>
      <c r="E504" s="16">
        <v>0.41044776119402998</v>
      </c>
      <c r="F504" s="16">
        <v>0.33613445378151302</v>
      </c>
      <c r="G504" s="16">
        <v>0.38333333333333303</v>
      </c>
      <c r="H504" s="16">
        <v>0.30769230769230799</v>
      </c>
      <c r="I504" s="16">
        <v>0.36363636363636398</v>
      </c>
      <c r="J504" s="16">
        <v>0.34426229508196698</v>
      </c>
      <c r="K504" s="16">
        <v>0.230769230769231</v>
      </c>
      <c r="L504" s="16">
        <v>0.4</v>
      </c>
      <c r="M504" s="16">
        <v>0.36619718309859201</v>
      </c>
      <c r="N504" s="16">
        <v>0.33333333333333298</v>
      </c>
      <c r="O504" s="16">
        <v>0.375</v>
      </c>
      <c r="P504" s="16"/>
      <c r="Q504" s="16">
        <v>0.356104651162791</v>
      </c>
      <c r="R504" s="16"/>
      <c r="S504" s="16">
        <v>0.35451080050825901</v>
      </c>
      <c r="T504" s="16"/>
      <c r="U504" s="16">
        <v>0.35655058043117699</v>
      </c>
      <c r="V504" s="16"/>
      <c r="W504" s="16">
        <v>0.34146341463414598</v>
      </c>
      <c r="X504" s="16"/>
      <c r="Y504" s="16">
        <v>0.34523809523809501</v>
      </c>
      <c r="Z504" s="16">
        <v>0.37878787878787901</v>
      </c>
      <c r="AA504" s="16">
        <v>0.33333333333333298</v>
      </c>
      <c r="AB504" s="16">
        <v>0.33333333333333298</v>
      </c>
      <c r="AC504" s="16"/>
      <c r="AD504" s="16">
        <v>0.36301369863013699</v>
      </c>
      <c r="AE504" s="16">
        <v>0.33333333333333298</v>
      </c>
      <c r="AF504" s="16">
        <v>0.31632653061224503</v>
      </c>
      <c r="AG504" s="16">
        <v>0.4</v>
      </c>
      <c r="AH504" s="16">
        <v>0.34146341463414598</v>
      </c>
      <c r="AI504" s="16">
        <v>0.38095238095238099</v>
      </c>
      <c r="AJ504" s="16">
        <v>0.315217391304348</v>
      </c>
      <c r="AK504" s="16"/>
      <c r="AL504" s="16">
        <v>0.35087719298245601</v>
      </c>
      <c r="AM504" s="16">
        <v>0.40944881889763801</v>
      </c>
      <c r="AN504" s="16">
        <v>0.30769230769230799</v>
      </c>
      <c r="AO504" s="16">
        <v>0.402877697841727</v>
      </c>
      <c r="AP504" s="16">
        <v>0.21052631578947401</v>
      </c>
      <c r="AQ504" s="16">
        <v>0.36</v>
      </c>
      <c r="AR504" s="16">
        <v>0</v>
      </c>
      <c r="AS504" s="16">
        <v>0.33333333333333298</v>
      </c>
      <c r="AT504" s="16">
        <v>0.34939759036144602</v>
      </c>
      <c r="AU504" s="16">
        <v>0.30769230769230799</v>
      </c>
      <c r="AV504" s="16">
        <v>0.27272727272727298</v>
      </c>
      <c r="AW504" s="16">
        <v>0.46511627906976699</v>
      </c>
    </row>
    <row r="505" spans="2:49" x14ac:dyDescent="0.35">
      <c r="B505" t="s">
        <v>461</v>
      </c>
      <c r="C505" s="16">
        <v>0.38745387453874502</v>
      </c>
      <c r="D505" s="16">
        <v>0.37804878048780499</v>
      </c>
      <c r="E505" s="16">
        <v>0.38805970149253699</v>
      </c>
      <c r="F505" s="16">
        <v>0.36134453781512599</v>
      </c>
      <c r="G505" s="16">
        <v>0.43333333333333302</v>
      </c>
      <c r="H505" s="16">
        <v>0.480769230769231</v>
      </c>
      <c r="I505" s="16">
        <v>0.45454545454545497</v>
      </c>
      <c r="J505" s="16">
        <v>0.39344262295082</v>
      </c>
      <c r="K505" s="16">
        <v>0.46153846153846201</v>
      </c>
      <c r="L505" s="16">
        <v>0.23749999999999999</v>
      </c>
      <c r="M505" s="16">
        <v>0.38028169014084501</v>
      </c>
      <c r="N505" s="16">
        <v>0.39393939393939398</v>
      </c>
      <c r="O505" s="16">
        <v>0.4375</v>
      </c>
      <c r="P505" s="16"/>
      <c r="Q505" s="16">
        <v>0.38808139534883701</v>
      </c>
      <c r="R505" s="16"/>
      <c r="S505" s="16">
        <v>0.38754764930114399</v>
      </c>
      <c r="T505" s="16"/>
      <c r="U505" s="16">
        <v>0.383084577114428</v>
      </c>
      <c r="V505" s="16"/>
      <c r="W505" s="16">
        <v>0.45528455284552799</v>
      </c>
      <c r="X505" s="16"/>
      <c r="Y505" s="16">
        <v>0.36904761904761901</v>
      </c>
      <c r="Z505" s="16">
        <v>0.41287878787878801</v>
      </c>
      <c r="AA505" s="16">
        <v>0.44444444444444398</v>
      </c>
      <c r="AB505" s="16">
        <v>0.44444444444444398</v>
      </c>
      <c r="AC505" s="16"/>
      <c r="AD505" s="16">
        <v>0.36986301369863001</v>
      </c>
      <c r="AE505" s="16">
        <v>0.35555555555555601</v>
      </c>
      <c r="AF505" s="16">
        <v>0.40816326530612201</v>
      </c>
      <c r="AG505" s="16">
        <v>0.33888888888888902</v>
      </c>
      <c r="AH505" s="16">
        <v>0.422764227642276</v>
      </c>
      <c r="AI505" s="16">
        <v>0.39285714285714302</v>
      </c>
      <c r="AJ505" s="16">
        <v>0.467391304347826</v>
      </c>
      <c r="AK505" s="16"/>
      <c r="AL505" s="16">
        <v>0.47368421052631599</v>
      </c>
      <c r="AM505" s="16">
        <v>0.35433070866141703</v>
      </c>
      <c r="AN505" s="16">
        <v>0.39819004524886897</v>
      </c>
      <c r="AO505" s="16">
        <v>0.29496402877697803</v>
      </c>
      <c r="AP505" s="16">
        <v>0.47368421052631599</v>
      </c>
      <c r="AQ505" s="16">
        <v>0.4</v>
      </c>
      <c r="AR505" s="16">
        <v>1</v>
      </c>
      <c r="AS505" s="16">
        <v>0.53333333333333299</v>
      </c>
      <c r="AT505" s="16">
        <v>0.44578313253011997</v>
      </c>
      <c r="AU505" s="16">
        <v>0.38461538461538503</v>
      </c>
      <c r="AV505" s="16">
        <v>0.42424242424242398</v>
      </c>
      <c r="AW505" s="16">
        <v>0.34883720930232598</v>
      </c>
    </row>
    <row r="506" spans="2:49" x14ac:dyDescent="0.35">
      <c r="B506" t="s">
        <v>462</v>
      </c>
      <c r="C506" s="16">
        <v>8.61008610086101E-3</v>
      </c>
      <c r="D506" s="16">
        <v>3.65853658536585E-2</v>
      </c>
      <c r="E506" s="16">
        <v>0</v>
      </c>
      <c r="F506" s="16">
        <v>8.4033613445378096E-3</v>
      </c>
      <c r="G506" s="16">
        <v>0</v>
      </c>
      <c r="H506" s="16">
        <v>0</v>
      </c>
      <c r="I506" s="16">
        <v>0</v>
      </c>
      <c r="J506" s="16">
        <v>0</v>
      </c>
      <c r="K506" s="16">
        <v>0</v>
      </c>
      <c r="L506" s="16">
        <v>0</v>
      </c>
      <c r="M506" s="16">
        <v>2.8169014084507001E-2</v>
      </c>
      <c r="N506" s="16">
        <v>3.03030303030303E-2</v>
      </c>
      <c r="O506" s="16">
        <v>0</v>
      </c>
      <c r="P506" s="16"/>
      <c r="Q506" s="16">
        <v>8.7209302325581394E-3</v>
      </c>
      <c r="R506" s="16"/>
      <c r="S506" s="16">
        <v>7.6238881829733202E-3</v>
      </c>
      <c r="T506" s="16"/>
      <c r="U506" s="16">
        <v>8.2918739635157498E-3</v>
      </c>
      <c r="V506" s="16"/>
      <c r="W506" s="16">
        <v>0</v>
      </c>
      <c r="X506" s="16"/>
      <c r="Y506" s="16">
        <v>7.9365079365079395E-3</v>
      </c>
      <c r="Z506" s="16">
        <v>7.5757575757575803E-3</v>
      </c>
      <c r="AA506" s="16">
        <v>0</v>
      </c>
      <c r="AB506" s="16">
        <v>0.11111111111111099</v>
      </c>
      <c r="AC506" s="16"/>
      <c r="AD506" s="16">
        <v>0</v>
      </c>
      <c r="AE506" s="16">
        <v>0</v>
      </c>
      <c r="AF506" s="16">
        <v>0</v>
      </c>
      <c r="AG506" s="16">
        <v>2.7777777777777801E-2</v>
      </c>
      <c r="AH506" s="16">
        <v>8.1300813008130107E-3</v>
      </c>
      <c r="AI506" s="16">
        <v>0</v>
      </c>
      <c r="AJ506" s="16">
        <v>1.0869565217391301E-2</v>
      </c>
      <c r="AK506" s="16"/>
      <c r="AL506" s="16">
        <v>0</v>
      </c>
      <c r="AM506" s="16">
        <v>0</v>
      </c>
      <c r="AN506" s="16">
        <v>1.35746606334842E-2</v>
      </c>
      <c r="AO506" s="16">
        <v>1.4388489208633099E-2</v>
      </c>
      <c r="AP506" s="16">
        <v>0</v>
      </c>
      <c r="AQ506" s="16">
        <v>0</v>
      </c>
      <c r="AR506" s="16">
        <v>0</v>
      </c>
      <c r="AS506" s="16">
        <v>0</v>
      </c>
      <c r="AT506" s="16">
        <v>1.20481927710843E-2</v>
      </c>
      <c r="AU506" s="16">
        <v>0</v>
      </c>
      <c r="AV506" s="16">
        <v>0</v>
      </c>
      <c r="AW506" s="16">
        <v>2.32558139534884E-2</v>
      </c>
    </row>
    <row r="507" spans="2:49" x14ac:dyDescent="0.35">
      <c r="B507" t="s">
        <v>463</v>
      </c>
      <c r="C507" s="16">
        <v>0.61869618696187001</v>
      </c>
      <c r="D507" s="16">
        <v>0.56097560975609795</v>
      </c>
      <c r="E507" s="16">
        <v>0.68656716417910402</v>
      </c>
      <c r="F507" s="16">
        <v>0.59663865546218497</v>
      </c>
      <c r="G507" s="16">
        <v>0.7</v>
      </c>
      <c r="H507" s="16">
        <v>0.65384615384615397</v>
      </c>
      <c r="I507" s="16">
        <v>0.74242424242424199</v>
      </c>
      <c r="J507" s="16">
        <v>0.60655737704918</v>
      </c>
      <c r="K507" s="16">
        <v>0.512820512820513</v>
      </c>
      <c r="L507" s="16">
        <v>0.46250000000000002</v>
      </c>
      <c r="M507" s="16">
        <v>0.61971830985915499</v>
      </c>
      <c r="N507" s="16">
        <v>0.57575757575757602</v>
      </c>
      <c r="O507" s="16">
        <v>0.75</v>
      </c>
      <c r="P507" s="16"/>
      <c r="Q507" s="16">
        <v>0.61918604651162801</v>
      </c>
      <c r="R507" s="16"/>
      <c r="S507" s="16">
        <v>0.61626429479034295</v>
      </c>
      <c r="T507" s="16"/>
      <c r="U507" s="16">
        <v>0.60696517412935302</v>
      </c>
      <c r="V507" s="16"/>
      <c r="W507" s="16">
        <v>0.71544715447154505</v>
      </c>
      <c r="X507" s="16"/>
      <c r="Y507" s="16">
        <v>0.56944444444444398</v>
      </c>
      <c r="Z507" s="16">
        <v>0.689393939393939</v>
      </c>
      <c r="AA507" s="16">
        <v>0.75</v>
      </c>
      <c r="AB507" s="16">
        <v>0.77777777777777801</v>
      </c>
      <c r="AC507" s="16"/>
      <c r="AD507" s="16">
        <v>0.59589041095890405</v>
      </c>
      <c r="AE507" s="16">
        <v>0.53333333333333299</v>
      </c>
      <c r="AF507" s="16">
        <v>0.61224489795918402</v>
      </c>
      <c r="AG507" s="16">
        <v>0.62222222222222201</v>
      </c>
      <c r="AH507" s="16">
        <v>0.65853658536585402</v>
      </c>
      <c r="AI507" s="16">
        <v>0.61904761904761896</v>
      </c>
      <c r="AJ507" s="16">
        <v>0.684782608695652</v>
      </c>
      <c r="AK507" s="16"/>
      <c r="AL507" s="16">
        <v>0.75438596491228105</v>
      </c>
      <c r="AM507" s="16">
        <v>0.62204724409448797</v>
      </c>
      <c r="AN507" s="16">
        <v>0.57466063348416296</v>
      </c>
      <c r="AO507" s="16">
        <v>0.53237410071942404</v>
      </c>
      <c r="AP507" s="16">
        <v>0.57894736842105299</v>
      </c>
      <c r="AQ507" s="16">
        <v>0.66</v>
      </c>
      <c r="AR507" s="16">
        <v>1</v>
      </c>
      <c r="AS507" s="16">
        <v>0.73333333333333295</v>
      </c>
      <c r="AT507" s="16">
        <v>0.71084337349397597</v>
      </c>
      <c r="AU507" s="16">
        <v>0.61538461538461497</v>
      </c>
      <c r="AV507" s="16">
        <v>0.54545454545454597</v>
      </c>
      <c r="AW507" s="16">
        <v>0.74418604651162801</v>
      </c>
    </row>
    <row r="508" spans="2:49" x14ac:dyDescent="0.35">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row>
    <row r="509" spans="2:49" x14ac:dyDescent="0.35">
      <c r="B509" s="6" t="s">
        <v>470</v>
      </c>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row>
    <row r="510" spans="2:49" x14ac:dyDescent="0.35">
      <c r="B510" s="25" t="s">
        <v>65</v>
      </c>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row>
    <row r="511" spans="2:49" x14ac:dyDescent="0.35">
      <c r="B511" t="s">
        <v>457</v>
      </c>
      <c r="C511" s="16">
        <v>2.3370233702337002E-2</v>
      </c>
      <c r="D511" s="16">
        <v>3.65853658536585E-2</v>
      </c>
      <c r="E511" s="16">
        <v>1.49253731343284E-2</v>
      </c>
      <c r="F511" s="16">
        <v>8.4033613445378096E-3</v>
      </c>
      <c r="G511" s="16">
        <v>0</v>
      </c>
      <c r="H511" s="16">
        <v>1.9230769230769201E-2</v>
      </c>
      <c r="I511" s="16">
        <v>3.03030303030303E-2</v>
      </c>
      <c r="J511" s="16">
        <v>1.63934426229508E-2</v>
      </c>
      <c r="K511" s="16">
        <v>5.1282051282051301E-2</v>
      </c>
      <c r="L511" s="16">
        <v>0.05</v>
      </c>
      <c r="M511" s="16">
        <v>2.8169014084507001E-2</v>
      </c>
      <c r="N511" s="16">
        <v>3.03030303030303E-2</v>
      </c>
      <c r="O511" s="16">
        <v>0</v>
      </c>
      <c r="P511" s="16"/>
      <c r="Q511" s="16">
        <v>2.4709302325581401E-2</v>
      </c>
      <c r="R511" s="16"/>
      <c r="S511" s="16">
        <v>2.4142312579415501E-2</v>
      </c>
      <c r="T511" s="16"/>
      <c r="U511" s="16">
        <v>2.6533996683250401E-2</v>
      </c>
      <c r="V511" s="16"/>
      <c r="W511" s="16">
        <v>8.1300813008130107E-3</v>
      </c>
      <c r="X511" s="16"/>
      <c r="Y511" s="16">
        <v>2.5793650793650799E-2</v>
      </c>
      <c r="Z511" s="16">
        <v>1.5151515151515201E-2</v>
      </c>
      <c r="AA511" s="16">
        <v>5.5555555555555601E-2</v>
      </c>
      <c r="AB511" s="16">
        <v>0</v>
      </c>
      <c r="AC511" s="16"/>
      <c r="AD511" s="16">
        <v>1.3698630136986301E-2</v>
      </c>
      <c r="AE511" s="16">
        <v>2.2222222222222199E-2</v>
      </c>
      <c r="AF511" s="16">
        <v>3.06122448979592E-2</v>
      </c>
      <c r="AG511" s="16">
        <v>2.2222222222222199E-2</v>
      </c>
      <c r="AH511" s="16">
        <v>4.8780487804878099E-2</v>
      </c>
      <c r="AI511" s="16">
        <v>1.1904761904761901E-2</v>
      </c>
      <c r="AJ511" s="16">
        <v>1.0869565217391301E-2</v>
      </c>
      <c r="AK511" s="16"/>
      <c r="AL511" s="16">
        <v>1.7543859649122799E-2</v>
      </c>
      <c r="AM511" s="16">
        <v>2.3622047244094498E-2</v>
      </c>
      <c r="AN511" s="16">
        <v>1.8099547511312201E-2</v>
      </c>
      <c r="AO511" s="16">
        <v>2.15827338129496E-2</v>
      </c>
      <c r="AP511" s="16">
        <v>5.2631578947368397E-2</v>
      </c>
      <c r="AQ511" s="16">
        <v>0.04</v>
      </c>
      <c r="AR511" s="16">
        <v>0</v>
      </c>
      <c r="AS511" s="16">
        <v>0</v>
      </c>
      <c r="AT511" s="16">
        <v>1.20481927710843E-2</v>
      </c>
      <c r="AU511" s="16">
        <v>0</v>
      </c>
      <c r="AV511" s="16">
        <v>3.03030303030303E-2</v>
      </c>
      <c r="AW511" s="16">
        <v>0</v>
      </c>
    </row>
    <row r="512" spans="2:49" x14ac:dyDescent="0.35">
      <c r="B512" t="s">
        <v>458</v>
      </c>
      <c r="C512" s="16">
        <v>6.39606396063961E-2</v>
      </c>
      <c r="D512" s="16">
        <v>7.3170731707317097E-2</v>
      </c>
      <c r="E512" s="16">
        <v>6.7164179104477598E-2</v>
      </c>
      <c r="F512" s="16">
        <v>7.5630252100840303E-2</v>
      </c>
      <c r="G512" s="16">
        <v>8.3333333333333301E-2</v>
      </c>
      <c r="H512" s="16">
        <v>3.8461538461538498E-2</v>
      </c>
      <c r="I512" s="16">
        <v>1.5151515151515201E-2</v>
      </c>
      <c r="J512" s="16">
        <v>6.5573770491803296E-2</v>
      </c>
      <c r="K512" s="16">
        <v>5.1282051282051301E-2</v>
      </c>
      <c r="L512" s="16">
        <v>7.4999999999999997E-2</v>
      </c>
      <c r="M512" s="16">
        <v>7.0422535211267595E-2</v>
      </c>
      <c r="N512" s="16">
        <v>6.0606060606060601E-2</v>
      </c>
      <c r="O512" s="16">
        <v>6.25E-2</v>
      </c>
      <c r="P512" s="16"/>
      <c r="Q512" s="16">
        <v>6.6860465116279105E-2</v>
      </c>
      <c r="R512" s="16"/>
      <c r="S512" s="16">
        <v>6.3532401524777599E-2</v>
      </c>
      <c r="T512" s="16"/>
      <c r="U512" s="16">
        <v>6.9651741293532299E-2</v>
      </c>
      <c r="V512" s="16"/>
      <c r="W512" s="16">
        <v>2.4390243902439001E-2</v>
      </c>
      <c r="X512" s="16"/>
      <c r="Y512" s="16">
        <v>6.1507936507936498E-2</v>
      </c>
      <c r="Z512" s="16">
        <v>7.5757575757575801E-2</v>
      </c>
      <c r="AA512" s="16">
        <v>0</v>
      </c>
      <c r="AB512" s="16">
        <v>0.11111111111111099</v>
      </c>
      <c r="AC512" s="16"/>
      <c r="AD512" s="16">
        <v>6.1643835616438401E-2</v>
      </c>
      <c r="AE512" s="16">
        <v>5.5555555555555601E-2</v>
      </c>
      <c r="AF512" s="16">
        <v>6.1224489795918401E-2</v>
      </c>
      <c r="AG512" s="16">
        <v>7.7777777777777807E-2</v>
      </c>
      <c r="AH512" s="16">
        <v>4.8780487804878099E-2</v>
      </c>
      <c r="AI512" s="16">
        <v>8.3333333333333301E-2</v>
      </c>
      <c r="AJ512" s="16">
        <v>5.4347826086956499E-2</v>
      </c>
      <c r="AK512" s="16"/>
      <c r="AL512" s="16">
        <v>5.2631578947368397E-2</v>
      </c>
      <c r="AM512" s="16">
        <v>9.4488188976377993E-2</v>
      </c>
      <c r="AN512" s="16">
        <v>8.1447963800904993E-2</v>
      </c>
      <c r="AO512" s="16">
        <v>6.4748201438848907E-2</v>
      </c>
      <c r="AP512" s="16">
        <v>5.2631578947368397E-2</v>
      </c>
      <c r="AQ512" s="16">
        <v>0.02</v>
      </c>
      <c r="AR512" s="16">
        <v>0</v>
      </c>
      <c r="AS512" s="16">
        <v>6.6666666666666693E-2</v>
      </c>
      <c r="AT512" s="16">
        <v>6.02409638554217E-2</v>
      </c>
      <c r="AU512" s="16">
        <v>0</v>
      </c>
      <c r="AV512" s="16">
        <v>3.03030303030303E-2</v>
      </c>
      <c r="AW512" s="16">
        <v>2.32558139534884E-2</v>
      </c>
    </row>
    <row r="513" spans="2:49" x14ac:dyDescent="0.35">
      <c r="B513" t="s">
        <v>459</v>
      </c>
      <c r="C513" s="16">
        <v>0.14514145141451401</v>
      </c>
      <c r="D513" s="16">
        <v>0.109756097560976</v>
      </c>
      <c r="E513" s="16">
        <v>0.119402985074627</v>
      </c>
      <c r="F513" s="16">
        <v>0.22689075630252101</v>
      </c>
      <c r="G513" s="16">
        <v>0.133333333333333</v>
      </c>
      <c r="H513" s="16">
        <v>0.15384615384615399</v>
      </c>
      <c r="I513" s="16">
        <v>0.15151515151515199</v>
      </c>
      <c r="J513" s="16">
        <v>9.8360655737704902E-2</v>
      </c>
      <c r="K513" s="16">
        <v>0.20512820512820501</v>
      </c>
      <c r="L513" s="16">
        <v>0.1125</v>
      </c>
      <c r="M513" s="16">
        <v>0.154929577464789</v>
      </c>
      <c r="N513" s="16">
        <v>9.0909090909090898E-2</v>
      </c>
      <c r="O513" s="16">
        <v>0.1875</v>
      </c>
      <c r="P513" s="16"/>
      <c r="Q513" s="16">
        <v>0.13662790697674401</v>
      </c>
      <c r="R513" s="16"/>
      <c r="S513" s="16">
        <v>0.144853875476493</v>
      </c>
      <c r="T513" s="16"/>
      <c r="U513" s="16">
        <v>0.13930348258706499</v>
      </c>
      <c r="V513" s="16"/>
      <c r="W513" s="16">
        <v>0.19512195121951201</v>
      </c>
      <c r="X513" s="16"/>
      <c r="Y513" s="16">
        <v>0.16468253968254001</v>
      </c>
      <c r="Z513" s="16">
        <v>0.11363636363636399</v>
      </c>
      <c r="AA513" s="16">
        <v>0.11111111111111099</v>
      </c>
      <c r="AB513" s="16">
        <v>0.11111111111111099</v>
      </c>
      <c r="AC513" s="16"/>
      <c r="AD513" s="16">
        <v>0.15753424657534201</v>
      </c>
      <c r="AE513" s="16">
        <v>0.24444444444444399</v>
      </c>
      <c r="AF513" s="16">
        <v>0.16326530612244899</v>
      </c>
      <c r="AG513" s="16">
        <v>0.116666666666667</v>
      </c>
      <c r="AH513" s="16">
        <v>0.105691056910569</v>
      </c>
      <c r="AI513" s="16">
        <v>9.5238095238095205E-2</v>
      </c>
      <c r="AJ513" s="16">
        <v>0.16304347826087001</v>
      </c>
      <c r="AK513" s="16"/>
      <c r="AL513" s="16">
        <v>0.140350877192982</v>
      </c>
      <c r="AM513" s="16">
        <v>0.14173228346456701</v>
      </c>
      <c r="AN513" s="16">
        <v>0.144796380090498</v>
      </c>
      <c r="AO513" s="16">
        <v>0.15827338129496399</v>
      </c>
      <c r="AP513" s="16">
        <v>0.105263157894737</v>
      </c>
      <c r="AQ513" s="16">
        <v>0.12</v>
      </c>
      <c r="AR513" s="16">
        <v>0</v>
      </c>
      <c r="AS513" s="16">
        <v>0.133333333333333</v>
      </c>
      <c r="AT513" s="16">
        <v>0.108433734939759</v>
      </c>
      <c r="AU513" s="16">
        <v>0.38461538461538503</v>
      </c>
      <c r="AV513" s="16">
        <v>0.12121212121212099</v>
      </c>
      <c r="AW513" s="16">
        <v>0.186046511627907</v>
      </c>
    </row>
    <row r="514" spans="2:49" x14ac:dyDescent="0.35">
      <c r="B514" t="s">
        <v>460</v>
      </c>
      <c r="C514" s="16">
        <v>0.44403444034440298</v>
      </c>
      <c r="D514" s="16">
        <v>0.41463414634146301</v>
      </c>
      <c r="E514" s="16">
        <v>0.38805970149253699</v>
      </c>
      <c r="F514" s="16">
        <v>0.42016806722689098</v>
      </c>
      <c r="G514" s="16">
        <v>0.53333333333333299</v>
      </c>
      <c r="H514" s="16">
        <v>0.480769230769231</v>
      </c>
      <c r="I514" s="16">
        <v>0.46969696969697</v>
      </c>
      <c r="J514" s="16">
        <v>0.52459016393442603</v>
      </c>
      <c r="K514" s="16">
        <v>0.41025641025641002</v>
      </c>
      <c r="L514" s="16">
        <v>0.45</v>
      </c>
      <c r="M514" s="16">
        <v>0.46478873239436602</v>
      </c>
      <c r="N514" s="16">
        <v>0.45454545454545497</v>
      </c>
      <c r="O514" s="16">
        <v>0.3125</v>
      </c>
      <c r="P514" s="16"/>
      <c r="Q514" s="16">
        <v>0.45058139534883701</v>
      </c>
      <c r="R514" s="16"/>
      <c r="S514" s="16">
        <v>0.44345616264294802</v>
      </c>
      <c r="T514" s="16"/>
      <c r="U514" s="16">
        <v>0.46102819237147602</v>
      </c>
      <c r="V514" s="16"/>
      <c r="W514" s="16">
        <v>0.41463414634146301</v>
      </c>
      <c r="X514" s="16"/>
      <c r="Y514" s="16">
        <v>0.43452380952380998</v>
      </c>
      <c r="Z514" s="16">
        <v>0.45075757575757602</v>
      </c>
      <c r="AA514" s="16">
        <v>0.58333333333333304</v>
      </c>
      <c r="AB514" s="16">
        <v>0.22222222222222199</v>
      </c>
      <c r="AC514" s="16"/>
      <c r="AD514" s="16">
        <v>0.49315068493150699</v>
      </c>
      <c r="AE514" s="16">
        <v>0.38888888888888901</v>
      </c>
      <c r="AF514" s="16">
        <v>0.45918367346938799</v>
      </c>
      <c r="AG514" s="16">
        <v>0.44444444444444398</v>
      </c>
      <c r="AH514" s="16">
        <v>0.439024390243902</v>
      </c>
      <c r="AI514" s="16">
        <v>0.42857142857142899</v>
      </c>
      <c r="AJ514" s="16">
        <v>0.42391304347826098</v>
      </c>
      <c r="AK514" s="16"/>
      <c r="AL514" s="16">
        <v>0.43859649122806998</v>
      </c>
      <c r="AM514" s="16">
        <v>0.45669291338582702</v>
      </c>
      <c r="AN514" s="16">
        <v>0.39819004524886897</v>
      </c>
      <c r="AO514" s="16">
        <v>0.52517985611510798</v>
      </c>
      <c r="AP514" s="16">
        <v>0.52631578947368396</v>
      </c>
      <c r="AQ514" s="16">
        <v>0.48</v>
      </c>
      <c r="AR514" s="16">
        <v>0.5</v>
      </c>
      <c r="AS514" s="16">
        <v>0.46666666666666701</v>
      </c>
      <c r="AT514" s="16">
        <v>0.373493975903614</v>
      </c>
      <c r="AU514" s="16">
        <v>0.230769230769231</v>
      </c>
      <c r="AV514" s="16">
        <v>0.39393939393939398</v>
      </c>
      <c r="AW514" s="16">
        <v>0.53488372093023295</v>
      </c>
    </row>
    <row r="515" spans="2:49" x14ac:dyDescent="0.35">
      <c r="B515" t="s">
        <v>461</v>
      </c>
      <c r="C515" s="16">
        <v>0.31734317343173402</v>
      </c>
      <c r="D515" s="16">
        <v>0.36585365853658502</v>
      </c>
      <c r="E515" s="16">
        <v>0.41044776119402998</v>
      </c>
      <c r="F515" s="16">
        <v>0.26050420168067201</v>
      </c>
      <c r="G515" s="16">
        <v>0.25</v>
      </c>
      <c r="H515" s="16">
        <v>0.30769230769230799</v>
      </c>
      <c r="I515" s="16">
        <v>0.31818181818181801</v>
      </c>
      <c r="J515" s="16">
        <v>0.27868852459016402</v>
      </c>
      <c r="K515" s="16">
        <v>0.28205128205128199</v>
      </c>
      <c r="L515" s="16">
        <v>0.3125</v>
      </c>
      <c r="M515" s="16">
        <v>0.25352112676056299</v>
      </c>
      <c r="N515" s="16">
        <v>0.36363636363636398</v>
      </c>
      <c r="O515" s="16">
        <v>0.4375</v>
      </c>
      <c r="P515" s="16"/>
      <c r="Q515" s="16">
        <v>0.31395348837209303</v>
      </c>
      <c r="R515" s="16"/>
      <c r="S515" s="16">
        <v>0.31766200762388802</v>
      </c>
      <c r="T515" s="16"/>
      <c r="U515" s="16">
        <v>0.29519071310116102</v>
      </c>
      <c r="V515" s="16"/>
      <c r="W515" s="16">
        <v>0.35772357723577197</v>
      </c>
      <c r="X515" s="16"/>
      <c r="Y515" s="16">
        <v>0.30952380952380998</v>
      </c>
      <c r="Z515" s="16">
        <v>0.33333333333333298</v>
      </c>
      <c r="AA515" s="16">
        <v>0.25</v>
      </c>
      <c r="AB515" s="16">
        <v>0.55555555555555602</v>
      </c>
      <c r="AC515" s="16"/>
      <c r="AD515" s="16">
        <v>0.27397260273972601</v>
      </c>
      <c r="AE515" s="16">
        <v>0.28888888888888897</v>
      </c>
      <c r="AF515" s="16">
        <v>0.28571428571428598</v>
      </c>
      <c r="AG515" s="16">
        <v>0.31666666666666698</v>
      </c>
      <c r="AH515" s="16">
        <v>0.35772357723577197</v>
      </c>
      <c r="AI515" s="16">
        <v>0.38095238095238099</v>
      </c>
      <c r="AJ515" s="16">
        <v>0.33695652173912999</v>
      </c>
      <c r="AK515" s="16"/>
      <c r="AL515" s="16">
        <v>0.33333333333333298</v>
      </c>
      <c r="AM515" s="16">
        <v>0.28346456692913402</v>
      </c>
      <c r="AN515" s="16">
        <v>0.34389140271493202</v>
      </c>
      <c r="AO515" s="16">
        <v>0.22302158273381301</v>
      </c>
      <c r="AP515" s="16">
        <v>0.26315789473684198</v>
      </c>
      <c r="AQ515" s="16">
        <v>0.34</v>
      </c>
      <c r="AR515" s="16">
        <v>0.5</v>
      </c>
      <c r="AS515" s="16">
        <v>0.33333333333333298</v>
      </c>
      <c r="AT515" s="16">
        <v>0.44578313253011997</v>
      </c>
      <c r="AU515" s="16">
        <v>0.38461538461538503</v>
      </c>
      <c r="AV515" s="16">
        <v>0.42424242424242398</v>
      </c>
      <c r="AW515" s="16">
        <v>0.25581395348837199</v>
      </c>
    </row>
    <row r="516" spans="2:49" x14ac:dyDescent="0.35">
      <c r="B516" t="s">
        <v>462</v>
      </c>
      <c r="C516" s="16">
        <v>6.1500615006150096E-3</v>
      </c>
      <c r="D516" s="16">
        <v>0</v>
      </c>
      <c r="E516" s="16">
        <v>0</v>
      </c>
      <c r="F516" s="16">
        <v>8.4033613445378096E-3</v>
      </c>
      <c r="G516" s="16">
        <v>0</v>
      </c>
      <c r="H516" s="16">
        <v>0</v>
      </c>
      <c r="I516" s="16">
        <v>1.5151515151515201E-2</v>
      </c>
      <c r="J516" s="16">
        <v>1.63934426229508E-2</v>
      </c>
      <c r="K516" s="16">
        <v>0</v>
      </c>
      <c r="L516" s="16">
        <v>0</v>
      </c>
      <c r="M516" s="16">
        <v>2.8169014084507001E-2</v>
      </c>
      <c r="N516" s="16">
        <v>0</v>
      </c>
      <c r="O516" s="16">
        <v>0</v>
      </c>
      <c r="P516" s="16"/>
      <c r="Q516" s="16">
        <v>7.2674418604651196E-3</v>
      </c>
      <c r="R516" s="16"/>
      <c r="S516" s="16">
        <v>6.35324015247776E-3</v>
      </c>
      <c r="T516" s="16"/>
      <c r="U516" s="16">
        <v>8.2918739635157498E-3</v>
      </c>
      <c r="V516" s="16"/>
      <c r="W516" s="16">
        <v>0</v>
      </c>
      <c r="X516" s="16"/>
      <c r="Y516" s="16">
        <v>3.9682539682539698E-3</v>
      </c>
      <c r="Z516" s="16">
        <v>1.13636363636364E-2</v>
      </c>
      <c r="AA516" s="16">
        <v>0</v>
      </c>
      <c r="AB516" s="16">
        <v>0</v>
      </c>
      <c r="AC516" s="16"/>
      <c r="AD516" s="16">
        <v>0</v>
      </c>
      <c r="AE516" s="16">
        <v>0</v>
      </c>
      <c r="AF516" s="16">
        <v>0</v>
      </c>
      <c r="AG516" s="16">
        <v>2.2222222222222199E-2</v>
      </c>
      <c r="AH516" s="16">
        <v>0</v>
      </c>
      <c r="AI516" s="16">
        <v>0</v>
      </c>
      <c r="AJ516" s="16">
        <v>1.0869565217391301E-2</v>
      </c>
      <c r="AK516" s="16"/>
      <c r="AL516" s="16">
        <v>1.7543859649122799E-2</v>
      </c>
      <c r="AM516" s="16">
        <v>0</v>
      </c>
      <c r="AN516" s="16">
        <v>1.35746606334842E-2</v>
      </c>
      <c r="AO516" s="16">
        <v>7.1942446043165497E-3</v>
      </c>
      <c r="AP516" s="16">
        <v>0</v>
      </c>
      <c r="AQ516" s="16">
        <v>0</v>
      </c>
      <c r="AR516" s="16">
        <v>0</v>
      </c>
      <c r="AS516" s="16">
        <v>0</v>
      </c>
      <c r="AT516" s="16">
        <v>0</v>
      </c>
      <c r="AU516" s="16">
        <v>0</v>
      </c>
      <c r="AV516" s="16">
        <v>0</v>
      </c>
      <c r="AW516" s="16">
        <v>0</v>
      </c>
    </row>
    <row r="517" spans="2:49" x14ac:dyDescent="0.35">
      <c r="B517" t="s">
        <v>463</v>
      </c>
      <c r="C517" s="16">
        <v>0.67404674046740498</v>
      </c>
      <c r="D517" s="16">
        <v>0.67073170731707299</v>
      </c>
      <c r="E517" s="16">
        <v>0.71641791044776104</v>
      </c>
      <c r="F517" s="16">
        <v>0.59663865546218497</v>
      </c>
      <c r="G517" s="16">
        <v>0.7</v>
      </c>
      <c r="H517" s="16">
        <v>0.73076923076923095</v>
      </c>
      <c r="I517" s="16">
        <v>0.74242424242424199</v>
      </c>
      <c r="J517" s="16">
        <v>0.72131147540983598</v>
      </c>
      <c r="K517" s="16">
        <v>0.58974358974358998</v>
      </c>
      <c r="L517" s="16">
        <v>0.63749999999999996</v>
      </c>
      <c r="M517" s="16">
        <v>0.61971830985915499</v>
      </c>
      <c r="N517" s="16">
        <v>0.72727272727272696</v>
      </c>
      <c r="O517" s="16">
        <v>0.6875</v>
      </c>
      <c r="P517" s="16"/>
      <c r="Q517" s="16">
        <v>0.67296511627906996</v>
      </c>
      <c r="R517" s="16"/>
      <c r="S517" s="16">
        <v>0.67344345616264301</v>
      </c>
      <c r="T517" s="16"/>
      <c r="U517" s="16">
        <v>0.66003316749585395</v>
      </c>
      <c r="V517" s="16"/>
      <c r="W517" s="16">
        <v>0.73983739837398399</v>
      </c>
      <c r="X517" s="16"/>
      <c r="Y517" s="16">
        <v>0.65674603174603197</v>
      </c>
      <c r="Z517" s="16">
        <v>0.69318181818181801</v>
      </c>
      <c r="AA517" s="16">
        <v>0.77777777777777801</v>
      </c>
      <c r="AB517" s="16">
        <v>0.66666666666666696</v>
      </c>
      <c r="AC517" s="16"/>
      <c r="AD517" s="16">
        <v>0.69178082191780799</v>
      </c>
      <c r="AE517" s="16">
        <v>0.6</v>
      </c>
      <c r="AF517" s="16">
        <v>0.65306122448979598</v>
      </c>
      <c r="AG517" s="16">
        <v>0.66111111111111098</v>
      </c>
      <c r="AH517" s="16">
        <v>0.69918699186991895</v>
      </c>
      <c r="AI517" s="16">
        <v>0.71428571428571397</v>
      </c>
      <c r="AJ517" s="16">
        <v>0.69565217391304401</v>
      </c>
      <c r="AK517" s="16"/>
      <c r="AL517" s="16">
        <v>0.70175438596491202</v>
      </c>
      <c r="AM517" s="16">
        <v>0.62204724409448797</v>
      </c>
      <c r="AN517" s="16">
        <v>0.64253393665158398</v>
      </c>
      <c r="AO517" s="16">
        <v>0.66187050359712196</v>
      </c>
      <c r="AP517" s="16">
        <v>0.68421052631578905</v>
      </c>
      <c r="AQ517" s="16">
        <v>0.76</v>
      </c>
      <c r="AR517" s="16">
        <v>1</v>
      </c>
      <c r="AS517" s="16">
        <v>0.73333333333333295</v>
      </c>
      <c r="AT517" s="16">
        <v>0.74698795180722899</v>
      </c>
      <c r="AU517" s="16">
        <v>0.61538461538461497</v>
      </c>
      <c r="AV517" s="16">
        <v>0.75757575757575801</v>
      </c>
      <c r="AW517" s="16">
        <v>0.76744186046511598</v>
      </c>
    </row>
    <row r="518" spans="2:49" x14ac:dyDescent="0.35">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row>
    <row r="519" spans="2:49" x14ac:dyDescent="0.35">
      <c r="B519" s="6" t="s">
        <v>471</v>
      </c>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row>
    <row r="520" spans="2:49" x14ac:dyDescent="0.35">
      <c r="B520" s="25" t="s">
        <v>65</v>
      </c>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row>
    <row r="521" spans="2:49" x14ac:dyDescent="0.35">
      <c r="B521" t="s">
        <v>457</v>
      </c>
      <c r="C521" s="16">
        <v>2.460024600246E-2</v>
      </c>
      <c r="D521" s="16">
        <v>1.21951219512195E-2</v>
      </c>
      <c r="E521" s="16">
        <v>2.2388059701492501E-2</v>
      </c>
      <c r="F521" s="16">
        <v>3.3613445378151301E-2</v>
      </c>
      <c r="G521" s="16">
        <v>0</v>
      </c>
      <c r="H521" s="16">
        <v>0</v>
      </c>
      <c r="I521" s="16">
        <v>0</v>
      </c>
      <c r="J521" s="16">
        <v>1.63934426229508E-2</v>
      </c>
      <c r="K521" s="16">
        <v>7.69230769230769E-2</v>
      </c>
      <c r="L521" s="16">
        <v>0.05</v>
      </c>
      <c r="M521" s="16">
        <v>5.63380281690141E-2</v>
      </c>
      <c r="N521" s="16">
        <v>0</v>
      </c>
      <c r="O521" s="16">
        <v>0</v>
      </c>
      <c r="P521" s="16"/>
      <c r="Q521" s="16">
        <v>2.32558139534884E-2</v>
      </c>
      <c r="R521" s="16"/>
      <c r="S521" s="16">
        <v>2.4142312579415501E-2</v>
      </c>
      <c r="T521" s="16"/>
      <c r="U521" s="16">
        <v>1.99004975124378E-2</v>
      </c>
      <c r="V521" s="16"/>
      <c r="W521" s="16">
        <v>3.2520325203252001E-2</v>
      </c>
      <c r="X521" s="16"/>
      <c r="Y521" s="16">
        <v>2.3809523809523801E-2</v>
      </c>
      <c r="Z521" s="16">
        <v>3.03030303030303E-2</v>
      </c>
      <c r="AA521" s="16">
        <v>0</v>
      </c>
      <c r="AB521" s="16">
        <v>0</v>
      </c>
      <c r="AC521" s="16"/>
      <c r="AD521" s="16">
        <v>3.42465753424658E-2</v>
      </c>
      <c r="AE521" s="16">
        <v>0</v>
      </c>
      <c r="AF521" s="16">
        <v>1.02040816326531E-2</v>
      </c>
      <c r="AG521" s="16">
        <v>2.7777777777777801E-2</v>
      </c>
      <c r="AH521" s="16">
        <v>4.0650406504064998E-2</v>
      </c>
      <c r="AI521" s="16">
        <v>2.3809523809523801E-2</v>
      </c>
      <c r="AJ521" s="16">
        <v>2.1739130434782601E-2</v>
      </c>
      <c r="AK521" s="16"/>
      <c r="AL521" s="16">
        <v>0</v>
      </c>
      <c r="AM521" s="16">
        <v>3.1496062992125998E-2</v>
      </c>
      <c r="AN521" s="16">
        <v>4.0723981900452497E-2</v>
      </c>
      <c r="AO521" s="16">
        <v>0</v>
      </c>
      <c r="AP521" s="16">
        <v>5.2631578947368397E-2</v>
      </c>
      <c r="AQ521" s="16">
        <v>0.02</v>
      </c>
      <c r="AR521" s="16">
        <v>0</v>
      </c>
      <c r="AS521" s="16">
        <v>0</v>
      </c>
      <c r="AT521" s="16">
        <v>3.6144578313252997E-2</v>
      </c>
      <c r="AU521" s="16">
        <v>0</v>
      </c>
      <c r="AV521" s="16">
        <v>6.0606060606060601E-2</v>
      </c>
      <c r="AW521" s="16">
        <v>0</v>
      </c>
    </row>
    <row r="522" spans="2:49" x14ac:dyDescent="0.35">
      <c r="B522" t="s">
        <v>458</v>
      </c>
      <c r="C522" s="16">
        <v>5.7810578105781101E-2</v>
      </c>
      <c r="D522" s="16">
        <v>4.8780487804878099E-2</v>
      </c>
      <c r="E522" s="16">
        <v>1.49253731343284E-2</v>
      </c>
      <c r="F522" s="16">
        <v>5.8823529411764698E-2</v>
      </c>
      <c r="G522" s="16">
        <v>3.3333333333333298E-2</v>
      </c>
      <c r="H522" s="16">
        <v>5.7692307692307702E-2</v>
      </c>
      <c r="I522" s="16">
        <v>0.10606060606060599</v>
      </c>
      <c r="J522" s="16">
        <v>4.91803278688525E-2</v>
      </c>
      <c r="K522" s="16">
        <v>5.1282051282051301E-2</v>
      </c>
      <c r="L522" s="16">
        <v>8.7499999999999994E-2</v>
      </c>
      <c r="M522" s="16">
        <v>5.63380281690141E-2</v>
      </c>
      <c r="N522" s="16">
        <v>6.0606060606060601E-2</v>
      </c>
      <c r="O522" s="16">
        <v>0.25</v>
      </c>
      <c r="P522" s="16"/>
      <c r="Q522" s="16">
        <v>5.8139534883720902E-2</v>
      </c>
      <c r="R522" s="16"/>
      <c r="S522" s="16">
        <v>5.7179161372299898E-2</v>
      </c>
      <c r="T522" s="16"/>
      <c r="U522" s="16">
        <v>6.3018242122719698E-2</v>
      </c>
      <c r="V522" s="16"/>
      <c r="W522" s="16">
        <v>4.0650406504064998E-2</v>
      </c>
      <c r="X522" s="16"/>
      <c r="Y522" s="16">
        <v>6.1507936507936498E-2</v>
      </c>
      <c r="Z522" s="16">
        <v>6.0606060606060601E-2</v>
      </c>
      <c r="AA522" s="16">
        <v>0</v>
      </c>
      <c r="AB522" s="16">
        <v>0</v>
      </c>
      <c r="AC522" s="16"/>
      <c r="AD522" s="16">
        <v>5.4794520547945202E-2</v>
      </c>
      <c r="AE522" s="16">
        <v>6.6666666666666693E-2</v>
      </c>
      <c r="AF522" s="16">
        <v>8.1632653061224497E-2</v>
      </c>
      <c r="AG522" s="16">
        <v>6.6666666666666693E-2</v>
      </c>
      <c r="AH522" s="16">
        <v>5.6910569105691103E-2</v>
      </c>
      <c r="AI522" s="16">
        <v>3.5714285714285698E-2</v>
      </c>
      <c r="AJ522" s="16">
        <v>3.2608695652173898E-2</v>
      </c>
      <c r="AK522" s="16"/>
      <c r="AL522" s="16">
        <v>7.0175438596491196E-2</v>
      </c>
      <c r="AM522" s="16">
        <v>5.5118110236220499E-2</v>
      </c>
      <c r="AN522" s="16">
        <v>4.52488687782805E-2</v>
      </c>
      <c r="AO522" s="16">
        <v>9.3525179856115095E-2</v>
      </c>
      <c r="AP522" s="16">
        <v>0</v>
      </c>
      <c r="AQ522" s="16">
        <v>0.06</v>
      </c>
      <c r="AR522" s="16">
        <v>0</v>
      </c>
      <c r="AS522" s="16">
        <v>0.133333333333333</v>
      </c>
      <c r="AT522" s="16">
        <v>2.40963855421687E-2</v>
      </c>
      <c r="AU522" s="16">
        <v>0.230769230769231</v>
      </c>
      <c r="AV522" s="16">
        <v>0</v>
      </c>
      <c r="AW522" s="16">
        <v>4.6511627906976702E-2</v>
      </c>
    </row>
    <row r="523" spans="2:49" x14ac:dyDescent="0.35">
      <c r="B523" t="s">
        <v>459</v>
      </c>
      <c r="C523" s="16">
        <v>0.12792127921279201</v>
      </c>
      <c r="D523" s="16">
        <v>9.7560975609756101E-2</v>
      </c>
      <c r="E523" s="16">
        <v>0.134328358208955</v>
      </c>
      <c r="F523" s="16">
        <v>0.159663865546218</v>
      </c>
      <c r="G523" s="16">
        <v>0.133333333333333</v>
      </c>
      <c r="H523" s="16">
        <v>0.15384615384615399</v>
      </c>
      <c r="I523" s="16">
        <v>0.12121212121212099</v>
      </c>
      <c r="J523" s="16">
        <v>0.13114754098360701</v>
      </c>
      <c r="K523" s="16">
        <v>0.17948717948717899</v>
      </c>
      <c r="L523" s="16">
        <v>0.13750000000000001</v>
      </c>
      <c r="M523" s="16">
        <v>4.2253521126760597E-2</v>
      </c>
      <c r="N523" s="16">
        <v>9.0909090909090898E-2</v>
      </c>
      <c r="O523" s="16">
        <v>0.1875</v>
      </c>
      <c r="P523" s="16"/>
      <c r="Q523" s="16">
        <v>0.12063953488372101</v>
      </c>
      <c r="R523" s="16"/>
      <c r="S523" s="16">
        <v>0.127064803049555</v>
      </c>
      <c r="T523" s="16"/>
      <c r="U523" s="16">
        <v>0.11608623548922101</v>
      </c>
      <c r="V523" s="16"/>
      <c r="W523" s="16">
        <v>0.16260162601625999</v>
      </c>
      <c r="X523" s="16"/>
      <c r="Y523" s="16">
        <v>0.15079365079365101</v>
      </c>
      <c r="Z523" s="16">
        <v>8.7121212121212099E-2</v>
      </c>
      <c r="AA523" s="16">
        <v>0.11111111111111099</v>
      </c>
      <c r="AB523" s="16">
        <v>0.11111111111111099</v>
      </c>
      <c r="AC523" s="16"/>
      <c r="AD523" s="16">
        <v>0.17808219178082199</v>
      </c>
      <c r="AE523" s="16">
        <v>0.122222222222222</v>
      </c>
      <c r="AF523" s="16">
        <v>0.11224489795918401</v>
      </c>
      <c r="AG523" s="16">
        <v>0.11111111111111099</v>
      </c>
      <c r="AH523" s="16">
        <v>0.13008130081300801</v>
      </c>
      <c r="AI523" s="16">
        <v>0.13095238095238099</v>
      </c>
      <c r="AJ523" s="16">
        <v>9.7826086956521702E-2</v>
      </c>
      <c r="AK523" s="16"/>
      <c r="AL523" s="16">
        <v>0.105263157894737</v>
      </c>
      <c r="AM523" s="16">
        <v>0.14173228346456701</v>
      </c>
      <c r="AN523" s="16">
        <v>0.108597285067873</v>
      </c>
      <c r="AO523" s="16">
        <v>0.12230215827338101</v>
      </c>
      <c r="AP523" s="16">
        <v>0.26315789473684198</v>
      </c>
      <c r="AQ523" s="16">
        <v>0.1</v>
      </c>
      <c r="AR523" s="16">
        <v>0</v>
      </c>
      <c r="AS523" s="16">
        <v>0</v>
      </c>
      <c r="AT523" s="16">
        <v>0.16867469879518099</v>
      </c>
      <c r="AU523" s="16">
        <v>7.69230769230769E-2</v>
      </c>
      <c r="AV523" s="16">
        <v>0.21212121212121199</v>
      </c>
      <c r="AW523" s="16">
        <v>0.13953488372093001</v>
      </c>
    </row>
    <row r="524" spans="2:49" x14ac:dyDescent="0.35">
      <c r="B524" t="s">
        <v>460</v>
      </c>
      <c r="C524" s="16">
        <v>0.38253382533825298</v>
      </c>
      <c r="D524" s="16">
        <v>0.42682926829268297</v>
      </c>
      <c r="E524" s="16">
        <v>0.402985074626866</v>
      </c>
      <c r="F524" s="16">
        <v>0.378151260504202</v>
      </c>
      <c r="G524" s="16">
        <v>0.43333333333333302</v>
      </c>
      <c r="H524" s="16">
        <v>0.34615384615384598</v>
      </c>
      <c r="I524" s="16">
        <v>0.34848484848484901</v>
      </c>
      <c r="J524" s="16">
        <v>0.37704918032786899</v>
      </c>
      <c r="K524" s="16">
        <v>0.30769230769230799</v>
      </c>
      <c r="L524" s="16">
        <v>0.32500000000000001</v>
      </c>
      <c r="M524" s="16">
        <v>0.43661971830985902</v>
      </c>
      <c r="N524" s="16">
        <v>0.42424242424242398</v>
      </c>
      <c r="O524" s="16">
        <v>0.25</v>
      </c>
      <c r="P524" s="16"/>
      <c r="Q524" s="16">
        <v>0.39098837209302301</v>
      </c>
      <c r="R524" s="16"/>
      <c r="S524" s="16">
        <v>0.38119440914866598</v>
      </c>
      <c r="T524" s="16"/>
      <c r="U524" s="16">
        <v>0.39635157545605298</v>
      </c>
      <c r="V524" s="16"/>
      <c r="W524" s="16">
        <v>0.35772357723577197</v>
      </c>
      <c r="X524" s="16"/>
      <c r="Y524" s="16">
        <v>0.39484126984126999</v>
      </c>
      <c r="Z524" s="16">
        <v>0.36363636363636398</v>
      </c>
      <c r="AA524" s="16">
        <v>0.36111111111111099</v>
      </c>
      <c r="AB524" s="16">
        <v>0.33333333333333298</v>
      </c>
      <c r="AC524" s="16"/>
      <c r="AD524" s="16">
        <v>0.36301369863013699</v>
      </c>
      <c r="AE524" s="16">
        <v>0.47777777777777802</v>
      </c>
      <c r="AF524" s="16">
        <v>0.38775510204081598</v>
      </c>
      <c r="AG524" s="16">
        <v>0.42777777777777798</v>
      </c>
      <c r="AH524" s="16">
        <v>0.32520325203251998</v>
      </c>
      <c r="AI524" s="16">
        <v>0.30952380952380998</v>
      </c>
      <c r="AJ524" s="16">
        <v>0.36956521739130399</v>
      </c>
      <c r="AK524" s="16"/>
      <c r="AL524" s="16">
        <v>0.31578947368421101</v>
      </c>
      <c r="AM524" s="16">
        <v>0.39370078740157499</v>
      </c>
      <c r="AN524" s="16">
        <v>0.38914027149321301</v>
      </c>
      <c r="AO524" s="16">
        <v>0.45323741007194202</v>
      </c>
      <c r="AP524" s="16">
        <v>0.31578947368421101</v>
      </c>
      <c r="AQ524" s="16">
        <v>0.48</v>
      </c>
      <c r="AR524" s="16">
        <v>0</v>
      </c>
      <c r="AS524" s="16">
        <v>0.4</v>
      </c>
      <c r="AT524" s="16">
        <v>0.38554216867469898</v>
      </c>
      <c r="AU524" s="16">
        <v>0.30769230769230799</v>
      </c>
      <c r="AV524" s="16">
        <v>0.21212121212121199</v>
      </c>
      <c r="AW524" s="16">
        <v>0.32558139534883701</v>
      </c>
    </row>
    <row r="525" spans="2:49" x14ac:dyDescent="0.35">
      <c r="B525" t="s">
        <v>461</v>
      </c>
      <c r="C525" s="16">
        <v>0.39483394833948299</v>
      </c>
      <c r="D525" s="16">
        <v>0.41463414634146301</v>
      </c>
      <c r="E525" s="16">
        <v>0.42537313432835799</v>
      </c>
      <c r="F525" s="16">
        <v>0.34453781512604997</v>
      </c>
      <c r="G525" s="16">
        <v>0.4</v>
      </c>
      <c r="H525" s="16">
        <v>0.44230769230769201</v>
      </c>
      <c r="I525" s="16">
        <v>0.40909090909090901</v>
      </c>
      <c r="J525" s="16">
        <v>0.39344262295082</v>
      </c>
      <c r="K525" s="16">
        <v>0.38461538461538503</v>
      </c>
      <c r="L525" s="16">
        <v>0.375</v>
      </c>
      <c r="M525" s="16">
        <v>0.39436619718309901</v>
      </c>
      <c r="N525" s="16">
        <v>0.39393939393939398</v>
      </c>
      <c r="O525" s="16">
        <v>0.3125</v>
      </c>
      <c r="P525" s="16"/>
      <c r="Q525" s="16">
        <v>0.393895348837209</v>
      </c>
      <c r="R525" s="16"/>
      <c r="S525" s="16">
        <v>0.397712833545108</v>
      </c>
      <c r="T525" s="16"/>
      <c r="U525" s="16">
        <v>0.38971807628524002</v>
      </c>
      <c r="V525" s="16"/>
      <c r="W525" s="16">
        <v>0.38211382113821102</v>
      </c>
      <c r="X525" s="16"/>
      <c r="Y525" s="16">
        <v>0.35714285714285698</v>
      </c>
      <c r="Z525" s="16">
        <v>0.44318181818181801</v>
      </c>
      <c r="AA525" s="16">
        <v>0.52777777777777801</v>
      </c>
      <c r="AB525" s="16">
        <v>0.55555555555555602</v>
      </c>
      <c r="AC525" s="16"/>
      <c r="AD525" s="16">
        <v>0.35616438356164398</v>
      </c>
      <c r="AE525" s="16">
        <v>0.33333333333333298</v>
      </c>
      <c r="AF525" s="16">
        <v>0.40816326530612201</v>
      </c>
      <c r="AG525" s="16">
        <v>0.344444444444444</v>
      </c>
      <c r="AH525" s="16">
        <v>0.430894308943089</v>
      </c>
      <c r="AI525" s="16">
        <v>0.48809523809523803</v>
      </c>
      <c r="AJ525" s="16">
        <v>0.467391304347826</v>
      </c>
      <c r="AK525" s="16"/>
      <c r="AL525" s="16">
        <v>0.49122807017543901</v>
      </c>
      <c r="AM525" s="16">
        <v>0.36220472440944901</v>
      </c>
      <c r="AN525" s="16">
        <v>0.40271493212669701</v>
      </c>
      <c r="AO525" s="16">
        <v>0.31654676258992798</v>
      </c>
      <c r="AP525" s="16">
        <v>0.36842105263157898</v>
      </c>
      <c r="AQ525" s="16">
        <v>0.32</v>
      </c>
      <c r="AR525" s="16">
        <v>0.5</v>
      </c>
      <c r="AS525" s="16">
        <v>0.46666666666666701</v>
      </c>
      <c r="AT525" s="16">
        <v>0.38554216867469898</v>
      </c>
      <c r="AU525" s="16">
        <v>0.38461538461538503</v>
      </c>
      <c r="AV525" s="16">
        <v>0.51515151515151503</v>
      </c>
      <c r="AW525" s="16">
        <v>0.48837209302325602</v>
      </c>
    </row>
    <row r="526" spans="2:49" x14ac:dyDescent="0.35">
      <c r="B526" t="s">
        <v>462</v>
      </c>
      <c r="C526" s="16">
        <v>1.230012300123E-2</v>
      </c>
      <c r="D526" s="16">
        <v>0</v>
      </c>
      <c r="E526" s="16">
        <v>0</v>
      </c>
      <c r="F526" s="16">
        <v>2.5210084033613401E-2</v>
      </c>
      <c r="G526" s="16">
        <v>0</v>
      </c>
      <c r="H526" s="16">
        <v>0</v>
      </c>
      <c r="I526" s="16">
        <v>1.5151515151515201E-2</v>
      </c>
      <c r="J526" s="16">
        <v>3.2786885245901599E-2</v>
      </c>
      <c r="K526" s="16">
        <v>0</v>
      </c>
      <c r="L526" s="16">
        <v>2.5000000000000001E-2</v>
      </c>
      <c r="M526" s="16">
        <v>1.4084507042253501E-2</v>
      </c>
      <c r="N526" s="16">
        <v>3.03030303030303E-2</v>
      </c>
      <c r="O526" s="16">
        <v>0</v>
      </c>
      <c r="P526" s="16"/>
      <c r="Q526" s="16">
        <v>1.30813953488372E-2</v>
      </c>
      <c r="R526" s="16"/>
      <c r="S526" s="16">
        <v>1.2706480304955499E-2</v>
      </c>
      <c r="T526" s="16"/>
      <c r="U526" s="16">
        <v>1.49253731343284E-2</v>
      </c>
      <c r="V526" s="16"/>
      <c r="W526" s="16">
        <v>2.4390243902439001E-2</v>
      </c>
      <c r="X526" s="16"/>
      <c r="Y526" s="16">
        <v>1.1904761904761901E-2</v>
      </c>
      <c r="Z526" s="16">
        <v>1.5151515151515201E-2</v>
      </c>
      <c r="AA526" s="16">
        <v>0</v>
      </c>
      <c r="AB526" s="16">
        <v>0</v>
      </c>
      <c r="AC526" s="16"/>
      <c r="AD526" s="16">
        <v>1.3698630136986301E-2</v>
      </c>
      <c r="AE526" s="16">
        <v>0</v>
      </c>
      <c r="AF526" s="16">
        <v>0</v>
      </c>
      <c r="AG526" s="16">
        <v>2.2222222222222199E-2</v>
      </c>
      <c r="AH526" s="16">
        <v>1.6260162601626001E-2</v>
      </c>
      <c r="AI526" s="16">
        <v>1.1904761904761901E-2</v>
      </c>
      <c r="AJ526" s="16">
        <v>1.0869565217391301E-2</v>
      </c>
      <c r="AK526" s="16"/>
      <c r="AL526" s="16">
        <v>1.7543859649122799E-2</v>
      </c>
      <c r="AM526" s="16">
        <v>1.5748031496062999E-2</v>
      </c>
      <c r="AN526" s="16">
        <v>1.35746606334842E-2</v>
      </c>
      <c r="AO526" s="16">
        <v>1.4388489208633099E-2</v>
      </c>
      <c r="AP526" s="16">
        <v>0</v>
      </c>
      <c r="AQ526" s="16">
        <v>0.02</v>
      </c>
      <c r="AR526" s="16">
        <v>0.5</v>
      </c>
      <c r="AS526" s="16">
        <v>0</v>
      </c>
      <c r="AT526" s="16">
        <v>0</v>
      </c>
      <c r="AU526" s="16">
        <v>0</v>
      </c>
      <c r="AV526" s="16">
        <v>0</v>
      </c>
      <c r="AW526" s="16">
        <v>0</v>
      </c>
    </row>
    <row r="527" spans="2:49" x14ac:dyDescent="0.35">
      <c r="B527" t="s">
        <v>463</v>
      </c>
      <c r="C527" s="16">
        <v>0.69495694956949605</v>
      </c>
      <c r="D527" s="16">
        <v>0.78048780487804903</v>
      </c>
      <c r="E527" s="16">
        <v>0.79104477611940305</v>
      </c>
      <c r="F527" s="16">
        <v>0.630252100840336</v>
      </c>
      <c r="G527" s="16">
        <v>0.8</v>
      </c>
      <c r="H527" s="16">
        <v>0.73076923076923095</v>
      </c>
      <c r="I527" s="16">
        <v>0.65151515151515105</v>
      </c>
      <c r="J527" s="16">
        <v>0.70491803278688503</v>
      </c>
      <c r="K527" s="16">
        <v>0.56410256410256399</v>
      </c>
      <c r="L527" s="16">
        <v>0.5625</v>
      </c>
      <c r="M527" s="16">
        <v>0.71830985915492995</v>
      </c>
      <c r="N527" s="16">
        <v>0.75757575757575801</v>
      </c>
      <c r="O527" s="16">
        <v>0.3125</v>
      </c>
      <c r="P527" s="16"/>
      <c r="Q527" s="16">
        <v>0.70348837209302295</v>
      </c>
      <c r="R527" s="16"/>
      <c r="S527" s="16">
        <v>0.69758576874205802</v>
      </c>
      <c r="T527" s="16"/>
      <c r="U527" s="16">
        <v>0.70315091210613601</v>
      </c>
      <c r="V527" s="16"/>
      <c r="W527" s="16">
        <v>0.66666666666666696</v>
      </c>
      <c r="X527" s="16"/>
      <c r="Y527" s="16">
        <v>0.66666666666666696</v>
      </c>
      <c r="Z527" s="16">
        <v>0.71590909090909105</v>
      </c>
      <c r="AA527" s="16">
        <v>0.88888888888888895</v>
      </c>
      <c r="AB527" s="16">
        <v>0.88888888888888895</v>
      </c>
      <c r="AC527" s="16"/>
      <c r="AD527" s="16">
        <v>0.63013698630137005</v>
      </c>
      <c r="AE527" s="16">
        <v>0.74444444444444402</v>
      </c>
      <c r="AF527" s="16">
        <v>0.70408163265306101</v>
      </c>
      <c r="AG527" s="16">
        <v>0.67777777777777803</v>
      </c>
      <c r="AH527" s="16">
        <v>0.65853658536585402</v>
      </c>
      <c r="AI527" s="16">
        <v>0.73809523809523803</v>
      </c>
      <c r="AJ527" s="16">
        <v>0.78260869565217395</v>
      </c>
      <c r="AK527" s="16"/>
      <c r="AL527" s="16">
        <v>0.73684210526315796</v>
      </c>
      <c r="AM527" s="16">
        <v>0.66929133858267698</v>
      </c>
      <c r="AN527" s="16">
        <v>0.70588235294117696</v>
      </c>
      <c r="AO527" s="16">
        <v>0.67625899280575497</v>
      </c>
      <c r="AP527" s="16">
        <v>0.63157894736842102</v>
      </c>
      <c r="AQ527" s="16">
        <v>0.72</v>
      </c>
      <c r="AR527" s="16">
        <v>0.5</v>
      </c>
      <c r="AS527" s="16">
        <v>0.73333333333333295</v>
      </c>
      <c r="AT527" s="16">
        <v>0.71084337349397597</v>
      </c>
      <c r="AU527" s="16">
        <v>0.46153846153846201</v>
      </c>
      <c r="AV527" s="16">
        <v>0.66666666666666696</v>
      </c>
      <c r="AW527" s="16">
        <v>0.76744186046511598</v>
      </c>
    </row>
    <row r="528" spans="2:49" x14ac:dyDescent="0.35">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row>
    <row r="529" spans="2:49" x14ac:dyDescent="0.35">
      <c r="B529" s="6" t="s">
        <v>472</v>
      </c>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row>
    <row r="530" spans="2:49" x14ac:dyDescent="0.35">
      <c r="B530" s="25" t="s">
        <v>65</v>
      </c>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row>
    <row r="531" spans="2:49" x14ac:dyDescent="0.35">
      <c r="B531" t="s">
        <v>457</v>
      </c>
      <c r="C531" s="16">
        <v>0.227552275522755</v>
      </c>
      <c r="D531" s="16">
        <v>0.23170731707317099</v>
      </c>
      <c r="E531" s="16">
        <v>0.238805970149254</v>
      </c>
      <c r="F531" s="16">
        <v>0.184873949579832</v>
      </c>
      <c r="G531" s="16">
        <v>0.18333333333333299</v>
      </c>
      <c r="H531" s="16">
        <v>0.269230769230769</v>
      </c>
      <c r="I531" s="16">
        <v>0.22727272727272699</v>
      </c>
      <c r="J531" s="16">
        <v>0.29508196721311503</v>
      </c>
      <c r="K531" s="16">
        <v>0.230769230769231</v>
      </c>
      <c r="L531" s="16">
        <v>0.21249999999999999</v>
      </c>
      <c r="M531" s="16">
        <v>0.25352112676056299</v>
      </c>
      <c r="N531" s="16">
        <v>0.12121212121212099</v>
      </c>
      <c r="O531" s="16">
        <v>0.375</v>
      </c>
      <c r="P531" s="16"/>
      <c r="Q531" s="16">
        <v>0.21947674418604701</v>
      </c>
      <c r="R531" s="16"/>
      <c r="S531" s="16">
        <v>0.22871664548919901</v>
      </c>
      <c r="T531" s="16"/>
      <c r="U531" s="16">
        <v>0.21558872305141</v>
      </c>
      <c r="V531" s="16"/>
      <c r="W531" s="16">
        <v>0.25203252032520301</v>
      </c>
      <c r="X531" s="16"/>
      <c r="Y531" s="16">
        <v>0.21825396825396801</v>
      </c>
      <c r="Z531" s="16">
        <v>0.25378787878787901</v>
      </c>
      <c r="AA531" s="16">
        <v>0.194444444444444</v>
      </c>
      <c r="AB531" s="16">
        <v>0.11111111111111099</v>
      </c>
      <c r="AC531" s="16"/>
      <c r="AD531" s="16">
        <v>0.184931506849315</v>
      </c>
      <c r="AE531" s="16">
        <v>0.18888888888888899</v>
      </c>
      <c r="AF531" s="16">
        <v>0.23469387755102</v>
      </c>
      <c r="AG531" s="16">
        <v>0.266666666666667</v>
      </c>
      <c r="AH531" s="16">
        <v>0.211382113821138</v>
      </c>
      <c r="AI531" s="16">
        <v>0.273809523809524</v>
      </c>
      <c r="AJ531" s="16">
        <v>0.22826086956521699</v>
      </c>
      <c r="AK531" s="16"/>
      <c r="AL531" s="16">
        <v>0.175438596491228</v>
      </c>
      <c r="AM531" s="16">
        <v>0.28346456692913402</v>
      </c>
      <c r="AN531" s="16">
        <v>0.22171945701357501</v>
      </c>
      <c r="AO531" s="16">
        <v>0.16546762589928099</v>
      </c>
      <c r="AP531" s="16">
        <v>0.157894736842105</v>
      </c>
      <c r="AQ531" s="16">
        <v>0.18</v>
      </c>
      <c r="AR531" s="16">
        <v>0.5</v>
      </c>
      <c r="AS531" s="16">
        <v>0.266666666666667</v>
      </c>
      <c r="AT531" s="16">
        <v>0.25301204819277101</v>
      </c>
      <c r="AU531" s="16">
        <v>0.230769230769231</v>
      </c>
      <c r="AV531" s="16">
        <v>0.36363636363636398</v>
      </c>
      <c r="AW531" s="16">
        <v>0.27906976744186002</v>
      </c>
    </row>
    <row r="532" spans="2:49" x14ac:dyDescent="0.35">
      <c r="B532" t="s">
        <v>458</v>
      </c>
      <c r="C532" s="16">
        <v>0.26322263222632197</v>
      </c>
      <c r="D532" s="16">
        <v>0.26829268292682901</v>
      </c>
      <c r="E532" s="16">
        <v>0.26865671641791</v>
      </c>
      <c r="F532" s="16">
        <v>0.29411764705882398</v>
      </c>
      <c r="G532" s="16">
        <v>0.25</v>
      </c>
      <c r="H532" s="16">
        <v>0.28846153846153799</v>
      </c>
      <c r="I532" s="16">
        <v>0.27272727272727298</v>
      </c>
      <c r="J532" s="16">
        <v>0.26229508196721302</v>
      </c>
      <c r="K532" s="16">
        <v>0.230769230769231</v>
      </c>
      <c r="L532" s="16">
        <v>0.17499999999999999</v>
      </c>
      <c r="M532" s="16">
        <v>0.28169014084506999</v>
      </c>
      <c r="N532" s="16">
        <v>0.27272727272727298</v>
      </c>
      <c r="O532" s="16">
        <v>0.3125</v>
      </c>
      <c r="P532" s="16"/>
      <c r="Q532" s="16">
        <v>0.27034883720930197</v>
      </c>
      <c r="R532" s="16"/>
      <c r="S532" s="16">
        <v>0.26556543837357</v>
      </c>
      <c r="T532" s="16"/>
      <c r="U532" s="16">
        <v>0.26865671641791</v>
      </c>
      <c r="V532" s="16"/>
      <c r="W532" s="16">
        <v>0.25203252032520301</v>
      </c>
      <c r="X532" s="16"/>
      <c r="Y532" s="16">
        <v>0.28174603174603202</v>
      </c>
      <c r="Z532" s="16">
        <v>0.25</v>
      </c>
      <c r="AA532" s="16">
        <v>0.11111111111111099</v>
      </c>
      <c r="AB532" s="16">
        <v>0.22222222222222199</v>
      </c>
      <c r="AC532" s="16"/>
      <c r="AD532" s="16">
        <v>0.28767123287671198</v>
      </c>
      <c r="AE532" s="16">
        <v>0.31111111111111101</v>
      </c>
      <c r="AF532" s="16">
        <v>0.214285714285714</v>
      </c>
      <c r="AG532" s="16">
        <v>0.24444444444444399</v>
      </c>
      <c r="AH532" s="16">
        <v>0.30081300813008099</v>
      </c>
      <c r="AI532" s="16">
        <v>0.26190476190476197</v>
      </c>
      <c r="AJ532" s="16">
        <v>0.217391304347826</v>
      </c>
      <c r="AK532" s="16"/>
      <c r="AL532" s="16">
        <v>0.26315789473684198</v>
      </c>
      <c r="AM532" s="16">
        <v>0.25196850393700798</v>
      </c>
      <c r="AN532" s="16">
        <v>0.25339366515837097</v>
      </c>
      <c r="AO532" s="16">
        <v>0.29496402877697803</v>
      </c>
      <c r="AP532" s="16">
        <v>0.31578947368421101</v>
      </c>
      <c r="AQ532" s="16">
        <v>0.3</v>
      </c>
      <c r="AR532" s="16">
        <v>0.5</v>
      </c>
      <c r="AS532" s="16">
        <v>0.133333333333333</v>
      </c>
      <c r="AT532" s="16">
        <v>0.30120481927710802</v>
      </c>
      <c r="AU532" s="16">
        <v>7.69230769230769E-2</v>
      </c>
      <c r="AV532" s="16">
        <v>0.27272727272727298</v>
      </c>
      <c r="AW532" s="16">
        <v>0.162790697674419</v>
      </c>
    </row>
    <row r="533" spans="2:49" x14ac:dyDescent="0.35">
      <c r="B533" t="s">
        <v>459</v>
      </c>
      <c r="C533" s="16">
        <v>0.23370233702337001</v>
      </c>
      <c r="D533" s="16">
        <v>0.19512195121951201</v>
      </c>
      <c r="E533" s="16">
        <v>0.17910447761194001</v>
      </c>
      <c r="F533" s="16">
        <v>0.28571428571428598</v>
      </c>
      <c r="G533" s="16">
        <v>0.3</v>
      </c>
      <c r="H533" s="16">
        <v>0.19230769230769201</v>
      </c>
      <c r="I533" s="16">
        <v>0.27272727272727298</v>
      </c>
      <c r="J533" s="16">
        <v>0.26229508196721302</v>
      </c>
      <c r="K533" s="16">
        <v>0.28205128205128199</v>
      </c>
      <c r="L533" s="16">
        <v>0.25</v>
      </c>
      <c r="M533" s="16">
        <v>0.19718309859154901</v>
      </c>
      <c r="N533" s="16">
        <v>0.21212121212121199</v>
      </c>
      <c r="O533" s="16">
        <v>0.125</v>
      </c>
      <c r="P533" s="16"/>
      <c r="Q533" s="16">
        <v>0.23401162790697699</v>
      </c>
      <c r="R533" s="16"/>
      <c r="S533" s="16">
        <v>0.23379923761118199</v>
      </c>
      <c r="T533" s="16"/>
      <c r="U533" s="16">
        <v>0.235489220563847</v>
      </c>
      <c r="V533" s="16"/>
      <c r="W533" s="16">
        <v>0.23577235772357699</v>
      </c>
      <c r="X533" s="16"/>
      <c r="Y533" s="16">
        <v>0.22222222222222199</v>
      </c>
      <c r="Z533" s="16">
        <v>0.24621212121212099</v>
      </c>
      <c r="AA533" s="16">
        <v>0.27777777777777801</v>
      </c>
      <c r="AB533" s="16">
        <v>0.33333333333333298</v>
      </c>
      <c r="AC533" s="16"/>
      <c r="AD533" s="16">
        <v>0.28082191780821902</v>
      </c>
      <c r="AE533" s="16">
        <v>0.2</v>
      </c>
      <c r="AF533" s="16">
        <v>0.23469387755102</v>
      </c>
      <c r="AG533" s="16">
        <v>0.21666666666666701</v>
      </c>
      <c r="AH533" s="16">
        <v>0.25203252032520301</v>
      </c>
      <c r="AI533" s="16">
        <v>0.16666666666666699</v>
      </c>
      <c r="AJ533" s="16">
        <v>0.26086956521739102</v>
      </c>
      <c r="AK533" s="16"/>
      <c r="AL533" s="16">
        <v>0.29824561403508798</v>
      </c>
      <c r="AM533" s="16">
        <v>0.196850393700787</v>
      </c>
      <c r="AN533" s="16">
        <v>0.26244343891402699</v>
      </c>
      <c r="AO533" s="16">
        <v>0.194244604316547</v>
      </c>
      <c r="AP533" s="16">
        <v>0.31578947368421101</v>
      </c>
      <c r="AQ533" s="16">
        <v>0.26</v>
      </c>
      <c r="AR533" s="16">
        <v>0</v>
      </c>
      <c r="AS533" s="16">
        <v>0.266666666666667</v>
      </c>
      <c r="AT533" s="16">
        <v>0.20481927710843401</v>
      </c>
      <c r="AU533" s="16">
        <v>0.30769230769230799</v>
      </c>
      <c r="AV533" s="16">
        <v>0.15151515151515199</v>
      </c>
      <c r="AW533" s="16">
        <v>0.25581395348837199</v>
      </c>
    </row>
    <row r="534" spans="2:49" x14ac:dyDescent="0.35">
      <c r="B534" t="s">
        <v>460</v>
      </c>
      <c r="C534" s="16">
        <v>0.216482164821648</v>
      </c>
      <c r="D534" s="16">
        <v>0.219512195121951</v>
      </c>
      <c r="E534" s="16">
        <v>0.21641791044776101</v>
      </c>
      <c r="F534" s="16">
        <v>0.17647058823529399</v>
      </c>
      <c r="G534" s="16">
        <v>0.21666666666666701</v>
      </c>
      <c r="H534" s="16">
        <v>0.21153846153846201</v>
      </c>
      <c r="I534" s="16">
        <v>0.19696969696969699</v>
      </c>
      <c r="J534" s="16">
        <v>0.14754098360655701</v>
      </c>
      <c r="K534" s="16">
        <v>0.256410256410256</v>
      </c>
      <c r="L534" s="16">
        <v>0.3125</v>
      </c>
      <c r="M534" s="16">
        <v>0.19718309859154901</v>
      </c>
      <c r="N534" s="16">
        <v>0.33333333333333298</v>
      </c>
      <c r="O534" s="16">
        <v>0.125</v>
      </c>
      <c r="P534" s="16"/>
      <c r="Q534" s="16">
        <v>0.21947674418604701</v>
      </c>
      <c r="R534" s="16"/>
      <c r="S534" s="16">
        <v>0.21219822109275699</v>
      </c>
      <c r="T534" s="16"/>
      <c r="U534" s="16">
        <v>0.217247097844113</v>
      </c>
      <c r="V534" s="16"/>
      <c r="W534" s="16">
        <v>0.19512195121951201</v>
      </c>
      <c r="X534" s="16"/>
      <c r="Y534" s="16">
        <v>0.22420634920634899</v>
      </c>
      <c r="Z534" s="16">
        <v>0.185606060606061</v>
      </c>
      <c r="AA534" s="16">
        <v>0.30555555555555602</v>
      </c>
      <c r="AB534" s="16">
        <v>0.33333333333333298</v>
      </c>
      <c r="AC534" s="16"/>
      <c r="AD534" s="16">
        <v>0.198630136986301</v>
      </c>
      <c r="AE534" s="16">
        <v>0.24444444444444399</v>
      </c>
      <c r="AF534" s="16">
        <v>0.25510204081632698</v>
      </c>
      <c r="AG534" s="16">
        <v>0.211111111111111</v>
      </c>
      <c r="AH534" s="16">
        <v>0.19512195121951201</v>
      </c>
      <c r="AI534" s="16">
        <v>0.202380952380952</v>
      </c>
      <c r="AJ534" s="16">
        <v>0.22826086956521699</v>
      </c>
      <c r="AK534" s="16"/>
      <c r="AL534" s="16">
        <v>0.22807017543859601</v>
      </c>
      <c r="AM534" s="16">
        <v>0.196850393700787</v>
      </c>
      <c r="AN534" s="16">
        <v>0.19909502262443399</v>
      </c>
      <c r="AO534" s="16">
        <v>0.26618705035971202</v>
      </c>
      <c r="AP534" s="16">
        <v>0.21052631578947401</v>
      </c>
      <c r="AQ534" s="16">
        <v>0.2</v>
      </c>
      <c r="AR534" s="16">
        <v>0</v>
      </c>
      <c r="AS534" s="16">
        <v>0.266666666666667</v>
      </c>
      <c r="AT534" s="16">
        <v>0.22891566265060201</v>
      </c>
      <c r="AU534" s="16">
        <v>0.230769230769231</v>
      </c>
      <c r="AV534" s="16">
        <v>0.18181818181818199</v>
      </c>
      <c r="AW534" s="16">
        <v>0.232558139534884</v>
      </c>
    </row>
    <row r="535" spans="2:49" x14ac:dyDescent="0.35">
      <c r="B535" t="s">
        <v>461</v>
      </c>
      <c r="C535" s="16">
        <v>5.0430504305042999E-2</v>
      </c>
      <c r="D535" s="16">
        <v>8.5365853658536606E-2</v>
      </c>
      <c r="E535" s="16">
        <v>8.9552238805970102E-2</v>
      </c>
      <c r="F535" s="16">
        <v>4.20168067226891E-2</v>
      </c>
      <c r="G535" s="16">
        <v>0.05</v>
      </c>
      <c r="H535" s="16">
        <v>3.8461538461538498E-2</v>
      </c>
      <c r="I535" s="16">
        <v>1.5151515151515201E-2</v>
      </c>
      <c r="J535" s="16">
        <v>1.63934426229508E-2</v>
      </c>
      <c r="K535" s="16">
        <v>0</v>
      </c>
      <c r="L535" s="16">
        <v>0.05</v>
      </c>
      <c r="M535" s="16">
        <v>4.2253521126760597E-2</v>
      </c>
      <c r="N535" s="16">
        <v>6.0606060606060601E-2</v>
      </c>
      <c r="O535" s="16">
        <v>6.25E-2</v>
      </c>
      <c r="P535" s="16"/>
      <c r="Q535" s="16">
        <v>4.7965116279069797E-2</v>
      </c>
      <c r="R535" s="16"/>
      <c r="S535" s="16">
        <v>5.0825921219822101E-2</v>
      </c>
      <c r="T535" s="16"/>
      <c r="U535" s="16">
        <v>5.3067993366500803E-2</v>
      </c>
      <c r="V535" s="16"/>
      <c r="W535" s="16">
        <v>6.50406504065041E-2</v>
      </c>
      <c r="X535" s="16"/>
      <c r="Y535" s="16">
        <v>4.7619047619047603E-2</v>
      </c>
      <c r="Z535" s="16">
        <v>4.9242424242424199E-2</v>
      </c>
      <c r="AA535" s="16">
        <v>0.11111111111111099</v>
      </c>
      <c r="AB535" s="16">
        <v>0</v>
      </c>
      <c r="AC535" s="16"/>
      <c r="AD535" s="16">
        <v>4.1095890410958902E-2</v>
      </c>
      <c r="AE535" s="16">
        <v>5.5555555555555601E-2</v>
      </c>
      <c r="AF535" s="16">
        <v>6.1224489795918401E-2</v>
      </c>
      <c r="AG535" s="16">
        <v>3.8888888888888903E-2</v>
      </c>
      <c r="AH535" s="16">
        <v>4.0650406504064998E-2</v>
      </c>
      <c r="AI535" s="16">
        <v>8.3333333333333301E-2</v>
      </c>
      <c r="AJ535" s="16">
        <v>5.4347826086956499E-2</v>
      </c>
      <c r="AK535" s="16"/>
      <c r="AL535" s="16">
        <v>1.7543859649122799E-2</v>
      </c>
      <c r="AM535" s="16">
        <v>7.0866141732283505E-2</v>
      </c>
      <c r="AN535" s="16">
        <v>4.9773755656108601E-2</v>
      </c>
      <c r="AO535" s="16">
        <v>6.4748201438848907E-2</v>
      </c>
      <c r="AP535" s="16">
        <v>0</v>
      </c>
      <c r="AQ535" s="16">
        <v>0.06</v>
      </c>
      <c r="AR535" s="16">
        <v>0</v>
      </c>
      <c r="AS535" s="16">
        <v>6.6666666666666693E-2</v>
      </c>
      <c r="AT535" s="16">
        <v>1.20481927710843E-2</v>
      </c>
      <c r="AU535" s="16">
        <v>0.15384615384615399</v>
      </c>
      <c r="AV535" s="16">
        <v>3.03030303030303E-2</v>
      </c>
      <c r="AW535" s="16">
        <v>4.6511627906976702E-2</v>
      </c>
    </row>
    <row r="536" spans="2:49" x14ac:dyDescent="0.35">
      <c r="B536" t="s">
        <v>462</v>
      </c>
      <c r="C536" s="16">
        <v>8.61008610086101E-3</v>
      </c>
      <c r="D536" s="16">
        <v>0</v>
      </c>
      <c r="E536" s="16">
        <v>7.4626865671641798E-3</v>
      </c>
      <c r="F536" s="16">
        <v>1.6806722689075598E-2</v>
      </c>
      <c r="G536" s="16">
        <v>0</v>
      </c>
      <c r="H536" s="16">
        <v>0</v>
      </c>
      <c r="I536" s="16">
        <v>1.5151515151515201E-2</v>
      </c>
      <c r="J536" s="16">
        <v>1.63934426229508E-2</v>
      </c>
      <c r="K536" s="16">
        <v>0</v>
      </c>
      <c r="L536" s="16">
        <v>0</v>
      </c>
      <c r="M536" s="16">
        <v>2.8169014084507001E-2</v>
      </c>
      <c r="N536" s="16">
        <v>0</v>
      </c>
      <c r="O536" s="16">
        <v>0</v>
      </c>
      <c r="P536" s="16"/>
      <c r="Q536" s="16">
        <v>8.7209302325581394E-3</v>
      </c>
      <c r="R536" s="16"/>
      <c r="S536" s="16">
        <v>8.8945362134688708E-3</v>
      </c>
      <c r="T536" s="16"/>
      <c r="U536" s="16">
        <v>9.9502487562189105E-3</v>
      </c>
      <c r="V536" s="16"/>
      <c r="W536" s="16">
        <v>0</v>
      </c>
      <c r="X536" s="16"/>
      <c r="Y536" s="16">
        <v>5.9523809523809503E-3</v>
      </c>
      <c r="Z536" s="16">
        <v>1.5151515151515201E-2</v>
      </c>
      <c r="AA536" s="16">
        <v>0</v>
      </c>
      <c r="AB536" s="16">
        <v>0</v>
      </c>
      <c r="AC536" s="16"/>
      <c r="AD536" s="16">
        <v>6.8493150684931503E-3</v>
      </c>
      <c r="AE536" s="16">
        <v>0</v>
      </c>
      <c r="AF536" s="16">
        <v>0</v>
      </c>
      <c r="AG536" s="16">
        <v>2.2222222222222199E-2</v>
      </c>
      <c r="AH536" s="16">
        <v>0</v>
      </c>
      <c r="AI536" s="16">
        <v>1.1904761904761901E-2</v>
      </c>
      <c r="AJ536" s="16">
        <v>1.0869565217391301E-2</v>
      </c>
      <c r="AK536" s="16"/>
      <c r="AL536" s="16">
        <v>1.7543859649122799E-2</v>
      </c>
      <c r="AM536" s="16">
        <v>0</v>
      </c>
      <c r="AN536" s="16">
        <v>1.35746606334842E-2</v>
      </c>
      <c r="AO536" s="16">
        <v>1.4388489208633099E-2</v>
      </c>
      <c r="AP536" s="16">
        <v>0</v>
      </c>
      <c r="AQ536" s="16">
        <v>0</v>
      </c>
      <c r="AR536" s="16">
        <v>0</v>
      </c>
      <c r="AS536" s="16">
        <v>0</v>
      </c>
      <c r="AT536" s="16">
        <v>0</v>
      </c>
      <c r="AU536" s="16">
        <v>0</v>
      </c>
      <c r="AV536" s="16">
        <v>0</v>
      </c>
      <c r="AW536" s="16">
        <v>2.32558139534884E-2</v>
      </c>
    </row>
    <row r="537" spans="2:49" x14ac:dyDescent="0.35">
      <c r="B537" t="s">
        <v>463</v>
      </c>
      <c r="C537" s="16">
        <v>-0.223862238622386</v>
      </c>
      <c r="D537" s="16">
        <v>-0.19512195121951201</v>
      </c>
      <c r="E537" s="16">
        <v>-0.201492537313433</v>
      </c>
      <c r="F537" s="16">
        <v>-0.26050420168067201</v>
      </c>
      <c r="G537" s="16">
        <v>-0.16666666666666699</v>
      </c>
      <c r="H537" s="16">
        <v>-0.30769230769230799</v>
      </c>
      <c r="I537" s="16">
        <v>-0.28787878787878801</v>
      </c>
      <c r="J537" s="16">
        <v>-0.39344262295082</v>
      </c>
      <c r="K537" s="16">
        <v>-0.20512820512820501</v>
      </c>
      <c r="L537" s="16">
        <v>-2.5000000000000001E-2</v>
      </c>
      <c r="M537" s="16">
        <v>-0.29577464788732399</v>
      </c>
      <c r="N537" s="16">
        <v>0</v>
      </c>
      <c r="O537" s="16">
        <v>-0.5</v>
      </c>
      <c r="P537" s="16"/>
      <c r="Q537" s="16">
        <v>-0.22238372093023301</v>
      </c>
      <c r="R537" s="16"/>
      <c r="S537" s="16">
        <v>-0.231257941550191</v>
      </c>
      <c r="T537" s="16"/>
      <c r="U537" s="16">
        <v>-0.21393034825870599</v>
      </c>
      <c r="V537" s="16"/>
      <c r="W537" s="16">
        <v>-0.24390243902438999</v>
      </c>
      <c r="X537" s="16"/>
      <c r="Y537" s="16">
        <v>-0.228174603174603</v>
      </c>
      <c r="Z537" s="16">
        <v>-0.26893939393939398</v>
      </c>
      <c r="AA537" s="16">
        <v>0.11111111111111099</v>
      </c>
      <c r="AB537" s="16">
        <v>0</v>
      </c>
      <c r="AC537" s="16"/>
      <c r="AD537" s="16">
        <v>-0.232876712328767</v>
      </c>
      <c r="AE537" s="16">
        <v>-0.2</v>
      </c>
      <c r="AF537" s="16">
        <v>-0.13265306122449</v>
      </c>
      <c r="AG537" s="16">
        <v>-0.26111111111111102</v>
      </c>
      <c r="AH537" s="16">
        <v>-0.276422764227642</v>
      </c>
      <c r="AI537" s="16">
        <v>-0.25</v>
      </c>
      <c r="AJ537" s="16">
        <v>-0.16304347826087001</v>
      </c>
      <c r="AK537" s="16"/>
      <c r="AL537" s="16">
        <v>-0.19298245614035101</v>
      </c>
      <c r="AM537" s="16">
        <v>-0.267716535433071</v>
      </c>
      <c r="AN537" s="16">
        <v>-0.22624434389140299</v>
      </c>
      <c r="AO537" s="16">
        <v>-0.12949640287769801</v>
      </c>
      <c r="AP537" s="16">
        <v>-0.26315789473684198</v>
      </c>
      <c r="AQ537" s="16">
        <v>-0.22</v>
      </c>
      <c r="AR537" s="16">
        <v>-1</v>
      </c>
      <c r="AS537" s="16">
        <v>-6.6666666666666693E-2</v>
      </c>
      <c r="AT537" s="16">
        <v>-0.313253012048193</v>
      </c>
      <c r="AU537" s="16">
        <v>7.69230769230769E-2</v>
      </c>
      <c r="AV537" s="16">
        <v>-0.42424242424242398</v>
      </c>
      <c r="AW537" s="16">
        <v>-0.162790697674419</v>
      </c>
    </row>
    <row r="538" spans="2:49" x14ac:dyDescent="0.35">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row>
    <row r="539" spans="2:49" x14ac:dyDescent="0.35">
      <c r="B539" s="6" t="s">
        <v>478</v>
      </c>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row>
    <row r="540" spans="2:49" x14ac:dyDescent="0.35">
      <c r="B540" s="25" t="s">
        <v>65</v>
      </c>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row>
    <row r="541" spans="2:49" x14ac:dyDescent="0.35">
      <c r="B541" t="s">
        <v>457</v>
      </c>
      <c r="C541" s="16">
        <v>4.7970479704797099E-2</v>
      </c>
      <c r="D541" s="16">
        <v>1.21951219512195E-2</v>
      </c>
      <c r="E541" s="16">
        <v>5.22388059701493E-2</v>
      </c>
      <c r="F541" s="16">
        <v>3.3613445378151301E-2</v>
      </c>
      <c r="G541" s="16">
        <v>0.1</v>
      </c>
      <c r="H541" s="16">
        <v>5.7692307692307702E-2</v>
      </c>
      <c r="I541" s="16">
        <v>4.5454545454545497E-2</v>
      </c>
      <c r="J541" s="16">
        <v>6.5573770491803296E-2</v>
      </c>
      <c r="K541" s="16">
        <v>7.69230769230769E-2</v>
      </c>
      <c r="L541" s="16">
        <v>2.5000000000000001E-2</v>
      </c>
      <c r="M541" s="16">
        <v>2.8169014084507001E-2</v>
      </c>
      <c r="N541" s="16">
        <v>6.0606060606060601E-2</v>
      </c>
      <c r="O541" s="16">
        <v>0.125</v>
      </c>
      <c r="P541" s="16"/>
      <c r="Q541" s="16">
        <v>4.7965116279069797E-2</v>
      </c>
      <c r="R541" s="16"/>
      <c r="S541" s="16">
        <v>4.8284625158831002E-2</v>
      </c>
      <c r="T541" s="16"/>
      <c r="U541" s="16">
        <v>4.6434494195688202E-2</v>
      </c>
      <c r="V541" s="16"/>
      <c r="W541" s="16">
        <v>4.0650406504064998E-2</v>
      </c>
      <c r="X541" s="16"/>
      <c r="Y541" s="16">
        <v>5.95238095238095E-2</v>
      </c>
      <c r="Z541" s="16">
        <v>3.4090909090909102E-2</v>
      </c>
      <c r="AA541" s="16">
        <v>0</v>
      </c>
      <c r="AB541" s="16">
        <v>0</v>
      </c>
      <c r="AC541" s="16"/>
      <c r="AD541" s="16">
        <v>4.7945205479452101E-2</v>
      </c>
      <c r="AE541" s="16">
        <v>7.7777777777777807E-2</v>
      </c>
      <c r="AF541" s="16">
        <v>7.1428571428571397E-2</v>
      </c>
      <c r="AG541" s="16">
        <v>5.5555555555555601E-2</v>
      </c>
      <c r="AH541" s="16">
        <v>4.8780487804878099E-2</v>
      </c>
      <c r="AI541" s="16">
        <v>1.1904761904761901E-2</v>
      </c>
      <c r="AJ541" s="16">
        <v>1.0869565217391301E-2</v>
      </c>
      <c r="AK541" s="16"/>
      <c r="AL541" s="16">
        <v>1.7543859649122799E-2</v>
      </c>
      <c r="AM541" s="16">
        <v>1.5748031496062999E-2</v>
      </c>
      <c r="AN541" s="16">
        <v>4.9773755656108601E-2</v>
      </c>
      <c r="AO541" s="16">
        <v>4.3165467625899297E-2</v>
      </c>
      <c r="AP541" s="16">
        <v>0</v>
      </c>
      <c r="AQ541" s="16">
        <v>0.08</v>
      </c>
      <c r="AR541" s="16">
        <v>0.5</v>
      </c>
      <c r="AS541" s="16">
        <v>0.133333333333333</v>
      </c>
      <c r="AT541" s="16">
        <v>6.02409638554217E-2</v>
      </c>
      <c r="AU541" s="16">
        <v>7.69230769230769E-2</v>
      </c>
      <c r="AV541" s="16">
        <v>6.0606060606060601E-2</v>
      </c>
      <c r="AW541" s="16">
        <v>6.9767441860465101E-2</v>
      </c>
    </row>
    <row r="542" spans="2:49" x14ac:dyDescent="0.35">
      <c r="B542" t="s">
        <v>458</v>
      </c>
      <c r="C542" s="16">
        <v>0.12546125461254601</v>
      </c>
      <c r="D542" s="16">
        <v>6.0975609756097601E-2</v>
      </c>
      <c r="E542" s="16">
        <v>0.119402985074627</v>
      </c>
      <c r="F542" s="16">
        <v>0.159663865546218</v>
      </c>
      <c r="G542" s="16">
        <v>0.15</v>
      </c>
      <c r="H542" s="16">
        <v>0.15384615384615399</v>
      </c>
      <c r="I542" s="16">
        <v>0.12121212121212099</v>
      </c>
      <c r="J542" s="16">
        <v>9.8360655737704902E-2</v>
      </c>
      <c r="K542" s="16">
        <v>0.102564102564103</v>
      </c>
      <c r="L542" s="16">
        <v>0.125</v>
      </c>
      <c r="M542" s="16">
        <v>0.154929577464789</v>
      </c>
      <c r="N542" s="16">
        <v>9.0909090909090898E-2</v>
      </c>
      <c r="O542" s="16">
        <v>0.1875</v>
      </c>
      <c r="P542" s="16"/>
      <c r="Q542" s="16">
        <v>0.13081395348837199</v>
      </c>
      <c r="R542" s="16"/>
      <c r="S542" s="16">
        <v>0.12579415501905999</v>
      </c>
      <c r="T542" s="16"/>
      <c r="U542" s="16">
        <v>0.12935323383084599</v>
      </c>
      <c r="V542" s="16"/>
      <c r="W542" s="16">
        <v>0.154471544715447</v>
      </c>
      <c r="X542" s="16"/>
      <c r="Y542" s="16">
        <v>0.14484126984126999</v>
      </c>
      <c r="Z542" s="16">
        <v>0.102272727272727</v>
      </c>
      <c r="AA542" s="16">
        <v>5.5555555555555601E-2</v>
      </c>
      <c r="AB542" s="16">
        <v>0</v>
      </c>
      <c r="AC542" s="16"/>
      <c r="AD542" s="16">
        <v>0.116438356164384</v>
      </c>
      <c r="AE542" s="16">
        <v>0.17777777777777801</v>
      </c>
      <c r="AF542" s="16">
        <v>0.15306122448979601</v>
      </c>
      <c r="AG542" s="16">
        <v>0.133333333333333</v>
      </c>
      <c r="AH542" s="16">
        <v>8.9430894308943104E-2</v>
      </c>
      <c r="AI542" s="16">
        <v>0.13095238095238099</v>
      </c>
      <c r="AJ542" s="16">
        <v>8.6956521739130405E-2</v>
      </c>
      <c r="AK542" s="16"/>
      <c r="AL542" s="16">
        <v>7.0175438596491196E-2</v>
      </c>
      <c r="AM542" s="16">
        <v>0.133858267716535</v>
      </c>
      <c r="AN542" s="16">
        <v>0.14932126696832601</v>
      </c>
      <c r="AO542" s="16">
        <v>0.13669064748201401</v>
      </c>
      <c r="AP542" s="16">
        <v>5.2631578947368397E-2</v>
      </c>
      <c r="AQ542" s="16">
        <v>0.14000000000000001</v>
      </c>
      <c r="AR542" s="16">
        <v>0</v>
      </c>
      <c r="AS542" s="16">
        <v>0.133333333333333</v>
      </c>
      <c r="AT542" s="16">
        <v>0.120481927710843</v>
      </c>
      <c r="AU542" s="16">
        <v>7.69230769230769E-2</v>
      </c>
      <c r="AV542" s="16">
        <v>9.0909090909090898E-2</v>
      </c>
      <c r="AW542" s="16">
        <v>9.3023255813953501E-2</v>
      </c>
    </row>
    <row r="543" spans="2:49" x14ac:dyDescent="0.35">
      <c r="B543" t="s">
        <v>459</v>
      </c>
      <c r="C543" s="16">
        <v>0.163591635916359</v>
      </c>
      <c r="D543" s="16">
        <v>0.146341463414634</v>
      </c>
      <c r="E543" s="16">
        <v>0.171641791044776</v>
      </c>
      <c r="F543" s="16">
        <v>0.184873949579832</v>
      </c>
      <c r="G543" s="16">
        <v>0.116666666666667</v>
      </c>
      <c r="H543" s="16">
        <v>0.15384615384615399</v>
      </c>
      <c r="I543" s="16">
        <v>0.13636363636363599</v>
      </c>
      <c r="J543" s="16">
        <v>0.14754098360655701</v>
      </c>
      <c r="K543" s="16">
        <v>0.20512820512820501</v>
      </c>
      <c r="L543" s="16">
        <v>0.17499999999999999</v>
      </c>
      <c r="M543" s="16">
        <v>0.19718309859154901</v>
      </c>
      <c r="N543" s="16">
        <v>0.18181818181818199</v>
      </c>
      <c r="O543" s="16">
        <v>6.25E-2</v>
      </c>
      <c r="P543" s="16"/>
      <c r="Q543" s="16">
        <v>0.15116279069767399</v>
      </c>
      <c r="R543" s="16"/>
      <c r="S543" s="16">
        <v>0.16391359593392599</v>
      </c>
      <c r="T543" s="16"/>
      <c r="U543" s="16">
        <v>0.15920398009950201</v>
      </c>
      <c r="V543" s="16"/>
      <c r="W543" s="16">
        <v>0.154471544715447</v>
      </c>
      <c r="X543" s="16"/>
      <c r="Y543" s="16">
        <v>0.19047619047618999</v>
      </c>
      <c r="Z543" s="16">
        <v>0.13257575757575801</v>
      </c>
      <c r="AA543" s="16">
        <v>2.7777777777777801E-2</v>
      </c>
      <c r="AB543" s="16">
        <v>0.11111111111111099</v>
      </c>
      <c r="AC543" s="16"/>
      <c r="AD543" s="16">
        <v>0.14383561643835599</v>
      </c>
      <c r="AE543" s="16">
        <v>0.155555555555556</v>
      </c>
      <c r="AF543" s="16">
        <v>0.214285714285714</v>
      </c>
      <c r="AG543" s="16">
        <v>0.211111111111111</v>
      </c>
      <c r="AH543" s="16">
        <v>0.12195121951219499</v>
      </c>
      <c r="AI543" s="16">
        <v>9.5238095238095205E-2</v>
      </c>
      <c r="AJ543" s="16">
        <v>0.173913043478261</v>
      </c>
      <c r="AK543" s="16"/>
      <c r="AL543" s="16">
        <v>0.157894736842105</v>
      </c>
      <c r="AM543" s="16">
        <v>0.17322834645669299</v>
      </c>
      <c r="AN543" s="16">
        <v>0.19004524886877799</v>
      </c>
      <c r="AO543" s="16">
        <v>0.107913669064748</v>
      </c>
      <c r="AP543" s="16">
        <v>0.26315789473684198</v>
      </c>
      <c r="AQ543" s="16">
        <v>0.08</v>
      </c>
      <c r="AR543" s="16">
        <v>0</v>
      </c>
      <c r="AS543" s="16">
        <v>0.2</v>
      </c>
      <c r="AT543" s="16">
        <v>0.108433734939759</v>
      </c>
      <c r="AU543" s="16">
        <v>0.15384615384615399</v>
      </c>
      <c r="AV543" s="16">
        <v>0.30303030303030298</v>
      </c>
      <c r="AW543" s="16">
        <v>0.209302325581395</v>
      </c>
    </row>
    <row r="544" spans="2:49" x14ac:dyDescent="0.35">
      <c r="B544" t="s">
        <v>460</v>
      </c>
      <c r="C544" s="16">
        <v>0.32226322263222601</v>
      </c>
      <c r="D544" s="16">
        <v>0.28048780487804897</v>
      </c>
      <c r="E544" s="16">
        <v>0.29104477611940299</v>
      </c>
      <c r="F544" s="16">
        <v>0.310924369747899</v>
      </c>
      <c r="G544" s="16">
        <v>0.38333333333333303</v>
      </c>
      <c r="H544" s="16">
        <v>0.34615384615384598</v>
      </c>
      <c r="I544" s="16">
        <v>0.39393939393939398</v>
      </c>
      <c r="J544" s="16">
        <v>0.31147540983606598</v>
      </c>
      <c r="K544" s="16">
        <v>0.230769230769231</v>
      </c>
      <c r="L544" s="16">
        <v>0.4375</v>
      </c>
      <c r="M544" s="16">
        <v>0.25352112676056299</v>
      </c>
      <c r="N544" s="16">
        <v>0.27272727272727298</v>
      </c>
      <c r="O544" s="16">
        <v>0.375</v>
      </c>
      <c r="P544" s="16"/>
      <c r="Q544" s="16">
        <v>0.32558139534883701</v>
      </c>
      <c r="R544" s="16"/>
      <c r="S544" s="16">
        <v>0.32147395171537502</v>
      </c>
      <c r="T544" s="16"/>
      <c r="U544" s="16">
        <v>0.320066334991708</v>
      </c>
      <c r="V544" s="16"/>
      <c r="W544" s="16">
        <v>0.34146341463414598</v>
      </c>
      <c r="X544" s="16"/>
      <c r="Y544" s="16">
        <v>0.32539682539682502</v>
      </c>
      <c r="Z544" s="16">
        <v>0.28787878787878801</v>
      </c>
      <c r="AA544" s="16">
        <v>0.47222222222222199</v>
      </c>
      <c r="AB544" s="16">
        <v>0.55555555555555602</v>
      </c>
      <c r="AC544" s="16"/>
      <c r="AD544" s="16">
        <v>0.34931506849315103</v>
      </c>
      <c r="AE544" s="16">
        <v>0.33333333333333298</v>
      </c>
      <c r="AF544" s="16">
        <v>0.35714285714285698</v>
      </c>
      <c r="AG544" s="16">
        <v>0.32222222222222202</v>
      </c>
      <c r="AH544" s="16">
        <v>0.30894308943089399</v>
      </c>
      <c r="AI544" s="16">
        <v>0.28571428571428598</v>
      </c>
      <c r="AJ544" s="16">
        <v>0.282608695652174</v>
      </c>
      <c r="AK544" s="16"/>
      <c r="AL544" s="16">
        <v>0.28070175438596501</v>
      </c>
      <c r="AM544" s="16">
        <v>0.267716535433071</v>
      </c>
      <c r="AN544" s="16">
        <v>0.29864253393665202</v>
      </c>
      <c r="AO544" s="16">
        <v>0.37410071942445999</v>
      </c>
      <c r="AP544" s="16">
        <v>0.36842105263157898</v>
      </c>
      <c r="AQ544" s="16">
        <v>0.42</v>
      </c>
      <c r="AR544" s="16">
        <v>0.5</v>
      </c>
      <c r="AS544" s="16">
        <v>0.4</v>
      </c>
      <c r="AT544" s="16">
        <v>0.373493975903614</v>
      </c>
      <c r="AU544" s="16">
        <v>0.46153846153846201</v>
      </c>
      <c r="AV544" s="16">
        <v>0.33333333333333298</v>
      </c>
      <c r="AW544" s="16">
        <v>0.209302325581395</v>
      </c>
    </row>
    <row r="545" spans="2:49" x14ac:dyDescent="0.35">
      <c r="B545" t="s">
        <v>461</v>
      </c>
      <c r="C545" s="16">
        <v>0.33579335793357901</v>
      </c>
      <c r="D545" s="16">
        <v>0.48780487804877998</v>
      </c>
      <c r="E545" s="16">
        <v>0.365671641791045</v>
      </c>
      <c r="F545" s="16">
        <v>0.30252100840336099</v>
      </c>
      <c r="G545" s="16">
        <v>0.25</v>
      </c>
      <c r="H545" s="16">
        <v>0.28846153846153799</v>
      </c>
      <c r="I545" s="16">
        <v>0.30303030303030298</v>
      </c>
      <c r="J545" s="16">
        <v>0.36065573770491799</v>
      </c>
      <c r="K545" s="16">
        <v>0.38461538461538503</v>
      </c>
      <c r="L545" s="16">
        <v>0.22500000000000001</v>
      </c>
      <c r="M545" s="16">
        <v>0.36619718309859201</v>
      </c>
      <c r="N545" s="16">
        <v>0.39393939393939398</v>
      </c>
      <c r="O545" s="16">
        <v>0.25</v>
      </c>
      <c r="P545" s="16"/>
      <c r="Q545" s="16">
        <v>0.33866279069767402</v>
      </c>
      <c r="R545" s="16"/>
      <c r="S545" s="16">
        <v>0.33545108005082602</v>
      </c>
      <c r="T545" s="16"/>
      <c r="U545" s="16">
        <v>0.33830845771144302</v>
      </c>
      <c r="V545" s="16"/>
      <c r="W545" s="16">
        <v>0.30894308943089399</v>
      </c>
      <c r="X545" s="16"/>
      <c r="Y545" s="16">
        <v>0.27777777777777801</v>
      </c>
      <c r="Z545" s="16">
        <v>0.435606060606061</v>
      </c>
      <c r="AA545" s="16">
        <v>0.41666666666666702</v>
      </c>
      <c r="AB545" s="16">
        <v>0.33333333333333298</v>
      </c>
      <c r="AC545" s="16"/>
      <c r="AD545" s="16">
        <v>0.335616438356164</v>
      </c>
      <c r="AE545" s="16">
        <v>0.25555555555555598</v>
      </c>
      <c r="AF545" s="16">
        <v>0.19387755102040799</v>
      </c>
      <c r="AG545" s="16">
        <v>0.27222222222222198</v>
      </c>
      <c r="AH545" s="16">
        <v>0.430894308943089</v>
      </c>
      <c r="AI545" s="16">
        <v>0.476190476190476</v>
      </c>
      <c r="AJ545" s="16">
        <v>0.434782608695652</v>
      </c>
      <c r="AK545" s="16"/>
      <c r="AL545" s="16">
        <v>0.45614035087719301</v>
      </c>
      <c r="AM545" s="16">
        <v>0.40944881889763801</v>
      </c>
      <c r="AN545" s="16">
        <v>0.30769230769230799</v>
      </c>
      <c r="AO545" s="16">
        <v>0.33093525179856098</v>
      </c>
      <c r="AP545" s="16">
        <v>0.31578947368421101</v>
      </c>
      <c r="AQ545" s="16">
        <v>0.28000000000000003</v>
      </c>
      <c r="AR545" s="16">
        <v>0</v>
      </c>
      <c r="AS545" s="16">
        <v>0.133333333333333</v>
      </c>
      <c r="AT545" s="16">
        <v>0.33734939759036098</v>
      </c>
      <c r="AU545" s="16">
        <v>0.230769230769231</v>
      </c>
      <c r="AV545" s="16">
        <v>0.21212121212121199</v>
      </c>
      <c r="AW545" s="16">
        <v>0.418604651162791</v>
      </c>
    </row>
    <row r="546" spans="2:49" x14ac:dyDescent="0.35">
      <c r="B546" t="s">
        <v>462</v>
      </c>
      <c r="C546" s="16">
        <v>4.9200492004920103E-3</v>
      </c>
      <c r="D546" s="16">
        <v>1.21951219512195E-2</v>
      </c>
      <c r="E546" s="16">
        <v>0</v>
      </c>
      <c r="F546" s="16">
        <v>8.4033613445378096E-3</v>
      </c>
      <c r="G546" s="16">
        <v>0</v>
      </c>
      <c r="H546" s="16">
        <v>0</v>
      </c>
      <c r="I546" s="16">
        <v>0</v>
      </c>
      <c r="J546" s="16">
        <v>1.63934426229508E-2</v>
      </c>
      <c r="K546" s="16">
        <v>0</v>
      </c>
      <c r="L546" s="16">
        <v>1.2500000000000001E-2</v>
      </c>
      <c r="M546" s="16">
        <v>0</v>
      </c>
      <c r="N546" s="16">
        <v>0</v>
      </c>
      <c r="O546" s="16">
        <v>0</v>
      </c>
      <c r="P546" s="16"/>
      <c r="Q546" s="16">
        <v>5.8139534883720903E-3</v>
      </c>
      <c r="R546" s="16"/>
      <c r="S546" s="16">
        <v>5.0825921219822103E-3</v>
      </c>
      <c r="T546" s="16"/>
      <c r="U546" s="16">
        <v>6.6334991708126003E-3</v>
      </c>
      <c r="V546" s="16"/>
      <c r="W546" s="16">
        <v>0</v>
      </c>
      <c r="X546" s="16"/>
      <c r="Y546" s="16">
        <v>1.9841269841269801E-3</v>
      </c>
      <c r="Z546" s="16">
        <v>7.5757575757575803E-3</v>
      </c>
      <c r="AA546" s="16">
        <v>2.7777777777777801E-2</v>
      </c>
      <c r="AB546" s="16">
        <v>0</v>
      </c>
      <c r="AC546" s="16"/>
      <c r="AD546" s="16">
        <v>6.8493150684931503E-3</v>
      </c>
      <c r="AE546" s="16">
        <v>0</v>
      </c>
      <c r="AF546" s="16">
        <v>1.02040816326531E-2</v>
      </c>
      <c r="AG546" s="16">
        <v>5.5555555555555601E-3</v>
      </c>
      <c r="AH546" s="16">
        <v>0</v>
      </c>
      <c r="AI546" s="16">
        <v>0</v>
      </c>
      <c r="AJ546" s="16">
        <v>1.0869565217391301E-2</v>
      </c>
      <c r="AK546" s="16"/>
      <c r="AL546" s="16">
        <v>1.7543859649122799E-2</v>
      </c>
      <c r="AM546" s="16">
        <v>0</v>
      </c>
      <c r="AN546" s="16">
        <v>4.5248868778280504E-3</v>
      </c>
      <c r="AO546" s="16">
        <v>7.1942446043165497E-3</v>
      </c>
      <c r="AP546" s="16">
        <v>0</v>
      </c>
      <c r="AQ546" s="16">
        <v>0</v>
      </c>
      <c r="AR546" s="16">
        <v>0</v>
      </c>
      <c r="AS546" s="16">
        <v>0</v>
      </c>
      <c r="AT546" s="16">
        <v>0</v>
      </c>
      <c r="AU546" s="16">
        <v>0</v>
      </c>
      <c r="AV546" s="16">
        <v>0</v>
      </c>
      <c r="AW546" s="16">
        <v>0</v>
      </c>
    </row>
    <row r="547" spans="2:49" x14ac:dyDescent="0.35">
      <c r="B547" t="s">
        <v>463</v>
      </c>
      <c r="C547" s="16">
        <v>0.48462484624846203</v>
      </c>
      <c r="D547" s="16">
        <v>0.69512195121951204</v>
      </c>
      <c r="E547" s="16">
        <v>0.48507462686567199</v>
      </c>
      <c r="F547" s="16">
        <v>0.42016806722689098</v>
      </c>
      <c r="G547" s="16">
        <v>0.38333333333333303</v>
      </c>
      <c r="H547" s="16">
        <v>0.42307692307692302</v>
      </c>
      <c r="I547" s="16">
        <v>0.53030303030303005</v>
      </c>
      <c r="J547" s="16">
        <v>0.50819672131147597</v>
      </c>
      <c r="K547" s="16">
        <v>0.43589743589743601</v>
      </c>
      <c r="L547" s="16">
        <v>0.51249999999999996</v>
      </c>
      <c r="M547" s="16">
        <v>0.43661971830985902</v>
      </c>
      <c r="N547" s="16">
        <v>0.51515151515151503</v>
      </c>
      <c r="O547" s="16">
        <v>0.3125</v>
      </c>
      <c r="P547" s="16"/>
      <c r="Q547" s="16">
        <v>0.48546511627907002</v>
      </c>
      <c r="R547" s="16"/>
      <c r="S547" s="16">
        <v>0.48284625158831002</v>
      </c>
      <c r="T547" s="16"/>
      <c r="U547" s="16">
        <v>0.48258706467661699</v>
      </c>
      <c r="V547" s="16"/>
      <c r="W547" s="16">
        <v>0.45528455284552799</v>
      </c>
      <c r="X547" s="16"/>
      <c r="Y547" s="16">
        <v>0.398809523809524</v>
      </c>
      <c r="Z547" s="16">
        <v>0.58712121212121204</v>
      </c>
      <c r="AA547" s="16">
        <v>0.83333333333333304</v>
      </c>
      <c r="AB547" s="16">
        <v>0.88888888888888895</v>
      </c>
      <c r="AC547" s="16"/>
      <c r="AD547" s="16">
        <v>0.52054794520547998</v>
      </c>
      <c r="AE547" s="16">
        <v>0.33333333333333298</v>
      </c>
      <c r="AF547" s="16">
        <v>0.32653061224489799</v>
      </c>
      <c r="AG547" s="16">
        <v>0.405555555555556</v>
      </c>
      <c r="AH547" s="16">
        <v>0.60162601626016299</v>
      </c>
      <c r="AI547" s="16">
        <v>0.61904761904761896</v>
      </c>
      <c r="AJ547" s="16">
        <v>0.61956521739130399</v>
      </c>
      <c r="AK547" s="16"/>
      <c r="AL547" s="16">
        <v>0.64912280701754399</v>
      </c>
      <c r="AM547" s="16">
        <v>0.52755905511810997</v>
      </c>
      <c r="AN547" s="16">
        <v>0.40723981900452499</v>
      </c>
      <c r="AO547" s="16">
        <v>0.52517985611510798</v>
      </c>
      <c r="AP547" s="16">
        <v>0.63157894736842102</v>
      </c>
      <c r="AQ547" s="16">
        <v>0.48</v>
      </c>
      <c r="AR547" s="16">
        <v>0</v>
      </c>
      <c r="AS547" s="16">
        <v>0.266666666666667</v>
      </c>
      <c r="AT547" s="16">
        <v>0.530120481927711</v>
      </c>
      <c r="AU547" s="16">
        <v>0.53846153846153799</v>
      </c>
      <c r="AV547" s="16">
        <v>0.39393939393939398</v>
      </c>
      <c r="AW547" s="16">
        <v>0.46511627906976699</v>
      </c>
    </row>
    <row r="548" spans="2:49" x14ac:dyDescent="0.35">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row>
    <row r="549" spans="2:49" x14ac:dyDescent="0.35">
      <c r="B549" s="6" t="s">
        <v>479</v>
      </c>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row>
    <row r="550" spans="2:49" x14ac:dyDescent="0.35">
      <c r="B550" s="25" t="s">
        <v>65</v>
      </c>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row>
    <row r="551" spans="2:49" x14ac:dyDescent="0.35">
      <c r="B551" t="s">
        <v>457</v>
      </c>
      <c r="C551" s="16">
        <v>3.3210332103321E-2</v>
      </c>
      <c r="D551" s="16">
        <v>2.4390243902439001E-2</v>
      </c>
      <c r="E551" s="16">
        <v>5.22388059701493E-2</v>
      </c>
      <c r="F551" s="16">
        <v>2.5210084033613401E-2</v>
      </c>
      <c r="G551" s="16">
        <v>6.6666666666666693E-2</v>
      </c>
      <c r="H551" s="16">
        <v>3.8461538461538498E-2</v>
      </c>
      <c r="I551" s="16">
        <v>1.5151515151515201E-2</v>
      </c>
      <c r="J551" s="16">
        <v>1.63934426229508E-2</v>
      </c>
      <c r="K551" s="16">
        <v>7.69230769230769E-2</v>
      </c>
      <c r="L551" s="16">
        <v>1.2500000000000001E-2</v>
      </c>
      <c r="M551" s="16">
        <v>1.4084507042253501E-2</v>
      </c>
      <c r="N551" s="16">
        <v>6.0606060606060601E-2</v>
      </c>
      <c r="O551" s="16">
        <v>0</v>
      </c>
      <c r="P551" s="16"/>
      <c r="Q551" s="16">
        <v>3.3430232558139497E-2</v>
      </c>
      <c r="R551" s="16"/>
      <c r="S551" s="16">
        <v>3.3036848792884398E-2</v>
      </c>
      <c r="T551" s="16"/>
      <c r="U551" s="16">
        <v>2.6533996683250401E-2</v>
      </c>
      <c r="V551" s="16"/>
      <c r="W551" s="16">
        <v>4.8780487804878099E-2</v>
      </c>
      <c r="X551" s="16"/>
      <c r="Y551" s="16">
        <v>3.5714285714285698E-2</v>
      </c>
      <c r="Z551" s="16">
        <v>3.03030303030303E-2</v>
      </c>
      <c r="AA551" s="16">
        <v>2.7777777777777801E-2</v>
      </c>
      <c r="AB551" s="16">
        <v>0</v>
      </c>
      <c r="AC551" s="16"/>
      <c r="AD551" s="16">
        <v>2.7397260273972601E-2</v>
      </c>
      <c r="AE551" s="16">
        <v>3.3333333333333298E-2</v>
      </c>
      <c r="AF551" s="16">
        <v>5.10204081632653E-2</v>
      </c>
      <c r="AG551" s="16">
        <v>3.8888888888888903E-2</v>
      </c>
      <c r="AH551" s="16">
        <v>4.8780487804878099E-2</v>
      </c>
      <c r="AI551" s="16">
        <v>1.1904761904761901E-2</v>
      </c>
      <c r="AJ551" s="16">
        <v>1.0869565217391301E-2</v>
      </c>
      <c r="AK551" s="16"/>
      <c r="AL551" s="16">
        <v>0</v>
      </c>
      <c r="AM551" s="16">
        <v>7.8740157480314994E-3</v>
      </c>
      <c r="AN551" s="16">
        <v>4.0723981900452497E-2</v>
      </c>
      <c r="AO551" s="16">
        <v>1.4388489208633099E-2</v>
      </c>
      <c r="AP551" s="16">
        <v>0</v>
      </c>
      <c r="AQ551" s="16">
        <v>0.08</v>
      </c>
      <c r="AR551" s="16">
        <v>0</v>
      </c>
      <c r="AS551" s="16">
        <v>0</v>
      </c>
      <c r="AT551" s="16">
        <v>9.6385542168674704E-2</v>
      </c>
      <c r="AU551" s="16">
        <v>0</v>
      </c>
      <c r="AV551" s="16">
        <v>3.03030303030303E-2</v>
      </c>
      <c r="AW551" s="16">
        <v>2.32558139534884E-2</v>
      </c>
    </row>
    <row r="552" spans="2:49" x14ac:dyDescent="0.35">
      <c r="B552" t="s">
        <v>458</v>
      </c>
      <c r="C552" s="16">
        <v>7.8720787207872095E-2</v>
      </c>
      <c r="D552" s="16">
        <v>9.7560975609756101E-2</v>
      </c>
      <c r="E552" s="16">
        <v>5.22388059701493E-2</v>
      </c>
      <c r="F552" s="16">
        <v>9.2436974789915999E-2</v>
      </c>
      <c r="G552" s="16">
        <v>0.1</v>
      </c>
      <c r="H552" s="16">
        <v>5.7692307692307702E-2</v>
      </c>
      <c r="I552" s="16">
        <v>4.5454545454545497E-2</v>
      </c>
      <c r="J552" s="16">
        <v>9.8360655737704902E-2</v>
      </c>
      <c r="K552" s="16">
        <v>0.15384615384615399</v>
      </c>
      <c r="L552" s="16">
        <v>7.4999999999999997E-2</v>
      </c>
      <c r="M552" s="16">
        <v>5.63380281690141E-2</v>
      </c>
      <c r="N552" s="16">
        <v>3.03030303030303E-2</v>
      </c>
      <c r="O552" s="16">
        <v>0.1875</v>
      </c>
      <c r="P552" s="16"/>
      <c r="Q552" s="16">
        <v>8.4302325581395304E-2</v>
      </c>
      <c r="R552" s="16"/>
      <c r="S552" s="16">
        <v>7.8780177890724307E-2</v>
      </c>
      <c r="T552" s="16"/>
      <c r="U552" s="16">
        <v>9.1210613598673301E-2</v>
      </c>
      <c r="V552" s="16"/>
      <c r="W552" s="16">
        <v>8.9430894308943104E-2</v>
      </c>
      <c r="X552" s="16"/>
      <c r="Y552" s="16">
        <v>8.9285714285714302E-2</v>
      </c>
      <c r="Z552" s="16">
        <v>6.4393939393939406E-2</v>
      </c>
      <c r="AA552" s="16">
        <v>5.5555555555555601E-2</v>
      </c>
      <c r="AB552" s="16">
        <v>0</v>
      </c>
      <c r="AC552" s="16"/>
      <c r="AD552" s="16">
        <v>8.9041095890410996E-2</v>
      </c>
      <c r="AE552" s="16">
        <v>0.122222222222222</v>
      </c>
      <c r="AF552" s="16">
        <v>9.1836734693877597E-2</v>
      </c>
      <c r="AG552" s="16">
        <v>9.44444444444444E-2</v>
      </c>
      <c r="AH552" s="16">
        <v>3.2520325203252001E-2</v>
      </c>
      <c r="AI552" s="16">
        <v>5.95238095238095E-2</v>
      </c>
      <c r="AJ552" s="16">
        <v>5.4347826086956499E-2</v>
      </c>
      <c r="AK552" s="16"/>
      <c r="AL552" s="16">
        <v>8.7719298245614002E-2</v>
      </c>
      <c r="AM552" s="16">
        <v>7.8740157480315001E-2</v>
      </c>
      <c r="AN552" s="16">
        <v>6.3348416289592799E-2</v>
      </c>
      <c r="AO552" s="16">
        <v>0.12230215827338101</v>
      </c>
      <c r="AP552" s="16">
        <v>5.2631578947368397E-2</v>
      </c>
      <c r="AQ552" s="16">
        <v>0.12</v>
      </c>
      <c r="AR552" s="16">
        <v>0</v>
      </c>
      <c r="AS552" s="16">
        <v>0.133333333333333</v>
      </c>
      <c r="AT552" s="16">
        <v>4.81927710843374E-2</v>
      </c>
      <c r="AU552" s="16">
        <v>0</v>
      </c>
      <c r="AV552" s="16">
        <v>0</v>
      </c>
      <c r="AW552" s="16">
        <v>6.9767441860465101E-2</v>
      </c>
    </row>
    <row r="553" spans="2:49" x14ac:dyDescent="0.35">
      <c r="B553" t="s">
        <v>459</v>
      </c>
      <c r="C553" s="16">
        <v>0.18450184501844999</v>
      </c>
      <c r="D553" s="16">
        <v>0.17073170731707299</v>
      </c>
      <c r="E553" s="16">
        <v>0.20895522388059701</v>
      </c>
      <c r="F553" s="16">
        <v>0.14285714285714299</v>
      </c>
      <c r="G553" s="16">
        <v>0.18333333333333299</v>
      </c>
      <c r="H553" s="16">
        <v>0.25</v>
      </c>
      <c r="I553" s="16">
        <v>0.16666666666666699</v>
      </c>
      <c r="J553" s="16">
        <v>0.19672131147541</v>
      </c>
      <c r="K553" s="16">
        <v>0.17948717948717899</v>
      </c>
      <c r="L553" s="16">
        <v>0.17499999999999999</v>
      </c>
      <c r="M553" s="16">
        <v>0.183098591549296</v>
      </c>
      <c r="N553" s="16">
        <v>0.21212121212121199</v>
      </c>
      <c r="O553" s="16">
        <v>0.1875</v>
      </c>
      <c r="P553" s="16"/>
      <c r="Q553" s="16">
        <v>0.18023255813953501</v>
      </c>
      <c r="R553" s="16"/>
      <c r="S553" s="16">
        <v>0.18297331639136</v>
      </c>
      <c r="T553" s="16"/>
      <c r="U553" s="16">
        <v>0.19071310116086199</v>
      </c>
      <c r="V553" s="16"/>
      <c r="W553" s="16">
        <v>0.17886178861788599</v>
      </c>
      <c r="X553" s="16"/>
      <c r="Y553" s="16">
        <v>0.19642857142857101</v>
      </c>
      <c r="Z553" s="16">
        <v>0.16287878787878801</v>
      </c>
      <c r="AA553" s="16">
        <v>0.22222222222222199</v>
      </c>
      <c r="AB553" s="16">
        <v>0</v>
      </c>
      <c r="AC553" s="16"/>
      <c r="AD553" s="16">
        <v>0.219178082191781</v>
      </c>
      <c r="AE553" s="16">
        <v>0.155555555555556</v>
      </c>
      <c r="AF553" s="16">
        <v>0.214285714285714</v>
      </c>
      <c r="AG553" s="16">
        <v>0.16111111111111101</v>
      </c>
      <c r="AH553" s="16">
        <v>0.18699186991869901</v>
      </c>
      <c r="AI553" s="16">
        <v>0.16666666666666699</v>
      </c>
      <c r="AJ553" s="16">
        <v>0.184782608695652</v>
      </c>
      <c r="AK553" s="16"/>
      <c r="AL553" s="16">
        <v>0.157894736842105</v>
      </c>
      <c r="AM553" s="16">
        <v>0.25196850393700798</v>
      </c>
      <c r="AN553" s="16">
        <v>0.20814479638009101</v>
      </c>
      <c r="AO553" s="16">
        <v>0.194244604316547</v>
      </c>
      <c r="AP553" s="16">
        <v>0.26315789473684198</v>
      </c>
      <c r="AQ553" s="16">
        <v>0.1</v>
      </c>
      <c r="AR553" s="16">
        <v>0</v>
      </c>
      <c r="AS553" s="16">
        <v>6.6666666666666693E-2</v>
      </c>
      <c r="AT553" s="16">
        <v>0.108433734939759</v>
      </c>
      <c r="AU553" s="16">
        <v>0.230769230769231</v>
      </c>
      <c r="AV553" s="16">
        <v>9.0909090909090898E-2</v>
      </c>
      <c r="AW553" s="16">
        <v>0.209302325581395</v>
      </c>
    </row>
    <row r="554" spans="2:49" x14ac:dyDescent="0.35">
      <c r="B554" t="s">
        <v>460</v>
      </c>
      <c r="C554" s="16">
        <v>0.34194341943419398</v>
      </c>
      <c r="D554" s="16">
        <v>0.37804878048780499</v>
      </c>
      <c r="E554" s="16">
        <v>0.32089552238806002</v>
      </c>
      <c r="F554" s="16">
        <v>0.39495798319327702</v>
      </c>
      <c r="G554" s="16">
        <v>0.3</v>
      </c>
      <c r="H554" s="16">
        <v>0.269230769230769</v>
      </c>
      <c r="I554" s="16">
        <v>0.37878787878787901</v>
      </c>
      <c r="J554" s="16">
        <v>0.32786885245901598</v>
      </c>
      <c r="K554" s="16">
        <v>0.256410256410256</v>
      </c>
      <c r="L554" s="16">
        <v>0.42499999999999999</v>
      </c>
      <c r="M554" s="16">
        <v>0.323943661971831</v>
      </c>
      <c r="N554" s="16">
        <v>0.24242424242424199</v>
      </c>
      <c r="O554" s="16">
        <v>0.3125</v>
      </c>
      <c r="P554" s="16"/>
      <c r="Q554" s="16">
        <v>0.34302325581395299</v>
      </c>
      <c r="R554" s="16"/>
      <c r="S554" s="16">
        <v>0.340533672172808</v>
      </c>
      <c r="T554" s="16"/>
      <c r="U554" s="16">
        <v>0.34162520729684898</v>
      </c>
      <c r="V554" s="16"/>
      <c r="W554" s="16">
        <v>0.38211382113821102</v>
      </c>
      <c r="X554" s="16"/>
      <c r="Y554" s="16">
        <v>0.31944444444444398</v>
      </c>
      <c r="Z554" s="16">
        <v>0.36742424242424199</v>
      </c>
      <c r="AA554" s="16">
        <v>0.41666666666666702</v>
      </c>
      <c r="AB554" s="16">
        <v>0.55555555555555602</v>
      </c>
      <c r="AC554" s="16"/>
      <c r="AD554" s="16">
        <v>0.35616438356164398</v>
      </c>
      <c r="AE554" s="16">
        <v>0.35555555555555601</v>
      </c>
      <c r="AF554" s="16">
        <v>0.397959183673469</v>
      </c>
      <c r="AG554" s="16">
        <v>0.327777777777778</v>
      </c>
      <c r="AH554" s="16">
        <v>0.284552845528455</v>
      </c>
      <c r="AI554" s="16">
        <v>0.34523809523809501</v>
      </c>
      <c r="AJ554" s="16">
        <v>0.34782608695652201</v>
      </c>
      <c r="AK554" s="16"/>
      <c r="AL554" s="16">
        <v>0.35087719298245601</v>
      </c>
      <c r="AM554" s="16">
        <v>0.31496062992126</v>
      </c>
      <c r="AN554" s="16">
        <v>0.33484162895927599</v>
      </c>
      <c r="AO554" s="16">
        <v>0.29496402877697803</v>
      </c>
      <c r="AP554" s="16">
        <v>0.52631578947368396</v>
      </c>
      <c r="AQ554" s="16">
        <v>0.32</v>
      </c>
      <c r="AR554" s="16">
        <v>0.5</v>
      </c>
      <c r="AS554" s="16">
        <v>0.53333333333333299</v>
      </c>
      <c r="AT554" s="16">
        <v>0.33734939759036098</v>
      </c>
      <c r="AU554" s="16">
        <v>0.53846153846153799</v>
      </c>
      <c r="AV554" s="16">
        <v>0.33333333333333298</v>
      </c>
      <c r="AW554" s="16">
        <v>0.372093023255814</v>
      </c>
    </row>
    <row r="555" spans="2:49" x14ac:dyDescent="0.35">
      <c r="B555" t="s">
        <v>461</v>
      </c>
      <c r="C555" s="16">
        <v>0.35793357933579301</v>
      </c>
      <c r="D555" s="16">
        <v>0.30487804878048802</v>
      </c>
      <c r="E555" s="16">
        <v>0.365671641791045</v>
      </c>
      <c r="F555" s="16">
        <v>0.34453781512604997</v>
      </c>
      <c r="G555" s="16">
        <v>0.35</v>
      </c>
      <c r="H555" s="16">
        <v>0.38461538461538503</v>
      </c>
      <c r="I555" s="16">
        <v>0.39393939393939398</v>
      </c>
      <c r="J555" s="16">
        <v>0.34426229508196698</v>
      </c>
      <c r="K555" s="16">
        <v>0.33333333333333298</v>
      </c>
      <c r="L555" s="16">
        <v>0.3125</v>
      </c>
      <c r="M555" s="16">
        <v>0.42253521126760601</v>
      </c>
      <c r="N555" s="16">
        <v>0.45454545454545497</v>
      </c>
      <c r="O555" s="16">
        <v>0.3125</v>
      </c>
      <c r="P555" s="16"/>
      <c r="Q555" s="16">
        <v>0.35465116279069803</v>
      </c>
      <c r="R555" s="16"/>
      <c r="S555" s="16">
        <v>0.36086404066073702</v>
      </c>
      <c r="T555" s="16"/>
      <c r="U555" s="16">
        <v>0.34660033167495902</v>
      </c>
      <c r="V555" s="16"/>
      <c r="W555" s="16">
        <v>0.30081300813008099</v>
      </c>
      <c r="X555" s="16"/>
      <c r="Y555" s="16">
        <v>0.35714285714285698</v>
      </c>
      <c r="Z555" s="16">
        <v>0.37121212121212099</v>
      </c>
      <c r="AA555" s="16">
        <v>0.27777777777777801</v>
      </c>
      <c r="AB555" s="16">
        <v>0.33333333333333298</v>
      </c>
      <c r="AC555" s="16"/>
      <c r="AD555" s="16">
        <v>0.30821917808219201</v>
      </c>
      <c r="AE555" s="16">
        <v>0.33333333333333298</v>
      </c>
      <c r="AF555" s="16">
        <v>0.24489795918367299</v>
      </c>
      <c r="AG555" s="16">
        <v>0.37222222222222201</v>
      </c>
      <c r="AH555" s="16">
        <v>0.439024390243902</v>
      </c>
      <c r="AI555" s="16">
        <v>0.41666666666666702</v>
      </c>
      <c r="AJ555" s="16">
        <v>0.39130434782608697</v>
      </c>
      <c r="AK555" s="16"/>
      <c r="AL555" s="16">
        <v>0.38596491228070201</v>
      </c>
      <c r="AM555" s="16">
        <v>0.34645669291338599</v>
      </c>
      <c r="AN555" s="16">
        <v>0.35294117647058798</v>
      </c>
      <c r="AO555" s="16">
        <v>0.36690647482014399</v>
      </c>
      <c r="AP555" s="16">
        <v>0.157894736842105</v>
      </c>
      <c r="AQ555" s="16">
        <v>0.38</v>
      </c>
      <c r="AR555" s="16">
        <v>0.5</v>
      </c>
      <c r="AS555" s="16">
        <v>0.266666666666667</v>
      </c>
      <c r="AT555" s="16">
        <v>0.39759036144578302</v>
      </c>
      <c r="AU555" s="16">
        <v>0.230769230769231</v>
      </c>
      <c r="AV555" s="16">
        <v>0.54545454545454497</v>
      </c>
      <c r="AW555" s="16">
        <v>0.32558139534883701</v>
      </c>
    </row>
    <row r="556" spans="2:49" x14ac:dyDescent="0.35">
      <c r="B556" t="s">
        <v>462</v>
      </c>
      <c r="C556" s="16">
        <v>3.6900369003690001E-3</v>
      </c>
      <c r="D556" s="16">
        <v>2.4390243902439001E-2</v>
      </c>
      <c r="E556" s="16">
        <v>0</v>
      </c>
      <c r="F556" s="16">
        <v>0</v>
      </c>
      <c r="G556" s="16">
        <v>0</v>
      </c>
      <c r="H556" s="16">
        <v>0</v>
      </c>
      <c r="I556" s="16">
        <v>0</v>
      </c>
      <c r="J556" s="16">
        <v>1.63934426229508E-2</v>
      </c>
      <c r="K556" s="16">
        <v>0</v>
      </c>
      <c r="L556" s="16">
        <v>0</v>
      </c>
      <c r="M556" s="16">
        <v>0</v>
      </c>
      <c r="N556" s="16">
        <v>0</v>
      </c>
      <c r="O556" s="16">
        <v>0</v>
      </c>
      <c r="P556" s="16"/>
      <c r="Q556" s="16">
        <v>4.3604651162790697E-3</v>
      </c>
      <c r="R556" s="16"/>
      <c r="S556" s="16">
        <v>3.8119440914866601E-3</v>
      </c>
      <c r="T556" s="16"/>
      <c r="U556" s="16">
        <v>3.3167495854063002E-3</v>
      </c>
      <c r="V556" s="16"/>
      <c r="W556" s="16">
        <v>0</v>
      </c>
      <c r="X556" s="16"/>
      <c r="Y556" s="16">
        <v>1.9841269841269801E-3</v>
      </c>
      <c r="Z556" s="16">
        <v>3.7878787878787902E-3</v>
      </c>
      <c r="AA556" s="16">
        <v>0</v>
      </c>
      <c r="AB556" s="16">
        <v>0.11111111111111099</v>
      </c>
      <c r="AC556" s="16"/>
      <c r="AD556" s="16">
        <v>0</v>
      </c>
      <c r="AE556" s="16">
        <v>0</v>
      </c>
      <c r="AF556" s="16">
        <v>0</v>
      </c>
      <c r="AG556" s="16">
        <v>5.5555555555555601E-3</v>
      </c>
      <c r="AH556" s="16">
        <v>8.1300813008130107E-3</v>
      </c>
      <c r="AI556" s="16">
        <v>0</v>
      </c>
      <c r="AJ556" s="16">
        <v>1.0869565217391301E-2</v>
      </c>
      <c r="AK556" s="16"/>
      <c r="AL556" s="16">
        <v>1.7543859649122799E-2</v>
      </c>
      <c r="AM556" s="16">
        <v>0</v>
      </c>
      <c r="AN556" s="16">
        <v>0</v>
      </c>
      <c r="AO556" s="16">
        <v>7.1942446043165497E-3</v>
      </c>
      <c r="AP556" s="16">
        <v>0</v>
      </c>
      <c r="AQ556" s="16">
        <v>0</v>
      </c>
      <c r="AR556" s="16">
        <v>0</v>
      </c>
      <c r="AS556" s="16">
        <v>0</v>
      </c>
      <c r="AT556" s="16">
        <v>1.20481927710843E-2</v>
      </c>
      <c r="AU556" s="16">
        <v>0</v>
      </c>
      <c r="AV556" s="16">
        <v>0</v>
      </c>
      <c r="AW556" s="16">
        <v>0</v>
      </c>
    </row>
    <row r="557" spans="2:49" x14ac:dyDescent="0.35">
      <c r="B557" t="s">
        <v>463</v>
      </c>
      <c r="C557" s="16">
        <v>0.58794587945879495</v>
      </c>
      <c r="D557" s="16">
        <v>0.56097560975609795</v>
      </c>
      <c r="E557" s="16">
        <v>0.58208955223880599</v>
      </c>
      <c r="F557" s="16">
        <v>0.621848739495798</v>
      </c>
      <c r="G557" s="16">
        <v>0.483333333333333</v>
      </c>
      <c r="H557" s="16">
        <v>0.55769230769230804</v>
      </c>
      <c r="I557" s="16">
        <v>0.71212121212121204</v>
      </c>
      <c r="J557" s="16">
        <v>0.55737704918032804</v>
      </c>
      <c r="K557" s="16">
        <v>0.35897435897435898</v>
      </c>
      <c r="L557" s="16">
        <v>0.65</v>
      </c>
      <c r="M557" s="16">
        <v>0.676056338028169</v>
      </c>
      <c r="N557" s="16">
        <v>0.60606060606060597</v>
      </c>
      <c r="O557" s="16">
        <v>0.4375</v>
      </c>
      <c r="P557" s="16"/>
      <c r="Q557" s="16">
        <v>0.57994186046511598</v>
      </c>
      <c r="R557" s="16"/>
      <c r="S557" s="16">
        <v>0.58958068614993697</v>
      </c>
      <c r="T557" s="16"/>
      <c r="U557" s="16">
        <v>0.57048092868988398</v>
      </c>
      <c r="V557" s="16"/>
      <c r="W557" s="16">
        <v>0.54471544715447195</v>
      </c>
      <c r="X557" s="16"/>
      <c r="Y557" s="16">
        <v>0.55158730158730196</v>
      </c>
      <c r="Z557" s="16">
        <v>0.64393939393939403</v>
      </c>
      <c r="AA557" s="16">
        <v>0.61111111111111105</v>
      </c>
      <c r="AB557" s="16">
        <v>0.88888888888888895</v>
      </c>
      <c r="AC557" s="16"/>
      <c r="AD557" s="16">
        <v>0.54794520547945202</v>
      </c>
      <c r="AE557" s="16">
        <v>0.53333333333333299</v>
      </c>
      <c r="AF557" s="16">
        <v>0.5</v>
      </c>
      <c r="AG557" s="16">
        <v>0.56666666666666698</v>
      </c>
      <c r="AH557" s="16">
        <v>0.64227642276422803</v>
      </c>
      <c r="AI557" s="16">
        <v>0.69047619047619002</v>
      </c>
      <c r="AJ557" s="16">
        <v>0.67391304347826098</v>
      </c>
      <c r="AK557" s="16"/>
      <c r="AL557" s="16">
        <v>0.64912280701754399</v>
      </c>
      <c r="AM557" s="16">
        <v>0.57480314960629897</v>
      </c>
      <c r="AN557" s="16">
        <v>0.58371040723981904</v>
      </c>
      <c r="AO557" s="16">
        <v>0.52517985611510798</v>
      </c>
      <c r="AP557" s="16">
        <v>0.63157894736842102</v>
      </c>
      <c r="AQ557" s="16">
        <v>0.5</v>
      </c>
      <c r="AR557" s="16">
        <v>1</v>
      </c>
      <c r="AS557" s="16">
        <v>0.66666666666666696</v>
      </c>
      <c r="AT557" s="16">
        <v>0.59036144578313299</v>
      </c>
      <c r="AU557" s="16">
        <v>0.76923076923076905</v>
      </c>
      <c r="AV557" s="16">
        <v>0.84848484848484795</v>
      </c>
      <c r="AW557" s="16">
        <v>0.60465116279069797</v>
      </c>
    </row>
    <row r="558" spans="2:49" x14ac:dyDescent="0.35">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row>
    <row r="559" spans="2:49" x14ac:dyDescent="0.35">
      <c r="B559" s="6" t="s">
        <v>480</v>
      </c>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row>
    <row r="560" spans="2:49" x14ac:dyDescent="0.35">
      <c r="B560" s="25" t="s">
        <v>65</v>
      </c>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row>
    <row r="561" spans="2:49" x14ac:dyDescent="0.35">
      <c r="B561" t="s">
        <v>457</v>
      </c>
      <c r="C561" s="16">
        <v>0.11439114391143899</v>
      </c>
      <c r="D561" s="16">
        <v>0.146341463414634</v>
      </c>
      <c r="E561" s="16">
        <v>0.104477611940299</v>
      </c>
      <c r="F561" s="16">
        <v>0.13445378151260501</v>
      </c>
      <c r="G561" s="16">
        <v>0.1</v>
      </c>
      <c r="H561" s="16">
        <v>7.69230769230769E-2</v>
      </c>
      <c r="I561" s="16">
        <v>0.10606060606060599</v>
      </c>
      <c r="J561" s="16">
        <v>0.13114754098360701</v>
      </c>
      <c r="K561" s="16">
        <v>0.20512820512820501</v>
      </c>
      <c r="L561" s="16">
        <v>0.1</v>
      </c>
      <c r="M561" s="16">
        <v>8.4507042253521097E-2</v>
      </c>
      <c r="N561" s="16">
        <v>0.12121212121212099</v>
      </c>
      <c r="O561" s="16">
        <v>0</v>
      </c>
      <c r="P561" s="16"/>
      <c r="Q561" s="16">
        <v>0.114825581395349</v>
      </c>
      <c r="R561" s="16"/>
      <c r="S561" s="16">
        <v>0.115628970775095</v>
      </c>
      <c r="T561" s="16"/>
      <c r="U561" s="16">
        <v>0.11608623548922101</v>
      </c>
      <c r="V561" s="16"/>
      <c r="W561" s="16">
        <v>7.3170731707317097E-2</v>
      </c>
      <c r="X561" s="16"/>
      <c r="Y561" s="16">
        <v>0.115079365079365</v>
      </c>
      <c r="Z561" s="16">
        <v>0.117424242424242</v>
      </c>
      <c r="AA561" s="16">
        <v>8.3333333333333301E-2</v>
      </c>
      <c r="AB561" s="16">
        <v>0.11111111111111099</v>
      </c>
      <c r="AC561" s="16"/>
      <c r="AD561" s="16">
        <v>0.116438356164384</v>
      </c>
      <c r="AE561" s="16">
        <v>0.133333333333333</v>
      </c>
      <c r="AF561" s="16">
        <v>6.1224489795918401E-2</v>
      </c>
      <c r="AG561" s="16">
        <v>0.13888888888888901</v>
      </c>
      <c r="AH561" s="16">
        <v>9.7560975609756101E-2</v>
      </c>
      <c r="AI561" s="16">
        <v>0.107142857142857</v>
      </c>
      <c r="AJ561" s="16">
        <v>0.13043478260869601</v>
      </c>
      <c r="AK561" s="16"/>
      <c r="AL561" s="16">
        <v>0.12280701754386</v>
      </c>
      <c r="AM561" s="16">
        <v>0.110236220472441</v>
      </c>
      <c r="AN561" s="16">
        <v>0.131221719457014</v>
      </c>
      <c r="AO561" s="16">
        <v>0.107913669064748</v>
      </c>
      <c r="AP561" s="16">
        <v>0</v>
      </c>
      <c r="AQ561" s="16">
        <v>0.1</v>
      </c>
      <c r="AR561" s="16">
        <v>0</v>
      </c>
      <c r="AS561" s="16">
        <v>0.133333333333333</v>
      </c>
      <c r="AT561" s="16">
        <v>0.108433734939759</v>
      </c>
      <c r="AU561" s="16">
        <v>0.15384615384615399</v>
      </c>
      <c r="AV561" s="16">
        <v>9.0909090909090898E-2</v>
      </c>
      <c r="AW561" s="16">
        <v>0.162790697674419</v>
      </c>
    </row>
    <row r="562" spans="2:49" x14ac:dyDescent="0.35">
      <c r="B562" t="s">
        <v>458</v>
      </c>
      <c r="C562" s="16">
        <v>0.24846248462484599</v>
      </c>
      <c r="D562" s="16">
        <v>0.26829268292682901</v>
      </c>
      <c r="E562" s="16">
        <v>0.201492537313433</v>
      </c>
      <c r="F562" s="16">
        <v>0.22689075630252101</v>
      </c>
      <c r="G562" s="16">
        <v>0.21666666666666701</v>
      </c>
      <c r="H562" s="16">
        <v>0.30769230769230799</v>
      </c>
      <c r="I562" s="16">
        <v>0.30303030303030298</v>
      </c>
      <c r="J562" s="16">
        <v>0.29508196721311503</v>
      </c>
      <c r="K562" s="16">
        <v>0.17948717948717899</v>
      </c>
      <c r="L562" s="16">
        <v>0.27500000000000002</v>
      </c>
      <c r="M562" s="16">
        <v>0.22535211267605601</v>
      </c>
      <c r="N562" s="16">
        <v>0.30303030303030298</v>
      </c>
      <c r="O562" s="16">
        <v>0.25</v>
      </c>
      <c r="P562" s="16"/>
      <c r="Q562" s="16">
        <v>0.248546511627907</v>
      </c>
      <c r="R562" s="16"/>
      <c r="S562" s="16">
        <v>0.25031766200762401</v>
      </c>
      <c r="T562" s="16"/>
      <c r="U562" s="16">
        <v>0.25373134328358199</v>
      </c>
      <c r="V562" s="16"/>
      <c r="W562" s="16">
        <v>0.32520325203251998</v>
      </c>
      <c r="X562" s="16"/>
      <c r="Y562" s="16">
        <v>0.248015873015873</v>
      </c>
      <c r="Z562" s="16">
        <v>0.24242424242424199</v>
      </c>
      <c r="AA562" s="16">
        <v>0.25</v>
      </c>
      <c r="AB562" s="16">
        <v>0.44444444444444398</v>
      </c>
      <c r="AC562" s="16"/>
      <c r="AD562" s="16">
        <v>0.219178082191781</v>
      </c>
      <c r="AE562" s="16">
        <v>0.233333333333333</v>
      </c>
      <c r="AF562" s="16">
        <v>0.26530612244898</v>
      </c>
      <c r="AG562" s="16">
        <v>0.211111111111111</v>
      </c>
      <c r="AH562" s="16">
        <v>0.31707317073170699</v>
      </c>
      <c r="AI562" s="16">
        <v>0.28571428571428598</v>
      </c>
      <c r="AJ562" s="16">
        <v>0.23913043478260901</v>
      </c>
      <c r="AK562" s="16"/>
      <c r="AL562" s="16">
        <v>0.22807017543859601</v>
      </c>
      <c r="AM562" s="16">
        <v>0.25984251968503902</v>
      </c>
      <c r="AN562" s="16">
        <v>0.25791855203619901</v>
      </c>
      <c r="AO562" s="16">
        <v>0.29496402877697803</v>
      </c>
      <c r="AP562" s="16">
        <v>0.157894736842105</v>
      </c>
      <c r="AQ562" s="16">
        <v>0.24</v>
      </c>
      <c r="AR562" s="16">
        <v>0.5</v>
      </c>
      <c r="AS562" s="16">
        <v>0.266666666666667</v>
      </c>
      <c r="AT562" s="16">
        <v>0.180722891566265</v>
      </c>
      <c r="AU562" s="16">
        <v>0.15384615384615399</v>
      </c>
      <c r="AV562" s="16">
        <v>0.30303030303030298</v>
      </c>
      <c r="AW562" s="16">
        <v>0.209302325581395</v>
      </c>
    </row>
    <row r="563" spans="2:49" x14ac:dyDescent="0.35">
      <c r="B563" t="s">
        <v>459</v>
      </c>
      <c r="C563" s="16">
        <v>0.28536285362853597</v>
      </c>
      <c r="D563" s="16">
        <v>0.207317073170732</v>
      </c>
      <c r="E563" s="16">
        <v>0.29104477611940299</v>
      </c>
      <c r="F563" s="16">
        <v>0.35294117647058798</v>
      </c>
      <c r="G563" s="16">
        <v>0.3</v>
      </c>
      <c r="H563" s="16">
        <v>0.269230769230769</v>
      </c>
      <c r="I563" s="16">
        <v>0.36363636363636398</v>
      </c>
      <c r="J563" s="16">
        <v>0.19672131147541</v>
      </c>
      <c r="K563" s="16">
        <v>0.230769230769231</v>
      </c>
      <c r="L563" s="16">
        <v>0.23749999999999999</v>
      </c>
      <c r="M563" s="16">
        <v>0.323943661971831</v>
      </c>
      <c r="N563" s="16">
        <v>0.33333333333333298</v>
      </c>
      <c r="O563" s="16">
        <v>0.25</v>
      </c>
      <c r="P563" s="16"/>
      <c r="Q563" s="16">
        <v>0.28343023255813998</v>
      </c>
      <c r="R563" s="16"/>
      <c r="S563" s="16">
        <v>0.279542566709022</v>
      </c>
      <c r="T563" s="16"/>
      <c r="U563" s="16">
        <v>0.29187396351575501</v>
      </c>
      <c r="V563" s="16"/>
      <c r="W563" s="16">
        <v>0.25203252032520301</v>
      </c>
      <c r="X563" s="16"/>
      <c r="Y563" s="16">
        <v>0.27579365079365098</v>
      </c>
      <c r="Z563" s="16">
        <v>0.29166666666666702</v>
      </c>
      <c r="AA563" s="16">
        <v>0.36111111111111099</v>
      </c>
      <c r="AB563" s="16">
        <v>0.33333333333333298</v>
      </c>
      <c r="AC563" s="16"/>
      <c r="AD563" s="16">
        <v>0.335616438356164</v>
      </c>
      <c r="AE563" s="16">
        <v>0.3</v>
      </c>
      <c r="AF563" s="16">
        <v>0.23469387755102</v>
      </c>
      <c r="AG563" s="16">
        <v>0.233333333333333</v>
      </c>
      <c r="AH563" s="16">
        <v>0.292682926829268</v>
      </c>
      <c r="AI563" s="16">
        <v>0.26190476190476197</v>
      </c>
      <c r="AJ563" s="16">
        <v>0.35869565217391303</v>
      </c>
      <c r="AK563" s="16"/>
      <c r="AL563" s="16">
        <v>0.31578947368421101</v>
      </c>
      <c r="AM563" s="16">
        <v>0.30708661417322802</v>
      </c>
      <c r="AN563" s="16">
        <v>0.25339366515837097</v>
      </c>
      <c r="AO563" s="16">
        <v>0.28057553956834502</v>
      </c>
      <c r="AP563" s="16">
        <v>0.52631578947368396</v>
      </c>
      <c r="AQ563" s="16">
        <v>0.32</v>
      </c>
      <c r="AR563" s="16">
        <v>0</v>
      </c>
      <c r="AS563" s="16">
        <v>0.266666666666667</v>
      </c>
      <c r="AT563" s="16">
        <v>0.22891566265060201</v>
      </c>
      <c r="AU563" s="16">
        <v>0.53846153846153799</v>
      </c>
      <c r="AV563" s="16">
        <v>0.21212121212121199</v>
      </c>
      <c r="AW563" s="16">
        <v>0.34883720930232598</v>
      </c>
    </row>
    <row r="564" spans="2:49" x14ac:dyDescent="0.35">
      <c r="B564" t="s">
        <v>460</v>
      </c>
      <c r="C564" s="16">
        <v>0.252152521525215</v>
      </c>
      <c r="D564" s="16">
        <v>0.28048780487804897</v>
      </c>
      <c r="E564" s="16">
        <v>0.30597014925373101</v>
      </c>
      <c r="F564" s="16">
        <v>0.21008403361344499</v>
      </c>
      <c r="G564" s="16">
        <v>0.3</v>
      </c>
      <c r="H564" s="16">
        <v>0.230769230769231</v>
      </c>
      <c r="I564" s="16">
        <v>0.15151515151515199</v>
      </c>
      <c r="J564" s="16">
        <v>0.27868852459016402</v>
      </c>
      <c r="K564" s="16">
        <v>0.230769230769231</v>
      </c>
      <c r="L564" s="16">
        <v>0.25</v>
      </c>
      <c r="M564" s="16">
        <v>0.25352112676056299</v>
      </c>
      <c r="N564" s="16">
        <v>0.15151515151515199</v>
      </c>
      <c r="O564" s="16">
        <v>0.4375</v>
      </c>
      <c r="P564" s="16"/>
      <c r="Q564" s="16">
        <v>0.25</v>
      </c>
      <c r="R564" s="16"/>
      <c r="S564" s="16">
        <v>0.25412960609911101</v>
      </c>
      <c r="T564" s="16"/>
      <c r="U564" s="16">
        <v>0.237147595356551</v>
      </c>
      <c r="V564" s="16"/>
      <c r="W564" s="16">
        <v>0.24390243902438999</v>
      </c>
      <c r="X564" s="16"/>
      <c r="Y564" s="16">
        <v>0.26388888888888901</v>
      </c>
      <c r="Z564" s="16">
        <v>0.24621212121212099</v>
      </c>
      <c r="AA564" s="16">
        <v>0.16666666666666699</v>
      </c>
      <c r="AB564" s="16">
        <v>0.11111111111111099</v>
      </c>
      <c r="AC564" s="16"/>
      <c r="AD564" s="16">
        <v>0.20547945205479501</v>
      </c>
      <c r="AE564" s="16">
        <v>0.24444444444444399</v>
      </c>
      <c r="AF564" s="16">
        <v>0.33673469387755101</v>
      </c>
      <c r="AG564" s="16">
        <v>0.28888888888888897</v>
      </c>
      <c r="AH564" s="16">
        <v>0.22764227642276399</v>
      </c>
      <c r="AI564" s="16">
        <v>0.273809523809524</v>
      </c>
      <c r="AJ564" s="16">
        <v>0.184782608695652</v>
      </c>
      <c r="AK564" s="16"/>
      <c r="AL564" s="16">
        <v>0.22807017543859601</v>
      </c>
      <c r="AM564" s="16">
        <v>0.23622047244094499</v>
      </c>
      <c r="AN564" s="16">
        <v>0.239819004524887</v>
      </c>
      <c r="AO564" s="16">
        <v>0.24460431654676301</v>
      </c>
      <c r="AP564" s="16">
        <v>0.21052631578947401</v>
      </c>
      <c r="AQ564" s="16">
        <v>0.28000000000000003</v>
      </c>
      <c r="AR564" s="16">
        <v>0.5</v>
      </c>
      <c r="AS564" s="16">
        <v>0.133333333333333</v>
      </c>
      <c r="AT564" s="16">
        <v>0.36144578313253001</v>
      </c>
      <c r="AU564" s="16">
        <v>0.15384615384615399</v>
      </c>
      <c r="AV564" s="16">
        <v>0.24242424242424199</v>
      </c>
      <c r="AW564" s="16">
        <v>0.25581395348837199</v>
      </c>
    </row>
    <row r="565" spans="2:49" x14ac:dyDescent="0.35">
      <c r="B565" t="s">
        <v>461</v>
      </c>
      <c r="C565" s="16">
        <v>9.5940959409594101E-2</v>
      </c>
      <c r="D565" s="16">
        <v>8.5365853658536606E-2</v>
      </c>
      <c r="E565" s="16">
        <v>9.7014925373134303E-2</v>
      </c>
      <c r="F565" s="16">
        <v>7.5630252100840303E-2</v>
      </c>
      <c r="G565" s="16">
        <v>8.3333333333333301E-2</v>
      </c>
      <c r="H565" s="16">
        <v>0.115384615384615</v>
      </c>
      <c r="I565" s="16">
        <v>7.5757575757575801E-2</v>
      </c>
      <c r="J565" s="16">
        <v>8.1967213114754106E-2</v>
      </c>
      <c r="K565" s="16">
        <v>0.15384615384615399</v>
      </c>
      <c r="L565" s="16">
        <v>0.13750000000000001</v>
      </c>
      <c r="M565" s="16">
        <v>9.85915492957746E-2</v>
      </c>
      <c r="N565" s="16">
        <v>9.0909090909090898E-2</v>
      </c>
      <c r="O565" s="16">
        <v>6.25E-2</v>
      </c>
      <c r="P565" s="16"/>
      <c r="Q565" s="16">
        <v>9.8837209302325604E-2</v>
      </c>
      <c r="R565" s="16"/>
      <c r="S565" s="16">
        <v>9.6569250317662003E-2</v>
      </c>
      <c r="T565" s="16"/>
      <c r="U565" s="16">
        <v>9.6185737976782801E-2</v>
      </c>
      <c r="V565" s="16"/>
      <c r="W565" s="16">
        <v>0.105691056910569</v>
      </c>
      <c r="X565" s="16"/>
      <c r="Y565" s="16">
        <v>9.3253968253968297E-2</v>
      </c>
      <c r="Z565" s="16">
        <v>9.8484848484848495E-2</v>
      </c>
      <c r="AA565" s="16">
        <v>0.13888888888888901</v>
      </c>
      <c r="AB565" s="16">
        <v>0</v>
      </c>
      <c r="AC565" s="16"/>
      <c r="AD565" s="16">
        <v>0.123287671232877</v>
      </c>
      <c r="AE565" s="16">
        <v>8.8888888888888906E-2</v>
      </c>
      <c r="AF565" s="16">
        <v>0.102040816326531</v>
      </c>
      <c r="AG565" s="16">
        <v>0.116666666666667</v>
      </c>
      <c r="AH565" s="16">
        <v>6.50406504065041E-2</v>
      </c>
      <c r="AI565" s="16">
        <v>7.1428571428571397E-2</v>
      </c>
      <c r="AJ565" s="16">
        <v>7.6086956521739094E-2</v>
      </c>
      <c r="AK565" s="16"/>
      <c r="AL565" s="16">
        <v>8.7719298245614002E-2</v>
      </c>
      <c r="AM565" s="16">
        <v>8.6614173228346497E-2</v>
      </c>
      <c r="AN565" s="16">
        <v>0.11764705882352899</v>
      </c>
      <c r="AO565" s="16">
        <v>5.7553956834532398E-2</v>
      </c>
      <c r="AP565" s="16">
        <v>0.105263157894737</v>
      </c>
      <c r="AQ565" s="16">
        <v>0.06</v>
      </c>
      <c r="AR565" s="16">
        <v>0</v>
      </c>
      <c r="AS565" s="16">
        <v>0.2</v>
      </c>
      <c r="AT565" s="16">
        <v>0.120481927710843</v>
      </c>
      <c r="AU565" s="16">
        <v>0</v>
      </c>
      <c r="AV565" s="16">
        <v>0.15151515151515199</v>
      </c>
      <c r="AW565" s="16">
        <v>2.32558139534884E-2</v>
      </c>
    </row>
    <row r="566" spans="2:49" x14ac:dyDescent="0.35">
      <c r="B566" t="s">
        <v>462</v>
      </c>
      <c r="C566" s="16">
        <v>3.6900369003690001E-3</v>
      </c>
      <c r="D566" s="16">
        <v>1.21951219512195E-2</v>
      </c>
      <c r="E566" s="16">
        <v>0</v>
      </c>
      <c r="F566" s="16">
        <v>0</v>
      </c>
      <c r="G566" s="16">
        <v>0</v>
      </c>
      <c r="H566" s="16">
        <v>0</v>
      </c>
      <c r="I566" s="16">
        <v>0</v>
      </c>
      <c r="J566" s="16">
        <v>1.63934426229508E-2</v>
      </c>
      <c r="K566" s="16">
        <v>0</v>
      </c>
      <c r="L566" s="16">
        <v>0</v>
      </c>
      <c r="M566" s="16">
        <v>1.4084507042253501E-2</v>
      </c>
      <c r="N566" s="16">
        <v>0</v>
      </c>
      <c r="O566" s="16">
        <v>0</v>
      </c>
      <c r="P566" s="16"/>
      <c r="Q566" s="16">
        <v>4.3604651162790697E-3</v>
      </c>
      <c r="R566" s="16"/>
      <c r="S566" s="16">
        <v>3.8119440914866601E-3</v>
      </c>
      <c r="T566" s="16"/>
      <c r="U566" s="16">
        <v>4.97512437810945E-3</v>
      </c>
      <c r="V566" s="16"/>
      <c r="W566" s="16">
        <v>0</v>
      </c>
      <c r="X566" s="16"/>
      <c r="Y566" s="16">
        <v>3.9682539682539698E-3</v>
      </c>
      <c r="Z566" s="16">
        <v>3.7878787878787902E-3</v>
      </c>
      <c r="AA566" s="16">
        <v>0</v>
      </c>
      <c r="AB566" s="16">
        <v>0</v>
      </c>
      <c r="AC566" s="16"/>
      <c r="AD566" s="16">
        <v>0</v>
      </c>
      <c r="AE566" s="16">
        <v>0</v>
      </c>
      <c r="AF566" s="16">
        <v>0</v>
      </c>
      <c r="AG566" s="16">
        <v>1.1111111111111099E-2</v>
      </c>
      <c r="AH566" s="16">
        <v>0</v>
      </c>
      <c r="AI566" s="16">
        <v>0</v>
      </c>
      <c r="AJ566" s="16">
        <v>1.0869565217391301E-2</v>
      </c>
      <c r="AK566" s="16"/>
      <c r="AL566" s="16">
        <v>1.7543859649122799E-2</v>
      </c>
      <c r="AM566" s="16">
        <v>0</v>
      </c>
      <c r="AN566" s="16">
        <v>0</v>
      </c>
      <c r="AO566" s="16">
        <v>1.4388489208633099E-2</v>
      </c>
      <c r="AP566" s="16">
        <v>0</v>
      </c>
      <c r="AQ566" s="16">
        <v>0</v>
      </c>
      <c r="AR566" s="16">
        <v>0</v>
      </c>
      <c r="AS566" s="16">
        <v>0</v>
      </c>
      <c r="AT566" s="16">
        <v>0</v>
      </c>
      <c r="AU566" s="16">
        <v>0</v>
      </c>
      <c r="AV566" s="16">
        <v>0</v>
      </c>
      <c r="AW566" s="16">
        <v>0</v>
      </c>
    </row>
    <row r="567" spans="2:49" x14ac:dyDescent="0.35">
      <c r="B567" t="s">
        <v>463</v>
      </c>
      <c r="C567" s="16">
        <v>-1.47601476014759E-2</v>
      </c>
      <c r="D567" s="16">
        <v>-4.8780487804878002E-2</v>
      </c>
      <c r="E567" s="16">
        <v>9.7014925373134303E-2</v>
      </c>
      <c r="F567" s="16">
        <v>-7.5630252100840303E-2</v>
      </c>
      <c r="G567" s="16">
        <v>6.6666666666666693E-2</v>
      </c>
      <c r="H567" s="16">
        <v>-3.8461538461538498E-2</v>
      </c>
      <c r="I567" s="16">
        <v>-0.18181818181818199</v>
      </c>
      <c r="J567" s="16">
        <v>-6.5573770491803393E-2</v>
      </c>
      <c r="K567" s="16">
        <v>5.5511151231257802E-17</v>
      </c>
      <c r="L567" s="16">
        <v>1.2500000000000001E-2</v>
      </c>
      <c r="M567" s="16">
        <v>4.22535211267605E-2</v>
      </c>
      <c r="N567" s="16">
        <v>-0.18181818181818199</v>
      </c>
      <c r="O567" s="16">
        <v>0.25</v>
      </c>
      <c r="P567" s="16"/>
      <c r="Q567" s="16">
        <v>-1.4534883720930199E-2</v>
      </c>
      <c r="R567" s="16"/>
      <c r="S567" s="16">
        <v>-1.5247776365946699E-2</v>
      </c>
      <c r="T567" s="16"/>
      <c r="U567" s="16">
        <v>-3.64842454394693E-2</v>
      </c>
      <c r="V567" s="16"/>
      <c r="W567" s="16">
        <v>-4.8780487804878002E-2</v>
      </c>
      <c r="X567" s="16"/>
      <c r="Y567" s="16">
        <v>-5.9523809523809304E-3</v>
      </c>
      <c r="Z567" s="16">
        <v>-1.51515151515151E-2</v>
      </c>
      <c r="AA567" s="16">
        <v>-2.77777777777777E-2</v>
      </c>
      <c r="AB567" s="16">
        <v>-0.44444444444444398</v>
      </c>
      <c r="AC567" s="16"/>
      <c r="AD567" s="16">
        <v>-6.8493150684931798E-3</v>
      </c>
      <c r="AE567" s="16">
        <v>-3.3333333333333402E-2</v>
      </c>
      <c r="AF567" s="16">
        <v>0.11224489795918401</v>
      </c>
      <c r="AG567" s="16">
        <v>5.5555555555555601E-2</v>
      </c>
      <c r="AH567" s="16">
        <v>-0.12195121951219499</v>
      </c>
      <c r="AI567" s="16">
        <v>-4.7619047619047603E-2</v>
      </c>
      <c r="AJ567" s="16">
        <v>-0.108695652173913</v>
      </c>
      <c r="AK567" s="16"/>
      <c r="AL567" s="16">
        <v>-3.5087719298245598E-2</v>
      </c>
      <c r="AM567" s="16">
        <v>-4.7244094488188997E-2</v>
      </c>
      <c r="AN567" s="16">
        <v>-3.1674208144796399E-2</v>
      </c>
      <c r="AO567" s="16">
        <v>-0.100719424460432</v>
      </c>
      <c r="AP567" s="16">
        <v>0.157894736842105</v>
      </c>
      <c r="AQ567" s="16">
        <v>5.5511151231257802E-17</v>
      </c>
      <c r="AR567" s="16">
        <v>0</v>
      </c>
      <c r="AS567" s="16">
        <v>-6.6666666666666693E-2</v>
      </c>
      <c r="AT567" s="16">
        <v>0.19277108433734899</v>
      </c>
      <c r="AU567" s="16">
        <v>-0.15384615384615399</v>
      </c>
      <c r="AV567" s="16">
        <v>0</v>
      </c>
      <c r="AW567" s="16">
        <v>-9.3023255813953501E-2</v>
      </c>
    </row>
    <row r="568" spans="2:49" x14ac:dyDescent="0.35">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row>
    <row r="569" spans="2:49" x14ac:dyDescent="0.35">
      <c r="B569" s="6" t="s">
        <v>481</v>
      </c>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row>
    <row r="570" spans="2:49" x14ac:dyDescent="0.35">
      <c r="B570" s="25" t="s">
        <v>65</v>
      </c>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row>
    <row r="571" spans="2:49" x14ac:dyDescent="0.35">
      <c r="B571" t="s">
        <v>457</v>
      </c>
      <c r="C571" s="16">
        <v>2.8290282902828999E-2</v>
      </c>
      <c r="D571" s="16">
        <v>1.21951219512195E-2</v>
      </c>
      <c r="E571" s="16">
        <v>3.7313432835820899E-2</v>
      </c>
      <c r="F571" s="16">
        <v>3.3613445378151301E-2</v>
      </c>
      <c r="G571" s="16">
        <v>3.3333333333333298E-2</v>
      </c>
      <c r="H571" s="16">
        <v>1.9230769230769201E-2</v>
      </c>
      <c r="I571" s="16">
        <v>0</v>
      </c>
      <c r="J571" s="16">
        <v>4.91803278688525E-2</v>
      </c>
      <c r="K571" s="16">
        <v>2.5641025641025599E-2</v>
      </c>
      <c r="L571" s="16">
        <v>0</v>
      </c>
      <c r="M571" s="16">
        <v>5.63380281690141E-2</v>
      </c>
      <c r="N571" s="16">
        <v>3.03030303030303E-2</v>
      </c>
      <c r="O571" s="16">
        <v>6.25E-2</v>
      </c>
      <c r="P571" s="16"/>
      <c r="Q571" s="16">
        <v>2.9069767441860499E-2</v>
      </c>
      <c r="R571" s="16"/>
      <c r="S571" s="16">
        <v>2.7954256670902199E-2</v>
      </c>
      <c r="T571" s="16"/>
      <c r="U571" s="16">
        <v>2.9850746268656699E-2</v>
      </c>
      <c r="V571" s="16"/>
      <c r="W571" s="16">
        <v>1.6260162601626001E-2</v>
      </c>
      <c r="X571" s="16"/>
      <c r="Y571" s="16">
        <v>2.5793650793650799E-2</v>
      </c>
      <c r="Z571" s="16">
        <v>3.4090909090909102E-2</v>
      </c>
      <c r="AA571" s="16">
        <v>2.7777777777777801E-2</v>
      </c>
      <c r="AB571" s="16">
        <v>0</v>
      </c>
      <c r="AC571" s="16"/>
      <c r="AD571" s="16">
        <v>1.3698630136986301E-2</v>
      </c>
      <c r="AE571" s="16">
        <v>2.2222222222222199E-2</v>
      </c>
      <c r="AF571" s="16">
        <v>1.02040816326531E-2</v>
      </c>
      <c r="AG571" s="16">
        <v>5.5555555555555601E-2</v>
      </c>
      <c r="AH571" s="16">
        <v>1.6260162601626001E-2</v>
      </c>
      <c r="AI571" s="16">
        <v>2.3809523809523801E-2</v>
      </c>
      <c r="AJ571" s="16">
        <v>4.3478260869565202E-2</v>
      </c>
      <c r="AK571" s="16"/>
      <c r="AL571" s="16">
        <v>3.5087719298245598E-2</v>
      </c>
      <c r="AM571" s="16">
        <v>3.1496062992125998E-2</v>
      </c>
      <c r="AN571" s="16">
        <v>4.0723981900452497E-2</v>
      </c>
      <c r="AO571" s="16">
        <v>2.15827338129496E-2</v>
      </c>
      <c r="AP571" s="16">
        <v>0</v>
      </c>
      <c r="AQ571" s="16">
        <v>0.04</v>
      </c>
      <c r="AR571" s="16">
        <v>0</v>
      </c>
      <c r="AS571" s="16">
        <v>0</v>
      </c>
      <c r="AT571" s="16">
        <v>1.20481927710843E-2</v>
      </c>
      <c r="AU571" s="16">
        <v>0</v>
      </c>
      <c r="AV571" s="16">
        <v>0</v>
      </c>
      <c r="AW571" s="16">
        <v>4.6511627906976702E-2</v>
      </c>
    </row>
    <row r="572" spans="2:49" x14ac:dyDescent="0.35">
      <c r="B572" t="s">
        <v>458</v>
      </c>
      <c r="C572" s="16">
        <v>9.4710947109471103E-2</v>
      </c>
      <c r="D572" s="16">
        <v>6.0975609756097601E-2</v>
      </c>
      <c r="E572" s="16">
        <v>8.9552238805970102E-2</v>
      </c>
      <c r="F572" s="16">
        <v>0.109243697478992</v>
      </c>
      <c r="G572" s="16">
        <v>0.1</v>
      </c>
      <c r="H572" s="16">
        <v>0.115384615384615</v>
      </c>
      <c r="I572" s="16">
        <v>0.10606060606060599</v>
      </c>
      <c r="J572" s="16">
        <v>6.5573770491803296E-2</v>
      </c>
      <c r="K572" s="16">
        <v>0.102564102564103</v>
      </c>
      <c r="L572" s="16">
        <v>0.13750000000000001</v>
      </c>
      <c r="M572" s="16">
        <v>8.4507042253521097E-2</v>
      </c>
      <c r="N572" s="16">
        <v>3.03030303030303E-2</v>
      </c>
      <c r="O572" s="16">
        <v>0.125</v>
      </c>
      <c r="P572" s="16"/>
      <c r="Q572" s="16">
        <v>9.7383720930232606E-2</v>
      </c>
      <c r="R572" s="16"/>
      <c r="S572" s="16">
        <v>9.5298602287166495E-2</v>
      </c>
      <c r="T572" s="16"/>
      <c r="U572" s="16">
        <v>0.10116086235489199</v>
      </c>
      <c r="V572" s="16"/>
      <c r="W572" s="16">
        <v>5.6910569105691103E-2</v>
      </c>
      <c r="X572" s="16"/>
      <c r="Y572" s="16">
        <v>0.109126984126984</v>
      </c>
      <c r="Z572" s="16">
        <v>7.1969696969697003E-2</v>
      </c>
      <c r="AA572" s="16">
        <v>5.5555555555555601E-2</v>
      </c>
      <c r="AB572" s="16">
        <v>0.11111111111111099</v>
      </c>
      <c r="AC572" s="16"/>
      <c r="AD572" s="16">
        <v>0.102739726027397</v>
      </c>
      <c r="AE572" s="16">
        <v>0.11111111111111099</v>
      </c>
      <c r="AF572" s="16">
        <v>0.14285714285714299</v>
      </c>
      <c r="AG572" s="16">
        <v>8.8888888888888906E-2</v>
      </c>
      <c r="AH572" s="16">
        <v>7.3170731707317097E-2</v>
      </c>
      <c r="AI572" s="16">
        <v>8.3333333333333301E-2</v>
      </c>
      <c r="AJ572" s="16">
        <v>6.5217391304347797E-2</v>
      </c>
      <c r="AK572" s="16"/>
      <c r="AL572" s="16">
        <v>0.105263157894737</v>
      </c>
      <c r="AM572" s="16">
        <v>5.5118110236220499E-2</v>
      </c>
      <c r="AN572" s="16">
        <v>0.131221719457014</v>
      </c>
      <c r="AO572" s="16">
        <v>0.115107913669065</v>
      </c>
      <c r="AP572" s="16">
        <v>0</v>
      </c>
      <c r="AQ572" s="16">
        <v>0.06</v>
      </c>
      <c r="AR572" s="16">
        <v>0</v>
      </c>
      <c r="AS572" s="16">
        <v>0</v>
      </c>
      <c r="AT572" s="16">
        <v>6.02409638554217E-2</v>
      </c>
      <c r="AU572" s="16">
        <v>0.230769230769231</v>
      </c>
      <c r="AV572" s="16">
        <v>9.0909090909090898E-2</v>
      </c>
      <c r="AW572" s="16">
        <v>9.3023255813953501E-2</v>
      </c>
    </row>
    <row r="573" spans="2:49" x14ac:dyDescent="0.35">
      <c r="B573" t="s">
        <v>459</v>
      </c>
      <c r="C573" s="16">
        <v>0.194341943419434</v>
      </c>
      <c r="D573" s="16">
        <v>0.15853658536585399</v>
      </c>
      <c r="E573" s="16">
        <v>0.14179104477611901</v>
      </c>
      <c r="F573" s="16">
        <v>0.22689075630252101</v>
      </c>
      <c r="G573" s="16">
        <v>0.18333333333333299</v>
      </c>
      <c r="H573" s="16">
        <v>0.28846153846153799</v>
      </c>
      <c r="I573" s="16">
        <v>0.27272727272727298</v>
      </c>
      <c r="J573" s="16">
        <v>0.22950819672131101</v>
      </c>
      <c r="K573" s="16">
        <v>0.15384615384615399</v>
      </c>
      <c r="L573" s="16">
        <v>0.16250000000000001</v>
      </c>
      <c r="M573" s="16">
        <v>0.154929577464789</v>
      </c>
      <c r="N573" s="16">
        <v>0.27272727272727298</v>
      </c>
      <c r="O573" s="16">
        <v>0.125</v>
      </c>
      <c r="P573" s="16"/>
      <c r="Q573" s="16">
        <v>0.19912790697674401</v>
      </c>
      <c r="R573" s="16"/>
      <c r="S573" s="16">
        <v>0.191867852604828</v>
      </c>
      <c r="T573" s="16"/>
      <c r="U573" s="16">
        <v>0.205638474295191</v>
      </c>
      <c r="V573" s="16"/>
      <c r="W573" s="16">
        <v>0.18699186991869901</v>
      </c>
      <c r="X573" s="16"/>
      <c r="Y573" s="16">
        <v>0.206349206349206</v>
      </c>
      <c r="Z573" s="16">
        <v>0.170454545454545</v>
      </c>
      <c r="AA573" s="16">
        <v>0.194444444444444</v>
      </c>
      <c r="AB573" s="16">
        <v>0.22222222222222199</v>
      </c>
      <c r="AC573" s="16"/>
      <c r="AD573" s="16">
        <v>0.23972602739726001</v>
      </c>
      <c r="AE573" s="16">
        <v>0.16666666666666699</v>
      </c>
      <c r="AF573" s="16">
        <v>0.26530612244898</v>
      </c>
      <c r="AG573" s="16">
        <v>0.155555555555556</v>
      </c>
      <c r="AH573" s="16">
        <v>0.203252032520325</v>
      </c>
      <c r="AI573" s="16">
        <v>0.13095238095238099</v>
      </c>
      <c r="AJ573" s="16">
        <v>0.19565217391304299</v>
      </c>
      <c r="AK573" s="16"/>
      <c r="AL573" s="16">
        <v>0.24561403508771901</v>
      </c>
      <c r="AM573" s="16">
        <v>0.18897637795275599</v>
      </c>
      <c r="AN573" s="16">
        <v>0.19909502262443399</v>
      </c>
      <c r="AO573" s="16">
        <v>0.22302158273381301</v>
      </c>
      <c r="AP573" s="16">
        <v>0.26315789473684198</v>
      </c>
      <c r="AQ573" s="16">
        <v>0.2</v>
      </c>
      <c r="AR573" s="16">
        <v>0</v>
      </c>
      <c r="AS573" s="16">
        <v>0.133333333333333</v>
      </c>
      <c r="AT573" s="16">
        <v>0.132530120481928</v>
      </c>
      <c r="AU573" s="16">
        <v>7.69230769230769E-2</v>
      </c>
      <c r="AV573" s="16">
        <v>9.0909090909090898E-2</v>
      </c>
      <c r="AW573" s="16">
        <v>0.25581395348837199</v>
      </c>
    </row>
    <row r="574" spans="2:49" x14ac:dyDescent="0.35">
      <c r="B574" t="s">
        <v>460</v>
      </c>
      <c r="C574" s="16">
        <v>0.39975399753997498</v>
      </c>
      <c r="D574" s="16">
        <v>0.41463414634146301</v>
      </c>
      <c r="E574" s="16">
        <v>0.39552238805970102</v>
      </c>
      <c r="F574" s="16">
        <v>0.38655462184874001</v>
      </c>
      <c r="G574" s="16">
        <v>0.51666666666666705</v>
      </c>
      <c r="H574" s="16">
        <v>0.38461538461538503</v>
      </c>
      <c r="I574" s="16">
        <v>0.33333333333333298</v>
      </c>
      <c r="J574" s="16">
        <v>0.36065573770491799</v>
      </c>
      <c r="K574" s="16">
        <v>0.43589743589743601</v>
      </c>
      <c r="L574" s="16">
        <v>0.46250000000000002</v>
      </c>
      <c r="M574" s="16">
        <v>0.36619718309859201</v>
      </c>
      <c r="N574" s="16">
        <v>0.42424242424242398</v>
      </c>
      <c r="O574" s="16">
        <v>0.1875</v>
      </c>
      <c r="P574" s="16"/>
      <c r="Q574" s="16">
        <v>0.40116279069767402</v>
      </c>
      <c r="R574" s="16"/>
      <c r="S574" s="16">
        <v>0.40406607369758601</v>
      </c>
      <c r="T574" s="16"/>
      <c r="U574" s="16">
        <v>0.40132669983416303</v>
      </c>
      <c r="V574" s="16"/>
      <c r="W574" s="16">
        <v>0.41463414634146301</v>
      </c>
      <c r="X574" s="16"/>
      <c r="Y574" s="16">
        <v>0.41269841269841301</v>
      </c>
      <c r="Z574" s="16">
        <v>0.39772727272727298</v>
      </c>
      <c r="AA574" s="16">
        <v>0.27777777777777801</v>
      </c>
      <c r="AB574" s="16">
        <v>0.22222222222222199</v>
      </c>
      <c r="AC574" s="16"/>
      <c r="AD574" s="16">
        <v>0.39041095890410998</v>
      </c>
      <c r="AE574" s="16">
        <v>0.41111111111111098</v>
      </c>
      <c r="AF574" s="16">
        <v>0.44897959183673503</v>
      </c>
      <c r="AG574" s="16">
        <v>0.47777777777777802</v>
      </c>
      <c r="AH574" s="16">
        <v>0.34959349593495898</v>
      </c>
      <c r="AI574" s="16">
        <v>0.40476190476190499</v>
      </c>
      <c r="AJ574" s="16">
        <v>0.26086956521739102</v>
      </c>
      <c r="AK574" s="16"/>
      <c r="AL574" s="16">
        <v>0.35087719298245601</v>
      </c>
      <c r="AM574" s="16">
        <v>0.43307086614173201</v>
      </c>
      <c r="AN574" s="16">
        <v>0.32126696832579199</v>
      </c>
      <c r="AO574" s="16">
        <v>0.42446043165467601</v>
      </c>
      <c r="AP574" s="16">
        <v>0.36842105263157898</v>
      </c>
      <c r="AQ574" s="16">
        <v>0.52</v>
      </c>
      <c r="AR574" s="16">
        <v>1</v>
      </c>
      <c r="AS574" s="16">
        <v>0.6</v>
      </c>
      <c r="AT574" s="16">
        <v>0.44578313253011997</v>
      </c>
      <c r="AU574" s="16">
        <v>0.38461538461538503</v>
      </c>
      <c r="AV574" s="16">
        <v>0.42424242424242398</v>
      </c>
      <c r="AW574" s="16">
        <v>0.34883720930232598</v>
      </c>
    </row>
    <row r="575" spans="2:49" x14ac:dyDescent="0.35">
      <c r="B575" t="s">
        <v>461</v>
      </c>
      <c r="C575" s="16">
        <v>0.27798277982779801</v>
      </c>
      <c r="D575" s="16">
        <v>0.34146341463414598</v>
      </c>
      <c r="E575" s="16">
        <v>0.33582089552238797</v>
      </c>
      <c r="F575" s="16">
        <v>0.23529411764705899</v>
      </c>
      <c r="G575" s="16">
        <v>0.16666666666666699</v>
      </c>
      <c r="H575" s="16">
        <v>0.19230769230769201</v>
      </c>
      <c r="I575" s="16">
        <v>0.28787878787878801</v>
      </c>
      <c r="J575" s="16">
        <v>0.27868852459016402</v>
      </c>
      <c r="K575" s="16">
        <v>0.256410256410256</v>
      </c>
      <c r="L575" s="16">
        <v>0.23749999999999999</v>
      </c>
      <c r="M575" s="16">
        <v>0.338028169014085</v>
      </c>
      <c r="N575" s="16">
        <v>0.24242424242424199</v>
      </c>
      <c r="O575" s="16">
        <v>0.5</v>
      </c>
      <c r="P575" s="16"/>
      <c r="Q575" s="16">
        <v>0.268895348837209</v>
      </c>
      <c r="R575" s="16"/>
      <c r="S575" s="16">
        <v>0.275730622617535</v>
      </c>
      <c r="T575" s="16"/>
      <c r="U575" s="16">
        <v>0.257048092868988</v>
      </c>
      <c r="V575" s="16"/>
      <c r="W575" s="16">
        <v>0.32520325203251998</v>
      </c>
      <c r="X575" s="16"/>
      <c r="Y575" s="16">
        <v>0.240079365079365</v>
      </c>
      <c r="Z575" s="16">
        <v>0.32196969696969702</v>
      </c>
      <c r="AA575" s="16">
        <v>0.44444444444444398</v>
      </c>
      <c r="AB575" s="16">
        <v>0.44444444444444398</v>
      </c>
      <c r="AC575" s="16"/>
      <c r="AD575" s="16">
        <v>0.23972602739726001</v>
      </c>
      <c r="AE575" s="16">
        <v>0.28888888888888897</v>
      </c>
      <c r="AF575" s="16">
        <v>0.13265306122449</v>
      </c>
      <c r="AG575" s="16">
        <v>0.21666666666666701</v>
      </c>
      <c r="AH575" s="16">
        <v>0.35772357723577197</v>
      </c>
      <c r="AI575" s="16">
        <v>0.35714285714285698</v>
      </c>
      <c r="AJ575" s="16">
        <v>0.42391304347826098</v>
      </c>
      <c r="AK575" s="16"/>
      <c r="AL575" s="16">
        <v>0.24561403508771901</v>
      </c>
      <c r="AM575" s="16">
        <v>0.291338582677165</v>
      </c>
      <c r="AN575" s="16">
        <v>0.30769230769230799</v>
      </c>
      <c r="AO575" s="16">
        <v>0.20863309352518</v>
      </c>
      <c r="AP575" s="16">
        <v>0.36842105263157898</v>
      </c>
      <c r="AQ575" s="16">
        <v>0.18</v>
      </c>
      <c r="AR575" s="16">
        <v>0</v>
      </c>
      <c r="AS575" s="16">
        <v>0.266666666666667</v>
      </c>
      <c r="AT575" s="16">
        <v>0.34939759036144602</v>
      </c>
      <c r="AU575" s="16">
        <v>0.30769230769230799</v>
      </c>
      <c r="AV575" s="16">
        <v>0.39393939393939398</v>
      </c>
      <c r="AW575" s="16">
        <v>0.232558139534884</v>
      </c>
    </row>
    <row r="576" spans="2:49" x14ac:dyDescent="0.35">
      <c r="B576" t="s">
        <v>462</v>
      </c>
      <c r="C576" s="16">
        <v>4.9200492004920103E-3</v>
      </c>
      <c r="D576" s="16">
        <v>1.21951219512195E-2</v>
      </c>
      <c r="E576" s="16">
        <v>0</v>
      </c>
      <c r="F576" s="16">
        <v>8.4033613445378096E-3</v>
      </c>
      <c r="G576" s="16">
        <v>0</v>
      </c>
      <c r="H576" s="16">
        <v>0</v>
      </c>
      <c r="I576" s="16">
        <v>0</v>
      </c>
      <c r="J576" s="16">
        <v>1.63934426229508E-2</v>
      </c>
      <c r="K576" s="16">
        <v>2.5641025641025599E-2</v>
      </c>
      <c r="L576" s="16">
        <v>0</v>
      </c>
      <c r="M576" s="16">
        <v>0</v>
      </c>
      <c r="N576" s="16">
        <v>0</v>
      </c>
      <c r="O576" s="16">
        <v>0</v>
      </c>
      <c r="P576" s="16"/>
      <c r="Q576" s="16">
        <v>4.3604651162790697E-3</v>
      </c>
      <c r="R576" s="16"/>
      <c r="S576" s="16">
        <v>5.0825921219822103E-3</v>
      </c>
      <c r="T576" s="16"/>
      <c r="U576" s="16">
        <v>4.97512437810945E-3</v>
      </c>
      <c r="V576" s="16"/>
      <c r="W576" s="16">
        <v>0</v>
      </c>
      <c r="X576" s="16"/>
      <c r="Y576" s="16">
        <v>5.9523809523809503E-3</v>
      </c>
      <c r="Z576" s="16">
        <v>3.7878787878787902E-3</v>
      </c>
      <c r="AA576" s="16">
        <v>0</v>
      </c>
      <c r="AB576" s="16">
        <v>0</v>
      </c>
      <c r="AC576" s="16"/>
      <c r="AD576" s="16">
        <v>1.3698630136986301E-2</v>
      </c>
      <c r="AE576" s="16">
        <v>0</v>
      </c>
      <c r="AF576" s="16">
        <v>0</v>
      </c>
      <c r="AG576" s="16">
        <v>5.5555555555555601E-3</v>
      </c>
      <c r="AH576" s="16">
        <v>0</v>
      </c>
      <c r="AI576" s="16">
        <v>0</v>
      </c>
      <c r="AJ576" s="16">
        <v>1.0869565217391301E-2</v>
      </c>
      <c r="AK576" s="16"/>
      <c r="AL576" s="16">
        <v>1.7543859649122799E-2</v>
      </c>
      <c r="AM576" s="16">
        <v>0</v>
      </c>
      <c r="AN576" s="16">
        <v>0</v>
      </c>
      <c r="AO576" s="16">
        <v>7.1942446043165497E-3</v>
      </c>
      <c r="AP576" s="16">
        <v>0</v>
      </c>
      <c r="AQ576" s="16">
        <v>0</v>
      </c>
      <c r="AR576" s="16">
        <v>0</v>
      </c>
      <c r="AS576" s="16">
        <v>0</v>
      </c>
      <c r="AT576" s="16">
        <v>0</v>
      </c>
      <c r="AU576" s="16">
        <v>0</v>
      </c>
      <c r="AV576" s="16">
        <v>0</v>
      </c>
      <c r="AW576" s="16">
        <v>2.32558139534884E-2</v>
      </c>
    </row>
    <row r="577" spans="2:49" x14ac:dyDescent="0.35">
      <c r="B577" t="s">
        <v>463</v>
      </c>
      <c r="C577" s="16">
        <v>0.55473554735547403</v>
      </c>
      <c r="D577" s="16">
        <v>0.68292682926829296</v>
      </c>
      <c r="E577" s="16">
        <v>0.60447761194029903</v>
      </c>
      <c r="F577" s="16">
        <v>0.47899159663865498</v>
      </c>
      <c r="G577" s="16">
        <v>0.55000000000000004</v>
      </c>
      <c r="H577" s="16">
        <v>0.44230769230769201</v>
      </c>
      <c r="I577" s="16">
        <v>0.51515151515151503</v>
      </c>
      <c r="J577" s="16">
        <v>0.52459016393442603</v>
      </c>
      <c r="K577" s="16">
        <v>0.56410256410256399</v>
      </c>
      <c r="L577" s="16">
        <v>0.5625</v>
      </c>
      <c r="M577" s="16">
        <v>0.56338028169014098</v>
      </c>
      <c r="N577" s="16">
        <v>0.60606060606060597</v>
      </c>
      <c r="O577" s="16">
        <v>0.5</v>
      </c>
      <c r="P577" s="16"/>
      <c r="Q577" s="16">
        <v>0.543604651162791</v>
      </c>
      <c r="R577" s="16"/>
      <c r="S577" s="16">
        <v>0.55654383735705204</v>
      </c>
      <c r="T577" s="16"/>
      <c r="U577" s="16">
        <v>0.52736318407960203</v>
      </c>
      <c r="V577" s="16"/>
      <c r="W577" s="16">
        <v>0.66666666666666696</v>
      </c>
      <c r="X577" s="16"/>
      <c r="Y577" s="16">
        <v>0.51785714285714302</v>
      </c>
      <c r="Z577" s="16">
        <v>0.61363636363636398</v>
      </c>
      <c r="AA577" s="16">
        <v>0.63888888888888895</v>
      </c>
      <c r="AB577" s="16">
        <v>0.55555555555555602</v>
      </c>
      <c r="AC577" s="16"/>
      <c r="AD577" s="16">
        <v>0.51369863013698602</v>
      </c>
      <c r="AE577" s="16">
        <v>0.56666666666666698</v>
      </c>
      <c r="AF577" s="16">
        <v>0.42857142857142899</v>
      </c>
      <c r="AG577" s="16">
        <v>0.55000000000000004</v>
      </c>
      <c r="AH577" s="16">
        <v>0.61788617886178898</v>
      </c>
      <c r="AI577" s="16">
        <v>0.65476190476190499</v>
      </c>
      <c r="AJ577" s="16">
        <v>0.57608695652173902</v>
      </c>
      <c r="AK577" s="16"/>
      <c r="AL577" s="16">
        <v>0.45614035087719301</v>
      </c>
      <c r="AM577" s="16">
        <v>0.63779527559055105</v>
      </c>
      <c r="AN577" s="16">
        <v>0.45701357466063303</v>
      </c>
      <c r="AO577" s="16">
        <v>0.49640287769784203</v>
      </c>
      <c r="AP577" s="16">
        <v>0.73684210526315796</v>
      </c>
      <c r="AQ577" s="16">
        <v>0.6</v>
      </c>
      <c r="AR577" s="16">
        <v>1</v>
      </c>
      <c r="AS577" s="16">
        <v>0.86666666666666703</v>
      </c>
      <c r="AT577" s="16">
        <v>0.72289156626506001</v>
      </c>
      <c r="AU577" s="16">
        <v>0.46153846153846201</v>
      </c>
      <c r="AV577" s="16">
        <v>0.72727272727272696</v>
      </c>
      <c r="AW577" s="16">
        <v>0.44186046511627902</v>
      </c>
    </row>
    <row r="578" spans="2:49" x14ac:dyDescent="0.35">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row>
    <row r="579" spans="2:49" x14ac:dyDescent="0.35">
      <c r="B579" s="6" t="s">
        <v>482</v>
      </c>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row>
    <row r="580" spans="2:49" x14ac:dyDescent="0.35">
      <c r="B580" s="25" t="s">
        <v>65</v>
      </c>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row>
    <row r="581" spans="2:49" x14ac:dyDescent="0.35">
      <c r="B581" t="s">
        <v>457</v>
      </c>
      <c r="C581" s="16">
        <v>4.7970479704797099E-2</v>
      </c>
      <c r="D581" s="16">
        <v>6.0975609756097601E-2</v>
      </c>
      <c r="E581" s="16">
        <v>5.22388059701493E-2</v>
      </c>
      <c r="F581" s="16">
        <v>3.3613445378151301E-2</v>
      </c>
      <c r="G581" s="16">
        <v>3.3333333333333298E-2</v>
      </c>
      <c r="H581" s="16">
        <v>3.8461538461538498E-2</v>
      </c>
      <c r="I581" s="16">
        <v>4.5454545454545497E-2</v>
      </c>
      <c r="J581" s="16">
        <v>9.8360655737704902E-2</v>
      </c>
      <c r="K581" s="16">
        <v>2.5641025641025599E-2</v>
      </c>
      <c r="L581" s="16">
        <v>3.7499999999999999E-2</v>
      </c>
      <c r="M581" s="16">
        <v>4.2253521126760597E-2</v>
      </c>
      <c r="N581" s="16">
        <v>3.03030303030303E-2</v>
      </c>
      <c r="O581" s="16">
        <v>0.125</v>
      </c>
      <c r="P581" s="16"/>
      <c r="Q581" s="16">
        <v>4.6511627906976702E-2</v>
      </c>
      <c r="R581" s="16"/>
      <c r="S581" s="16">
        <v>4.8284625158831002E-2</v>
      </c>
      <c r="T581" s="16"/>
      <c r="U581" s="16">
        <v>4.47761194029851E-2</v>
      </c>
      <c r="V581" s="16"/>
      <c r="W581" s="16">
        <v>4.8780487804878099E-2</v>
      </c>
      <c r="X581" s="16"/>
      <c r="Y581" s="16">
        <v>4.96031746031746E-2</v>
      </c>
      <c r="Z581" s="16">
        <v>5.3030303030302997E-2</v>
      </c>
      <c r="AA581" s="16">
        <v>0</v>
      </c>
      <c r="AB581" s="16">
        <v>0</v>
      </c>
      <c r="AC581" s="16"/>
      <c r="AD581" s="16">
        <v>2.7397260273972601E-2</v>
      </c>
      <c r="AE581" s="16">
        <v>4.4444444444444398E-2</v>
      </c>
      <c r="AF581" s="16">
        <v>7.1428571428571397E-2</v>
      </c>
      <c r="AG581" s="16">
        <v>0.05</v>
      </c>
      <c r="AH581" s="16">
        <v>6.50406504065041E-2</v>
      </c>
      <c r="AI581" s="16">
        <v>8.3333333333333301E-2</v>
      </c>
      <c r="AJ581" s="16">
        <v>0</v>
      </c>
      <c r="AK581" s="16"/>
      <c r="AL581" s="16">
        <v>5.2631578947368397E-2</v>
      </c>
      <c r="AM581" s="16">
        <v>4.7244094488188997E-2</v>
      </c>
      <c r="AN581" s="16">
        <v>5.8823529411764698E-2</v>
      </c>
      <c r="AO581" s="16">
        <v>2.15827338129496E-2</v>
      </c>
      <c r="AP581" s="16">
        <v>0.105263157894737</v>
      </c>
      <c r="AQ581" s="16">
        <v>0.02</v>
      </c>
      <c r="AR581" s="16">
        <v>0</v>
      </c>
      <c r="AS581" s="16">
        <v>0.133333333333333</v>
      </c>
      <c r="AT581" s="16">
        <v>6.02409638554217E-2</v>
      </c>
      <c r="AU581" s="16">
        <v>0.15384615384615399</v>
      </c>
      <c r="AV581" s="16">
        <v>3.03030303030303E-2</v>
      </c>
      <c r="AW581" s="16">
        <v>2.32558139534884E-2</v>
      </c>
    </row>
    <row r="582" spans="2:49" x14ac:dyDescent="0.35">
      <c r="B582" t="s">
        <v>458</v>
      </c>
      <c r="C582" s="16">
        <v>0.13407134071340701</v>
      </c>
      <c r="D582" s="16">
        <v>0.15853658536585399</v>
      </c>
      <c r="E582" s="16">
        <v>9.7014925373134303E-2</v>
      </c>
      <c r="F582" s="16">
        <v>0.151260504201681</v>
      </c>
      <c r="G582" s="16">
        <v>0.2</v>
      </c>
      <c r="H582" s="16">
        <v>9.6153846153846201E-2</v>
      </c>
      <c r="I582" s="16">
        <v>0.16666666666666699</v>
      </c>
      <c r="J582" s="16">
        <v>0.18032786885245899</v>
      </c>
      <c r="K582" s="16">
        <v>7.69230769230769E-2</v>
      </c>
      <c r="L582" s="16">
        <v>0.1</v>
      </c>
      <c r="M582" s="16">
        <v>0.12676056338028199</v>
      </c>
      <c r="N582" s="16">
        <v>0.15151515151515199</v>
      </c>
      <c r="O582" s="16">
        <v>6.25E-2</v>
      </c>
      <c r="P582" s="16"/>
      <c r="Q582" s="16">
        <v>0.14098837209302301</v>
      </c>
      <c r="R582" s="16"/>
      <c r="S582" s="16">
        <v>0.13722998729352001</v>
      </c>
      <c r="T582" s="16"/>
      <c r="U582" s="16">
        <v>0.14759535655058001</v>
      </c>
      <c r="V582" s="16"/>
      <c r="W582" s="16">
        <v>0.154471544715447</v>
      </c>
      <c r="X582" s="16"/>
      <c r="Y582" s="16">
        <v>0.134920634920635</v>
      </c>
      <c r="Z582" s="16">
        <v>0.140151515151515</v>
      </c>
      <c r="AA582" s="16">
        <v>0.11111111111111099</v>
      </c>
      <c r="AB582" s="16">
        <v>0</v>
      </c>
      <c r="AC582" s="16"/>
      <c r="AD582" s="16">
        <v>0.14383561643835599</v>
      </c>
      <c r="AE582" s="16">
        <v>0.155555555555556</v>
      </c>
      <c r="AF582" s="16">
        <v>0.122448979591837</v>
      </c>
      <c r="AG582" s="16">
        <v>0.12777777777777799</v>
      </c>
      <c r="AH582" s="16">
        <v>7.3170731707317097E-2</v>
      </c>
      <c r="AI582" s="16">
        <v>0.16666666666666699</v>
      </c>
      <c r="AJ582" s="16">
        <v>0.173913043478261</v>
      </c>
      <c r="AK582" s="16"/>
      <c r="AL582" s="16">
        <v>0.19298245614035101</v>
      </c>
      <c r="AM582" s="16">
        <v>0.133858267716535</v>
      </c>
      <c r="AN582" s="16">
        <v>0.108597285067873</v>
      </c>
      <c r="AO582" s="16">
        <v>0.14388489208633101</v>
      </c>
      <c r="AP582" s="16">
        <v>0.21052631578947401</v>
      </c>
      <c r="AQ582" s="16">
        <v>0.26</v>
      </c>
      <c r="AR582" s="16">
        <v>0</v>
      </c>
      <c r="AS582" s="16">
        <v>6.6666666666666693E-2</v>
      </c>
      <c r="AT582" s="16">
        <v>0.108433734939759</v>
      </c>
      <c r="AU582" s="16">
        <v>0</v>
      </c>
      <c r="AV582" s="16">
        <v>0.15151515151515199</v>
      </c>
      <c r="AW582" s="16">
        <v>9.3023255813953501E-2</v>
      </c>
    </row>
    <row r="583" spans="2:49" x14ac:dyDescent="0.35">
      <c r="B583" t="s">
        <v>459</v>
      </c>
      <c r="C583" s="16">
        <v>0.20418204182041799</v>
      </c>
      <c r="D583" s="16">
        <v>0.207317073170732</v>
      </c>
      <c r="E583" s="16">
        <v>0.21641791044776101</v>
      </c>
      <c r="F583" s="16">
        <v>0.21008403361344499</v>
      </c>
      <c r="G583" s="16">
        <v>0.21666666666666701</v>
      </c>
      <c r="H583" s="16">
        <v>0.269230769230769</v>
      </c>
      <c r="I583" s="16">
        <v>0.22727272727272699</v>
      </c>
      <c r="J583" s="16">
        <v>0.13114754098360701</v>
      </c>
      <c r="K583" s="16">
        <v>0.20512820512820501</v>
      </c>
      <c r="L583" s="16">
        <v>0.17499999999999999</v>
      </c>
      <c r="M583" s="16">
        <v>0.183098591549296</v>
      </c>
      <c r="N583" s="16">
        <v>0.21212121212121199</v>
      </c>
      <c r="O583" s="16">
        <v>0.1875</v>
      </c>
      <c r="P583" s="16"/>
      <c r="Q583" s="16">
        <v>0.19622093023255799</v>
      </c>
      <c r="R583" s="16"/>
      <c r="S583" s="16">
        <v>0.204574332909784</v>
      </c>
      <c r="T583" s="16"/>
      <c r="U583" s="16">
        <v>0.19900497512437801</v>
      </c>
      <c r="V583" s="16"/>
      <c r="W583" s="16">
        <v>0.33333333333333298</v>
      </c>
      <c r="X583" s="16"/>
      <c r="Y583" s="16">
        <v>0.18849206349206299</v>
      </c>
      <c r="Z583" s="16">
        <v>0.24621212121212099</v>
      </c>
      <c r="AA583" s="16">
        <v>0.11111111111111099</v>
      </c>
      <c r="AB583" s="16">
        <v>0.22222222222222199</v>
      </c>
      <c r="AC583" s="16"/>
      <c r="AD583" s="16">
        <v>0.219178082191781</v>
      </c>
      <c r="AE583" s="16">
        <v>0.16666666666666699</v>
      </c>
      <c r="AF583" s="16">
        <v>0.13265306122449</v>
      </c>
      <c r="AG583" s="16">
        <v>0.20555555555555599</v>
      </c>
      <c r="AH583" s="16">
        <v>0.25203252032520301</v>
      </c>
      <c r="AI583" s="16">
        <v>0.226190476190476</v>
      </c>
      <c r="AJ583" s="16">
        <v>0.20652173913043501</v>
      </c>
      <c r="AK583" s="16"/>
      <c r="AL583" s="16">
        <v>0.12280701754386</v>
      </c>
      <c r="AM583" s="16">
        <v>0.27559055118110198</v>
      </c>
      <c r="AN583" s="16">
        <v>0.194570135746606</v>
      </c>
      <c r="AO583" s="16">
        <v>0.16546762589928099</v>
      </c>
      <c r="AP583" s="16">
        <v>0.157894736842105</v>
      </c>
      <c r="AQ583" s="16">
        <v>0.16</v>
      </c>
      <c r="AR583" s="16">
        <v>0.5</v>
      </c>
      <c r="AS583" s="16">
        <v>0.266666666666667</v>
      </c>
      <c r="AT583" s="16">
        <v>0.20481927710843401</v>
      </c>
      <c r="AU583" s="16">
        <v>7.69230769230769E-2</v>
      </c>
      <c r="AV583" s="16">
        <v>0.33333333333333298</v>
      </c>
      <c r="AW583" s="16">
        <v>0.25581395348837199</v>
      </c>
    </row>
    <row r="584" spans="2:49" x14ac:dyDescent="0.35">
      <c r="B584" t="s">
        <v>460</v>
      </c>
      <c r="C584" s="16">
        <v>0.340713407134071</v>
      </c>
      <c r="D584" s="16">
        <v>0.37804878048780499</v>
      </c>
      <c r="E584" s="16">
        <v>0.29104477611940299</v>
      </c>
      <c r="F584" s="16">
        <v>0.378151260504202</v>
      </c>
      <c r="G584" s="16">
        <v>0.33333333333333298</v>
      </c>
      <c r="H584" s="16">
        <v>0.28846153846153799</v>
      </c>
      <c r="I584" s="16">
        <v>0.30303030303030298</v>
      </c>
      <c r="J584" s="16">
        <v>0.31147540983606598</v>
      </c>
      <c r="K584" s="16">
        <v>0.41025641025641002</v>
      </c>
      <c r="L584" s="16">
        <v>0.35</v>
      </c>
      <c r="M584" s="16">
        <v>0.338028169014085</v>
      </c>
      <c r="N584" s="16">
        <v>0.42424242424242398</v>
      </c>
      <c r="O584" s="16">
        <v>0.375</v>
      </c>
      <c r="P584" s="16"/>
      <c r="Q584" s="16">
        <v>0.34593023255813998</v>
      </c>
      <c r="R584" s="16"/>
      <c r="S584" s="16">
        <v>0.33926302414231302</v>
      </c>
      <c r="T584" s="16"/>
      <c r="U584" s="16">
        <v>0.34660033167495902</v>
      </c>
      <c r="V584" s="16"/>
      <c r="W584" s="16">
        <v>0.292682926829268</v>
      </c>
      <c r="X584" s="16"/>
      <c r="Y584" s="16">
        <v>0.34920634920634902</v>
      </c>
      <c r="Z584" s="16">
        <v>0.30681818181818199</v>
      </c>
      <c r="AA584" s="16">
        <v>0.5</v>
      </c>
      <c r="AB584" s="16">
        <v>0.22222222222222199</v>
      </c>
      <c r="AC584" s="16"/>
      <c r="AD584" s="16">
        <v>0.35616438356164398</v>
      </c>
      <c r="AE584" s="16">
        <v>0.344444444444444</v>
      </c>
      <c r="AF584" s="16">
        <v>0.397959183673469</v>
      </c>
      <c r="AG584" s="16">
        <v>0.33888888888888902</v>
      </c>
      <c r="AH584" s="16">
        <v>0.32520325203251998</v>
      </c>
      <c r="AI584" s="16">
        <v>0.273809523809524</v>
      </c>
      <c r="AJ584" s="16">
        <v>0.33695652173912999</v>
      </c>
      <c r="AK584" s="16"/>
      <c r="AL584" s="16">
        <v>0.38596491228070201</v>
      </c>
      <c r="AM584" s="16">
        <v>0.31496062992126</v>
      </c>
      <c r="AN584" s="16">
        <v>0.32126696832579199</v>
      </c>
      <c r="AO584" s="16">
        <v>0.41726618705036</v>
      </c>
      <c r="AP584" s="16">
        <v>0.26315789473684198</v>
      </c>
      <c r="AQ584" s="16">
        <v>0.34</v>
      </c>
      <c r="AR584" s="16">
        <v>0</v>
      </c>
      <c r="AS584" s="16">
        <v>0.266666666666667</v>
      </c>
      <c r="AT584" s="16">
        <v>0.33734939759036098</v>
      </c>
      <c r="AU584" s="16">
        <v>0.53846153846153799</v>
      </c>
      <c r="AV584" s="16">
        <v>0.24242424242424199</v>
      </c>
      <c r="AW584" s="16">
        <v>0.30232558139534899</v>
      </c>
    </row>
    <row r="585" spans="2:49" x14ac:dyDescent="0.35">
      <c r="B585" t="s">
        <v>461</v>
      </c>
      <c r="C585" s="16">
        <v>0.26691266912669098</v>
      </c>
      <c r="D585" s="16">
        <v>0.17073170731707299</v>
      </c>
      <c r="E585" s="16">
        <v>0.33582089552238797</v>
      </c>
      <c r="F585" s="16">
        <v>0.22689075630252101</v>
      </c>
      <c r="G585" s="16">
        <v>0.21666666666666701</v>
      </c>
      <c r="H585" s="16">
        <v>0.30769230769230799</v>
      </c>
      <c r="I585" s="16">
        <v>0.25757575757575801</v>
      </c>
      <c r="J585" s="16">
        <v>0.26229508196721302</v>
      </c>
      <c r="K585" s="16">
        <v>0.28205128205128199</v>
      </c>
      <c r="L585" s="16">
        <v>0.33750000000000002</v>
      </c>
      <c r="M585" s="16">
        <v>0.309859154929577</v>
      </c>
      <c r="N585" s="16">
        <v>0.18181818181818199</v>
      </c>
      <c r="O585" s="16">
        <v>0.1875</v>
      </c>
      <c r="P585" s="16"/>
      <c r="Q585" s="16">
        <v>0.26598837209302301</v>
      </c>
      <c r="R585" s="16"/>
      <c r="S585" s="16">
        <v>0.26556543837357</v>
      </c>
      <c r="T585" s="16"/>
      <c r="U585" s="16">
        <v>0.257048092868988</v>
      </c>
      <c r="V585" s="16"/>
      <c r="W585" s="16">
        <v>0.17073170731707299</v>
      </c>
      <c r="X585" s="16"/>
      <c r="Y585" s="16">
        <v>0.273809523809524</v>
      </c>
      <c r="Z585" s="16">
        <v>0.24242424242424199</v>
      </c>
      <c r="AA585" s="16">
        <v>0.27777777777777801</v>
      </c>
      <c r="AB585" s="16">
        <v>0.55555555555555602</v>
      </c>
      <c r="AC585" s="16"/>
      <c r="AD585" s="16">
        <v>0.25342465753424698</v>
      </c>
      <c r="AE585" s="16">
        <v>0.27777777777777801</v>
      </c>
      <c r="AF585" s="16">
        <v>0.27551020408163301</v>
      </c>
      <c r="AG585" s="16">
        <v>0.266666666666667</v>
      </c>
      <c r="AH585" s="16">
        <v>0.284552845528455</v>
      </c>
      <c r="AI585" s="16">
        <v>0.25</v>
      </c>
      <c r="AJ585" s="16">
        <v>0.26086956521739102</v>
      </c>
      <c r="AK585" s="16"/>
      <c r="AL585" s="16">
        <v>0.22807017543859601</v>
      </c>
      <c r="AM585" s="16">
        <v>0.220472440944882</v>
      </c>
      <c r="AN585" s="16">
        <v>0.31674208144796401</v>
      </c>
      <c r="AO585" s="16">
        <v>0.23741007194244601</v>
      </c>
      <c r="AP585" s="16">
        <v>0.26315789473684198</v>
      </c>
      <c r="AQ585" s="16">
        <v>0.22</v>
      </c>
      <c r="AR585" s="16">
        <v>0.5</v>
      </c>
      <c r="AS585" s="16">
        <v>0.266666666666667</v>
      </c>
      <c r="AT585" s="16">
        <v>0.28915662650602397</v>
      </c>
      <c r="AU585" s="16">
        <v>0.230769230769231</v>
      </c>
      <c r="AV585" s="16">
        <v>0.24242424242424199</v>
      </c>
      <c r="AW585" s="16">
        <v>0.30232558139534899</v>
      </c>
    </row>
    <row r="586" spans="2:49" x14ac:dyDescent="0.35">
      <c r="B586" t="s">
        <v>462</v>
      </c>
      <c r="C586" s="16">
        <v>6.1500615006150096E-3</v>
      </c>
      <c r="D586" s="16">
        <v>2.4390243902439001E-2</v>
      </c>
      <c r="E586" s="16">
        <v>7.4626865671641798E-3</v>
      </c>
      <c r="F586" s="16">
        <v>0</v>
      </c>
      <c r="G586" s="16">
        <v>0</v>
      </c>
      <c r="H586" s="16">
        <v>0</v>
      </c>
      <c r="I586" s="16">
        <v>0</v>
      </c>
      <c r="J586" s="16">
        <v>1.63934426229508E-2</v>
      </c>
      <c r="K586" s="16">
        <v>0</v>
      </c>
      <c r="L586" s="16">
        <v>0</v>
      </c>
      <c r="M586" s="16">
        <v>0</v>
      </c>
      <c r="N586" s="16">
        <v>0</v>
      </c>
      <c r="O586" s="16">
        <v>6.25E-2</v>
      </c>
      <c r="P586" s="16"/>
      <c r="Q586" s="16">
        <v>4.3604651162790697E-3</v>
      </c>
      <c r="R586" s="16"/>
      <c r="S586" s="16">
        <v>5.0825921219822103E-3</v>
      </c>
      <c r="T586" s="16"/>
      <c r="U586" s="16">
        <v>4.97512437810945E-3</v>
      </c>
      <c r="V586" s="16"/>
      <c r="W586" s="16">
        <v>0</v>
      </c>
      <c r="X586" s="16"/>
      <c r="Y586" s="16">
        <v>3.9682539682539698E-3</v>
      </c>
      <c r="Z586" s="16">
        <v>1.13636363636364E-2</v>
      </c>
      <c r="AA586" s="16">
        <v>0</v>
      </c>
      <c r="AB586" s="16">
        <v>0</v>
      </c>
      <c r="AC586" s="16"/>
      <c r="AD586" s="16">
        <v>0</v>
      </c>
      <c r="AE586" s="16">
        <v>1.1111111111111099E-2</v>
      </c>
      <c r="AF586" s="16">
        <v>0</v>
      </c>
      <c r="AG586" s="16">
        <v>1.1111111111111099E-2</v>
      </c>
      <c r="AH586" s="16">
        <v>0</v>
      </c>
      <c r="AI586" s="16">
        <v>0</v>
      </c>
      <c r="AJ586" s="16">
        <v>2.1739130434782601E-2</v>
      </c>
      <c r="AK586" s="16"/>
      <c r="AL586" s="16">
        <v>1.7543859649122799E-2</v>
      </c>
      <c r="AM586" s="16">
        <v>7.8740157480314994E-3</v>
      </c>
      <c r="AN586" s="16">
        <v>0</v>
      </c>
      <c r="AO586" s="16">
        <v>1.4388489208633099E-2</v>
      </c>
      <c r="AP586" s="16">
        <v>0</v>
      </c>
      <c r="AQ586" s="16">
        <v>0</v>
      </c>
      <c r="AR586" s="16">
        <v>0</v>
      </c>
      <c r="AS586" s="16">
        <v>0</v>
      </c>
      <c r="AT586" s="16">
        <v>0</v>
      </c>
      <c r="AU586" s="16">
        <v>0</v>
      </c>
      <c r="AV586" s="16">
        <v>0</v>
      </c>
      <c r="AW586" s="16">
        <v>2.32558139534884E-2</v>
      </c>
    </row>
    <row r="587" spans="2:49" x14ac:dyDescent="0.35">
      <c r="B587" t="s">
        <v>463</v>
      </c>
      <c r="C587" s="16">
        <v>0.42558425584255799</v>
      </c>
      <c r="D587" s="16">
        <v>0.32926829268292701</v>
      </c>
      <c r="E587" s="16">
        <v>0.47761194029850801</v>
      </c>
      <c r="F587" s="16">
        <v>0.42016806722689098</v>
      </c>
      <c r="G587" s="16">
        <v>0.31666666666666698</v>
      </c>
      <c r="H587" s="16">
        <v>0.46153846153846201</v>
      </c>
      <c r="I587" s="16">
        <v>0.34848484848484801</v>
      </c>
      <c r="J587" s="16">
        <v>0.29508196721311503</v>
      </c>
      <c r="K587" s="16">
        <v>0.58974358974358998</v>
      </c>
      <c r="L587" s="16">
        <v>0.55000000000000004</v>
      </c>
      <c r="M587" s="16">
        <v>0.47887323943662002</v>
      </c>
      <c r="N587" s="16">
        <v>0.42424242424242398</v>
      </c>
      <c r="O587" s="16">
        <v>0.375</v>
      </c>
      <c r="P587" s="16"/>
      <c r="Q587" s="16">
        <v>0.42441860465116299</v>
      </c>
      <c r="R587" s="16"/>
      <c r="S587" s="16">
        <v>0.419313850063532</v>
      </c>
      <c r="T587" s="16"/>
      <c r="U587" s="16">
        <v>0.411276948590381</v>
      </c>
      <c r="V587" s="16"/>
      <c r="W587" s="16">
        <v>0.26016260162601601</v>
      </c>
      <c r="X587" s="16"/>
      <c r="Y587" s="16">
        <v>0.43849206349206299</v>
      </c>
      <c r="Z587" s="16">
        <v>0.35606060606060602</v>
      </c>
      <c r="AA587" s="16">
        <v>0.66666666666666696</v>
      </c>
      <c r="AB587" s="16">
        <v>0.77777777777777801</v>
      </c>
      <c r="AC587" s="16"/>
      <c r="AD587" s="16">
        <v>0.43835616438356201</v>
      </c>
      <c r="AE587" s="16">
        <v>0.422222222222222</v>
      </c>
      <c r="AF587" s="16">
        <v>0.47959183673469402</v>
      </c>
      <c r="AG587" s="16">
        <v>0.42777777777777798</v>
      </c>
      <c r="AH587" s="16">
        <v>0.47154471544715398</v>
      </c>
      <c r="AI587" s="16">
        <v>0.273809523809524</v>
      </c>
      <c r="AJ587" s="16">
        <v>0.42391304347826098</v>
      </c>
      <c r="AK587" s="16"/>
      <c r="AL587" s="16">
        <v>0.36842105263157898</v>
      </c>
      <c r="AM587" s="16">
        <v>0.35433070866141703</v>
      </c>
      <c r="AN587" s="16">
        <v>0.47058823529411797</v>
      </c>
      <c r="AO587" s="16">
        <v>0.48920863309352502</v>
      </c>
      <c r="AP587" s="16">
        <v>0.21052631578947401</v>
      </c>
      <c r="AQ587" s="16">
        <v>0.28000000000000003</v>
      </c>
      <c r="AR587" s="16">
        <v>0.5</v>
      </c>
      <c r="AS587" s="16">
        <v>0.33333333333333298</v>
      </c>
      <c r="AT587" s="16">
        <v>0.45783132530120502</v>
      </c>
      <c r="AU587" s="16">
        <v>0.61538461538461497</v>
      </c>
      <c r="AV587" s="16">
        <v>0.30303030303030298</v>
      </c>
      <c r="AW587" s="16">
        <v>0.48837209302325602</v>
      </c>
    </row>
    <row r="588" spans="2:49" x14ac:dyDescent="0.35">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row>
    <row r="589" spans="2:49" x14ac:dyDescent="0.35">
      <c r="B589" s="6" t="s">
        <v>488</v>
      </c>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row>
    <row r="590" spans="2:49" x14ac:dyDescent="0.35">
      <c r="B590" s="25" t="s">
        <v>65</v>
      </c>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row>
    <row r="591" spans="2:49" x14ac:dyDescent="0.35">
      <c r="B591" t="s">
        <v>457</v>
      </c>
      <c r="C591" s="16">
        <v>1.1070110701107E-2</v>
      </c>
      <c r="D591" s="16">
        <v>0</v>
      </c>
      <c r="E591" s="16">
        <v>2.2388059701492501E-2</v>
      </c>
      <c r="F591" s="16">
        <v>0</v>
      </c>
      <c r="G591" s="16">
        <v>0</v>
      </c>
      <c r="H591" s="16">
        <v>0</v>
      </c>
      <c r="I591" s="16">
        <v>0</v>
      </c>
      <c r="J591" s="16">
        <v>1.63934426229508E-2</v>
      </c>
      <c r="K591" s="16">
        <v>2.5641025641025599E-2</v>
      </c>
      <c r="L591" s="16">
        <v>0</v>
      </c>
      <c r="M591" s="16">
        <v>5.63380281690141E-2</v>
      </c>
      <c r="N591" s="16">
        <v>0</v>
      </c>
      <c r="O591" s="16">
        <v>0</v>
      </c>
      <c r="P591" s="16"/>
      <c r="Q591" s="16">
        <v>1.01744186046512E-2</v>
      </c>
      <c r="R591" s="16"/>
      <c r="S591" s="16">
        <v>1.143583227446E-2</v>
      </c>
      <c r="T591" s="16"/>
      <c r="U591" s="16">
        <v>9.9502487562189105E-3</v>
      </c>
      <c r="V591" s="16"/>
      <c r="W591" s="16">
        <v>0</v>
      </c>
      <c r="X591" s="16"/>
      <c r="Y591" s="16">
        <v>1.38888888888889E-2</v>
      </c>
      <c r="Z591" s="16">
        <v>7.5757575757575803E-3</v>
      </c>
      <c r="AA591" s="16">
        <v>0</v>
      </c>
      <c r="AB591" s="16">
        <v>0</v>
      </c>
      <c r="AC591" s="16"/>
      <c r="AD591" s="16">
        <v>1.3698630136986301E-2</v>
      </c>
      <c r="AE591" s="16">
        <v>2.2222222222222199E-2</v>
      </c>
      <c r="AF591" s="16">
        <v>1.02040816326531E-2</v>
      </c>
      <c r="AG591" s="16">
        <v>5.5555555555555601E-3</v>
      </c>
      <c r="AH591" s="16">
        <v>2.4390243902439001E-2</v>
      </c>
      <c r="AI591" s="16">
        <v>0</v>
      </c>
      <c r="AJ591" s="16">
        <v>0</v>
      </c>
      <c r="AK591" s="16"/>
      <c r="AL591" s="16">
        <v>0</v>
      </c>
      <c r="AM591" s="16">
        <v>1.5748031496062999E-2</v>
      </c>
      <c r="AN591" s="16">
        <v>9.0497737556561094E-3</v>
      </c>
      <c r="AO591" s="16">
        <v>1.4388489208633099E-2</v>
      </c>
      <c r="AP591" s="16">
        <v>0</v>
      </c>
      <c r="AQ591" s="16">
        <v>0</v>
      </c>
      <c r="AR591" s="16">
        <v>0</v>
      </c>
      <c r="AS591" s="16">
        <v>0</v>
      </c>
      <c r="AT591" s="16">
        <v>1.20481927710843E-2</v>
      </c>
      <c r="AU591" s="16">
        <v>7.69230769230769E-2</v>
      </c>
      <c r="AV591" s="16">
        <v>0</v>
      </c>
      <c r="AW591" s="16">
        <v>2.32558139534884E-2</v>
      </c>
    </row>
    <row r="592" spans="2:49" x14ac:dyDescent="0.35">
      <c r="B592" t="s">
        <v>458</v>
      </c>
      <c r="C592" s="16">
        <v>1.8450184501845001E-2</v>
      </c>
      <c r="D592" s="16">
        <v>4.8780487804878099E-2</v>
      </c>
      <c r="E592" s="16">
        <v>1.49253731343284E-2</v>
      </c>
      <c r="F592" s="16">
        <v>2.5210084033613401E-2</v>
      </c>
      <c r="G592" s="16">
        <v>1.6666666666666701E-2</v>
      </c>
      <c r="H592" s="16">
        <v>0</v>
      </c>
      <c r="I592" s="16">
        <v>1.5151515151515201E-2</v>
      </c>
      <c r="J592" s="16">
        <v>1.63934426229508E-2</v>
      </c>
      <c r="K592" s="16">
        <v>0</v>
      </c>
      <c r="L592" s="16">
        <v>0</v>
      </c>
      <c r="M592" s="16">
        <v>2.8169014084507001E-2</v>
      </c>
      <c r="N592" s="16">
        <v>3.03030303030303E-2</v>
      </c>
      <c r="O592" s="16">
        <v>0</v>
      </c>
      <c r="P592" s="16"/>
      <c r="Q592" s="16">
        <v>1.8895348837209301E-2</v>
      </c>
      <c r="R592" s="16"/>
      <c r="S592" s="16">
        <v>1.77890724269377E-2</v>
      </c>
      <c r="T592" s="16"/>
      <c r="U592" s="16">
        <v>2.1558872305140999E-2</v>
      </c>
      <c r="V592" s="16"/>
      <c r="W592" s="16">
        <v>2.4390243902439001E-2</v>
      </c>
      <c r="X592" s="16"/>
      <c r="Y592" s="16">
        <v>1.58730158730159E-2</v>
      </c>
      <c r="Z592" s="16">
        <v>2.27272727272727E-2</v>
      </c>
      <c r="AA592" s="16">
        <v>2.7777777777777801E-2</v>
      </c>
      <c r="AB592" s="16">
        <v>0</v>
      </c>
      <c r="AC592" s="16"/>
      <c r="AD592" s="16">
        <v>2.0547945205479499E-2</v>
      </c>
      <c r="AE592" s="16">
        <v>0</v>
      </c>
      <c r="AF592" s="16">
        <v>3.06122448979592E-2</v>
      </c>
      <c r="AG592" s="16">
        <v>1.6666666666666701E-2</v>
      </c>
      <c r="AH592" s="16">
        <v>8.1300813008130107E-3</v>
      </c>
      <c r="AI592" s="16">
        <v>2.3809523809523801E-2</v>
      </c>
      <c r="AJ592" s="16">
        <v>3.2608695652173898E-2</v>
      </c>
      <c r="AK592" s="16"/>
      <c r="AL592" s="16">
        <v>0</v>
      </c>
      <c r="AM592" s="16">
        <v>7.8740157480314994E-3</v>
      </c>
      <c r="AN592" s="16">
        <v>1.8099547511312201E-2</v>
      </c>
      <c r="AO592" s="16">
        <v>2.8776978417266199E-2</v>
      </c>
      <c r="AP592" s="16">
        <v>5.2631578947368397E-2</v>
      </c>
      <c r="AQ592" s="16">
        <v>0.04</v>
      </c>
      <c r="AR592" s="16">
        <v>0</v>
      </c>
      <c r="AS592" s="16">
        <v>0</v>
      </c>
      <c r="AT592" s="16">
        <v>1.20481927710843E-2</v>
      </c>
      <c r="AU592" s="16">
        <v>0</v>
      </c>
      <c r="AV592" s="16">
        <v>0</v>
      </c>
      <c r="AW592" s="16">
        <v>2.32558139534884E-2</v>
      </c>
    </row>
    <row r="593" spans="2:49" x14ac:dyDescent="0.35">
      <c r="B593" t="s">
        <v>459</v>
      </c>
      <c r="C593" s="16">
        <v>0.111931119311193</v>
      </c>
      <c r="D593" s="16">
        <v>0.15853658536585399</v>
      </c>
      <c r="E593" s="16">
        <v>8.2089552238805999E-2</v>
      </c>
      <c r="F593" s="16">
        <v>0.13445378151260501</v>
      </c>
      <c r="G593" s="16">
        <v>0.1</v>
      </c>
      <c r="H593" s="16">
        <v>0.134615384615385</v>
      </c>
      <c r="I593" s="16">
        <v>0.15151515151515199</v>
      </c>
      <c r="J593" s="16">
        <v>9.8360655737704902E-2</v>
      </c>
      <c r="K593" s="16">
        <v>0.15384615384615399</v>
      </c>
      <c r="L593" s="16">
        <v>0.05</v>
      </c>
      <c r="M593" s="16">
        <v>0.11267605633802801</v>
      </c>
      <c r="N593" s="16">
        <v>0.12121212121212099</v>
      </c>
      <c r="O593" s="16">
        <v>0</v>
      </c>
      <c r="P593" s="16"/>
      <c r="Q593" s="16">
        <v>0.113372093023256</v>
      </c>
      <c r="R593" s="16"/>
      <c r="S593" s="16">
        <v>0.111817026683609</v>
      </c>
      <c r="T593" s="16"/>
      <c r="U593" s="16">
        <v>0.114427860696517</v>
      </c>
      <c r="V593" s="16"/>
      <c r="W593" s="16">
        <v>0.16260162601625999</v>
      </c>
      <c r="X593" s="16"/>
      <c r="Y593" s="16">
        <v>0.123015873015873</v>
      </c>
      <c r="Z593" s="16">
        <v>9.0909090909090898E-2</v>
      </c>
      <c r="AA593" s="16">
        <v>5.5555555555555601E-2</v>
      </c>
      <c r="AB593" s="16">
        <v>0.33333333333333298</v>
      </c>
      <c r="AC593" s="16"/>
      <c r="AD593" s="16">
        <v>0.17808219178082199</v>
      </c>
      <c r="AE593" s="16">
        <v>0.16666666666666699</v>
      </c>
      <c r="AF593" s="16">
        <v>7.1428571428571397E-2</v>
      </c>
      <c r="AG593" s="16">
        <v>0.11111111111111099</v>
      </c>
      <c r="AH593" s="16">
        <v>8.1300813008130093E-2</v>
      </c>
      <c r="AI593" s="16">
        <v>4.7619047619047603E-2</v>
      </c>
      <c r="AJ593" s="16">
        <v>9.7826086956521702E-2</v>
      </c>
      <c r="AK593" s="16"/>
      <c r="AL593" s="16">
        <v>8.7719298245614002E-2</v>
      </c>
      <c r="AM593" s="16">
        <v>0.15748031496063</v>
      </c>
      <c r="AN593" s="16">
        <v>0.104072398190045</v>
      </c>
      <c r="AO593" s="16">
        <v>0.12949640287769801</v>
      </c>
      <c r="AP593" s="16">
        <v>0.26315789473684198</v>
      </c>
      <c r="AQ593" s="16">
        <v>0.06</v>
      </c>
      <c r="AR593" s="16">
        <v>0</v>
      </c>
      <c r="AS593" s="16">
        <v>0</v>
      </c>
      <c r="AT593" s="16">
        <v>0.108433734939759</v>
      </c>
      <c r="AU593" s="16">
        <v>0</v>
      </c>
      <c r="AV593" s="16">
        <v>6.0606060606060601E-2</v>
      </c>
      <c r="AW593" s="16">
        <v>0.116279069767442</v>
      </c>
    </row>
    <row r="594" spans="2:49" x14ac:dyDescent="0.35">
      <c r="B594" t="s">
        <v>460</v>
      </c>
      <c r="C594" s="16">
        <v>0.36900369003689998</v>
      </c>
      <c r="D594" s="16">
        <v>0.26829268292682901</v>
      </c>
      <c r="E594" s="16">
        <v>0.43283582089552203</v>
      </c>
      <c r="F594" s="16">
        <v>0.378151260504202</v>
      </c>
      <c r="G594" s="16">
        <v>0.43333333333333302</v>
      </c>
      <c r="H594" s="16">
        <v>0.38461538461538503</v>
      </c>
      <c r="I594" s="16">
        <v>0.28787878787878801</v>
      </c>
      <c r="J594" s="16">
        <v>0.39344262295082</v>
      </c>
      <c r="K594" s="16">
        <v>0.30769230769230799</v>
      </c>
      <c r="L594" s="16">
        <v>0.42499999999999999</v>
      </c>
      <c r="M594" s="16">
        <v>0.28169014084506999</v>
      </c>
      <c r="N594" s="16">
        <v>0.45454545454545497</v>
      </c>
      <c r="O594" s="16">
        <v>0.3125</v>
      </c>
      <c r="P594" s="16"/>
      <c r="Q594" s="16">
        <v>0.37354651162790697</v>
      </c>
      <c r="R594" s="16"/>
      <c r="S594" s="16">
        <v>0.37229987293519701</v>
      </c>
      <c r="T594" s="16"/>
      <c r="U594" s="16">
        <v>0.38474295190713098</v>
      </c>
      <c r="V594" s="16"/>
      <c r="W594" s="16">
        <v>0.37398373983739802</v>
      </c>
      <c r="X594" s="16"/>
      <c r="Y594" s="16">
        <v>0.42063492063492097</v>
      </c>
      <c r="Z594" s="16">
        <v>0.28030303030303</v>
      </c>
      <c r="AA594" s="16">
        <v>0.33333333333333298</v>
      </c>
      <c r="AB594" s="16">
        <v>0.22222222222222199</v>
      </c>
      <c r="AC594" s="16"/>
      <c r="AD594" s="16">
        <v>0.41095890410958902</v>
      </c>
      <c r="AE594" s="16">
        <v>0.51111111111111096</v>
      </c>
      <c r="AF594" s="16">
        <v>0.42857142857142899</v>
      </c>
      <c r="AG594" s="16">
        <v>0.36666666666666697</v>
      </c>
      <c r="AH594" s="16">
        <v>0.30081300813008099</v>
      </c>
      <c r="AI594" s="16">
        <v>0.226190476190476</v>
      </c>
      <c r="AJ594" s="16">
        <v>0.32608695652173902</v>
      </c>
      <c r="AK594" s="16"/>
      <c r="AL594" s="16">
        <v>0.40350877192982498</v>
      </c>
      <c r="AM594" s="16">
        <v>0.33858267716535401</v>
      </c>
      <c r="AN594" s="16">
        <v>0.38914027149321301</v>
      </c>
      <c r="AO594" s="16">
        <v>0.37410071942445999</v>
      </c>
      <c r="AP594" s="16">
        <v>0.42105263157894701</v>
      </c>
      <c r="AQ594" s="16">
        <v>0.4</v>
      </c>
      <c r="AR594" s="16">
        <v>0.5</v>
      </c>
      <c r="AS594" s="16">
        <v>0.266666666666667</v>
      </c>
      <c r="AT594" s="16">
        <v>0.28915662650602397</v>
      </c>
      <c r="AU594" s="16">
        <v>0.61538461538461497</v>
      </c>
      <c r="AV594" s="16">
        <v>0.36363636363636398</v>
      </c>
      <c r="AW594" s="16">
        <v>0.34883720930232598</v>
      </c>
    </row>
    <row r="595" spans="2:49" x14ac:dyDescent="0.35">
      <c r="B595" t="s">
        <v>461</v>
      </c>
      <c r="C595" s="16">
        <v>0.482164821648217</v>
      </c>
      <c r="D595" s="16">
        <v>0.5</v>
      </c>
      <c r="E595" s="16">
        <v>0.44776119402985098</v>
      </c>
      <c r="F595" s="16">
        <v>0.46218487394958002</v>
      </c>
      <c r="G595" s="16">
        <v>0.45</v>
      </c>
      <c r="H595" s="16">
        <v>0.480769230769231</v>
      </c>
      <c r="I595" s="16">
        <v>0.54545454545454497</v>
      </c>
      <c r="J595" s="16">
        <v>0.44262295081967201</v>
      </c>
      <c r="K595" s="16">
        <v>0.512820512820513</v>
      </c>
      <c r="L595" s="16">
        <v>0.51249999999999996</v>
      </c>
      <c r="M595" s="16">
        <v>0.50704225352112697</v>
      </c>
      <c r="N595" s="16">
        <v>0.39393939393939398</v>
      </c>
      <c r="O595" s="16">
        <v>0.6875</v>
      </c>
      <c r="P595" s="16"/>
      <c r="Q595" s="16">
        <v>0.478197674418605</v>
      </c>
      <c r="R595" s="16"/>
      <c r="S595" s="16">
        <v>0.47903430749682302</v>
      </c>
      <c r="T595" s="16"/>
      <c r="U595" s="16">
        <v>0.462686567164179</v>
      </c>
      <c r="V595" s="16"/>
      <c r="W595" s="16">
        <v>0.430894308943089</v>
      </c>
      <c r="X595" s="16"/>
      <c r="Y595" s="16">
        <v>0.422619047619048</v>
      </c>
      <c r="Z595" s="16">
        <v>0.58333333333333304</v>
      </c>
      <c r="AA595" s="16">
        <v>0.58333333333333304</v>
      </c>
      <c r="AB595" s="16">
        <v>0.44444444444444398</v>
      </c>
      <c r="AC595" s="16"/>
      <c r="AD595" s="16">
        <v>0.37671232876712302</v>
      </c>
      <c r="AE595" s="16">
        <v>0.3</v>
      </c>
      <c r="AF595" s="16">
        <v>0.45918367346938799</v>
      </c>
      <c r="AG595" s="16">
        <v>0.483333333333333</v>
      </c>
      <c r="AH595" s="16">
        <v>0.58536585365853699</v>
      </c>
      <c r="AI595" s="16">
        <v>0.67857142857142905</v>
      </c>
      <c r="AJ595" s="16">
        <v>0.53260869565217395</v>
      </c>
      <c r="AK595" s="16"/>
      <c r="AL595" s="16">
        <v>0.49122807017543901</v>
      </c>
      <c r="AM595" s="16">
        <v>0.47244094488188998</v>
      </c>
      <c r="AN595" s="16">
        <v>0.47058823529411797</v>
      </c>
      <c r="AO595" s="16">
        <v>0.44604316546762601</v>
      </c>
      <c r="AP595" s="16">
        <v>0.26315789473684198</v>
      </c>
      <c r="AQ595" s="16">
        <v>0.5</v>
      </c>
      <c r="AR595" s="16">
        <v>0.5</v>
      </c>
      <c r="AS595" s="16">
        <v>0.73333333333333295</v>
      </c>
      <c r="AT595" s="16">
        <v>0.57831325301204795</v>
      </c>
      <c r="AU595" s="16">
        <v>0.30769230769230799</v>
      </c>
      <c r="AV595" s="16">
        <v>0.57575757575757602</v>
      </c>
      <c r="AW595" s="16">
        <v>0.46511627906976699</v>
      </c>
    </row>
    <row r="596" spans="2:49" x14ac:dyDescent="0.35">
      <c r="B596" t="s">
        <v>462</v>
      </c>
      <c r="C596" s="16">
        <v>7.3800738007380098E-3</v>
      </c>
      <c r="D596" s="16">
        <v>2.4390243902439001E-2</v>
      </c>
      <c r="E596" s="16">
        <v>0</v>
      </c>
      <c r="F596" s="16">
        <v>0</v>
      </c>
      <c r="G596" s="16">
        <v>0</v>
      </c>
      <c r="H596" s="16">
        <v>0</v>
      </c>
      <c r="I596" s="16">
        <v>0</v>
      </c>
      <c r="J596" s="16">
        <v>3.2786885245901599E-2</v>
      </c>
      <c r="K596" s="16">
        <v>0</v>
      </c>
      <c r="L596" s="16">
        <v>1.2500000000000001E-2</v>
      </c>
      <c r="M596" s="16">
        <v>1.4084507042253501E-2</v>
      </c>
      <c r="N596" s="16">
        <v>0</v>
      </c>
      <c r="O596" s="16">
        <v>0</v>
      </c>
      <c r="P596" s="16"/>
      <c r="Q596" s="16">
        <v>5.8139534883720903E-3</v>
      </c>
      <c r="R596" s="16"/>
      <c r="S596" s="16">
        <v>7.6238881829733202E-3</v>
      </c>
      <c r="T596" s="16"/>
      <c r="U596" s="16">
        <v>6.6334991708126003E-3</v>
      </c>
      <c r="V596" s="16"/>
      <c r="W596" s="16">
        <v>8.1300813008130107E-3</v>
      </c>
      <c r="X596" s="16"/>
      <c r="Y596" s="16">
        <v>3.9682539682539698E-3</v>
      </c>
      <c r="Z596" s="16">
        <v>1.5151515151515201E-2</v>
      </c>
      <c r="AA596" s="16">
        <v>0</v>
      </c>
      <c r="AB596" s="16">
        <v>0</v>
      </c>
      <c r="AC596" s="16"/>
      <c r="AD596" s="16">
        <v>0</v>
      </c>
      <c r="AE596" s="16">
        <v>0</v>
      </c>
      <c r="AF596" s="16">
        <v>0</v>
      </c>
      <c r="AG596" s="16">
        <v>1.6666666666666701E-2</v>
      </c>
      <c r="AH596" s="16">
        <v>0</v>
      </c>
      <c r="AI596" s="16">
        <v>2.3809523809523801E-2</v>
      </c>
      <c r="AJ596" s="16">
        <v>1.0869565217391301E-2</v>
      </c>
      <c r="AK596" s="16"/>
      <c r="AL596" s="16">
        <v>1.7543859649122799E-2</v>
      </c>
      <c r="AM596" s="16">
        <v>7.8740157480314994E-3</v>
      </c>
      <c r="AN596" s="16">
        <v>9.0497737556561094E-3</v>
      </c>
      <c r="AO596" s="16">
        <v>7.1942446043165497E-3</v>
      </c>
      <c r="AP596" s="16">
        <v>0</v>
      </c>
      <c r="AQ596" s="16">
        <v>0</v>
      </c>
      <c r="AR596" s="16">
        <v>0</v>
      </c>
      <c r="AS596" s="16">
        <v>0</v>
      </c>
      <c r="AT596" s="16">
        <v>0</v>
      </c>
      <c r="AU596" s="16">
        <v>0</v>
      </c>
      <c r="AV596" s="16">
        <v>0</v>
      </c>
      <c r="AW596" s="16">
        <v>2.32558139534884E-2</v>
      </c>
    </row>
    <row r="597" spans="2:49" x14ac:dyDescent="0.35">
      <c r="B597" t="s">
        <v>463</v>
      </c>
      <c r="C597" s="16">
        <v>0.82164821648216502</v>
      </c>
      <c r="D597" s="16">
        <v>0.71951219512195097</v>
      </c>
      <c r="E597" s="16">
        <v>0.84328358208955201</v>
      </c>
      <c r="F597" s="16">
        <v>0.81512605042016795</v>
      </c>
      <c r="G597" s="16">
        <v>0.86666666666666703</v>
      </c>
      <c r="H597" s="16">
        <v>0.86538461538461497</v>
      </c>
      <c r="I597" s="16">
        <v>0.81818181818181801</v>
      </c>
      <c r="J597" s="16">
        <v>0.80327868852458995</v>
      </c>
      <c r="K597" s="16">
        <v>0.79487179487179505</v>
      </c>
      <c r="L597" s="16">
        <v>0.9375</v>
      </c>
      <c r="M597" s="16">
        <v>0.70422535211267601</v>
      </c>
      <c r="N597" s="16">
        <v>0.81818181818181801</v>
      </c>
      <c r="O597" s="16">
        <v>1</v>
      </c>
      <c r="P597" s="16"/>
      <c r="Q597" s="16">
        <v>0.82267441860465096</v>
      </c>
      <c r="R597" s="16"/>
      <c r="S597" s="16">
        <v>0.82210927573062298</v>
      </c>
      <c r="T597" s="16"/>
      <c r="U597" s="16">
        <v>0.81592039800994998</v>
      </c>
      <c r="V597" s="16"/>
      <c r="W597" s="16">
        <v>0.78048780487804903</v>
      </c>
      <c r="X597" s="16"/>
      <c r="Y597" s="16">
        <v>0.81349206349206304</v>
      </c>
      <c r="Z597" s="16">
        <v>0.83333333333333304</v>
      </c>
      <c r="AA597" s="16">
        <v>0.88888888888888895</v>
      </c>
      <c r="AB597" s="16">
        <v>0.66666666666666696</v>
      </c>
      <c r="AC597" s="16"/>
      <c r="AD597" s="16">
        <v>0.75342465753424703</v>
      </c>
      <c r="AE597" s="16">
        <v>0.78888888888888897</v>
      </c>
      <c r="AF597" s="16">
        <v>0.84693877551020402</v>
      </c>
      <c r="AG597" s="16">
        <v>0.82777777777777795</v>
      </c>
      <c r="AH597" s="16">
        <v>0.85365853658536595</v>
      </c>
      <c r="AI597" s="16">
        <v>0.88095238095238104</v>
      </c>
      <c r="AJ597" s="16">
        <v>0.82608695652173902</v>
      </c>
      <c r="AK597" s="16"/>
      <c r="AL597" s="16">
        <v>0.89473684210526305</v>
      </c>
      <c r="AM597" s="16">
        <v>0.78740157480314998</v>
      </c>
      <c r="AN597" s="16">
        <v>0.83257918552036203</v>
      </c>
      <c r="AO597" s="16">
        <v>0.77697841726618699</v>
      </c>
      <c r="AP597" s="16">
        <v>0.63157894736842102</v>
      </c>
      <c r="AQ597" s="16">
        <v>0.86</v>
      </c>
      <c r="AR597" s="16">
        <v>1</v>
      </c>
      <c r="AS597" s="16">
        <v>1</v>
      </c>
      <c r="AT597" s="16">
        <v>0.843373493975904</v>
      </c>
      <c r="AU597" s="16">
        <v>0.84615384615384603</v>
      </c>
      <c r="AV597" s="16">
        <v>0.939393939393939</v>
      </c>
      <c r="AW597" s="16">
        <v>0.76744186046511598</v>
      </c>
    </row>
    <row r="598" spans="2:49" x14ac:dyDescent="0.35">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row>
    <row r="599" spans="2:49" x14ac:dyDescent="0.35">
      <c r="B599" s="6" t="s">
        <v>489</v>
      </c>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row>
    <row r="600" spans="2:49" x14ac:dyDescent="0.35">
      <c r="B600" s="25" t="s">
        <v>65</v>
      </c>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row>
    <row r="601" spans="2:49" x14ac:dyDescent="0.35">
      <c r="B601" t="s">
        <v>457</v>
      </c>
      <c r="C601" s="16">
        <v>6.1500615006150096E-3</v>
      </c>
      <c r="D601" s="16">
        <v>2.4390243902439001E-2</v>
      </c>
      <c r="E601" s="16">
        <v>7.4626865671641798E-3</v>
      </c>
      <c r="F601" s="16">
        <v>0</v>
      </c>
      <c r="G601" s="16">
        <v>0</v>
      </c>
      <c r="H601" s="16">
        <v>0</v>
      </c>
      <c r="I601" s="16">
        <v>0</v>
      </c>
      <c r="J601" s="16">
        <v>0</v>
      </c>
      <c r="K601" s="16">
        <v>2.5641025641025599E-2</v>
      </c>
      <c r="L601" s="16">
        <v>1.2500000000000001E-2</v>
      </c>
      <c r="M601" s="16">
        <v>0</v>
      </c>
      <c r="N601" s="16">
        <v>0</v>
      </c>
      <c r="O601" s="16">
        <v>0</v>
      </c>
      <c r="P601" s="16"/>
      <c r="Q601" s="16">
        <v>5.8139534883720903E-3</v>
      </c>
      <c r="R601" s="16"/>
      <c r="S601" s="16">
        <v>6.35324015247776E-3</v>
      </c>
      <c r="T601" s="16"/>
      <c r="U601" s="16">
        <v>4.97512437810945E-3</v>
      </c>
      <c r="V601" s="16"/>
      <c r="W601" s="16">
        <v>8.1300813008130107E-3</v>
      </c>
      <c r="X601" s="16"/>
      <c r="Y601" s="16">
        <v>3.9682539682539698E-3</v>
      </c>
      <c r="Z601" s="16">
        <v>1.13636363636364E-2</v>
      </c>
      <c r="AA601" s="16">
        <v>0</v>
      </c>
      <c r="AB601" s="16">
        <v>0</v>
      </c>
      <c r="AC601" s="16"/>
      <c r="AD601" s="16">
        <v>6.8493150684931503E-3</v>
      </c>
      <c r="AE601" s="16">
        <v>0</v>
      </c>
      <c r="AF601" s="16">
        <v>0</v>
      </c>
      <c r="AG601" s="16">
        <v>5.5555555555555601E-3</v>
      </c>
      <c r="AH601" s="16">
        <v>1.6260162601626001E-2</v>
      </c>
      <c r="AI601" s="16">
        <v>1.1904761904761901E-2</v>
      </c>
      <c r="AJ601" s="16">
        <v>0</v>
      </c>
      <c r="AK601" s="16"/>
      <c r="AL601" s="16">
        <v>0</v>
      </c>
      <c r="AM601" s="16">
        <v>0</v>
      </c>
      <c r="AN601" s="16">
        <v>1.35746606334842E-2</v>
      </c>
      <c r="AO601" s="16">
        <v>0</v>
      </c>
      <c r="AP601" s="16">
        <v>0</v>
      </c>
      <c r="AQ601" s="16">
        <v>0</v>
      </c>
      <c r="AR601" s="16">
        <v>0</v>
      </c>
      <c r="AS601" s="16">
        <v>0</v>
      </c>
      <c r="AT601" s="16">
        <v>1.20481927710843E-2</v>
      </c>
      <c r="AU601" s="16">
        <v>0</v>
      </c>
      <c r="AV601" s="16">
        <v>0</v>
      </c>
      <c r="AW601" s="16">
        <v>2.32558139534884E-2</v>
      </c>
    </row>
    <row r="602" spans="2:49" x14ac:dyDescent="0.35">
      <c r="B602" t="s">
        <v>458</v>
      </c>
      <c r="C602" s="16">
        <v>1.230012300123E-2</v>
      </c>
      <c r="D602" s="16">
        <v>0</v>
      </c>
      <c r="E602" s="16">
        <v>0</v>
      </c>
      <c r="F602" s="16">
        <v>3.3613445378151301E-2</v>
      </c>
      <c r="G602" s="16">
        <v>0</v>
      </c>
      <c r="H602" s="16">
        <v>0</v>
      </c>
      <c r="I602" s="16">
        <v>0</v>
      </c>
      <c r="J602" s="16">
        <v>3.2786885245901599E-2</v>
      </c>
      <c r="K602" s="16">
        <v>0</v>
      </c>
      <c r="L602" s="16">
        <v>1.2500000000000001E-2</v>
      </c>
      <c r="M602" s="16">
        <v>1.4084507042253501E-2</v>
      </c>
      <c r="N602" s="16">
        <v>3.03030303030303E-2</v>
      </c>
      <c r="O602" s="16">
        <v>6.25E-2</v>
      </c>
      <c r="P602" s="16"/>
      <c r="Q602" s="16">
        <v>1.16279069767442E-2</v>
      </c>
      <c r="R602" s="16"/>
      <c r="S602" s="16">
        <v>1.143583227446E-2</v>
      </c>
      <c r="T602" s="16"/>
      <c r="U602" s="16">
        <v>1.3266998341625201E-2</v>
      </c>
      <c r="V602" s="16"/>
      <c r="W602" s="16">
        <v>8.1300813008130107E-3</v>
      </c>
      <c r="X602" s="16"/>
      <c r="Y602" s="16">
        <v>1.7857142857142901E-2</v>
      </c>
      <c r="Z602" s="16">
        <v>3.7878787878787902E-3</v>
      </c>
      <c r="AA602" s="16">
        <v>0</v>
      </c>
      <c r="AB602" s="16">
        <v>0</v>
      </c>
      <c r="AC602" s="16"/>
      <c r="AD602" s="16">
        <v>1.3698630136986301E-2</v>
      </c>
      <c r="AE602" s="16">
        <v>0</v>
      </c>
      <c r="AF602" s="16">
        <v>1.02040816326531E-2</v>
      </c>
      <c r="AG602" s="16">
        <v>1.6666666666666701E-2</v>
      </c>
      <c r="AH602" s="16">
        <v>2.4390243902439001E-2</v>
      </c>
      <c r="AI602" s="16">
        <v>1.1904761904761901E-2</v>
      </c>
      <c r="AJ602" s="16">
        <v>0</v>
      </c>
      <c r="AK602" s="16"/>
      <c r="AL602" s="16">
        <v>1.7543859649122799E-2</v>
      </c>
      <c r="AM602" s="16">
        <v>7.8740157480314994E-3</v>
      </c>
      <c r="AN602" s="16">
        <v>1.8099547511312201E-2</v>
      </c>
      <c r="AO602" s="16">
        <v>1.4388489208633099E-2</v>
      </c>
      <c r="AP602" s="16">
        <v>0</v>
      </c>
      <c r="AQ602" s="16">
        <v>0.02</v>
      </c>
      <c r="AR602" s="16">
        <v>0</v>
      </c>
      <c r="AS602" s="16">
        <v>0</v>
      </c>
      <c r="AT602" s="16">
        <v>0</v>
      </c>
      <c r="AU602" s="16">
        <v>0</v>
      </c>
      <c r="AV602" s="16">
        <v>3.03030303030303E-2</v>
      </c>
      <c r="AW602" s="16">
        <v>0</v>
      </c>
    </row>
    <row r="603" spans="2:49" x14ac:dyDescent="0.35">
      <c r="B603" t="s">
        <v>459</v>
      </c>
      <c r="C603" s="16">
        <v>8.7330873308733098E-2</v>
      </c>
      <c r="D603" s="16">
        <v>6.0975609756097601E-2</v>
      </c>
      <c r="E603" s="16">
        <v>5.9701492537313397E-2</v>
      </c>
      <c r="F603" s="16">
        <v>0.13445378151260501</v>
      </c>
      <c r="G603" s="16">
        <v>0.1</v>
      </c>
      <c r="H603" s="16">
        <v>9.6153846153846201E-2</v>
      </c>
      <c r="I603" s="16">
        <v>7.5757575757575801E-2</v>
      </c>
      <c r="J603" s="16">
        <v>0.13114754098360701</v>
      </c>
      <c r="K603" s="16">
        <v>0.102564102564103</v>
      </c>
      <c r="L603" s="16">
        <v>8.7499999999999994E-2</v>
      </c>
      <c r="M603" s="16">
        <v>7.0422535211267595E-2</v>
      </c>
      <c r="N603" s="16">
        <v>6.0606060606060601E-2</v>
      </c>
      <c r="O603" s="16">
        <v>0</v>
      </c>
      <c r="P603" s="16"/>
      <c r="Q603" s="16">
        <v>8.8662790697674396E-2</v>
      </c>
      <c r="R603" s="16"/>
      <c r="S603" s="16">
        <v>8.6404066073697605E-2</v>
      </c>
      <c r="T603" s="16"/>
      <c r="U603" s="16">
        <v>8.7893864013267001E-2</v>
      </c>
      <c r="V603" s="16"/>
      <c r="W603" s="16">
        <v>8.9430894308943104E-2</v>
      </c>
      <c r="X603" s="16"/>
      <c r="Y603" s="16">
        <v>9.3253968253968297E-2</v>
      </c>
      <c r="Z603" s="16">
        <v>7.9545454545454503E-2</v>
      </c>
      <c r="AA603" s="16">
        <v>5.5555555555555601E-2</v>
      </c>
      <c r="AB603" s="16">
        <v>0.11111111111111099</v>
      </c>
      <c r="AC603" s="16"/>
      <c r="AD603" s="16">
        <v>8.2191780821917804E-2</v>
      </c>
      <c r="AE603" s="16">
        <v>0.122222222222222</v>
      </c>
      <c r="AF603" s="16">
        <v>0.102040816326531</v>
      </c>
      <c r="AG603" s="16">
        <v>0.1</v>
      </c>
      <c r="AH603" s="16">
        <v>6.50406504065041E-2</v>
      </c>
      <c r="AI603" s="16">
        <v>4.7619047619047603E-2</v>
      </c>
      <c r="AJ603" s="16">
        <v>8.6956521739130405E-2</v>
      </c>
      <c r="AK603" s="16"/>
      <c r="AL603" s="16">
        <v>3.5087719298245598E-2</v>
      </c>
      <c r="AM603" s="16">
        <v>8.6614173228346497E-2</v>
      </c>
      <c r="AN603" s="16">
        <v>0.104072398190045</v>
      </c>
      <c r="AO603" s="16">
        <v>8.6330935251798593E-2</v>
      </c>
      <c r="AP603" s="16">
        <v>0.157894736842105</v>
      </c>
      <c r="AQ603" s="16">
        <v>0.08</v>
      </c>
      <c r="AR603" s="16">
        <v>0</v>
      </c>
      <c r="AS603" s="16">
        <v>6.6666666666666693E-2</v>
      </c>
      <c r="AT603" s="16">
        <v>9.6385542168674704E-2</v>
      </c>
      <c r="AU603" s="16">
        <v>0</v>
      </c>
      <c r="AV603" s="16">
        <v>6.0606060606060601E-2</v>
      </c>
      <c r="AW603" s="16">
        <v>9.3023255813953501E-2</v>
      </c>
    </row>
    <row r="604" spans="2:49" x14ac:dyDescent="0.35">
      <c r="B604" t="s">
        <v>460</v>
      </c>
      <c r="C604" s="16">
        <v>0.44526445264452602</v>
      </c>
      <c r="D604" s="16">
        <v>0.42682926829268297</v>
      </c>
      <c r="E604" s="16">
        <v>0.38059701492537301</v>
      </c>
      <c r="F604" s="16">
        <v>0.44537815126050401</v>
      </c>
      <c r="G604" s="16">
        <v>0.4</v>
      </c>
      <c r="H604" s="16">
        <v>0.480769230769231</v>
      </c>
      <c r="I604" s="16">
        <v>0.45454545454545497</v>
      </c>
      <c r="J604" s="16">
        <v>0.44262295081967201</v>
      </c>
      <c r="K604" s="16">
        <v>0.56410256410256399</v>
      </c>
      <c r="L604" s="16">
        <v>0.51249999999999996</v>
      </c>
      <c r="M604" s="16">
        <v>0.42253521126760601</v>
      </c>
      <c r="N604" s="16">
        <v>0.48484848484848497</v>
      </c>
      <c r="O604" s="16">
        <v>0.5</v>
      </c>
      <c r="P604" s="16"/>
      <c r="Q604" s="16">
        <v>0.44767441860465101</v>
      </c>
      <c r="R604" s="16"/>
      <c r="S604" s="16">
        <v>0.44853875476492999</v>
      </c>
      <c r="T604" s="16"/>
      <c r="U604" s="16">
        <v>0.45605306799336598</v>
      </c>
      <c r="V604" s="16"/>
      <c r="W604" s="16">
        <v>0.50406504065040603</v>
      </c>
      <c r="X604" s="16"/>
      <c r="Y604" s="16">
        <v>0.476190476190476</v>
      </c>
      <c r="Z604" s="16">
        <v>0.38636363636363602</v>
      </c>
      <c r="AA604" s="16">
        <v>0.44444444444444398</v>
      </c>
      <c r="AB604" s="16">
        <v>0.44444444444444398</v>
      </c>
      <c r="AC604" s="16"/>
      <c r="AD604" s="16">
        <v>0.50684931506849296</v>
      </c>
      <c r="AE604" s="16">
        <v>0.5</v>
      </c>
      <c r="AF604" s="16">
        <v>0.5</v>
      </c>
      <c r="AG604" s="16">
        <v>0.42777777777777798</v>
      </c>
      <c r="AH604" s="16">
        <v>0.41463414634146301</v>
      </c>
      <c r="AI604" s="16">
        <v>0.33333333333333298</v>
      </c>
      <c r="AJ604" s="16">
        <v>0.41304347826087001</v>
      </c>
      <c r="AK604" s="16"/>
      <c r="AL604" s="16">
        <v>0.47368421052631599</v>
      </c>
      <c r="AM604" s="16">
        <v>0.45669291338582702</v>
      </c>
      <c r="AN604" s="16">
        <v>0.44343891402714902</v>
      </c>
      <c r="AO604" s="16">
        <v>0.46762589928057602</v>
      </c>
      <c r="AP604" s="16">
        <v>0.52631578947368396</v>
      </c>
      <c r="AQ604" s="16">
        <v>0.44</v>
      </c>
      <c r="AR604" s="16">
        <v>0.5</v>
      </c>
      <c r="AS604" s="16">
        <v>0.33333333333333298</v>
      </c>
      <c r="AT604" s="16">
        <v>0.39759036144578302</v>
      </c>
      <c r="AU604" s="16">
        <v>0.53846153846153799</v>
      </c>
      <c r="AV604" s="16">
        <v>0.51515151515151503</v>
      </c>
      <c r="AW604" s="16">
        <v>0.39534883720930197</v>
      </c>
    </row>
    <row r="605" spans="2:49" x14ac:dyDescent="0.35">
      <c r="B605" t="s">
        <v>461</v>
      </c>
      <c r="C605" s="16">
        <v>0.44034440344403403</v>
      </c>
      <c r="D605" s="16">
        <v>0.47560975609756101</v>
      </c>
      <c r="E605" s="16">
        <v>0.55223880597014896</v>
      </c>
      <c r="F605" s="16">
        <v>0.378151260504202</v>
      </c>
      <c r="G605" s="16">
        <v>0.483333333333333</v>
      </c>
      <c r="H605" s="16">
        <v>0.42307692307692302</v>
      </c>
      <c r="I605" s="16">
        <v>0.46969696969697</v>
      </c>
      <c r="J605" s="16">
        <v>0.37704918032786899</v>
      </c>
      <c r="K605" s="16">
        <v>0.30769230769230799</v>
      </c>
      <c r="L605" s="16">
        <v>0.35</v>
      </c>
      <c r="M605" s="16">
        <v>0.47887323943662002</v>
      </c>
      <c r="N605" s="16">
        <v>0.42424242424242398</v>
      </c>
      <c r="O605" s="16">
        <v>0.4375</v>
      </c>
      <c r="P605" s="16"/>
      <c r="Q605" s="16">
        <v>0.4375</v>
      </c>
      <c r="R605" s="16"/>
      <c r="S605" s="16">
        <v>0.43837357052096598</v>
      </c>
      <c r="T605" s="16"/>
      <c r="U605" s="16">
        <v>0.42951907131011602</v>
      </c>
      <c r="V605" s="16"/>
      <c r="W605" s="16">
        <v>0.39024390243902402</v>
      </c>
      <c r="X605" s="16"/>
      <c r="Y605" s="16">
        <v>0.40277777777777801</v>
      </c>
      <c r="Z605" s="16">
        <v>0.50757575757575801</v>
      </c>
      <c r="AA605" s="16">
        <v>0.47222222222222199</v>
      </c>
      <c r="AB605" s="16">
        <v>0.44444444444444398</v>
      </c>
      <c r="AC605" s="16"/>
      <c r="AD605" s="16">
        <v>0.38356164383561597</v>
      </c>
      <c r="AE605" s="16">
        <v>0.37777777777777799</v>
      </c>
      <c r="AF605" s="16">
        <v>0.36734693877551</v>
      </c>
      <c r="AG605" s="16">
        <v>0.43888888888888899</v>
      </c>
      <c r="AH605" s="16">
        <v>0.47967479674796698</v>
      </c>
      <c r="AI605" s="16">
        <v>0.58333333333333304</v>
      </c>
      <c r="AJ605" s="16">
        <v>0.48913043478260898</v>
      </c>
      <c r="AK605" s="16"/>
      <c r="AL605" s="16">
        <v>0.45614035087719301</v>
      </c>
      <c r="AM605" s="16">
        <v>0.440944881889764</v>
      </c>
      <c r="AN605" s="16">
        <v>0.41628959276018102</v>
      </c>
      <c r="AO605" s="16">
        <v>0.41726618705036</v>
      </c>
      <c r="AP605" s="16">
        <v>0.31578947368421101</v>
      </c>
      <c r="AQ605" s="16">
        <v>0.46</v>
      </c>
      <c r="AR605" s="16">
        <v>0.5</v>
      </c>
      <c r="AS605" s="16">
        <v>0.6</v>
      </c>
      <c r="AT605" s="16">
        <v>0.48192771084337299</v>
      </c>
      <c r="AU605" s="16">
        <v>0.46153846153846201</v>
      </c>
      <c r="AV605" s="16">
        <v>0.39393939393939398</v>
      </c>
      <c r="AW605" s="16">
        <v>0.48837209302325602</v>
      </c>
    </row>
    <row r="606" spans="2:49" x14ac:dyDescent="0.35">
      <c r="B606" t="s">
        <v>462</v>
      </c>
      <c r="C606" s="16">
        <v>8.61008610086101E-3</v>
      </c>
      <c r="D606" s="16">
        <v>1.21951219512195E-2</v>
      </c>
      <c r="E606" s="16">
        <v>0</v>
      </c>
      <c r="F606" s="16">
        <v>8.4033613445378096E-3</v>
      </c>
      <c r="G606" s="16">
        <v>1.6666666666666701E-2</v>
      </c>
      <c r="H606" s="16">
        <v>0</v>
      </c>
      <c r="I606" s="16">
        <v>0</v>
      </c>
      <c r="J606" s="16">
        <v>1.63934426229508E-2</v>
      </c>
      <c r="K606" s="16">
        <v>0</v>
      </c>
      <c r="L606" s="16">
        <v>2.5000000000000001E-2</v>
      </c>
      <c r="M606" s="16">
        <v>1.4084507042253501E-2</v>
      </c>
      <c r="N606" s="16">
        <v>0</v>
      </c>
      <c r="O606" s="16">
        <v>0</v>
      </c>
      <c r="P606" s="16"/>
      <c r="Q606" s="16">
        <v>8.7209302325581394E-3</v>
      </c>
      <c r="R606" s="16"/>
      <c r="S606" s="16">
        <v>8.8945362134688708E-3</v>
      </c>
      <c r="T606" s="16"/>
      <c r="U606" s="16">
        <v>8.2918739635157498E-3</v>
      </c>
      <c r="V606" s="16"/>
      <c r="W606" s="16">
        <v>0</v>
      </c>
      <c r="X606" s="16"/>
      <c r="Y606" s="16">
        <v>5.9523809523809503E-3</v>
      </c>
      <c r="Z606" s="16">
        <v>1.13636363636364E-2</v>
      </c>
      <c r="AA606" s="16">
        <v>2.7777777777777801E-2</v>
      </c>
      <c r="AB606" s="16">
        <v>0</v>
      </c>
      <c r="AC606" s="16"/>
      <c r="AD606" s="16">
        <v>6.8493150684931503E-3</v>
      </c>
      <c r="AE606" s="16">
        <v>0</v>
      </c>
      <c r="AF606" s="16">
        <v>2.04081632653061E-2</v>
      </c>
      <c r="AG606" s="16">
        <v>1.1111111111111099E-2</v>
      </c>
      <c r="AH606" s="16">
        <v>0</v>
      </c>
      <c r="AI606" s="16">
        <v>1.1904761904761901E-2</v>
      </c>
      <c r="AJ606" s="16">
        <v>1.0869565217391301E-2</v>
      </c>
      <c r="AK606" s="16"/>
      <c r="AL606" s="16">
        <v>1.7543859649122799E-2</v>
      </c>
      <c r="AM606" s="16">
        <v>7.8740157480314994E-3</v>
      </c>
      <c r="AN606" s="16">
        <v>4.5248868778280504E-3</v>
      </c>
      <c r="AO606" s="16">
        <v>1.4388489208633099E-2</v>
      </c>
      <c r="AP606" s="16">
        <v>0</v>
      </c>
      <c r="AQ606" s="16">
        <v>0</v>
      </c>
      <c r="AR606" s="16">
        <v>0</v>
      </c>
      <c r="AS606" s="16">
        <v>0</v>
      </c>
      <c r="AT606" s="16">
        <v>1.20481927710843E-2</v>
      </c>
      <c r="AU606" s="16">
        <v>0</v>
      </c>
      <c r="AV606" s="16">
        <v>0</v>
      </c>
      <c r="AW606" s="16">
        <v>0</v>
      </c>
    </row>
    <row r="607" spans="2:49" x14ac:dyDescent="0.35">
      <c r="B607" t="s">
        <v>463</v>
      </c>
      <c r="C607" s="16">
        <v>0.867158671586716</v>
      </c>
      <c r="D607" s="16">
        <v>0.87804878048780499</v>
      </c>
      <c r="E607" s="16">
        <v>0.92537313432835799</v>
      </c>
      <c r="F607" s="16">
        <v>0.78991596638655504</v>
      </c>
      <c r="G607" s="16">
        <v>0.88333333333333297</v>
      </c>
      <c r="H607" s="16">
        <v>0.90384615384615397</v>
      </c>
      <c r="I607" s="16">
        <v>0.92424242424242398</v>
      </c>
      <c r="J607" s="16">
        <v>0.786885245901639</v>
      </c>
      <c r="K607" s="16">
        <v>0.84615384615384603</v>
      </c>
      <c r="L607" s="16">
        <v>0.83750000000000002</v>
      </c>
      <c r="M607" s="16">
        <v>0.88732394366197198</v>
      </c>
      <c r="N607" s="16">
        <v>0.87878787878787901</v>
      </c>
      <c r="O607" s="16">
        <v>0.875</v>
      </c>
      <c r="P607" s="16"/>
      <c r="Q607" s="16">
        <v>0.86773255813953498</v>
      </c>
      <c r="R607" s="16"/>
      <c r="S607" s="16">
        <v>0.86912325285895797</v>
      </c>
      <c r="T607" s="16"/>
      <c r="U607" s="16">
        <v>0.86733001658374798</v>
      </c>
      <c r="V607" s="16"/>
      <c r="W607" s="16">
        <v>0.87804878048780499</v>
      </c>
      <c r="X607" s="16"/>
      <c r="Y607" s="16">
        <v>0.85714285714285698</v>
      </c>
      <c r="Z607" s="16">
        <v>0.87878787878787901</v>
      </c>
      <c r="AA607" s="16">
        <v>0.91666666666666696</v>
      </c>
      <c r="AB607" s="16">
        <v>0.88888888888888895</v>
      </c>
      <c r="AC607" s="16"/>
      <c r="AD607" s="16">
        <v>0.86986301369862995</v>
      </c>
      <c r="AE607" s="16">
        <v>0.87777777777777799</v>
      </c>
      <c r="AF607" s="16">
        <v>0.85714285714285698</v>
      </c>
      <c r="AG607" s="16">
        <v>0.844444444444444</v>
      </c>
      <c r="AH607" s="16">
        <v>0.85365853658536595</v>
      </c>
      <c r="AI607" s="16">
        <v>0.89285714285714302</v>
      </c>
      <c r="AJ607" s="16">
        <v>0.90217391304347805</v>
      </c>
      <c r="AK607" s="16"/>
      <c r="AL607" s="16">
        <v>0.91228070175438603</v>
      </c>
      <c r="AM607" s="16">
        <v>0.88976377952755903</v>
      </c>
      <c r="AN607" s="16">
        <v>0.82805429864253399</v>
      </c>
      <c r="AO607" s="16">
        <v>0.87050359712230196</v>
      </c>
      <c r="AP607" s="16">
        <v>0.84210526315789502</v>
      </c>
      <c r="AQ607" s="16">
        <v>0.88</v>
      </c>
      <c r="AR607" s="16">
        <v>1</v>
      </c>
      <c r="AS607" s="16">
        <v>0.93333333333333302</v>
      </c>
      <c r="AT607" s="16">
        <v>0.86746987951807197</v>
      </c>
      <c r="AU607" s="16">
        <v>1</v>
      </c>
      <c r="AV607" s="16">
        <v>0.87878787878787901</v>
      </c>
      <c r="AW607" s="16">
        <v>0.86046511627906996</v>
      </c>
    </row>
    <row r="608" spans="2:49" x14ac:dyDescent="0.35">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row>
    <row r="609" spans="2:49" x14ac:dyDescent="0.35">
      <c r="B609" s="6" t="s">
        <v>490</v>
      </c>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row>
    <row r="610" spans="2:49" x14ac:dyDescent="0.35">
      <c r="B610" s="25" t="s">
        <v>65</v>
      </c>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row>
    <row r="611" spans="2:49" x14ac:dyDescent="0.35">
      <c r="B611" t="s">
        <v>457</v>
      </c>
      <c r="C611" s="16">
        <v>1.1070110701107E-2</v>
      </c>
      <c r="D611" s="16">
        <v>3.65853658536585E-2</v>
      </c>
      <c r="E611" s="16">
        <v>1.49253731343284E-2</v>
      </c>
      <c r="F611" s="16">
        <v>0</v>
      </c>
      <c r="G611" s="16">
        <v>0</v>
      </c>
      <c r="H611" s="16">
        <v>0</v>
      </c>
      <c r="I611" s="16">
        <v>0</v>
      </c>
      <c r="J611" s="16">
        <v>0</v>
      </c>
      <c r="K611" s="16">
        <v>2.5641025641025599E-2</v>
      </c>
      <c r="L611" s="16">
        <v>1.2500000000000001E-2</v>
      </c>
      <c r="M611" s="16">
        <v>1.4084507042253501E-2</v>
      </c>
      <c r="N611" s="16">
        <v>3.03030303030303E-2</v>
      </c>
      <c r="O611" s="16">
        <v>0</v>
      </c>
      <c r="P611" s="16"/>
      <c r="Q611" s="16">
        <v>1.16279069767442E-2</v>
      </c>
      <c r="R611" s="16"/>
      <c r="S611" s="16">
        <v>1.143583227446E-2</v>
      </c>
      <c r="T611" s="16"/>
      <c r="U611" s="16">
        <v>1.1608623548922101E-2</v>
      </c>
      <c r="V611" s="16"/>
      <c r="W611" s="16">
        <v>0</v>
      </c>
      <c r="X611" s="16"/>
      <c r="Y611" s="16">
        <v>7.9365079365079395E-3</v>
      </c>
      <c r="Z611" s="16">
        <v>1.8939393939393898E-2</v>
      </c>
      <c r="AA611" s="16">
        <v>0</v>
      </c>
      <c r="AB611" s="16">
        <v>0</v>
      </c>
      <c r="AC611" s="16"/>
      <c r="AD611" s="16">
        <v>6.8493150684931503E-3</v>
      </c>
      <c r="AE611" s="16">
        <v>0</v>
      </c>
      <c r="AF611" s="16">
        <v>0</v>
      </c>
      <c r="AG611" s="16">
        <v>2.2222222222222199E-2</v>
      </c>
      <c r="AH611" s="16">
        <v>1.6260162601626001E-2</v>
      </c>
      <c r="AI611" s="16">
        <v>2.3809523809523801E-2</v>
      </c>
      <c r="AJ611" s="16">
        <v>0</v>
      </c>
      <c r="AK611" s="16"/>
      <c r="AL611" s="16">
        <v>0</v>
      </c>
      <c r="AM611" s="16">
        <v>0</v>
      </c>
      <c r="AN611" s="16">
        <v>2.7149321266968299E-2</v>
      </c>
      <c r="AO611" s="16">
        <v>7.1942446043165497E-3</v>
      </c>
      <c r="AP611" s="16">
        <v>0</v>
      </c>
      <c r="AQ611" s="16">
        <v>0</v>
      </c>
      <c r="AR611" s="16">
        <v>0</v>
      </c>
      <c r="AS611" s="16">
        <v>0</v>
      </c>
      <c r="AT611" s="16">
        <v>1.20481927710843E-2</v>
      </c>
      <c r="AU611" s="16">
        <v>0</v>
      </c>
      <c r="AV611" s="16">
        <v>0</v>
      </c>
      <c r="AW611" s="16">
        <v>2.32558139534884E-2</v>
      </c>
    </row>
    <row r="612" spans="2:49" x14ac:dyDescent="0.35">
      <c r="B612" t="s">
        <v>458</v>
      </c>
      <c r="C612" s="16">
        <v>3.8130381303813E-2</v>
      </c>
      <c r="D612" s="16">
        <v>2.4390243902439001E-2</v>
      </c>
      <c r="E612" s="16">
        <v>3.7313432835820899E-2</v>
      </c>
      <c r="F612" s="16">
        <v>5.8823529411764698E-2</v>
      </c>
      <c r="G612" s="16">
        <v>1.6666666666666701E-2</v>
      </c>
      <c r="H612" s="16">
        <v>3.8461538461538498E-2</v>
      </c>
      <c r="I612" s="16">
        <v>4.5454545454545497E-2</v>
      </c>
      <c r="J612" s="16">
        <v>3.2786885245901599E-2</v>
      </c>
      <c r="K612" s="16">
        <v>7.69230769230769E-2</v>
      </c>
      <c r="L612" s="16">
        <v>2.5000000000000001E-2</v>
      </c>
      <c r="M612" s="16">
        <v>4.2253521126760597E-2</v>
      </c>
      <c r="N612" s="16">
        <v>3.03030303030303E-2</v>
      </c>
      <c r="O612" s="16">
        <v>0</v>
      </c>
      <c r="P612" s="16"/>
      <c r="Q612" s="16">
        <v>4.2151162790697701E-2</v>
      </c>
      <c r="R612" s="16"/>
      <c r="S612" s="16">
        <v>3.9390088945362098E-2</v>
      </c>
      <c r="T612" s="16"/>
      <c r="U612" s="16">
        <v>4.47761194029851E-2</v>
      </c>
      <c r="V612" s="16"/>
      <c r="W612" s="16">
        <v>4.0650406504064998E-2</v>
      </c>
      <c r="X612" s="16"/>
      <c r="Y612" s="16">
        <v>4.36507936507936E-2</v>
      </c>
      <c r="Z612" s="16">
        <v>2.27272727272727E-2</v>
      </c>
      <c r="AA612" s="16">
        <v>5.5555555555555601E-2</v>
      </c>
      <c r="AB612" s="16">
        <v>0.11111111111111099</v>
      </c>
      <c r="AC612" s="16"/>
      <c r="AD612" s="16">
        <v>7.5342465753424695E-2</v>
      </c>
      <c r="AE612" s="16">
        <v>5.5555555555555601E-2</v>
      </c>
      <c r="AF612" s="16">
        <v>2.04081632653061E-2</v>
      </c>
      <c r="AG612" s="16">
        <v>3.3333333333333298E-2</v>
      </c>
      <c r="AH612" s="16">
        <v>1.6260162601626001E-2</v>
      </c>
      <c r="AI612" s="16">
        <v>2.3809523809523801E-2</v>
      </c>
      <c r="AJ612" s="16">
        <v>3.2608695652173898E-2</v>
      </c>
      <c r="AK612" s="16"/>
      <c r="AL612" s="16">
        <v>0.105263157894737</v>
      </c>
      <c r="AM612" s="16">
        <v>2.3622047244094498E-2</v>
      </c>
      <c r="AN612" s="16">
        <v>3.6199095022624403E-2</v>
      </c>
      <c r="AO612" s="16">
        <v>3.5971223021582698E-2</v>
      </c>
      <c r="AP612" s="16">
        <v>5.2631578947368397E-2</v>
      </c>
      <c r="AQ612" s="16">
        <v>0.06</v>
      </c>
      <c r="AR612" s="16">
        <v>0</v>
      </c>
      <c r="AS612" s="16">
        <v>0</v>
      </c>
      <c r="AT612" s="16">
        <v>2.40963855421687E-2</v>
      </c>
      <c r="AU612" s="16">
        <v>0</v>
      </c>
      <c r="AV612" s="16">
        <v>3.03030303030303E-2</v>
      </c>
      <c r="AW612" s="16">
        <v>2.32558139534884E-2</v>
      </c>
    </row>
    <row r="613" spans="2:49" x14ac:dyDescent="0.35">
      <c r="B613" t="s">
        <v>459</v>
      </c>
      <c r="C613" s="16">
        <v>0.188191881918819</v>
      </c>
      <c r="D613" s="16">
        <v>0.134146341463415</v>
      </c>
      <c r="E613" s="16">
        <v>0.15671641791044799</v>
      </c>
      <c r="F613" s="16">
        <v>0.23529411764705899</v>
      </c>
      <c r="G613" s="16">
        <v>0.18333333333333299</v>
      </c>
      <c r="H613" s="16">
        <v>0.32692307692307698</v>
      </c>
      <c r="I613" s="16">
        <v>0.18181818181818199</v>
      </c>
      <c r="J613" s="16">
        <v>0.22950819672131101</v>
      </c>
      <c r="K613" s="16">
        <v>0.17948717948717899</v>
      </c>
      <c r="L613" s="16">
        <v>0.1125</v>
      </c>
      <c r="M613" s="16">
        <v>0.21126760563380301</v>
      </c>
      <c r="N613" s="16">
        <v>0.21212121212121199</v>
      </c>
      <c r="O613" s="16">
        <v>6.25E-2</v>
      </c>
      <c r="P613" s="16"/>
      <c r="Q613" s="16">
        <v>0.1875</v>
      </c>
      <c r="R613" s="16"/>
      <c r="S613" s="16">
        <v>0.19059720457433299</v>
      </c>
      <c r="T613" s="16"/>
      <c r="U613" s="16">
        <v>0.187396351575456</v>
      </c>
      <c r="V613" s="16"/>
      <c r="W613" s="16">
        <v>0.26016260162601601</v>
      </c>
      <c r="X613" s="16"/>
      <c r="Y613" s="16">
        <v>0.22420634920634899</v>
      </c>
      <c r="Z613" s="16">
        <v>0.13257575757575801</v>
      </c>
      <c r="AA613" s="16">
        <v>8.3333333333333301E-2</v>
      </c>
      <c r="AB613" s="16">
        <v>0.22222222222222199</v>
      </c>
      <c r="AC613" s="16"/>
      <c r="AD613" s="16">
        <v>0.22602739726027399</v>
      </c>
      <c r="AE613" s="16">
        <v>0.16666666666666699</v>
      </c>
      <c r="AF613" s="16">
        <v>0.26530612244898</v>
      </c>
      <c r="AG613" s="16">
        <v>0.21666666666666701</v>
      </c>
      <c r="AH613" s="16">
        <v>0.154471544715447</v>
      </c>
      <c r="AI613" s="16">
        <v>5.95238095238095E-2</v>
      </c>
      <c r="AJ613" s="16">
        <v>0.173913043478261</v>
      </c>
      <c r="AK613" s="16"/>
      <c r="AL613" s="16">
        <v>8.7719298245614002E-2</v>
      </c>
      <c r="AM613" s="16">
        <v>0.12598425196850399</v>
      </c>
      <c r="AN613" s="16">
        <v>0.230769230769231</v>
      </c>
      <c r="AO613" s="16">
        <v>0.17985611510791399</v>
      </c>
      <c r="AP613" s="16">
        <v>0.26315789473684198</v>
      </c>
      <c r="AQ613" s="16">
        <v>0.26</v>
      </c>
      <c r="AR613" s="16">
        <v>0</v>
      </c>
      <c r="AS613" s="16">
        <v>0</v>
      </c>
      <c r="AT613" s="16">
        <v>0.19277108433734899</v>
      </c>
      <c r="AU613" s="16">
        <v>0.230769230769231</v>
      </c>
      <c r="AV613" s="16">
        <v>0.27272727272727298</v>
      </c>
      <c r="AW613" s="16">
        <v>0.186046511627907</v>
      </c>
    </row>
    <row r="614" spans="2:49" x14ac:dyDescent="0.35">
      <c r="B614" t="s">
        <v>460</v>
      </c>
      <c r="C614" s="16">
        <v>0.398523985239852</v>
      </c>
      <c r="D614" s="16">
        <v>0.32926829268292701</v>
      </c>
      <c r="E614" s="16">
        <v>0.402985074626866</v>
      </c>
      <c r="F614" s="16">
        <v>0.369747899159664</v>
      </c>
      <c r="G614" s="16">
        <v>0.45</v>
      </c>
      <c r="H614" s="16">
        <v>0.28846153846153799</v>
      </c>
      <c r="I614" s="16">
        <v>0.37878787878787901</v>
      </c>
      <c r="J614" s="16">
        <v>0.45901639344262302</v>
      </c>
      <c r="K614" s="16">
        <v>0.28205128205128199</v>
      </c>
      <c r="L614" s="16">
        <v>0.52500000000000002</v>
      </c>
      <c r="M614" s="16">
        <v>0.38028169014084501</v>
      </c>
      <c r="N614" s="16">
        <v>0.45454545454545497</v>
      </c>
      <c r="O614" s="16">
        <v>0.5625</v>
      </c>
      <c r="P614" s="16"/>
      <c r="Q614" s="16">
        <v>0.40843023255813998</v>
      </c>
      <c r="R614" s="16"/>
      <c r="S614" s="16">
        <v>0.39898348157560398</v>
      </c>
      <c r="T614" s="16"/>
      <c r="U614" s="16">
        <v>0.402985074626866</v>
      </c>
      <c r="V614" s="16"/>
      <c r="W614" s="16">
        <v>0.46341463414634099</v>
      </c>
      <c r="X614" s="16"/>
      <c r="Y614" s="16">
        <v>0.41666666666666702</v>
      </c>
      <c r="Z614" s="16">
        <v>0.36363636363636398</v>
      </c>
      <c r="AA614" s="16">
        <v>0.41666666666666702</v>
      </c>
      <c r="AB614" s="16">
        <v>0.33333333333333298</v>
      </c>
      <c r="AC614" s="16"/>
      <c r="AD614" s="16">
        <v>0.37671232876712302</v>
      </c>
      <c r="AE614" s="16">
        <v>0.52222222222222203</v>
      </c>
      <c r="AF614" s="16">
        <v>0.41836734693877597</v>
      </c>
      <c r="AG614" s="16">
        <v>0.39444444444444399</v>
      </c>
      <c r="AH614" s="16">
        <v>0.39837398373983701</v>
      </c>
      <c r="AI614" s="16">
        <v>0.34523809523809501</v>
      </c>
      <c r="AJ614" s="16">
        <v>0.34782608695652201</v>
      </c>
      <c r="AK614" s="16"/>
      <c r="AL614" s="16">
        <v>0.40350877192982498</v>
      </c>
      <c r="AM614" s="16">
        <v>0.42519685039370098</v>
      </c>
      <c r="AN614" s="16">
        <v>0.35294117647058798</v>
      </c>
      <c r="AO614" s="16">
        <v>0.41726618705036</v>
      </c>
      <c r="AP614" s="16">
        <v>0.42105263157894701</v>
      </c>
      <c r="AQ614" s="16">
        <v>0.42</v>
      </c>
      <c r="AR614" s="16">
        <v>1</v>
      </c>
      <c r="AS614" s="16">
        <v>0.53333333333333299</v>
      </c>
      <c r="AT614" s="16">
        <v>0.469879518072289</v>
      </c>
      <c r="AU614" s="16">
        <v>0.38461538461538503</v>
      </c>
      <c r="AV614" s="16">
        <v>0.36363636363636398</v>
      </c>
      <c r="AW614" s="16">
        <v>0.30232558139534899</v>
      </c>
    </row>
    <row r="615" spans="2:49" x14ac:dyDescent="0.35">
      <c r="B615" t="s">
        <v>461</v>
      </c>
      <c r="C615" s="16">
        <v>0.35547355473554698</v>
      </c>
      <c r="D615" s="16">
        <v>0.46341463414634099</v>
      </c>
      <c r="E615" s="16">
        <v>0.38805970149253699</v>
      </c>
      <c r="F615" s="16">
        <v>0.32773109243697501</v>
      </c>
      <c r="G615" s="16">
        <v>0.35</v>
      </c>
      <c r="H615" s="16">
        <v>0.34615384615384598</v>
      </c>
      <c r="I615" s="16">
        <v>0.39393939393939398</v>
      </c>
      <c r="J615" s="16">
        <v>0.24590163934426201</v>
      </c>
      <c r="K615" s="16">
        <v>0.43589743589743601</v>
      </c>
      <c r="L615" s="16">
        <v>0.3125</v>
      </c>
      <c r="M615" s="16">
        <v>0.323943661971831</v>
      </c>
      <c r="N615" s="16">
        <v>0.27272727272727298</v>
      </c>
      <c r="O615" s="16">
        <v>0.375</v>
      </c>
      <c r="P615" s="16"/>
      <c r="Q615" s="16">
        <v>0.34447674418604701</v>
      </c>
      <c r="R615" s="16"/>
      <c r="S615" s="16">
        <v>0.35069885641677301</v>
      </c>
      <c r="T615" s="16"/>
      <c r="U615" s="16">
        <v>0.34660033167495902</v>
      </c>
      <c r="V615" s="16"/>
      <c r="W615" s="16">
        <v>0.22764227642276399</v>
      </c>
      <c r="X615" s="16"/>
      <c r="Y615" s="16">
        <v>0.30158730158730201</v>
      </c>
      <c r="Z615" s="16">
        <v>0.44696969696969702</v>
      </c>
      <c r="AA615" s="16">
        <v>0.44444444444444398</v>
      </c>
      <c r="AB615" s="16">
        <v>0.33333333333333298</v>
      </c>
      <c r="AC615" s="16"/>
      <c r="AD615" s="16">
        <v>0.30821917808219201</v>
      </c>
      <c r="AE615" s="16">
        <v>0.25555555555555598</v>
      </c>
      <c r="AF615" s="16">
        <v>0.29591836734693899</v>
      </c>
      <c r="AG615" s="16">
        <v>0.32222222222222202</v>
      </c>
      <c r="AH615" s="16">
        <v>0.40650406504065001</v>
      </c>
      <c r="AI615" s="16">
        <v>0.52380952380952395</v>
      </c>
      <c r="AJ615" s="16">
        <v>0.434782608695652</v>
      </c>
      <c r="AK615" s="16"/>
      <c r="AL615" s="16">
        <v>0.38596491228070201</v>
      </c>
      <c r="AM615" s="16">
        <v>0.40944881889763801</v>
      </c>
      <c r="AN615" s="16">
        <v>0.34389140271493202</v>
      </c>
      <c r="AO615" s="16">
        <v>0.35251798561151099</v>
      </c>
      <c r="AP615" s="16">
        <v>0.26315789473684198</v>
      </c>
      <c r="AQ615" s="16">
        <v>0.26</v>
      </c>
      <c r="AR615" s="16">
        <v>0</v>
      </c>
      <c r="AS615" s="16">
        <v>0.46666666666666701</v>
      </c>
      <c r="AT615" s="16">
        <v>0.30120481927710802</v>
      </c>
      <c r="AU615" s="16">
        <v>0.38461538461538503</v>
      </c>
      <c r="AV615" s="16">
        <v>0.33333333333333298</v>
      </c>
      <c r="AW615" s="16">
        <v>0.44186046511627902</v>
      </c>
    </row>
    <row r="616" spans="2:49" x14ac:dyDescent="0.35">
      <c r="B616" t="s">
        <v>462</v>
      </c>
      <c r="C616" s="16">
        <v>8.61008610086101E-3</v>
      </c>
      <c r="D616" s="16">
        <v>1.21951219512195E-2</v>
      </c>
      <c r="E616" s="16">
        <v>0</v>
      </c>
      <c r="F616" s="16">
        <v>8.4033613445378096E-3</v>
      </c>
      <c r="G616" s="16">
        <v>0</v>
      </c>
      <c r="H616" s="16">
        <v>0</v>
      </c>
      <c r="I616" s="16">
        <v>0</v>
      </c>
      <c r="J616" s="16">
        <v>3.2786885245901599E-2</v>
      </c>
      <c r="K616" s="16">
        <v>0</v>
      </c>
      <c r="L616" s="16">
        <v>1.2500000000000001E-2</v>
      </c>
      <c r="M616" s="16">
        <v>2.8169014084507001E-2</v>
      </c>
      <c r="N616" s="16">
        <v>0</v>
      </c>
      <c r="O616" s="16">
        <v>0</v>
      </c>
      <c r="P616" s="16"/>
      <c r="Q616" s="16">
        <v>5.8139534883720903E-3</v>
      </c>
      <c r="R616" s="16"/>
      <c r="S616" s="16">
        <v>8.8945362134688708E-3</v>
      </c>
      <c r="T616" s="16"/>
      <c r="U616" s="16">
        <v>6.6334991708126003E-3</v>
      </c>
      <c r="V616" s="16"/>
      <c r="W616" s="16">
        <v>8.1300813008130107E-3</v>
      </c>
      <c r="X616" s="16"/>
      <c r="Y616" s="16">
        <v>5.9523809523809503E-3</v>
      </c>
      <c r="Z616" s="16">
        <v>1.5151515151515201E-2</v>
      </c>
      <c r="AA616" s="16">
        <v>0</v>
      </c>
      <c r="AB616" s="16">
        <v>0</v>
      </c>
      <c r="AC616" s="16"/>
      <c r="AD616" s="16">
        <v>6.8493150684931503E-3</v>
      </c>
      <c r="AE616" s="16">
        <v>0</v>
      </c>
      <c r="AF616" s="16">
        <v>0</v>
      </c>
      <c r="AG616" s="16">
        <v>1.1111111111111099E-2</v>
      </c>
      <c r="AH616" s="16">
        <v>8.1300813008130107E-3</v>
      </c>
      <c r="AI616" s="16">
        <v>2.3809523809523801E-2</v>
      </c>
      <c r="AJ616" s="16">
        <v>1.0869565217391301E-2</v>
      </c>
      <c r="AK616" s="16"/>
      <c r="AL616" s="16">
        <v>1.7543859649122799E-2</v>
      </c>
      <c r="AM616" s="16">
        <v>1.5748031496062999E-2</v>
      </c>
      <c r="AN616" s="16">
        <v>9.0497737556561094E-3</v>
      </c>
      <c r="AO616" s="16">
        <v>7.1942446043165497E-3</v>
      </c>
      <c r="AP616" s="16">
        <v>0</v>
      </c>
      <c r="AQ616" s="16">
        <v>0</v>
      </c>
      <c r="AR616" s="16">
        <v>0</v>
      </c>
      <c r="AS616" s="16">
        <v>0</v>
      </c>
      <c r="AT616" s="16">
        <v>0</v>
      </c>
      <c r="AU616" s="16">
        <v>0</v>
      </c>
      <c r="AV616" s="16">
        <v>0</v>
      </c>
      <c r="AW616" s="16">
        <v>2.32558139534884E-2</v>
      </c>
    </row>
    <row r="617" spans="2:49" x14ac:dyDescent="0.35">
      <c r="B617" t="s">
        <v>463</v>
      </c>
      <c r="C617" s="16">
        <v>0.70479704797048004</v>
      </c>
      <c r="D617" s="16">
        <v>0.73170731707317105</v>
      </c>
      <c r="E617" s="16">
        <v>0.73880597014925398</v>
      </c>
      <c r="F617" s="16">
        <v>0.63865546218487401</v>
      </c>
      <c r="G617" s="16">
        <v>0.78333333333333299</v>
      </c>
      <c r="H617" s="16">
        <v>0.59615384615384603</v>
      </c>
      <c r="I617" s="16">
        <v>0.72727272727272696</v>
      </c>
      <c r="J617" s="16">
        <v>0.67213114754098402</v>
      </c>
      <c r="K617" s="16">
        <v>0.61538461538461497</v>
      </c>
      <c r="L617" s="16">
        <v>0.8</v>
      </c>
      <c r="M617" s="16">
        <v>0.647887323943662</v>
      </c>
      <c r="N617" s="16">
        <v>0.66666666666666696</v>
      </c>
      <c r="O617" s="16">
        <v>0.9375</v>
      </c>
      <c r="P617" s="16"/>
      <c r="Q617" s="16">
        <v>0.69912790697674398</v>
      </c>
      <c r="R617" s="16"/>
      <c r="S617" s="16">
        <v>0.69885641677255395</v>
      </c>
      <c r="T617" s="16"/>
      <c r="U617" s="16">
        <v>0.69320066334991703</v>
      </c>
      <c r="V617" s="16"/>
      <c r="W617" s="16">
        <v>0.65040650406504097</v>
      </c>
      <c r="X617" s="16"/>
      <c r="Y617" s="16">
        <v>0.66666666666666696</v>
      </c>
      <c r="Z617" s="16">
        <v>0.76893939393939403</v>
      </c>
      <c r="AA617" s="16">
        <v>0.80555555555555602</v>
      </c>
      <c r="AB617" s="16">
        <v>0.55555555555555602</v>
      </c>
      <c r="AC617" s="16"/>
      <c r="AD617" s="16">
        <v>0.602739726027397</v>
      </c>
      <c r="AE617" s="16">
        <v>0.72222222222222199</v>
      </c>
      <c r="AF617" s="16">
        <v>0.69387755102040805</v>
      </c>
      <c r="AG617" s="16">
        <v>0.66111111111111098</v>
      </c>
      <c r="AH617" s="16">
        <v>0.77235772357723598</v>
      </c>
      <c r="AI617" s="16">
        <v>0.82142857142857095</v>
      </c>
      <c r="AJ617" s="16">
        <v>0.75</v>
      </c>
      <c r="AK617" s="16"/>
      <c r="AL617" s="16">
        <v>0.68421052631578905</v>
      </c>
      <c r="AM617" s="16">
        <v>0.81102362204724399</v>
      </c>
      <c r="AN617" s="16">
        <v>0.63348416289592802</v>
      </c>
      <c r="AO617" s="16">
        <v>0.72661870503597104</v>
      </c>
      <c r="AP617" s="16">
        <v>0.63157894736842102</v>
      </c>
      <c r="AQ617" s="16">
        <v>0.62</v>
      </c>
      <c r="AR617" s="16">
        <v>1</v>
      </c>
      <c r="AS617" s="16">
        <v>1</v>
      </c>
      <c r="AT617" s="16">
        <v>0.73493975903614495</v>
      </c>
      <c r="AU617" s="16">
        <v>0.76923076923076905</v>
      </c>
      <c r="AV617" s="16">
        <v>0.66666666666666696</v>
      </c>
      <c r="AW617" s="16">
        <v>0.69767441860465096</v>
      </c>
    </row>
    <row r="618" spans="2:49" x14ac:dyDescent="0.35">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row>
    <row r="619" spans="2:49" x14ac:dyDescent="0.35">
      <c r="B619" s="6" t="s">
        <v>491</v>
      </c>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row>
    <row r="620" spans="2:49" x14ac:dyDescent="0.35">
      <c r="B620" s="25" t="s">
        <v>65</v>
      </c>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row>
    <row r="621" spans="2:49" x14ac:dyDescent="0.35">
      <c r="B621" t="s">
        <v>457</v>
      </c>
      <c r="C621" s="16">
        <v>1.4760147601476E-2</v>
      </c>
      <c r="D621" s="16">
        <v>3.65853658536585E-2</v>
      </c>
      <c r="E621" s="16">
        <v>1.49253731343284E-2</v>
      </c>
      <c r="F621" s="16">
        <v>8.4033613445378096E-3</v>
      </c>
      <c r="G621" s="16">
        <v>0</v>
      </c>
      <c r="H621" s="16">
        <v>0</v>
      </c>
      <c r="I621" s="16">
        <v>1.5151515151515201E-2</v>
      </c>
      <c r="J621" s="16">
        <v>0</v>
      </c>
      <c r="K621" s="16">
        <v>0</v>
      </c>
      <c r="L621" s="16">
        <v>3.7499999999999999E-2</v>
      </c>
      <c r="M621" s="16">
        <v>1.4084507042253501E-2</v>
      </c>
      <c r="N621" s="16">
        <v>3.03030303030303E-2</v>
      </c>
      <c r="O621" s="16">
        <v>0</v>
      </c>
      <c r="P621" s="16"/>
      <c r="Q621" s="16">
        <v>1.74418604651163E-2</v>
      </c>
      <c r="R621" s="16"/>
      <c r="S621" s="16">
        <v>1.52477763659466E-2</v>
      </c>
      <c r="T621" s="16"/>
      <c r="U621" s="16">
        <v>1.8242122719734698E-2</v>
      </c>
      <c r="V621" s="16"/>
      <c r="W621" s="16">
        <v>0</v>
      </c>
      <c r="X621" s="16"/>
      <c r="Y621" s="16">
        <v>1.38888888888889E-2</v>
      </c>
      <c r="Z621" s="16">
        <v>1.5151515151515201E-2</v>
      </c>
      <c r="AA621" s="16">
        <v>2.7777777777777801E-2</v>
      </c>
      <c r="AB621" s="16">
        <v>0</v>
      </c>
      <c r="AC621" s="16"/>
      <c r="AD621" s="16">
        <v>6.8493150684931503E-3</v>
      </c>
      <c r="AE621" s="16">
        <v>2.2222222222222199E-2</v>
      </c>
      <c r="AF621" s="16">
        <v>1.02040816326531E-2</v>
      </c>
      <c r="AG621" s="16">
        <v>2.2222222222222199E-2</v>
      </c>
      <c r="AH621" s="16">
        <v>1.6260162601626001E-2</v>
      </c>
      <c r="AI621" s="16">
        <v>2.3809523809523801E-2</v>
      </c>
      <c r="AJ621" s="16">
        <v>0</v>
      </c>
      <c r="AK621" s="16"/>
      <c r="AL621" s="16">
        <v>0</v>
      </c>
      <c r="AM621" s="16">
        <v>0</v>
      </c>
      <c r="AN621" s="16">
        <v>2.7149321266968299E-2</v>
      </c>
      <c r="AO621" s="16">
        <v>1.4388489208633099E-2</v>
      </c>
      <c r="AP621" s="16">
        <v>0</v>
      </c>
      <c r="AQ621" s="16">
        <v>0.02</v>
      </c>
      <c r="AR621" s="16">
        <v>0</v>
      </c>
      <c r="AS621" s="16">
        <v>0</v>
      </c>
      <c r="AT621" s="16">
        <v>1.20481927710843E-2</v>
      </c>
      <c r="AU621" s="16">
        <v>0</v>
      </c>
      <c r="AV621" s="16">
        <v>0</v>
      </c>
      <c r="AW621" s="16">
        <v>0</v>
      </c>
    </row>
    <row r="622" spans="2:49" x14ac:dyDescent="0.35">
      <c r="B622" t="s">
        <v>458</v>
      </c>
      <c r="C622" s="16">
        <v>5.28905289052891E-2</v>
      </c>
      <c r="D622" s="16">
        <v>2.4390243902439001E-2</v>
      </c>
      <c r="E622" s="16">
        <v>5.22388059701493E-2</v>
      </c>
      <c r="F622" s="16">
        <v>7.5630252100840303E-2</v>
      </c>
      <c r="G622" s="16">
        <v>1.6666666666666701E-2</v>
      </c>
      <c r="H622" s="16">
        <v>0</v>
      </c>
      <c r="I622" s="16">
        <v>4.5454545454545497E-2</v>
      </c>
      <c r="J622" s="16">
        <v>8.1967213114754106E-2</v>
      </c>
      <c r="K622" s="16">
        <v>7.69230769230769E-2</v>
      </c>
      <c r="L622" s="16">
        <v>0.05</v>
      </c>
      <c r="M622" s="16">
        <v>8.4507042253521097E-2</v>
      </c>
      <c r="N622" s="16">
        <v>3.03030303030303E-2</v>
      </c>
      <c r="O622" s="16">
        <v>0.125</v>
      </c>
      <c r="P622" s="16"/>
      <c r="Q622" s="16">
        <v>5.5232558139534899E-2</v>
      </c>
      <c r="R622" s="16"/>
      <c r="S622" s="16">
        <v>5.3367217280813201E-2</v>
      </c>
      <c r="T622" s="16"/>
      <c r="U622" s="16">
        <v>5.4726368159204002E-2</v>
      </c>
      <c r="V622" s="16"/>
      <c r="W622" s="16">
        <v>8.9430894308943104E-2</v>
      </c>
      <c r="X622" s="16"/>
      <c r="Y622" s="16">
        <v>6.3492063492063502E-2</v>
      </c>
      <c r="Z622" s="16">
        <v>3.4090909090909102E-2</v>
      </c>
      <c r="AA622" s="16">
        <v>2.7777777777777801E-2</v>
      </c>
      <c r="AB622" s="16">
        <v>0.11111111111111099</v>
      </c>
      <c r="AC622" s="16"/>
      <c r="AD622" s="16">
        <v>6.1643835616438401E-2</v>
      </c>
      <c r="AE622" s="16">
        <v>8.8888888888888906E-2</v>
      </c>
      <c r="AF622" s="16">
        <v>6.1224489795918401E-2</v>
      </c>
      <c r="AG622" s="16">
        <v>4.4444444444444398E-2</v>
      </c>
      <c r="AH622" s="16">
        <v>4.0650406504064998E-2</v>
      </c>
      <c r="AI622" s="16">
        <v>4.7619047619047603E-2</v>
      </c>
      <c r="AJ622" s="16">
        <v>3.2608695652173898E-2</v>
      </c>
      <c r="AK622" s="16"/>
      <c r="AL622" s="16">
        <v>3.5087719298245598E-2</v>
      </c>
      <c r="AM622" s="16">
        <v>1.5748031496062999E-2</v>
      </c>
      <c r="AN622" s="16">
        <v>6.3348416289592799E-2</v>
      </c>
      <c r="AO622" s="16">
        <v>5.0359712230215799E-2</v>
      </c>
      <c r="AP622" s="16">
        <v>0.157894736842105</v>
      </c>
      <c r="AQ622" s="16">
        <v>0.08</v>
      </c>
      <c r="AR622" s="16">
        <v>0</v>
      </c>
      <c r="AS622" s="16">
        <v>0</v>
      </c>
      <c r="AT622" s="16">
        <v>6.02409638554217E-2</v>
      </c>
      <c r="AU622" s="16">
        <v>7.69230769230769E-2</v>
      </c>
      <c r="AV622" s="16">
        <v>0</v>
      </c>
      <c r="AW622" s="16">
        <v>9.3023255813953501E-2</v>
      </c>
    </row>
    <row r="623" spans="2:49" x14ac:dyDescent="0.35">
      <c r="B623" t="s">
        <v>459</v>
      </c>
      <c r="C623" s="16">
        <v>0.21525215252152499</v>
      </c>
      <c r="D623" s="16">
        <v>0.18292682926829301</v>
      </c>
      <c r="E623" s="16">
        <v>0.14925373134328401</v>
      </c>
      <c r="F623" s="16">
        <v>0.26890756302521002</v>
      </c>
      <c r="G623" s="16">
        <v>0.233333333333333</v>
      </c>
      <c r="H623" s="16">
        <v>0.32692307692307698</v>
      </c>
      <c r="I623" s="16">
        <v>0.21212121212121199</v>
      </c>
      <c r="J623" s="16">
        <v>0.26229508196721302</v>
      </c>
      <c r="K623" s="16">
        <v>0.256410256410256</v>
      </c>
      <c r="L623" s="16">
        <v>0.17499999999999999</v>
      </c>
      <c r="M623" s="16">
        <v>0.19718309859154901</v>
      </c>
      <c r="N623" s="16">
        <v>0.24242424242424199</v>
      </c>
      <c r="O623" s="16">
        <v>6.25E-2</v>
      </c>
      <c r="P623" s="16"/>
      <c r="Q623" s="16">
        <v>0.210755813953488</v>
      </c>
      <c r="R623" s="16"/>
      <c r="S623" s="16">
        <v>0.21982210927573101</v>
      </c>
      <c r="T623" s="16"/>
      <c r="U623" s="16">
        <v>0.21227197346600299</v>
      </c>
      <c r="V623" s="16"/>
      <c r="W623" s="16">
        <v>0.22764227642276399</v>
      </c>
      <c r="X623" s="16"/>
      <c r="Y623" s="16">
        <v>0.25396825396825401</v>
      </c>
      <c r="Z623" s="16">
        <v>0.15530303030303</v>
      </c>
      <c r="AA623" s="16">
        <v>0.11111111111111099</v>
      </c>
      <c r="AB623" s="16">
        <v>0.22222222222222199</v>
      </c>
      <c r="AC623" s="16"/>
      <c r="AD623" s="16">
        <v>0.31506849315068503</v>
      </c>
      <c r="AE623" s="16">
        <v>0.22222222222222199</v>
      </c>
      <c r="AF623" s="16">
        <v>0.214285714285714</v>
      </c>
      <c r="AG623" s="16">
        <v>0.24444444444444399</v>
      </c>
      <c r="AH623" s="16">
        <v>0.17073170731707299</v>
      </c>
      <c r="AI623" s="16">
        <v>8.3333333333333301E-2</v>
      </c>
      <c r="AJ623" s="16">
        <v>0.173913043478261</v>
      </c>
      <c r="AK623" s="16"/>
      <c r="AL623" s="16">
        <v>0.157894736842105</v>
      </c>
      <c r="AM623" s="16">
        <v>0.17322834645669299</v>
      </c>
      <c r="AN623" s="16">
        <v>0.24886877828054299</v>
      </c>
      <c r="AO623" s="16">
        <v>0.23741007194244601</v>
      </c>
      <c r="AP623" s="16">
        <v>0.157894736842105</v>
      </c>
      <c r="AQ623" s="16">
        <v>0.18</v>
      </c>
      <c r="AR623" s="16">
        <v>0</v>
      </c>
      <c r="AS623" s="16">
        <v>0.133333333333333</v>
      </c>
      <c r="AT623" s="16">
        <v>0.21686746987951799</v>
      </c>
      <c r="AU623" s="16">
        <v>0.30769230769230799</v>
      </c>
      <c r="AV623" s="16">
        <v>0.48484848484848497</v>
      </c>
      <c r="AW623" s="16">
        <v>6.9767441860465101E-2</v>
      </c>
    </row>
    <row r="624" spans="2:49" x14ac:dyDescent="0.35">
      <c r="B624" t="s">
        <v>460</v>
      </c>
      <c r="C624" s="16">
        <v>0.39606396063960603</v>
      </c>
      <c r="D624" s="16">
        <v>0.40243902439024398</v>
      </c>
      <c r="E624" s="16">
        <v>0.365671641791045</v>
      </c>
      <c r="F624" s="16">
        <v>0.36134453781512599</v>
      </c>
      <c r="G624" s="16">
        <v>0.5</v>
      </c>
      <c r="H624" s="16">
        <v>0.34615384615384598</v>
      </c>
      <c r="I624" s="16">
        <v>0.37878787878787901</v>
      </c>
      <c r="J624" s="16">
        <v>0.39344262295082</v>
      </c>
      <c r="K624" s="16">
        <v>0.30769230769230799</v>
      </c>
      <c r="L624" s="16">
        <v>0.41249999999999998</v>
      </c>
      <c r="M624" s="16">
        <v>0.45070422535211302</v>
      </c>
      <c r="N624" s="16">
        <v>0.51515151515151503</v>
      </c>
      <c r="O624" s="16">
        <v>0.375</v>
      </c>
      <c r="P624" s="16"/>
      <c r="Q624" s="16">
        <v>0.40552325581395299</v>
      </c>
      <c r="R624" s="16"/>
      <c r="S624" s="16">
        <v>0.39644218551461202</v>
      </c>
      <c r="T624" s="16"/>
      <c r="U624" s="16">
        <v>0.39303482587064698</v>
      </c>
      <c r="V624" s="16"/>
      <c r="W624" s="16">
        <v>0.44715447154471499</v>
      </c>
      <c r="X624" s="16"/>
      <c r="Y624" s="16">
        <v>0.418650793650794</v>
      </c>
      <c r="Z624" s="16">
        <v>0.33712121212121199</v>
      </c>
      <c r="AA624" s="16">
        <v>0.5</v>
      </c>
      <c r="AB624" s="16">
        <v>0.44444444444444398</v>
      </c>
      <c r="AC624" s="16"/>
      <c r="AD624" s="16">
        <v>0.397260273972603</v>
      </c>
      <c r="AE624" s="16">
        <v>0.44444444444444398</v>
      </c>
      <c r="AF624" s="16">
        <v>0.45918367346938799</v>
      </c>
      <c r="AG624" s="16">
        <v>0.39444444444444399</v>
      </c>
      <c r="AH624" s="16">
        <v>0.39837398373983701</v>
      </c>
      <c r="AI624" s="16">
        <v>0.273809523809524</v>
      </c>
      <c r="AJ624" s="16">
        <v>0.39130434782608697</v>
      </c>
      <c r="AK624" s="16"/>
      <c r="AL624" s="16">
        <v>0.42105263157894701</v>
      </c>
      <c r="AM624" s="16">
        <v>0.44881889763779498</v>
      </c>
      <c r="AN624" s="16">
        <v>0.35746606334841602</v>
      </c>
      <c r="AO624" s="16">
        <v>0.38129496402877699</v>
      </c>
      <c r="AP624" s="16">
        <v>0.42105263157894701</v>
      </c>
      <c r="AQ624" s="16">
        <v>0.46</v>
      </c>
      <c r="AR624" s="16">
        <v>0.5</v>
      </c>
      <c r="AS624" s="16">
        <v>0.46666666666666701</v>
      </c>
      <c r="AT624" s="16">
        <v>0.50602409638554202</v>
      </c>
      <c r="AU624" s="16">
        <v>0.38461538461538503</v>
      </c>
      <c r="AV624" s="16">
        <v>0.15151515151515199</v>
      </c>
      <c r="AW624" s="16">
        <v>0.372093023255814</v>
      </c>
    </row>
    <row r="625" spans="2:49" x14ac:dyDescent="0.35">
      <c r="B625" t="s">
        <v>461</v>
      </c>
      <c r="C625" s="16">
        <v>0.31365313653136501</v>
      </c>
      <c r="D625" s="16">
        <v>0.34146341463414598</v>
      </c>
      <c r="E625" s="16">
        <v>0.41791044776119401</v>
      </c>
      <c r="F625" s="16">
        <v>0.28571428571428598</v>
      </c>
      <c r="G625" s="16">
        <v>0.25</v>
      </c>
      <c r="H625" s="16">
        <v>0.30769230769230799</v>
      </c>
      <c r="I625" s="16">
        <v>0.34848484848484901</v>
      </c>
      <c r="J625" s="16">
        <v>0.22950819672131101</v>
      </c>
      <c r="K625" s="16">
        <v>0.35897435897435898</v>
      </c>
      <c r="L625" s="16">
        <v>0.3125</v>
      </c>
      <c r="M625" s="16">
        <v>0.23943661971831001</v>
      </c>
      <c r="N625" s="16">
        <v>0.18181818181818199</v>
      </c>
      <c r="O625" s="16">
        <v>0.4375</v>
      </c>
      <c r="P625" s="16"/>
      <c r="Q625" s="16">
        <v>0.30523255813953498</v>
      </c>
      <c r="R625" s="16"/>
      <c r="S625" s="16">
        <v>0.30749682337992401</v>
      </c>
      <c r="T625" s="16"/>
      <c r="U625" s="16">
        <v>0.31509121061359902</v>
      </c>
      <c r="V625" s="16"/>
      <c r="W625" s="16">
        <v>0.22764227642276399</v>
      </c>
      <c r="X625" s="16"/>
      <c r="Y625" s="16">
        <v>0.24404761904761901</v>
      </c>
      <c r="Z625" s="16">
        <v>0.44696969696969702</v>
      </c>
      <c r="AA625" s="16">
        <v>0.33333333333333298</v>
      </c>
      <c r="AB625" s="16">
        <v>0.22222222222222199</v>
      </c>
      <c r="AC625" s="16"/>
      <c r="AD625" s="16">
        <v>0.21232876712328799</v>
      </c>
      <c r="AE625" s="16">
        <v>0.22222222222222199</v>
      </c>
      <c r="AF625" s="16">
        <v>0.25510204081632698</v>
      </c>
      <c r="AG625" s="16">
        <v>0.28333333333333299</v>
      </c>
      <c r="AH625" s="16">
        <v>0.37398373983739802</v>
      </c>
      <c r="AI625" s="16">
        <v>0.547619047619048</v>
      </c>
      <c r="AJ625" s="16">
        <v>0.39130434782608697</v>
      </c>
      <c r="AK625" s="16"/>
      <c r="AL625" s="16">
        <v>0.36842105263157898</v>
      </c>
      <c r="AM625" s="16">
        <v>0.35433070866141703</v>
      </c>
      <c r="AN625" s="16">
        <v>0.29864253393665202</v>
      </c>
      <c r="AO625" s="16">
        <v>0.30935251798561197</v>
      </c>
      <c r="AP625" s="16">
        <v>0.26315789473684198</v>
      </c>
      <c r="AQ625" s="16">
        <v>0.26</v>
      </c>
      <c r="AR625" s="16">
        <v>0.5</v>
      </c>
      <c r="AS625" s="16">
        <v>0.4</v>
      </c>
      <c r="AT625" s="16">
        <v>0.20481927710843401</v>
      </c>
      <c r="AU625" s="16">
        <v>0.230769230769231</v>
      </c>
      <c r="AV625" s="16">
        <v>0.36363636363636398</v>
      </c>
      <c r="AW625" s="16">
        <v>0.44186046511627902</v>
      </c>
    </row>
    <row r="626" spans="2:49" x14ac:dyDescent="0.35">
      <c r="B626" t="s">
        <v>462</v>
      </c>
      <c r="C626" s="16">
        <v>7.3800738007380098E-3</v>
      </c>
      <c r="D626" s="16">
        <v>1.21951219512195E-2</v>
      </c>
      <c r="E626" s="16">
        <v>0</v>
      </c>
      <c r="F626" s="16">
        <v>0</v>
      </c>
      <c r="G626" s="16">
        <v>0</v>
      </c>
      <c r="H626" s="16">
        <v>1.9230769230769201E-2</v>
      </c>
      <c r="I626" s="16">
        <v>0</v>
      </c>
      <c r="J626" s="16">
        <v>3.2786885245901599E-2</v>
      </c>
      <c r="K626" s="16">
        <v>0</v>
      </c>
      <c r="L626" s="16">
        <v>1.2500000000000001E-2</v>
      </c>
      <c r="M626" s="16">
        <v>1.4084507042253501E-2</v>
      </c>
      <c r="N626" s="16">
        <v>0</v>
      </c>
      <c r="O626" s="16">
        <v>0</v>
      </c>
      <c r="P626" s="16"/>
      <c r="Q626" s="16">
        <v>5.8139534883720903E-3</v>
      </c>
      <c r="R626" s="16"/>
      <c r="S626" s="16">
        <v>7.6238881829733202E-3</v>
      </c>
      <c r="T626" s="16"/>
      <c r="U626" s="16">
        <v>6.6334991708126003E-3</v>
      </c>
      <c r="V626" s="16"/>
      <c r="W626" s="16">
        <v>8.1300813008130107E-3</v>
      </c>
      <c r="X626" s="16"/>
      <c r="Y626" s="16">
        <v>5.9523809523809503E-3</v>
      </c>
      <c r="Z626" s="16">
        <v>1.13636363636364E-2</v>
      </c>
      <c r="AA626" s="16">
        <v>0</v>
      </c>
      <c r="AB626" s="16">
        <v>0</v>
      </c>
      <c r="AC626" s="16"/>
      <c r="AD626" s="16">
        <v>6.8493150684931503E-3</v>
      </c>
      <c r="AE626" s="16">
        <v>0</v>
      </c>
      <c r="AF626" s="16">
        <v>0</v>
      </c>
      <c r="AG626" s="16">
        <v>1.1111111111111099E-2</v>
      </c>
      <c r="AH626" s="16">
        <v>0</v>
      </c>
      <c r="AI626" s="16">
        <v>2.3809523809523801E-2</v>
      </c>
      <c r="AJ626" s="16">
        <v>1.0869565217391301E-2</v>
      </c>
      <c r="AK626" s="16"/>
      <c r="AL626" s="16">
        <v>1.7543859649122799E-2</v>
      </c>
      <c r="AM626" s="16">
        <v>7.8740157480314994E-3</v>
      </c>
      <c r="AN626" s="16">
        <v>4.5248868778280504E-3</v>
      </c>
      <c r="AO626" s="16">
        <v>7.1942446043165497E-3</v>
      </c>
      <c r="AP626" s="16">
        <v>0</v>
      </c>
      <c r="AQ626" s="16">
        <v>0</v>
      </c>
      <c r="AR626" s="16">
        <v>0</v>
      </c>
      <c r="AS626" s="16">
        <v>0</v>
      </c>
      <c r="AT626" s="16">
        <v>0</v>
      </c>
      <c r="AU626" s="16">
        <v>0</v>
      </c>
      <c r="AV626" s="16">
        <v>0</v>
      </c>
      <c r="AW626" s="16">
        <v>2.32558139534884E-2</v>
      </c>
    </row>
    <row r="627" spans="2:49" x14ac:dyDescent="0.35">
      <c r="B627" t="s">
        <v>463</v>
      </c>
      <c r="C627" s="16">
        <v>0.64206642066420705</v>
      </c>
      <c r="D627" s="16">
        <v>0.68292682926829296</v>
      </c>
      <c r="E627" s="16">
        <v>0.71641791044776104</v>
      </c>
      <c r="F627" s="16">
        <v>0.56302521008403394</v>
      </c>
      <c r="G627" s="16">
        <v>0.73333333333333295</v>
      </c>
      <c r="H627" s="16">
        <v>0.65384615384615397</v>
      </c>
      <c r="I627" s="16">
        <v>0.66666666666666696</v>
      </c>
      <c r="J627" s="16">
        <v>0.54098360655737698</v>
      </c>
      <c r="K627" s="16">
        <v>0.58974358974358998</v>
      </c>
      <c r="L627" s="16">
        <v>0.63749999999999996</v>
      </c>
      <c r="M627" s="16">
        <v>0.59154929577464799</v>
      </c>
      <c r="N627" s="16">
        <v>0.63636363636363602</v>
      </c>
      <c r="O627" s="16">
        <v>0.6875</v>
      </c>
      <c r="P627" s="16"/>
      <c r="Q627" s="16">
        <v>0.63808139534883701</v>
      </c>
      <c r="R627" s="16"/>
      <c r="S627" s="16">
        <v>0.63532401524777604</v>
      </c>
      <c r="T627" s="16"/>
      <c r="U627" s="16">
        <v>0.63515754560530702</v>
      </c>
      <c r="V627" s="16"/>
      <c r="W627" s="16">
        <v>0.58536585365853699</v>
      </c>
      <c r="X627" s="16"/>
      <c r="Y627" s="16">
        <v>0.58531746031746001</v>
      </c>
      <c r="Z627" s="16">
        <v>0.73484848484848497</v>
      </c>
      <c r="AA627" s="16">
        <v>0.77777777777777801</v>
      </c>
      <c r="AB627" s="16">
        <v>0.55555555555555602</v>
      </c>
      <c r="AC627" s="16"/>
      <c r="AD627" s="16">
        <v>0.54109589041095896</v>
      </c>
      <c r="AE627" s="16">
        <v>0.55555555555555503</v>
      </c>
      <c r="AF627" s="16">
        <v>0.64285714285714302</v>
      </c>
      <c r="AG627" s="16">
        <v>0.61111111111111105</v>
      </c>
      <c r="AH627" s="16">
        <v>0.71544715447154505</v>
      </c>
      <c r="AI627" s="16">
        <v>0.75</v>
      </c>
      <c r="AJ627" s="16">
        <v>0.75</v>
      </c>
      <c r="AK627" s="16"/>
      <c r="AL627" s="16">
        <v>0.75438596491228105</v>
      </c>
      <c r="AM627" s="16">
        <v>0.78740157480314998</v>
      </c>
      <c r="AN627" s="16">
        <v>0.565610859728507</v>
      </c>
      <c r="AO627" s="16">
        <v>0.62589928057554001</v>
      </c>
      <c r="AP627" s="16">
        <v>0.52631578947368396</v>
      </c>
      <c r="AQ627" s="16">
        <v>0.62</v>
      </c>
      <c r="AR627" s="16">
        <v>1</v>
      </c>
      <c r="AS627" s="16">
        <v>0.86666666666666703</v>
      </c>
      <c r="AT627" s="16">
        <v>0.63855421686747005</v>
      </c>
      <c r="AU627" s="16">
        <v>0.53846153846153899</v>
      </c>
      <c r="AV627" s="16">
        <v>0.51515151515151503</v>
      </c>
      <c r="AW627" s="16">
        <v>0.72093023255813904</v>
      </c>
    </row>
    <row r="628" spans="2:49" x14ac:dyDescent="0.35">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row>
    <row r="629" spans="2:49" x14ac:dyDescent="0.35">
      <c r="B629" s="6" t="s">
        <v>492</v>
      </c>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row>
    <row r="630" spans="2:49" x14ac:dyDescent="0.35">
      <c r="B630" s="25" t="s">
        <v>65</v>
      </c>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row>
    <row r="631" spans="2:49" x14ac:dyDescent="0.35">
      <c r="B631" t="s">
        <v>457</v>
      </c>
      <c r="C631" s="16">
        <v>2.9520295202952001E-2</v>
      </c>
      <c r="D631" s="16">
        <v>4.8780487804878099E-2</v>
      </c>
      <c r="E631" s="16">
        <v>3.7313432835820899E-2</v>
      </c>
      <c r="F631" s="16">
        <v>1.6806722689075598E-2</v>
      </c>
      <c r="G631" s="16">
        <v>0</v>
      </c>
      <c r="H631" s="16">
        <v>0</v>
      </c>
      <c r="I631" s="16">
        <v>1.5151515151515201E-2</v>
      </c>
      <c r="J631" s="16">
        <v>1.63934426229508E-2</v>
      </c>
      <c r="K631" s="16">
        <v>7.69230769230769E-2</v>
      </c>
      <c r="L631" s="16">
        <v>2.5000000000000001E-2</v>
      </c>
      <c r="M631" s="16">
        <v>5.63380281690141E-2</v>
      </c>
      <c r="N631" s="16">
        <v>3.03030303030303E-2</v>
      </c>
      <c r="O631" s="16">
        <v>6.25E-2</v>
      </c>
      <c r="P631" s="16"/>
      <c r="Q631" s="16">
        <v>2.6162790697674399E-2</v>
      </c>
      <c r="R631" s="16"/>
      <c r="S631" s="16">
        <v>2.92249047013977E-2</v>
      </c>
      <c r="T631" s="16"/>
      <c r="U631" s="16">
        <v>2.6533996683250401E-2</v>
      </c>
      <c r="V631" s="16"/>
      <c r="W631" s="16">
        <v>2.4390243902439001E-2</v>
      </c>
      <c r="X631" s="16"/>
      <c r="Y631" s="16">
        <v>3.5714285714285698E-2</v>
      </c>
      <c r="Z631" s="16">
        <v>2.27272727272727E-2</v>
      </c>
      <c r="AA631" s="16">
        <v>0</v>
      </c>
      <c r="AB631" s="16">
        <v>0</v>
      </c>
      <c r="AC631" s="16"/>
      <c r="AD631" s="16">
        <v>1.3698630136986301E-2</v>
      </c>
      <c r="AE631" s="16">
        <v>2.2222222222222199E-2</v>
      </c>
      <c r="AF631" s="16">
        <v>2.04081632653061E-2</v>
      </c>
      <c r="AG631" s="16">
        <v>2.7777777777777801E-2</v>
      </c>
      <c r="AH631" s="16">
        <v>4.8780487804878099E-2</v>
      </c>
      <c r="AI631" s="16">
        <v>8.3333333333333301E-2</v>
      </c>
      <c r="AJ631" s="16">
        <v>0</v>
      </c>
      <c r="AK631" s="16"/>
      <c r="AL631" s="16">
        <v>0</v>
      </c>
      <c r="AM631" s="16">
        <v>3.9370078740157501E-2</v>
      </c>
      <c r="AN631" s="16">
        <v>3.1674208144796399E-2</v>
      </c>
      <c r="AO631" s="16">
        <v>1.4388489208633099E-2</v>
      </c>
      <c r="AP631" s="16">
        <v>5.2631578947368397E-2</v>
      </c>
      <c r="AQ631" s="16">
        <v>0.02</v>
      </c>
      <c r="AR631" s="16">
        <v>0</v>
      </c>
      <c r="AS631" s="16">
        <v>6.6666666666666693E-2</v>
      </c>
      <c r="AT631" s="16">
        <v>3.6144578313252997E-2</v>
      </c>
      <c r="AU631" s="16">
        <v>0</v>
      </c>
      <c r="AV631" s="16">
        <v>6.0606060606060601E-2</v>
      </c>
      <c r="AW631" s="16">
        <v>2.32558139534884E-2</v>
      </c>
    </row>
    <row r="632" spans="2:49" x14ac:dyDescent="0.35">
      <c r="B632" t="s">
        <v>458</v>
      </c>
      <c r="C632" s="16">
        <v>7.6260762607626098E-2</v>
      </c>
      <c r="D632" s="16">
        <v>6.0975609756097601E-2</v>
      </c>
      <c r="E632" s="16">
        <v>5.9701492537313397E-2</v>
      </c>
      <c r="F632" s="16">
        <v>0.109243697478992</v>
      </c>
      <c r="G632" s="16">
        <v>0.116666666666667</v>
      </c>
      <c r="H632" s="16">
        <v>1.9230769230769201E-2</v>
      </c>
      <c r="I632" s="16">
        <v>7.5757575757575801E-2</v>
      </c>
      <c r="J632" s="16">
        <v>3.2786885245901599E-2</v>
      </c>
      <c r="K632" s="16">
        <v>7.69230769230769E-2</v>
      </c>
      <c r="L632" s="16">
        <v>0.1</v>
      </c>
      <c r="M632" s="16">
        <v>7.0422535211267595E-2</v>
      </c>
      <c r="N632" s="16">
        <v>0.12121212121212099</v>
      </c>
      <c r="O632" s="16">
        <v>6.25E-2</v>
      </c>
      <c r="P632" s="16"/>
      <c r="Q632" s="16">
        <v>7.7034883720930203E-2</v>
      </c>
      <c r="R632" s="16"/>
      <c r="S632" s="16">
        <v>7.7509529860228701E-2</v>
      </c>
      <c r="T632" s="16"/>
      <c r="U632" s="16">
        <v>8.2918739635157501E-2</v>
      </c>
      <c r="V632" s="16"/>
      <c r="W632" s="16">
        <v>0.113821138211382</v>
      </c>
      <c r="X632" s="16"/>
      <c r="Y632" s="16">
        <v>7.5396825396825407E-2</v>
      </c>
      <c r="Z632" s="16">
        <v>7.5757575757575801E-2</v>
      </c>
      <c r="AA632" s="16">
        <v>0.11111111111111099</v>
      </c>
      <c r="AB632" s="16">
        <v>0</v>
      </c>
      <c r="AC632" s="16"/>
      <c r="AD632" s="16">
        <v>8.2191780821917804E-2</v>
      </c>
      <c r="AE632" s="16">
        <v>0.11111111111111099</v>
      </c>
      <c r="AF632" s="16">
        <v>7.1428571428571397E-2</v>
      </c>
      <c r="AG632" s="16">
        <v>6.1111111111111102E-2</v>
      </c>
      <c r="AH632" s="16">
        <v>5.6910569105691103E-2</v>
      </c>
      <c r="AI632" s="16">
        <v>7.1428571428571397E-2</v>
      </c>
      <c r="AJ632" s="16">
        <v>9.7826086956521702E-2</v>
      </c>
      <c r="AK632" s="16"/>
      <c r="AL632" s="16">
        <v>7.0175438596491196E-2</v>
      </c>
      <c r="AM632" s="16">
        <v>4.7244094488188997E-2</v>
      </c>
      <c r="AN632" s="16">
        <v>7.69230769230769E-2</v>
      </c>
      <c r="AO632" s="16">
        <v>7.1942446043165506E-2</v>
      </c>
      <c r="AP632" s="16">
        <v>0.157894736842105</v>
      </c>
      <c r="AQ632" s="16">
        <v>0.16</v>
      </c>
      <c r="AR632" s="16">
        <v>0</v>
      </c>
      <c r="AS632" s="16">
        <v>0</v>
      </c>
      <c r="AT632" s="16">
        <v>3.6144578313252997E-2</v>
      </c>
      <c r="AU632" s="16">
        <v>0.230769230769231</v>
      </c>
      <c r="AV632" s="16">
        <v>3.03030303030303E-2</v>
      </c>
      <c r="AW632" s="16">
        <v>0.116279069767442</v>
      </c>
    </row>
    <row r="633" spans="2:49" x14ac:dyDescent="0.35">
      <c r="B633" t="s">
        <v>459</v>
      </c>
      <c r="C633" s="16">
        <v>0.24723247232472301</v>
      </c>
      <c r="D633" s="16">
        <v>0.17073170731707299</v>
      </c>
      <c r="E633" s="16">
        <v>0.29104477611940299</v>
      </c>
      <c r="F633" s="16">
        <v>0.16806722689075601</v>
      </c>
      <c r="G633" s="16">
        <v>0.33333333333333298</v>
      </c>
      <c r="H633" s="16">
        <v>0.269230769230769</v>
      </c>
      <c r="I633" s="16">
        <v>0.28787878787878801</v>
      </c>
      <c r="J633" s="16">
        <v>0.27868852459016402</v>
      </c>
      <c r="K633" s="16">
        <v>0.17948717948717899</v>
      </c>
      <c r="L633" s="16">
        <v>0.3</v>
      </c>
      <c r="M633" s="16">
        <v>0.22535211267605601</v>
      </c>
      <c r="N633" s="16">
        <v>0.15151515151515199</v>
      </c>
      <c r="O633" s="16">
        <v>0.375</v>
      </c>
      <c r="P633" s="16"/>
      <c r="Q633" s="16">
        <v>0.23401162790697699</v>
      </c>
      <c r="R633" s="16"/>
      <c r="S633" s="16">
        <v>0.249047013977128</v>
      </c>
      <c r="T633" s="16"/>
      <c r="U633" s="16">
        <v>0.21558872305141</v>
      </c>
      <c r="V633" s="16"/>
      <c r="W633" s="16">
        <v>0.26829268292682901</v>
      </c>
      <c r="X633" s="16"/>
      <c r="Y633" s="16">
        <v>0.238095238095238</v>
      </c>
      <c r="Z633" s="16">
        <v>0.25378787878787901</v>
      </c>
      <c r="AA633" s="16">
        <v>0.25</v>
      </c>
      <c r="AB633" s="16">
        <v>0.55555555555555602</v>
      </c>
      <c r="AC633" s="16"/>
      <c r="AD633" s="16">
        <v>0.21232876712328799</v>
      </c>
      <c r="AE633" s="16">
        <v>0.18888888888888899</v>
      </c>
      <c r="AF633" s="16">
        <v>0.27551020408163301</v>
      </c>
      <c r="AG633" s="16">
        <v>0.266666666666667</v>
      </c>
      <c r="AH633" s="16">
        <v>0.26829268292682901</v>
      </c>
      <c r="AI633" s="16">
        <v>0.214285714285714</v>
      </c>
      <c r="AJ633" s="16">
        <v>0.29347826086956502</v>
      </c>
      <c r="AK633" s="16"/>
      <c r="AL633" s="16">
        <v>0.175438596491228</v>
      </c>
      <c r="AM633" s="16">
        <v>0.196850393700787</v>
      </c>
      <c r="AN633" s="16">
        <v>0.28054298642533898</v>
      </c>
      <c r="AO633" s="16">
        <v>0.215827338129496</v>
      </c>
      <c r="AP633" s="16">
        <v>0.26315789473684198</v>
      </c>
      <c r="AQ633" s="16">
        <v>0.16</v>
      </c>
      <c r="AR633" s="16">
        <v>0</v>
      </c>
      <c r="AS633" s="16">
        <v>0.266666666666667</v>
      </c>
      <c r="AT633" s="16">
        <v>0.32530120481927699</v>
      </c>
      <c r="AU633" s="16">
        <v>0.38461538461538503</v>
      </c>
      <c r="AV633" s="16">
        <v>0.48484848484848497</v>
      </c>
      <c r="AW633" s="16">
        <v>0.209302325581395</v>
      </c>
    </row>
    <row r="634" spans="2:49" x14ac:dyDescent="0.35">
      <c r="B634" t="s">
        <v>460</v>
      </c>
      <c r="C634" s="16">
        <v>0.429274292742927</v>
      </c>
      <c r="D634" s="16">
        <v>0.46341463414634099</v>
      </c>
      <c r="E634" s="16">
        <v>0.39552238805970102</v>
      </c>
      <c r="F634" s="16">
        <v>0.45378151260504201</v>
      </c>
      <c r="G634" s="16">
        <v>0.3</v>
      </c>
      <c r="H634" s="16">
        <v>0.51923076923076905</v>
      </c>
      <c r="I634" s="16">
        <v>0.46969696969697</v>
      </c>
      <c r="J634" s="16">
        <v>0.42622950819672101</v>
      </c>
      <c r="K634" s="16">
        <v>0.487179487179487</v>
      </c>
      <c r="L634" s="16">
        <v>0.41249999999999998</v>
      </c>
      <c r="M634" s="16">
        <v>0.36619718309859201</v>
      </c>
      <c r="N634" s="16">
        <v>0.57575757575757602</v>
      </c>
      <c r="O634" s="16">
        <v>0.3125</v>
      </c>
      <c r="P634" s="16"/>
      <c r="Q634" s="16">
        <v>0.43895348837209303</v>
      </c>
      <c r="R634" s="16"/>
      <c r="S634" s="16">
        <v>0.42439644218551498</v>
      </c>
      <c r="T634" s="16"/>
      <c r="U634" s="16">
        <v>0.44610281923714801</v>
      </c>
      <c r="V634" s="16"/>
      <c r="W634" s="16">
        <v>0.35772357723577197</v>
      </c>
      <c r="X634" s="16"/>
      <c r="Y634" s="16">
        <v>0.45039682539682502</v>
      </c>
      <c r="Z634" s="16">
        <v>0.39015151515151503</v>
      </c>
      <c r="AA634" s="16">
        <v>0.44444444444444398</v>
      </c>
      <c r="AB634" s="16">
        <v>0.33333333333333298</v>
      </c>
      <c r="AC634" s="16"/>
      <c r="AD634" s="16">
        <v>0.50684931506849296</v>
      </c>
      <c r="AE634" s="16">
        <v>0.52222222222222203</v>
      </c>
      <c r="AF634" s="16">
        <v>0.35714285714285698</v>
      </c>
      <c r="AG634" s="16">
        <v>0.43888888888888899</v>
      </c>
      <c r="AH634" s="16">
        <v>0.38211382113821102</v>
      </c>
      <c r="AI634" s="16">
        <v>0.39285714285714302</v>
      </c>
      <c r="AJ634" s="16">
        <v>0.36956521739130399</v>
      </c>
      <c r="AK634" s="16"/>
      <c r="AL634" s="16">
        <v>0.57894736842105299</v>
      </c>
      <c r="AM634" s="16">
        <v>0.464566929133858</v>
      </c>
      <c r="AN634" s="16">
        <v>0.38009049773755699</v>
      </c>
      <c r="AO634" s="16">
        <v>0.44604316546762601</v>
      </c>
      <c r="AP634" s="16">
        <v>0.31578947368421101</v>
      </c>
      <c r="AQ634" s="16">
        <v>0.42</v>
      </c>
      <c r="AR634" s="16">
        <v>0.5</v>
      </c>
      <c r="AS634" s="16">
        <v>0.4</v>
      </c>
      <c r="AT634" s="16">
        <v>0.40963855421686701</v>
      </c>
      <c r="AU634" s="16">
        <v>0.30769230769230799</v>
      </c>
      <c r="AV634" s="16">
        <v>0.33333333333333298</v>
      </c>
      <c r="AW634" s="16">
        <v>0.46511627906976699</v>
      </c>
    </row>
    <row r="635" spans="2:49" x14ac:dyDescent="0.35">
      <c r="B635" t="s">
        <v>461</v>
      </c>
      <c r="C635" s="16">
        <v>0.205412054120541</v>
      </c>
      <c r="D635" s="16">
        <v>0.219512195121951</v>
      </c>
      <c r="E635" s="16">
        <v>0.20895522388059701</v>
      </c>
      <c r="F635" s="16">
        <v>0.24369747899159699</v>
      </c>
      <c r="G635" s="16">
        <v>0.25</v>
      </c>
      <c r="H635" s="16">
        <v>0.19230769230769201</v>
      </c>
      <c r="I635" s="16">
        <v>0.15151515151515199</v>
      </c>
      <c r="J635" s="16">
        <v>0.22950819672131101</v>
      </c>
      <c r="K635" s="16">
        <v>0.17948717948717899</v>
      </c>
      <c r="L635" s="16">
        <v>0.15</v>
      </c>
      <c r="M635" s="16">
        <v>0.25352112676056299</v>
      </c>
      <c r="N635" s="16">
        <v>0.12121212121212099</v>
      </c>
      <c r="O635" s="16">
        <v>0.125</v>
      </c>
      <c r="P635" s="16"/>
      <c r="Q635" s="16">
        <v>0.21511627906976699</v>
      </c>
      <c r="R635" s="16"/>
      <c r="S635" s="16">
        <v>0.20711562897077501</v>
      </c>
      <c r="T635" s="16"/>
      <c r="U635" s="16">
        <v>0.21890547263681601</v>
      </c>
      <c r="V635" s="16"/>
      <c r="W635" s="16">
        <v>0.22764227642276399</v>
      </c>
      <c r="X635" s="16"/>
      <c r="Y635" s="16">
        <v>0.18849206349206299</v>
      </c>
      <c r="Z635" s="16">
        <v>0.24242424242424199</v>
      </c>
      <c r="AA635" s="16">
        <v>0.194444444444444</v>
      </c>
      <c r="AB635" s="16">
        <v>0.11111111111111099</v>
      </c>
      <c r="AC635" s="16"/>
      <c r="AD635" s="16">
        <v>0.17808219178082199</v>
      </c>
      <c r="AE635" s="16">
        <v>0.155555555555556</v>
      </c>
      <c r="AF635" s="16">
        <v>0.26530612244898</v>
      </c>
      <c r="AG635" s="16">
        <v>0.194444444444444</v>
      </c>
      <c r="AH635" s="16">
        <v>0.219512195121951</v>
      </c>
      <c r="AI635" s="16">
        <v>0.214285714285714</v>
      </c>
      <c r="AJ635" s="16">
        <v>0.22826086956521699</v>
      </c>
      <c r="AK635" s="16"/>
      <c r="AL635" s="16">
        <v>0.157894736842105</v>
      </c>
      <c r="AM635" s="16">
        <v>0.220472440944882</v>
      </c>
      <c r="AN635" s="16">
        <v>0.217194570135747</v>
      </c>
      <c r="AO635" s="16">
        <v>0.24460431654676301</v>
      </c>
      <c r="AP635" s="16">
        <v>0.21052631578947401</v>
      </c>
      <c r="AQ635" s="16">
        <v>0.24</v>
      </c>
      <c r="AR635" s="16">
        <v>0.5</v>
      </c>
      <c r="AS635" s="16">
        <v>0.266666666666667</v>
      </c>
      <c r="AT635" s="16">
        <v>0.19277108433734899</v>
      </c>
      <c r="AU635" s="16">
        <v>7.69230769230769E-2</v>
      </c>
      <c r="AV635" s="16">
        <v>9.0909090909090898E-2</v>
      </c>
      <c r="AW635" s="16">
        <v>0.162790697674419</v>
      </c>
    </row>
    <row r="636" spans="2:49" x14ac:dyDescent="0.35">
      <c r="B636" t="s">
        <v>462</v>
      </c>
      <c r="C636" s="16">
        <v>1.230012300123E-2</v>
      </c>
      <c r="D636" s="16">
        <v>3.65853658536585E-2</v>
      </c>
      <c r="E636" s="16">
        <v>7.4626865671641798E-3</v>
      </c>
      <c r="F636" s="16">
        <v>8.4033613445378096E-3</v>
      </c>
      <c r="G636" s="16">
        <v>0</v>
      </c>
      <c r="H636" s="16">
        <v>0</v>
      </c>
      <c r="I636" s="16">
        <v>0</v>
      </c>
      <c r="J636" s="16">
        <v>1.63934426229508E-2</v>
      </c>
      <c r="K636" s="16">
        <v>0</v>
      </c>
      <c r="L636" s="16">
        <v>1.2500000000000001E-2</v>
      </c>
      <c r="M636" s="16">
        <v>2.8169014084507001E-2</v>
      </c>
      <c r="N636" s="16">
        <v>0</v>
      </c>
      <c r="O636" s="16">
        <v>6.25E-2</v>
      </c>
      <c r="P636" s="16"/>
      <c r="Q636" s="16">
        <v>8.7209302325581394E-3</v>
      </c>
      <c r="R636" s="16"/>
      <c r="S636" s="16">
        <v>1.2706480304955499E-2</v>
      </c>
      <c r="T636" s="16"/>
      <c r="U636" s="16">
        <v>9.9502487562189105E-3</v>
      </c>
      <c r="V636" s="16"/>
      <c r="W636" s="16">
        <v>8.1300813008130107E-3</v>
      </c>
      <c r="X636" s="16"/>
      <c r="Y636" s="16">
        <v>1.1904761904761901E-2</v>
      </c>
      <c r="Z636" s="16">
        <v>1.5151515151515201E-2</v>
      </c>
      <c r="AA636" s="16">
        <v>0</v>
      </c>
      <c r="AB636" s="16">
        <v>0</v>
      </c>
      <c r="AC636" s="16"/>
      <c r="AD636" s="16">
        <v>6.8493150684931503E-3</v>
      </c>
      <c r="AE636" s="16">
        <v>0</v>
      </c>
      <c r="AF636" s="16">
        <v>1.02040816326531E-2</v>
      </c>
      <c r="AG636" s="16">
        <v>1.1111111111111099E-2</v>
      </c>
      <c r="AH636" s="16">
        <v>2.4390243902439001E-2</v>
      </c>
      <c r="AI636" s="16">
        <v>2.3809523809523801E-2</v>
      </c>
      <c r="AJ636" s="16">
        <v>1.0869565217391301E-2</v>
      </c>
      <c r="AK636" s="16"/>
      <c r="AL636" s="16">
        <v>1.7543859649122799E-2</v>
      </c>
      <c r="AM636" s="16">
        <v>3.1496062992125998E-2</v>
      </c>
      <c r="AN636" s="16">
        <v>1.35746606334842E-2</v>
      </c>
      <c r="AO636" s="16">
        <v>7.1942446043165497E-3</v>
      </c>
      <c r="AP636" s="16">
        <v>0</v>
      </c>
      <c r="AQ636" s="16">
        <v>0</v>
      </c>
      <c r="AR636" s="16">
        <v>0</v>
      </c>
      <c r="AS636" s="16">
        <v>0</v>
      </c>
      <c r="AT636" s="16">
        <v>0</v>
      </c>
      <c r="AU636" s="16">
        <v>0</v>
      </c>
      <c r="AV636" s="16">
        <v>0</v>
      </c>
      <c r="AW636" s="16">
        <v>2.32558139534884E-2</v>
      </c>
    </row>
    <row r="637" spans="2:49" x14ac:dyDescent="0.35">
      <c r="B637" t="s">
        <v>463</v>
      </c>
      <c r="C637" s="16">
        <v>0.52890528905289103</v>
      </c>
      <c r="D637" s="16">
        <v>0.57317073170731703</v>
      </c>
      <c r="E637" s="16">
        <v>0.50746268656716398</v>
      </c>
      <c r="F637" s="16">
        <v>0.57142857142857095</v>
      </c>
      <c r="G637" s="16">
        <v>0.43333333333333302</v>
      </c>
      <c r="H637" s="16">
        <v>0.69230769230769196</v>
      </c>
      <c r="I637" s="16">
        <v>0.53030303030303005</v>
      </c>
      <c r="J637" s="16">
        <v>0.60655737704918</v>
      </c>
      <c r="K637" s="16">
        <v>0.512820512820513</v>
      </c>
      <c r="L637" s="16">
        <v>0.4375</v>
      </c>
      <c r="M637" s="16">
        <v>0.49295774647887303</v>
      </c>
      <c r="N637" s="16">
        <v>0.54545454545454597</v>
      </c>
      <c r="O637" s="16">
        <v>0.3125</v>
      </c>
      <c r="P637" s="16"/>
      <c r="Q637" s="16">
        <v>0.55087209302325602</v>
      </c>
      <c r="R637" s="16"/>
      <c r="S637" s="16">
        <v>0.52477763659466303</v>
      </c>
      <c r="T637" s="16"/>
      <c r="U637" s="16">
        <v>0.55555555555555602</v>
      </c>
      <c r="V637" s="16"/>
      <c r="W637" s="16">
        <v>0.44715447154471499</v>
      </c>
      <c r="X637" s="16"/>
      <c r="Y637" s="16">
        <v>0.52777777777777801</v>
      </c>
      <c r="Z637" s="16">
        <v>0.53409090909090895</v>
      </c>
      <c r="AA637" s="16">
        <v>0.52777777777777801</v>
      </c>
      <c r="AB637" s="16">
        <v>0.44444444444444398</v>
      </c>
      <c r="AC637" s="16"/>
      <c r="AD637" s="16">
        <v>0.58904109589041098</v>
      </c>
      <c r="AE637" s="16">
        <v>0.54444444444444495</v>
      </c>
      <c r="AF637" s="16">
        <v>0.530612244897959</v>
      </c>
      <c r="AG637" s="16">
        <v>0.54444444444444395</v>
      </c>
      <c r="AH637" s="16">
        <v>0.49593495934959397</v>
      </c>
      <c r="AI637" s="16">
        <v>0.452380952380952</v>
      </c>
      <c r="AJ637" s="16">
        <v>0.5</v>
      </c>
      <c r="AK637" s="16"/>
      <c r="AL637" s="16">
        <v>0.66666666666666696</v>
      </c>
      <c r="AM637" s="16">
        <v>0.59842519685039397</v>
      </c>
      <c r="AN637" s="16">
        <v>0.48868778280543002</v>
      </c>
      <c r="AO637" s="16">
        <v>0.60431654676258995</v>
      </c>
      <c r="AP637" s="16">
        <v>0.31578947368421101</v>
      </c>
      <c r="AQ637" s="16">
        <v>0.48</v>
      </c>
      <c r="AR637" s="16">
        <v>1</v>
      </c>
      <c r="AS637" s="16">
        <v>0.6</v>
      </c>
      <c r="AT637" s="16">
        <v>0.530120481927711</v>
      </c>
      <c r="AU637" s="16">
        <v>0.15384615384615399</v>
      </c>
      <c r="AV637" s="16">
        <v>0.33333333333333298</v>
      </c>
      <c r="AW637" s="16">
        <v>0.48837209302325602</v>
      </c>
    </row>
    <row r="638" spans="2:49" x14ac:dyDescent="0.35">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row>
    <row r="639" spans="2:49" x14ac:dyDescent="0.35">
      <c r="B639" s="6" t="s">
        <v>500</v>
      </c>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row>
    <row r="640" spans="2:49" x14ac:dyDescent="0.35">
      <c r="B640" s="25" t="s">
        <v>65</v>
      </c>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row>
    <row r="641" spans="2:49" x14ac:dyDescent="0.35">
      <c r="B641" t="s">
        <v>493</v>
      </c>
      <c r="C641" s="16">
        <v>1.230012300123E-2</v>
      </c>
      <c r="D641" s="16">
        <v>0</v>
      </c>
      <c r="E641" s="16">
        <v>7.4626865671641798E-3</v>
      </c>
      <c r="F641" s="16">
        <v>3.3613445378151301E-2</v>
      </c>
      <c r="G641" s="16">
        <v>0</v>
      </c>
      <c r="H641" s="16">
        <v>0</v>
      </c>
      <c r="I641" s="16">
        <v>0</v>
      </c>
      <c r="J641" s="16">
        <v>1.63934426229508E-2</v>
      </c>
      <c r="K641" s="16">
        <v>2.5641025641025599E-2</v>
      </c>
      <c r="L641" s="16">
        <v>1.2500000000000001E-2</v>
      </c>
      <c r="M641" s="16">
        <v>2.8169014084507001E-2</v>
      </c>
      <c r="N641" s="16">
        <v>0</v>
      </c>
      <c r="O641" s="16">
        <v>0</v>
      </c>
      <c r="P641" s="16"/>
      <c r="Q641" s="16">
        <v>1.30813953488372E-2</v>
      </c>
      <c r="R641" s="16"/>
      <c r="S641" s="16">
        <v>1.2706480304955499E-2</v>
      </c>
      <c r="T641" s="16"/>
      <c r="U641" s="16">
        <v>1.1608623548922101E-2</v>
      </c>
      <c r="V641" s="16"/>
      <c r="W641" s="16">
        <v>8.1300813008130107E-3</v>
      </c>
      <c r="X641" s="16"/>
      <c r="Y641" s="16">
        <v>9.9206349206349201E-3</v>
      </c>
      <c r="Z641" s="16">
        <v>1.8939393939393898E-2</v>
      </c>
      <c r="AA641" s="16">
        <v>0</v>
      </c>
      <c r="AB641" s="16">
        <v>0</v>
      </c>
      <c r="AC641" s="16"/>
      <c r="AD641" s="16">
        <v>1.3698630136986301E-2</v>
      </c>
      <c r="AE641" s="16">
        <v>2.2222222222222199E-2</v>
      </c>
      <c r="AF641" s="16">
        <v>1.02040816326531E-2</v>
      </c>
      <c r="AG641" s="16">
        <v>1.1111111111111099E-2</v>
      </c>
      <c r="AH641" s="16">
        <v>1.6260162601626001E-2</v>
      </c>
      <c r="AI641" s="16">
        <v>1.1904761904761901E-2</v>
      </c>
      <c r="AJ641" s="16">
        <v>0</v>
      </c>
      <c r="AK641" s="16"/>
      <c r="AL641" s="16">
        <v>0</v>
      </c>
      <c r="AM641" s="16">
        <v>2.3622047244094498E-2</v>
      </c>
      <c r="AN641" s="16">
        <v>1.35746606334842E-2</v>
      </c>
      <c r="AO641" s="16">
        <v>0</v>
      </c>
      <c r="AP641" s="16">
        <v>5.2631578947368397E-2</v>
      </c>
      <c r="AQ641" s="16">
        <v>0</v>
      </c>
      <c r="AR641" s="16">
        <v>0</v>
      </c>
      <c r="AS641" s="16">
        <v>0</v>
      </c>
      <c r="AT641" s="16">
        <v>2.40963855421687E-2</v>
      </c>
      <c r="AU641" s="16">
        <v>0</v>
      </c>
      <c r="AV641" s="16">
        <v>0</v>
      </c>
      <c r="AW641" s="16">
        <v>0</v>
      </c>
    </row>
    <row r="642" spans="2:49" x14ac:dyDescent="0.35">
      <c r="B642" t="s">
        <v>494</v>
      </c>
      <c r="C642" s="16">
        <v>3.0750307503074999E-2</v>
      </c>
      <c r="D642" s="16">
        <v>3.65853658536585E-2</v>
      </c>
      <c r="E642" s="16">
        <v>2.2388059701492501E-2</v>
      </c>
      <c r="F642" s="16">
        <v>5.0420168067226899E-2</v>
      </c>
      <c r="G642" s="16">
        <v>0</v>
      </c>
      <c r="H642" s="16">
        <v>7.69230769230769E-2</v>
      </c>
      <c r="I642" s="16">
        <v>1.5151515151515201E-2</v>
      </c>
      <c r="J642" s="16">
        <v>1.63934426229508E-2</v>
      </c>
      <c r="K642" s="16">
        <v>2.5641025641025599E-2</v>
      </c>
      <c r="L642" s="16">
        <v>2.5000000000000001E-2</v>
      </c>
      <c r="M642" s="16">
        <v>2.8169014084507001E-2</v>
      </c>
      <c r="N642" s="16">
        <v>0</v>
      </c>
      <c r="O642" s="16">
        <v>0.125</v>
      </c>
      <c r="P642" s="16"/>
      <c r="Q642" s="16">
        <v>2.7616279069767401E-2</v>
      </c>
      <c r="R642" s="16"/>
      <c r="S642" s="16">
        <v>2.92249047013977E-2</v>
      </c>
      <c r="T642" s="16"/>
      <c r="U642" s="16">
        <v>2.6533996683250401E-2</v>
      </c>
      <c r="V642" s="16"/>
      <c r="W642" s="16">
        <v>3.2520325203252001E-2</v>
      </c>
      <c r="X642" s="16"/>
      <c r="Y642" s="16">
        <v>3.3730158730158701E-2</v>
      </c>
      <c r="Z642" s="16">
        <v>2.6515151515151499E-2</v>
      </c>
      <c r="AA642" s="16">
        <v>2.7777777777777801E-2</v>
      </c>
      <c r="AB642" s="16">
        <v>0</v>
      </c>
      <c r="AC642" s="16"/>
      <c r="AD642" s="16">
        <v>8.9041095890410996E-2</v>
      </c>
      <c r="AE642" s="16">
        <v>1.1111111111111099E-2</v>
      </c>
      <c r="AF642" s="16">
        <v>0</v>
      </c>
      <c r="AG642" s="16">
        <v>1.1111111111111099E-2</v>
      </c>
      <c r="AH642" s="16">
        <v>1.6260162601626001E-2</v>
      </c>
      <c r="AI642" s="16">
        <v>2.3809523809523801E-2</v>
      </c>
      <c r="AJ642" s="16">
        <v>5.4347826086956499E-2</v>
      </c>
      <c r="AK642" s="16"/>
      <c r="AL642" s="16">
        <v>7.0175438596491196E-2</v>
      </c>
      <c r="AM642" s="16">
        <v>2.3622047244094498E-2</v>
      </c>
      <c r="AN642" s="16">
        <v>3.6199095022624403E-2</v>
      </c>
      <c r="AO642" s="16">
        <v>2.8776978417266199E-2</v>
      </c>
      <c r="AP642" s="16">
        <v>0</v>
      </c>
      <c r="AQ642" s="16">
        <v>0</v>
      </c>
      <c r="AR642" s="16">
        <v>0</v>
      </c>
      <c r="AS642" s="16">
        <v>0</v>
      </c>
      <c r="AT642" s="16">
        <v>2.40963855421687E-2</v>
      </c>
      <c r="AU642" s="16">
        <v>0</v>
      </c>
      <c r="AV642" s="16">
        <v>6.0606060606060601E-2</v>
      </c>
      <c r="AW642" s="16">
        <v>4.6511627906976702E-2</v>
      </c>
    </row>
    <row r="643" spans="2:49" x14ac:dyDescent="0.35">
      <c r="B643" t="s">
        <v>495</v>
      </c>
      <c r="C643" s="16">
        <v>8.4870848708487101E-2</v>
      </c>
      <c r="D643" s="16">
        <v>4.8780487804878099E-2</v>
      </c>
      <c r="E643" s="16">
        <v>6.7164179104477598E-2</v>
      </c>
      <c r="F643" s="16">
        <v>7.5630252100840303E-2</v>
      </c>
      <c r="G643" s="16">
        <v>0.2</v>
      </c>
      <c r="H643" s="16">
        <v>5.7692307692307702E-2</v>
      </c>
      <c r="I643" s="16">
        <v>0.10606060606060599</v>
      </c>
      <c r="J643" s="16">
        <v>6.5573770491803296E-2</v>
      </c>
      <c r="K643" s="16">
        <v>0.102564102564103</v>
      </c>
      <c r="L643" s="16">
        <v>0.1</v>
      </c>
      <c r="M643" s="16">
        <v>7.0422535211267595E-2</v>
      </c>
      <c r="N643" s="16">
        <v>6.0606060606060601E-2</v>
      </c>
      <c r="O643" s="16">
        <v>0.125</v>
      </c>
      <c r="P643" s="16"/>
      <c r="Q643" s="16">
        <v>8.7209302325581398E-2</v>
      </c>
      <c r="R643" s="16"/>
      <c r="S643" s="16">
        <v>8.25921219822109E-2</v>
      </c>
      <c r="T643" s="16"/>
      <c r="U643" s="16">
        <v>8.12603648424544E-2</v>
      </c>
      <c r="V643" s="16"/>
      <c r="W643" s="16">
        <v>0.105691056910569</v>
      </c>
      <c r="X643" s="16"/>
      <c r="Y643" s="16">
        <v>9.9206349206349201E-2</v>
      </c>
      <c r="Z643" s="16">
        <v>6.0606060606060601E-2</v>
      </c>
      <c r="AA643" s="16">
        <v>5.5555555555555601E-2</v>
      </c>
      <c r="AB643" s="16">
        <v>0.11111111111111099</v>
      </c>
      <c r="AC643" s="16"/>
      <c r="AD643" s="16">
        <v>0.116438356164384</v>
      </c>
      <c r="AE643" s="16">
        <v>0.133333333333333</v>
      </c>
      <c r="AF643" s="16">
        <v>7.1428571428571397E-2</v>
      </c>
      <c r="AG643" s="16">
        <v>7.2222222222222202E-2</v>
      </c>
      <c r="AH643" s="16">
        <v>7.3170731707317097E-2</v>
      </c>
      <c r="AI643" s="16">
        <v>8.3333333333333301E-2</v>
      </c>
      <c r="AJ643" s="16">
        <v>4.3478260869565202E-2</v>
      </c>
      <c r="AK643" s="16"/>
      <c r="AL643" s="16">
        <v>1.7543859649122799E-2</v>
      </c>
      <c r="AM643" s="16">
        <v>7.0866141732283505E-2</v>
      </c>
      <c r="AN643" s="16">
        <v>7.2398190045248903E-2</v>
      </c>
      <c r="AO643" s="16">
        <v>8.6330935251798593E-2</v>
      </c>
      <c r="AP643" s="16">
        <v>0.105263157894737</v>
      </c>
      <c r="AQ643" s="16">
        <v>0.16</v>
      </c>
      <c r="AR643" s="16">
        <v>0</v>
      </c>
      <c r="AS643" s="16">
        <v>0.133333333333333</v>
      </c>
      <c r="AT643" s="16">
        <v>0.132530120481928</v>
      </c>
      <c r="AU643" s="16">
        <v>0.15384615384615399</v>
      </c>
      <c r="AV643" s="16">
        <v>3.03030303030303E-2</v>
      </c>
      <c r="AW643" s="16">
        <v>6.9767441860465101E-2</v>
      </c>
    </row>
    <row r="644" spans="2:49" x14ac:dyDescent="0.35">
      <c r="B644" t="s">
        <v>496</v>
      </c>
      <c r="C644" s="16">
        <v>0.22017220172201701</v>
      </c>
      <c r="D644" s="16">
        <v>0.23170731707317099</v>
      </c>
      <c r="E644" s="16">
        <v>0.171641791044776</v>
      </c>
      <c r="F644" s="16">
        <v>0.184873949579832</v>
      </c>
      <c r="G644" s="16">
        <v>0.16666666666666699</v>
      </c>
      <c r="H644" s="16">
        <v>0.21153846153846201</v>
      </c>
      <c r="I644" s="16">
        <v>0.27272727272727298</v>
      </c>
      <c r="J644" s="16">
        <v>0.32786885245901598</v>
      </c>
      <c r="K644" s="16">
        <v>0.230769230769231</v>
      </c>
      <c r="L644" s="16">
        <v>0.15</v>
      </c>
      <c r="M644" s="16">
        <v>0.338028169014085</v>
      </c>
      <c r="N644" s="16">
        <v>0.27272727272727298</v>
      </c>
      <c r="O644" s="16">
        <v>0.125</v>
      </c>
      <c r="P644" s="16"/>
      <c r="Q644" s="16">
        <v>0.21656976744185999</v>
      </c>
      <c r="R644" s="16"/>
      <c r="S644" s="16">
        <v>0.22490470139771301</v>
      </c>
      <c r="T644" s="16"/>
      <c r="U644" s="16">
        <v>0.21558872305141</v>
      </c>
      <c r="V644" s="16"/>
      <c r="W644" s="16">
        <v>0.211382113821138</v>
      </c>
      <c r="X644" s="16"/>
      <c r="Y644" s="16">
        <v>0.25396825396825401</v>
      </c>
      <c r="Z644" s="16">
        <v>0.16666666666666699</v>
      </c>
      <c r="AA644" s="16">
        <v>0.16666666666666699</v>
      </c>
      <c r="AB644" s="16">
        <v>0.11111111111111099</v>
      </c>
      <c r="AC644" s="16"/>
      <c r="AD644" s="16">
        <v>0.267123287671233</v>
      </c>
      <c r="AE644" s="16">
        <v>0.16666666666666699</v>
      </c>
      <c r="AF644" s="16">
        <v>0.28571428571428598</v>
      </c>
      <c r="AG644" s="16">
        <v>0.266666666666667</v>
      </c>
      <c r="AH644" s="16">
        <v>0.17073170731707299</v>
      </c>
      <c r="AI644" s="16">
        <v>0.14285714285714299</v>
      </c>
      <c r="AJ644" s="16">
        <v>0.173913043478261</v>
      </c>
      <c r="AK644" s="16"/>
      <c r="AL644" s="16">
        <v>0.140350877192982</v>
      </c>
      <c r="AM644" s="16">
        <v>0.18897637795275599</v>
      </c>
      <c r="AN644" s="16">
        <v>0.27149321266968302</v>
      </c>
      <c r="AO644" s="16">
        <v>0.23021582733813001</v>
      </c>
      <c r="AP644" s="16">
        <v>0.157894736842105</v>
      </c>
      <c r="AQ644" s="16">
        <v>0.08</v>
      </c>
      <c r="AR644" s="16">
        <v>0</v>
      </c>
      <c r="AS644" s="16">
        <v>6.6666666666666693E-2</v>
      </c>
      <c r="AT644" s="16">
        <v>0.25301204819277101</v>
      </c>
      <c r="AU644" s="16">
        <v>0.30769230769230799</v>
      </c>
      <c r="AV644" s="16">
        <v>0.36363636363636398</v>
      </c>
      <c r="AW644" s="16">
        <v>0.186046511627907</v>
      </c>
    </row>
    <row r="645" spans="2:49" x14ac:dyDescent="0.35">
      <c r="B645" t="s">
        <v>497</v>
      </c>
      <c r="C645" s="16">
        <v>0.32103321033210303</v>
      </c>
      <c r="D645" s="16">
        <v>0.26829268292682901</v>
      </c>
      <c r="E645" s="16">
        <v>0.32089552238806002</v>
      </c>
      <c r="F645" s="16">
        <v>0.369747899159664</v>
      </c>
      <c r="G645" s="16">
        <v>0.36666666666666697</v>
      </c>
      <c r="H645" s="16">
        <v>0.28846153846153799</v>
      </c>
      <c r="I645" s="16">
        <v>0.24242424242424199</v>
      </c>
      <c r="J645" s="16">
        <v>0.29508196721311503</v>
      </c>
      <c r="K645" s="16">
        <v>0.28205128205128199</v>
      </c>
      <c r="L645" s="16">
        <v>0.35</v>
      </c>
      <c r="M645" s="16">
        <v>0.309859154929577</v>
      </c>
      <c r="N645" s="16">
        <v>0.42424242424242398</v>
      </c>
      <c r="O645" s="16">
        <v>0.375</v>
      </c>
      <c r="P645" s="16"/>
      <c r="Q645" s="16">
        <v>0.32994186046511598</v>
      </c>
      <c r="R645" s="16"/>
      <c r="S645" s="16">
        <v>0.32147395171537502</v>
      </c>
      <c r="T645" s="16"/>
      <c r="U645" s="16">
        <v>0.33830845771144302</v>
      </c>
      <c r="V645" s="16"/>
      <c r="W645" s="16">
        <v>0.34959349593495898</v>
      </c>
      <c r="X645" s="16"/>
      <c r="Y645" s="16">
        <v>0.32539682539682502</v>
      </c>
      <c r="Z645" s="16">
        <v>0.30681818181818199</v>
      </c>
      <c r="AA645" s="16">
        <v>0.36111111111111099</v>
      </c>
      <c r="AB645" s="16">
        <v>0.33333333333333298</v>
      </c>
      <c r="AC645" s="16"/>
      <c r="AD645" s="16">
        <v>0.28082191780821902</v>
      </c>
      <c r="AE645" s="16">
        <v>0.41111111111111098</v>
      </c>
      <c r="AF645" s="16">
        <v>0.35714285714285698</v>
      </c>
      <c r="AG645" s="16">
        <v>0.35555555555555601</v>
      </c>
      <c r="AH645" s="16">
        <v>0.22764227642276399</v>
      </c>
      <c r="AI645" s="16">
        <v>0.273809523809524</v>
      </c>
      <c r="AJ645" s="16">
        <v>0.35869565217391303</v>
      </c>
      <c r="AK645" s="16"/>
      <c r="AL645" s="16">
        <v>0.33333333333333298</v>
      </c>
      <c r="AM645" s="16">
        <v>0.38582677165354301</v>
      </c>
      <c r="AN645" s="16">
        <v>0.25339366515837097</v>
      </c>
      <c r="AO645" s="16">
        <v>0.36690647482014399</v>
      </c>
      <c r="AP645" s="16">
        <v>0.31578947368421101</v>
      </c>
      <c r="AQ645" s="16">
        <v>0.52</v>
      </c>
      <c r="AR645" s="16">
        <v>0.5</v>
      </c>
      <c r="AS645" s="16">
        <v>0.266666666666667</v>
      </c>
      <c r="AT645" s="16">
        <v>0.265060240963855</v>
      </c>
      <c r="AU645" s="16">
        <v>0.30769230769230799</v>
      </c>
      <c r="AV645" s="16">
        <v>0.24242424242424199</v>
      </c>
      <c r="AW645" s="16">
        <v>0.27906976744186002</v>
      </c>
    </row>
    <row r="646" spans="2:49" x14ac:dyDescent="0.35">
      <c r="B646" t="s">
        <v>498</v>
      </c>
      <c r="C646" s="16">
        <v>0.22632226322263199</v>
      </c>
      <c r="D646" s="16">
        <v>0.28048780487804897</v>
      </c>
      <c r="E646" s="16">
        <v>0.29104477611940299</v>
      </c>
      <c r="F646" s="16">
        <v>0.22689075630252101</v>
      </c>
      <c r="G646" s="16">
        <v>0.18333333333333299</v>
      </c>
      <c r="H646" s="16">
        <v>0.19230769230769201</v>
      </c>
      <c r="I646" s="16">
        <v>0.22727272727272699</v>
      </c>
      <c r="J646" s="16">
        <v>0.24590163934426201</v>
      </c>
      <c r="K646" s="16">
        <v>0.20512820512820501</v>
      </c>
      <c r="L646" s="16">
        <v>0.27500000000000002</v>
      </c>
      <c r="M646" s="16">
        <v>7.0422535211267595E-2</v>
      </c>
      <c r="N646" s="16">
        <v>0.15151515151515199</v>
      </c>
      <c r="O646" s="16">
        <v>0.25</v>
      </c>
      <c r="P646" s="16"/>
      <c r="Q646" s="16">
        <v>0.226744186046512</v>
      </c>
      <c r="R646" s="16"/>
      <c r="S646" s="16">
        <v>0.22617534942820799</v>
      </c>
      <c r="T646" s="16"/>
      <c r="U646" s="16">
        <v>0.22222222222222199</v>
      </c>
      <c r="V646" s="16"/>
      <c r="W646" s="16">
        <v>0.22764227642276399</v>
      </c>
      <c r="X646" s="16"/>
      <c r="Y646" s="16">
        <v>0.202380952380952</v>
      </c>
      <c r="Z646" s="16">
        <v>0.26515151515151503</v>
      </c>
      <c r="AA646" s="16">
        <v>0.27777777777777801</v>
      </c>
      <c r="AB646" s="16">
        <v>0.22222222222222199</v>
      </c>
      <c r="AC646" s="16"/>
      <c r="AD646" s="16">
        <v>0.164383561643836</v>
      </c>
      <c r="AE646" s="16">
        <v>0.16666666666666699</v>
      </c>
      <c r="AF646" s="16">
        <v>0.214285714285714</v>
      </c>
      <c r="AG646" s="16">
        <v>0.194444444444444</v>
      </c>
      <c r="AH646" s="16">
        <v>0.30894308943089399</v>
      </c>
      <c r="AI646" s="16">
        <v>0.32142857142857101</v>
      </c>
      <c r="AJ646" s="16">
        <v>0.26086956521739102</v>
      </c>
      <c r="AK646" s="16"/>
      <c r="AL646" s="16">
        <v>0.24561403508771901</v>
      </c>
      <c r="AM646" s="16">
        <v>0.25984251968503902</v>
      </c>
      <c r="AN646" s="16">
        <v>0.230769230769231</v>
      </c>
      <c r="AO646" s="16">
        <v>0.17266187050359699</v>
      </c>
      <c r="AP646" s="16">
        <v>0.31578947368421101</v>
      </c>
      <c r="AQ646" s="16">
        <v>0.2</v>
      </c>
      <c r="AR646" s="16">
        <v>0.5</v>
      </c>
      <c r="AS646" s="16">
        <v>0.4</v>
      </c>
      <c r="AT646" s="16">
        <v>0.240963855421687</v>
      </c>
      <c r="AU646" s="16">
        <v>7.69230769230769E-2</v>
      </c>
      <c r="AV646" s="16">
        <v>0.21212121212121199</v>
      </c>
      <c r="AW646" s="16">
        <v>0.209302325581395</v>
      </c>
    </row>
    <row r="647" spans="2:49" x14ac:dyDescent="0.35">
      <c r="B647" t="s">
        <v>499</v>
      </c>
      <c r="C647" s="16">
        <v>9.8400984009840098E-2</v>
      </c>
      <c r="D647" s="16">
        <v>9.7560975609756101E-2</v>
      </c>
      <c r="E647" s="16">
        <v>0.119402985074627</v>
      </c>
      <c r="F647" s="16">
        <v>5.8823529411764698E-2</v>
      </c>
      <c r="G647" s="16">
        <v>6.6666666666666693E-2</v>
      </c>
      <c r="H647" s="16">
        <v>0.17307692307692299</v>
      </c>
      <c r="I647" s="16">
        <v>0.12121212121212099</v>
      </c>
      <c r="J647" s="16">
        <v>3.2786885245901599E-2</v>
      </c>
      <c r="K647" s="16">
        <v>0.128205128205128</v>
      </c>
      <c r="L647" s="16">
        <v>8.7499999999999994E-2</v>
      </c>
      <c r="M647" s="16">
        <v>0.154929577464789</v>
      </c>
      <c r="N647" s="16">
        <v>9.0909090909090898E-2</v>
      </c>
      <c r="O647" s="16">
        <v>0</v>
      </c>
      <c r="P647" s="16"/>
      <c r="Q647" s="16">
        <v>9.3023255813953501E-2</v>
      </c>
      <c r="R647" s="16"/>
      <c r="S647" s="16">
        <v>9.7839898348157595E-2</v>
      </c>
      <c r="T647" s="16"/>
      <c r="U647" s="16">
        <v>9.7844112769485903E-2</v>
      </c>
      <c r="V647" s="16"/>
      <c r="W647" s="16">
        <v>5.6910569105691103E-2</v>
      </c>
      <c r="X647" s="16"/>
      <c r="Y647" s="16">
        <v>6.9444444444444406E-2</v>
      </c>
      <c r="Z647" s="16">
        <v>0.15151515151515199</v>
      </c>
      <c r="AA647" s="16">
        <v>0.11111111111111099</v>
      </c>
      <c r="AB647" s="16">
        <v>0.11111111111111099</v>
      </c>
      <c r="AC647" s="16"/>
      <c r="AD647" s="16">
        <v>5.4794520547945202E-2</v>
      </c>
      <c r="AE647" s="16">
        <v>8.8888888888888906E-2</v>
      </c>
      <c r="AF647" s="16">
        <v>6.1224489795918401E-2</v>
      </c>
      <c r="AG647" s="16">
        <v>8.3333333333333301E-2</v>
      </c>
      <c r="AH647" s="16">
        <v>0.17886178861788599</v>
      </c>
      <c r="AI647" s="16">
        <v>0.14285714285714299</v>
      </c>
      <c r="AJ647" s="16">
        <v>9.7826086956521702E-2</v>
      </c>
      <c r="AK647" s="16"/>
      <c r="AL647" s="16">
        <v>0.19298245614035101</v>
      </c>
      <c r="AM647" s="16">
        <v>4.7244094488188997E-2</v>
      </c>
      <c r="AN647" s="16">
        <v>0.11764705882352899</v>
      </c>
      <c r="AO647" s="16">
        <v>0.100719424460432</v>
      </c>
      <c r="AP647" s="16">
        <v>5.2631578947368397E-2</v>
      </c>
      <c r="AQ647" s="16">
        <v>0.02</v>
      </c>
      <c r="AR647" s="16">
        <v>0</v>
      </c>
      <c r="AS647" s="16">
        <v>0.133333333333333</v>
      </c>
      <c r="AT647" s="16">
        <v>6.02409638554217E-2</v>
      </c>
      <c r="AU647" s="16">
        <v>0.15384615384615399</v>
      </c>
      <c r="AV647" s="16">
        <v>9.0909090909090898E-2</v>
      </c>
      <c r="AW647" s="16">
        <v>0.186046511627907</v>
      </c>
    </row>
    <row r="648" spans="2:49" x14ac:dyDescent="0.35">
      <c r="B648" t="s">
        <v>462</v>
      </c>
      <c r="C648" s="16">
        <v>6.1500615006150096E-3</v>
      </c>
      <c r="D648" s="16">
        <v>3.65853658536585E-2</v>
      </c>
      <c r="E648" s="16">
        <v>0</v>
      </c>
      <c r="F648" s="16">
        <v>0</v>
      </c>
      <c r="G648" s="16">
        <v>1.6666666666666701E-2</v>
      </c>
      <c r="H648" s="16">
        <v>0</v>
      </c>
      <c r="I648" s="16">
        <v>1.5151515151515201E-2</v>
      </c>
      <c r="J648" s="16">
        <v>0</v>
      </c>
      <c r="K648" s="16">
        <v>0</v>
      </c>
      <c r="L648" s="16">
        <v>0</v>
      </c>
      <c r="M648" s="16">
        <v>0</v>
      </c>
      <c r="N648" s="16">
        <v>0</v>
      </c>
      <c r="O648" s="16">
        <v>0</v>
      </c>
      <c r="P648" s="16"/>
      <c r="Q648" s="16">
        <v>5.8139534883720903E-3</v>
      </c>
      <c r="R648" s="16"/>
      <c r="S648" s="16">
        <v>5.0825921219822103E-3</v>
      </c>
      <c r="T648" s="16"/>
      <c r="U648" s="16">
        <v>6.6334991708126003E-3</v>
      </c>
      <c r="V648" s="16"/>
      <c r="W648" s="16">
        <v>8.1300813008130107E-3</v>
      </c>
      <c r="X648" s="16"/>
      <c r="Y648" s="16">
        <v>5.9523809523809503E-3</v>
      </c>
      <c r="Z648" s="16">
        <v>3.7878787878787902E-3</v>
      </c>
      <c r="AA648" s="16">
        <v>0</v>
      </c>
      <c r="AB648" s="16">
        <v>0.11111111111111099</v>
      </c>
      <c r="AC648" s="16"/>
      <c r="AD648" s="16">
        <v>1.3698630136986301E-2</v>
      </c>
      <c r="AE648" s="16">
        <v>0</v>
      </c>
      <c r="AF648" s="16">
        <v>0</v>
      </c>
      <c r="AG648" s="16">
        <v>5.5555555555555601E-3</v>
      </c>
      <c r="AH648" s="16">
        <v>8.1300813008130107E-3</v>
      </c>
      <c r="AI648" s="16">
        <v>0</v>
      </c>
      <c r="AJ648" s="16">
        <v>1.0869565217391301E-2</v>
      </c>
      <c r="AK648" s="16"/>
      <c r="AL648" s="16">
        <v>0</v>
      </c>
      <c r="AM648" s="16">
        <v>0</v>
      </c>
      <c r="AN648" s="16">
        <v>4.5248868778280504E-3</v>
      </c>
      <c r="AO648" s="16">
        <v>1.4388489208633099E-2</v>
      </c>
      <c r="AP648" s="16">
        <v>0</v>
      </c>
      <c r="AQ648" s="16">
        <v>0.02</v>
      </c>
      <c r="AR648" s="16">
        <v>0</v>
      </c>
      <c r="AS648" s="16">
        <v>0</v>
      </c>
      <c r="AT648" s="16">
        <v>0</v>
      </c>
      <c r="AU648" s="16">
        <v>0</v>
      </c>
      <c r="AV648" s="16">
        <v>0</v>
      </c>
      <c r="AW648" s="16">
        <v>2.32558139534884E-2</v>
      </c>
    </row>
    <row r="649" spans="2:49" x14ac:dyDescent="0.35">
      <c r="B649" t="s">
        <v>463</v>
      </c>
      <c r="C649" s="16">
        <v>0.51783517835178305</v>
      </c>
      <c r="D649" s="16">
        <v>0.56097560975609795</v>
      </c>
      <c r="E649" s="16">
        <v>0.63432835820895495</v>
      </c>
      <c r="F649" s="16">
        <v>0.495798319327731</v>
      </c>
      <c r="G649" s="16">
        <v>0.41666666666666702</v>
      </c>
      <c r="H649" s="16">
        <v>0.51923076923076905</v>
      </c>
      <c r="I649" s="16">
        <v>0.46969696969697</v>
      </c>
      <c r="J649" s="16">
        <v>0.47540983606557402</v>
      </c>
      <c r="K649" s="16">
        <v>0.46153846153846201</v>
      </c>
      <c r="L649" s="16">
        <v>0.57499999999999996</v>
      </c>
      <c r="M649" s="16">
        <v>0.40845070422535201</v>
      </c>
      <c r="N649" s="16">
        <v>0.60606060606060597</v>
      </c>
      <c r="O649" s="16">
        <v>0.375</v>
      </c>
      <c r="P649" s="16"/>
      <c r="Q649" s="16">
        <v>0.52180232558139505</v>
      </c>
      <c r="R649" s="16"/>
      <c r="S649" s="16">
        <v>0.52096569250317704</v>
      </c>
      <c r="T649" s="16"/>
      <c r="U649" s="16">
        <v>0.53897180762852404</v>
      </c>
      <c r="V649" s="16"/>
      <c r="W649" s="16">
        <v>0.48780487804877998</v>
      </c>
      <c r="X649" s="16"/>
      <c r="Y649" s="16">
        <v>0.45436507936507903</v>
      </c>
      <c r="Z649" s="16">
        <v>0.61742424242424199</v>
      </c>
      <c r="AA649" s="16">
        <v>0.66666666666666696</v>
      </c>
      <c r="AB649" s="16">
        <v>0.55555555555555602</v>
      </c>
      <c r="AC649" s="16"/>
      <c r="AD649" s="16">
        <v>0.28082191780821902</v>
      </c>
      <c r="AE649" s="16">
        <v>0.5</v>
      </c>
      <c r="AF649" s="16">
        <v>0.55102040816326503</v>
      </c>
      <c r="AG649" s="16">
        <v>0.53888888888888897</v>
      </c>
      <c r="AH649" s="16">
        <v>0.60975609756097604</v>
      </c>
      <c r="AI649" s="16">
        <v>0.61904761904761896</v>
      </c>
      <c r="AJ649" s="16">
        <v>0.61956521739130399</v>
      </c>
      <c r="AK649" s="16"/>
      <c r="AL649" s="16">
        <v>0.68421052631578905</v>
      </c>
      <c r="AM649" s="16">
        <v>0.57480314960629897</v>
      </c>
      <c r="AN649" s="16">
        <v>0.47963800904977399</v>
      </c>
      <c r="AO649" s="16">
        <v>0.52517985611510798</v>
      </c>
      <c r="AP649" s="16">
        <v>0.52631578947368396</v>
      </c>
      <c r="AQ649" s="16">
        <v>0.57999999999999996</v>
      </c>
      <c r="AR649" s="16">
        <v>1</v>
      </c>
      <c r="AS649" s="16">
        <v>0.66666666666666696</v>
      </c>
      <c r="AT649" s="16">
        <v>0.38554216867469898</v>
      </c>
      <c r="AU649" s="16">
        <v>0.38461538461538503</v>
      </c>
      <c r="AV649" s="16">
        <v>0.45454545454545497</v>
      </c>
      <c r="AW649" s="16">
        <v>0.55813953488372103</v>
      </c>
    </row>
    <row r="650" spans="2:49" x14ac:dyDescent="0.35">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row>
    <row r="651" spans="2:49" x14ac:dyDescent="0.35">
      <c r="B651" s="6" t="s">
        <v>507</v>
      </c>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row>
    <row r="652" spans="2:49" x14ac:dyDescent="0.35">
      <c r="B652" s="25" t="s">
        <v>65</v>
      </c>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row>
    <row r="653" spans="2:49" x14ac:dyDescent="0.35">
      <c r="B653" t="s">
        <v>501</v>
      </c>
      <c r="C653" s="16">
        <v>0.59409594095940998</v>
      </c>
      <c r="D653" s="16">
        <v>0.56097560975609795</v>
      </c>
      <c r="E653" s="16">
        <v>0.67164179104477595</v>
      </c>
      <c r="F653" s="16">
        <v>0.53781512605042003</v>
      </c>
      <c r="G653" s="16">
        <v>0.55000000000000004</v>
      </c>
      <c r="H653" s="16">
        <v>0.53846153846153799</v>
      </c>
      <c r="I653" s="16">
        <v>0.5</v>
      </c>
      <c r="J653" s="16">
        <v>0.57377049180327899</v>
      </c>
      <c r="K653" s="16">
        <v>0.53846153846153799</v>
      </c>
      <c r="L653" s="16">
        <v>0.63749999999999996</v>
      </c>
      <c r="M653" s="16">
        <v>0.73239436619718301</v>
      </c>
      <c r="N653" s="16">
        <v>0.69696969696969702</v>
      </c>
      <c r="O653" s="16">
        <v>0.4375</v>
      </c>
      <c r="P653" s="16"/>
      <c r="Q653" s="16">
        <v>0.57703488372093004</v>
      </c>
      <c r="R653" s="16"/>
      <c r="S653" s="16">
        <v>0.58958068614993597</v>
      </c>
      <c r="T653" s="16"/>
      <c r="U653" s="16">
        <v>0.56882255389718095</v>
      </c>
      <c r="V653" s="16"/>
      <c r="W653" s="16">
        <v>0.52845528455284596</v>
      </c>
      <c r="X653" s="16"/>
      <c r="Y653" s="16">
        <v>0.567460317460317</v>
      </c>
      <c r="Z653" s="16">
        <v>0.67045454545454497</v>
      </c>
      <c r="AA653" s="16">
        <v>0.5</v>
      </c>
      <c r="AB653" s="16">
        <v>0.22222222222222199</v>
      </c>
      <c r="AC653" s="16"/>
      <c r="AD653" s="16">
        <v>0.26027397260273999</v>
      </c>
      <c r="AE653" s="16">
        <v>0.344444444444444</v>
      </c>
      <c r="AF653" s="16">
        <v>0.57142857142857095</v>
      </c>
      <c r="AG653" s="16">
        <v>0.72777777777777797</v>
      </c>
      <c r="AH653" s="16">
        <v>0.82113821138211396</v>
      </c>
      <c r="AI653" s="16">
        <v>0.72619047619047605</v>
      </c>
      <c r="AJ653" s="16">
        <v>0.70652173913043503</v>
      </c>
      <c r="AK653" s="16"/>
      <c r="AL653" s="16">
        <v>0.66666666666666696</v>
      </c>
      <c r="AM653" s="16">
        <v>0.69291338582677198</v>
      </c>
      <c r="AN653" s="16">
        <v>0.565610859728507</v>
      </c>
      <c r="AO653" s="16">
        <v>0.45323741007194202</v>
      </c>
      <c r="AP653" s="16">
        <v>0.47368421052631599</v>
      </c>
      <c r="AQ653" s="16">
        <v>0.57999999999999996</v>
      </c>
      <c r="AR653" s="16">
        <v>0</v>
      </c>
      <c r="AS653" s="16">
        <v>0.66666666666666696</v>
      </c>
      <c r="AT653" s="16">
        <v>0.61445783132530096</v>
      </c>
      <c r="AU653" s="16">
        <v>0.61538461538461497</v>
      </c>
      <c r="AV653" s="16">
        <v>0.72727272727272696</v>
      </c>
      <c r="AW653" s="16">
        <v>0.72093023255813904</v>
      </c>
    </row>
    <row r="654" spans="2:49" x14ac:dyDescent="0.35">
      <c r="B654" t="s">
        <v>502</v>
      </c>
      <c r="C654" s="16">
        <v>0.230012300123001</v>
      </c>
      <c r="D654" s="16">
        <v>0.292682926829268</v>
      </c>
      <c r="E654" s="16">
        <v>0.17910447761194001</v>
      </c>
      <c r="F654" s="16">
        <v>0.24369747899159699</v>
      </c>
      <c r="G654" s="16">
        <v>0.266666666666667</v>
      </c>
      <c r="H654" s="16">
        <v>0.28846153846153799</v>
      </c>
      <c r="I654" s="16">
        <v>0.28787878787878801</v>
      </c>
      <c r="J654" s="16">
        <v>0.18032786885245899</v>
      </c>
      <c r="K654" s="16">
        <v>0.17948717948717899</v>
      </c>
      <c r="L654" s="16">
        <v>0.23749999999999999</v>
      </c>
      <c r="M654" s="16">
        <v>0.19718309859154901</v>
      </c>
      <c r="N654" s="16">
        <v>0.15151515151515199</v>
      </c>
      <c r="O654" s="16">
        <v>0.25</v>
      </c>
      <c r="P654" s="16"/>
      <c r="Q654" s="16">
        <v>0.23837209302325599</v>
      </c>
      <c r="R654" s="16"/>
      <c r="S654" s="16">
        <v>0.23252858958068601</v>
      </c>
      <c r="T654" s="16"/>
      <c r="U654" s="16">
        <v>0.247097844112769</v>
      </c>
      <c r="V654" s="16"/>
      <c r="W654" s="16">
        <v>0.12195121951219499</v>
      </c>
      <c r="X654" s="16"/>
      <c r="Y654" s="16">
        <v>0.26984126984126999</v>
      </c>
      <c r="Z654" s="16">
        <v>0.16287878787878801</v>
      </c>
      <c r="AA654" s="16">
        <v>0.194444444444444</v>
      </c>
      <c r="AB654" s="16">
        <v>0.11111111111111099</v>
      </c>
      <c r="AC654" s="16"/>
      <c r="AD654" s="16">
        <v>0.42465753424657499</v>
      </c>
      <c r="AE654" s="16">
        <v>0.44444444444444398</v>
      </c>
      <c r="AF654" s="16">
        <v>0.28571428571428598</v>
      </c>
      <c r="AG654" s="16">
        <v>0.13888888888888901</v>
      </c>
      <c r="AH654" s="16">
        <v>9.7560975609756101E-2</v>
      </c>
      <c r="AI654" s="16">
        <v>0.15476190476190499</v>
      </c>
      <c r="AJ654" s="16">
        <v>7.6086956521739094E-2</v>
      </c>
      <c r="AK654" s="16"/>
      <c r="AL654" s="16">
        <v>0.12280701754386</v>
      </c>
      <c r="AM654" s="16">
        <v>0.25196850393700798</v>
      </c>
      <c r="AN654" s="16">
        <v>0.22171945701357501</v>
      </c>
      <c r="AO654" s="16">
        <v>0.34532374100719399</v>
      </c>
      <c r="AP654" s="16">
        <v>0.157894736842105</v>
      </c>
      <c r="AQ654" s="16">
        <v>0.28000000000000003</v>
      </c>
      <c r="AR654" s="16">
        <v>0</v>
      </c>
      <c r="AS654" s="16">
        <v>0.266666666666667</v>
      </c>
      <c r="AT654" s="16">
        <v>0.180722891566265</v>
      </c>
      <c r="AU654" s="16">
        <v>0.15384615384615399</v>
      </c>
      <c r="AV654" s="16">
        <v>3.03030303030303E-2</v>
      </c>
      <c r="AW654" s="16">
        <v>0.209302325581395</v>
      </c>
    </row>
    <row r="655" spans="2:49" x14ac:dyDescent="0.35">
      <c r="B655" t="s">
        <v>503</v>
      </c>
      <c r="C655" s="16">
        <v>0.12915129151291499</v>
      </c>
      <c r="D655" s="16">
        <v>0.12195121951219499</v>
      </c>
      <c r="E655" s="16">
        <v>0.12686567164179099</v>
      </c>
      <c r="F655" s="16">
        <v>9.2436974789915999E-2</v>
      </c>
      <c r="G655" s="16">
        <v>0.15</v>
      </c>
      <c r="H655" s="16">
        <v>0.17307692307692299</v>
      </c>
      <c r="I655" s="16">
        <v>0.15151515151515199</v>
      </c>
      <c r="J655" s="16">
        <v>0.16393442622950799</v>
      </c>
      <c r="K655" s="16">
        <v>0.20512820512820501</v>
      </c>
      <c r="L655" s="16">
        <v>0.1</v>
      </c>
      <c r="M655" s="16">
        <v>7.0422535211267595E-2</v>
      </c>
      <c r="N655" s="16">
        <v>0.21212121212121199</v>
      </c>
      <c r="O655" s="16">
        <v>6.25E-2</v>
      </c>
      <c r="P655" s="16"/>
      <c r="Q655" s="16">
        <v>0.13372093023255799</v>
      </c>
      <c r="R655" s="16"/>
      <c r="S655" s="16">
        <v>0.130876747141042</v>
      </c>
      <c r="T655" s="16"/>
      <c r="U655" s="16">
        <v>0.142620232172471</v>
      </c>
      <c r="V655" s="16"/>
      <c r="W655" s="16">
        <v>0.276422764227642</v>
      </c>
      <c r="X655" s="16"/>
      <c r="Y655" s="16">
        <v>0.126984126984127</v>
      </c>
      <c r="Z655" s="16">
        <v>0.12121212121212099</v>
      </c>
      <c r="AA655" s="16">
        <v>0.11111111111111099</v>
      </c>
      <c r="AB655" s="16">
        <v>0.55555555555555602</v>
      </c>
      <c r="AC655" s="16"/>
      <c r="AD655" s="16">
        <v>0.23972602739726001</v>
      </c>
      <c r="AE655" s="16">
        <v>0.2</v>
      </c>
      <c r="AF655" s="16">
        <v>0.122448979591837</v>
      </c>
      <c r="AG655" s="16">
        <v>8.8888888888888906E-2</v>
      </c>
      <c r="AH655" s="16">
        <v>6.50406504065041E-2</v>
      </c>
      <c r="AI655" s="16">
        <v>8.3333333333333301E-2</v>
      </c>
      <c r="AJ655" s="16">
        <v>9.7826086956521702E-2</v>
      </c>
      <c r="AK655" s="16"/>
      <c r="AL655" s="16">
        <v>0.105263157894737</v>
      </c>
      <c r="AM655" s="16">
        <v>7.8740157480315001E-2</v>
      </c>
      <c r="AN655" s="16">
        <v>0.14932126696832601</v>
      </c>
      <c r="AO655" s="16">
        <v>0.18705035971223</v>
      </c>
      <c r="AP655" s="16">
        <v>0.26315789473684198</v>
      </c>
      <c r="AQ655" s="16">
        <v>0.12</v>
      </c>
      <c r="AR655" s="16">
        <v>0.5</v>
      </c>
      <c r="AS655" s="16">
        <v>6.6666666666666693E-2</v>
      </c>
      <c r="AT655" s="16">
        <v>9.6385542168674704E-2</v>
      </c>
      <c r="AU655" s="16">
        <v>7.69230769230769E-2</v>
      </c>
      <c r="AV655" s="16">
        <v>9.0909090909090898E-2</v>
      </c>
      <c r="AW655" s="16">
        <v>9.3023255813953501E-2</v>
      </c>
    </row>
    <row r="656" spans="2:49" x14ac:dyDescent="0.35">
      <c r="B656" t="s">
        <v>504</v>
      </c>
      <c r="C656" s="16">
        <v>7.1340713407134104E-2</v>
      </c>
      <c r="D656" s="16">
        <v>7.3170731707317097E-2</v>
      </c>
      <c r="E656" s="16">
        <v>7.4626865671641798E-2</v>
      </c>
      <c r="F656" s="16">
        <v>5.8823529411764698E-2</v>
      </c>
      <c r="G656" s="16">
        <v>6.6666666666666693E-2</v>
      </c>
      <c r="H656" s="16">
        <v>3.8461538461538498E-2</v>
      </c>
      <c r="I656" s="16">
        <v>7.5757575757575801E-2</v>
      </c>
      <c r="J656" s="16">
        <v>6.5573770491803296E-2</v>
      </c>
      <c r="K656" s="16">
        <v>5.1282051282051301E-2</v>
      </c>
      <c r="L656" s="16">
        <v>0.1</v>
      </c>
      <c r="M656" s="16">
        <v>8.4507042253521097E-2</v>
      </c>
      <c r="N656" s="16">
        <v>0</v>
      </c>
      <c r="O656" s="16">
        <v>0.25</v>
      </c>
      <c r="P656" s="16"/>
      <c r="Q656" s="16">
        <v>7.5581395348837205E-2</v>
      </c>
      <c r="R656" s="16"/>
      <c r="S656" s="16">
        <v>7.1156289707750994E-2</v>
      </c>
      <c r="T656" s="16"/>
      <c r="U656" s="16">
        <v>7.1310116086235498E-2</v>
      </c>
      <c r="V656" s="16"/>
      <c r="W656" s="16">
        <v>6.50406504065041E-2</v>
      </c>
      <c r="X656" s="16"/>
      <c r="Y656" s="16">
        <v>7.7380952380952397E-2</v>
      </c>
      <c r="Z656" s="16">
        <v>6.0606060606060601E-2</v>
      </c>
      <c r="AA656" s="16">
        <v>8.3333333333333301E-2</v>
      </c>
      <c r="AB656" s="16">
        <v>0</v>
      </c>
      <c r="AC656" s="16"/>
      <c r="AD656" s="16">
        <v>8.2191780821917804E-2</v>
      </c>
      <c r="AE656" s="16">
        <v>8.8888888888888906E-2</v>
      </c>
      <c r="AF656" s="16">
        <v>0.11224489795918401</v>
      </c>
      <c r="AG656" s="16">
        <v>6.6666666666666693E-2</v>
      </c>
      <c r="AH656" s="16">
        <v>4.8780487804878099E-2</v>
      </c>
      <c r="AI656" s="16">
        <v>3.5714285714285698E-2</v>
      </c>
      <c r="AJ656" s="16">
        <v>6.5217391304347797E-2</v>
      </c>
      <c r="AK656" s="16"/>
      <c r="AL656" s="16">
        <v>0.105263157894737</v>
      </c>
      <c r="AM656" s="16">
        <v>8.6614173228346497E-2</v>
      </c>
      <c r="AN656" s="16">
        <v>4.9773755656108601E-2</v>
      </c>
      <c r="AO656" s="16">
        <v>5.7553956834532398E-2</v>
      </c>
      <c r="AP656" s="16">
        <v>0.157894736842105</v>
      </c>
      <c r="AQ656" s="16">
        <v>0.08</v>
      </c>
      <c r="AR656" s="16">
        <v>0</v>
      </c>
      <c r="AS656" s="16">
        <v>0.133333333333333</v>
      </c>
      <c r="AT656" s="16">
        <v>0.108433734939759</v>
      </c>
      <c r="AU656" s="16">
        <v>0</v>
      </c>
      <c r="AV656" s="16">
        <v>3.03030303030303E-2</v>
      </c>
      <c r="AW656" s="16">
        <v>4.6511627906976702E-2</v>
      </c>
    </row>
    <row r="657" spans="2:49" x14ac:dyDescent="0.35">
      <c r="B657" t="s">
        <v>505</v>
      </c>
      <c r="C657" s="16">
        <v>5.7810578105781101E-2</v>
      </c>
      <c r="D657" s="16">
        <v>3.65853658536585E-2</v>
      </c>
      <c r="E657" s="16">
        <v>4.47761194029851E-2</v>
      </c>
      <c r="F657" s="16">
        <v>0.11764705882352899</v>
      </c>
      <c r="G657" s="16">
        <v>0.05</v>
      </c>
      <c r="H657" s="16">
        <v>7.69230769230769E-2</v>
      </c>
      <c r="I657" s="16">
        <v>9.0909090909090898E-2</v>
      </c>
      <c r="J657" s="16">
        <v>1.63934426229508E-2</v>
      </c>
      <c r="K657" s="16">
        <v>2.5641025641025599E-2</v>
      </c>
      <c r="L657" s="16">
        <v>6.25E-2</v>
      </c>
      <c r="M657" s="16">
        <v>5.63380281690141E-2</v>
      </c>
      <c r="N657" s="16">
        <v>0</v>
      </c>
      <c r="O657" s="16">
        <v>0</v>
      </c>
      <c r="P657" s="16"/>
      <c r="Q657" s="16">
        <v>5.37790697674419E-2</v>
      </c>
      <c r="R657" s="16"/>
      <c r="S657" s="16">
        <v>5.4637865311308799E-2</v>
      </c>
      <c r="T657" s="16"/>
      <c r="U657" s="16">
        <v>5.1409618573797701E-2</v>
      </c>
      <c r="V657" s="16"/>
      <c r="W657" s="16">
        <v>7.3170731707317097E-2</v>
      </c>
      <c r="X657" s="16"/>
      <c r="Y657" s="16">
        <v>3.5714285714285698E-2</v>
      </c>
      <c r="Z657" s="16">
        <v>7.5757575757575801E-2</v>
      </c>
      <c r="AA657" s="16">
        <v>0.22222222222222199</v>
      </c>
      <c r="AB657" s="16">
        <v>0.11111111111111099</v>
      </c>
      <c r="AC657" s="16"/>
      <c r="AD657" s="16">
        <v>2.7397260273972601E-2</v>
      </c>
      <c r="AE657" s="16">
        <v>2.2222222222222199E-2</v>
      </c>
      <c r="AF657" s="16">
        <v>3.06122448979592E-2</v>
      </c>
      <c r="AG657" s="16">
        <v>8.3333333333333301E-2</v>
      </c>
      <c r="AH657" s="16">
        <v>3.2520325203252001E-2</v>
      </c>
      <c r="AI657" s="16">
        <v>9.5238095238095205E-2</v>
      </c>
      <c r="AJ657" s="16">
        <v>0.119565217391304</v>
      </c>
      <c r="AK657" s="16"/>
      <c r="AL657" s="16">
        <v>7.0175438596491196E-2</v>
      </c>
      <c r="AM657" s="16">
        <v>3.9370078740157501E-2</v>
      </c>
      <c r="AN657" s="16">
        <v>6.3348416289592799E-2</v>
      </c>
      <c r="AO657" s="16">
        <v>3.5971223021582698E-2</v>
      </c>
      <c r="AP657" s="16">
        <v>5.2631578947368397E-2</v>
      </c>
      <c r="AQ657" s="16">
        <v>0.08</v>
      </c>
      <c r="AR657" s="16">
        <v>0.5</v>
      </c>
      <c r="AS657" s="16">
        <v>0</v>
      </c>
      <c r="AT657" s="16">
        <v>4.81927710843374E-2</v>
      </c>
      <c r="AU657" s="16">
        <v>7.69230769230769E-2</v>
      </c>
      <c r="AV657" s="16">
        <v>0.12121212121212099</v>
      </c>
      <c r="AW657" s="16">
        <v>9.3023255813953501E-2</v>
      </c>
    </row>
    <row r="658" spans="2:49" x14ac:dyDescent="0.35">
      <c r="B658" t="s">
        <v>506</v>
      </c>
      <c r="C658" s="16">
        <v>3.6900369003690002E-2</v>
      </c>
      <c r="D658" s="16">
        <v>3.65853658536585E-2</v>
      </c>
      <c r="E658" s="16">
        <v>7.4626865671641798E-3</v>
      </c>
      <c r="F658" s="16">
        <v>6.7226890756302504E-2</v>
      </c>
      <c r="G658" s="16">
        <v>3.3333333333333298E-2</v>
      </c>
      <c r="H658" s="16">
        <v>1.9230769230769201E-2</v>
      </c>
      <c r="I658" s="16">
        <v>0.10606060606060599</v>
      </c>
      <c r="J658" s="16">
        <v>6.5573770491803296E-2</v>
      </c>
      <c r="K658" s="16">
        <v>0</v>
      </c>
      <c r="L658" s="16">
        <v>3.7499999999999999E-2</v>
      </c>
      <c r="M658" s="16">
        <v>1.4084507042253501E-2</v>
      </c>
      <c r="N658" s="16">
        <v>0</v>
      </c>
      <c r="O658" s="16">
        <v>0</v>
      </c>
      <c r="P658" s="16"/>
      <c r="Q658" s="16">
        <v>3.7790697674418602E-2</v>
      </c>
      <c r="R658" s="16"/>
      <c r="S658" s="16">
        <v>3.6848792884370998E-2</v>
      </c>
      <c r="T658" s="16"/>
      <c r="U658" s="16">
        <v>3.64842454394693E-2</v>
      </c>
      <c r="V658" s="16"/>
      <c r="W658" s="16">
        <v>2.4390243902439001E-2</v>
      </c>
      <c r="X658" s="16"/>
      <c r="Y658" s="16">
        <v>3.5714285714285698E-2</v>
      </c>
      <c r="Z658" s="16">
        <v>3.03030303030303E-2</v>
      </c>
      <c r="AA658" s="16">
        <v>8.3333333333333301E-2</v>
      </c>
      <c r="AB658" s="16">
        <v>0.11111111111111099</v>
      </c>
      <c r="AC658" s="16"/>
      <c r="AD658" s="16">
        <v>6.8493150684931503E-2</v>
      </c>
      <c r="AE658" s="16">
        <v>3.3333333333333298E-2</v>
      </c>
      <c r="AF658" s="16">
        <v>7.1428571428571397E-2</v>
      </c>
      <c r="AG658" s="16">
        <v>2.2222222222222199E-2</v>
      </c>
      <c r="AH658" s="16">
        <v>0</v>
      </c>
      <c r="AI658" s="16">
        <v>2.3809523809523801E-2</v>
      </c>
      <c r="AJ658" s="16">
        <v>4.3478260869565202E-2</v>
      </c>
      <c r="AK658" s="16"/>
      <c r="AL658" s="16">
        <v>0</v>
      </c>
      <c r="AM658" s="16">
        <v>7.8740157480314994E-3</v>
      </c>
      <c r="AN658" s="16">
        <v>5.4298642533936702E-2</v>
      </c>
      <c r="AO658" s="16">
        <v>4.3165467625899297E-2</v>
      </c>
      <c r="AP658" s="16">
        <v>5.2631578947368397E-2</v>
      </c>
      <c r="AQ658" s="16">
        <v>0.02</v>
      </c>
      <c r="AR658" s="16">
        <v>0</v>
      </c>
      <c r="AS658" s="16">
        <v>0</v>
      </c>
      <c r="AT658" s="16">
        <v>4.81927710843374E-2</v>
      </c>
      <c r="AU658" s="16">
        <v>0.15384615384615399</v>
      </c>
      <c r="AV658" s="16">
        <v>3.03030303030303E-2</v>
      </c>
      <c r="AW658" s="16">
        <v>2.32558139534884E-2</v>
      </c>
    </row>
    <row r="659" spans="2:49" x14ac:dyDescent="0.35">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row>
    <row r="660" spans="2:49" x14ac:dyDescent="0.35">
      <c r="B660" s="6" t="s">
        <v>519</v>
      </c>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row>
    <row r="661" spans="2:49" x14ac:dyDescent="0.35">
      <c r="B661" s="25" t="s">
        <v>520</v>
      </c>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row>
    <row r="662" spans="2:49" x14ac:dyDescent="0.35">
      <c r="B662" t="s">
        <v>508</v>
      </c>
      <c r="C662" s="16">
        <v>0.52218934911242598</v>
      </c>
      <c r="D662" s="16">
        <v>0.53623188405797095</v>
      </c>
      <c r="E662" s="16">
        <v>0.61403508771929804</v>
      </c>
      <c r="F662" s="16">
        <v>0.45098039215686297</v>
      </c>
      <c r="G662" s="16">
        <v>0.66</v>
      </c>
      <c r="H662" s="16">
        <v>0.53488372093023295</v>
      </c>
      <c r="I662" s="16">
        <v>0.40384615384615402</v>
      </c>
      <c r="J662" s="16">
        <v>0.39130434782608697</v>
      </c>
      <c r="K662" s="16">
        <v>0.65517241379310298</v>
      </c>
      <c r="L662" s="16">
        <v>0.46478873239436602</v>
      </c>
      <c r="M662" s="16">
        <v>0.46031746031746001</v>
      </c>
      <c r="N662" s="16">
        <v>0.61538461538461497</v>
      </c>
      <c r="O662" s="16">
        <v>0.72727272727272696</v>
      </c>
      <c r="P662" s="16"/>
      <c r="Q662" s="16">
        <v>0.51851851851851805</v>
      </c>
      <c r="R662" s="16"/>
      <c r="S662" s="16">
        <v>0.52067381316998496</v>
      </c>
      <c r="T662" s="16"/>
      <c r="U662" s="16">
        <v>0.50905432595573397</v>
      </c>
      <c r="V662" s="16"/>
      <c r="W662" s="16">
        <v>0.51807228915662695</v>
      </c>
      <c r="X662" s="16"/>
      <c r="Y662" s="16">
        <v>0.53333333333333299</v>
      </c>
      <c r="Z662" s="16">
        <v>0.49777777777777799</v>
      </c>
      <c r="AA662" s="16">
        <v>0.53571428571428603</v>
      </c>
      <c r="AB662" s="16">
        <v>0.66666666666666696</v>
      </c>
      <c r="AC662" s="16"/>
      <c r="AD662" s="16">
        <v>0.40816326530612201</v>
      </c>
      <c r="AE662" s="16">
        <v>0.46478873239436602</v>
      </c>
      <c r="AF662" s="16">
        <v>0.50617283950617298</v>
      </c>
      <c r="AG662" s="16">
        <v>0.54716981132075504</v>
      </c>
      <c r="AH662" s="16">
        <v>0.58407079646017701</v>
      </c>
      <c r="AI662" s="16">
        <v>0.54545454545454497</v>
      </c>
      <c r="AJ662" s="16">
        <v>0.57142857142857095</v>
      </c>
      <c r="AK662" s="16"/>
      <c r="AL662" s="16">
        <v>0.6875</v>
      </c>
      <c r="AM662" s="16">
        <v>0.5</v>
      </c>
      <c r="AN662" s="16">
        <v>0.53333333333333299</v>
      </c>
      <c r="AO662" s="16">
        <v>0.44036697247706402</v>
      </c>
      <c r="AP662" s="16">
        <v>0.5</v>
      </c>
      <c r="AQ662" s="16">
        <v>0.60465116279069797</v>
      </c>
      <c r="AR662" s="16">
        <v>0</v>
      </c>
      <c r="AS662" s="16">
        <v>0.28571428571428598</v>
      </c>
      <c r="AT662" s="16">
        <v>0.59090909090909105</v>
      </c>
      <c r="AU662" s="16">
        <v>0.45454545454545497</v>
      </c>
      <c r="AV662" s="16">
        <v>0.58620689655172398</v>
      </c>
      <c r="AW662" s="16">
        <v>0.5</v>
      </c>
    </row>
    <row r="663" spans="2:49" x14ac:dyDescent="0.35">
      <c r="B663" t="s">
        <v>509</v>
      </c>
      <c r="C663" s="16">
        <v>0.51183431952662695</v>
      </c>
      <c r="D663" s="16">
        <v>0.52173913043478304</v>
      </c>
      <c r="E663" s="16">
        <v>0.44736842105263203</v>
      </c>
      <c r="F663" s="16">
        <v>0.50980392156862697</v>
      </c>
      <c r="G663" s="16">
        <v>0.64</v>
      </c>
      <c r="H663" s="16">
        <v>0.46511627906976699</v>
      </c>
      <c r="I663" s="16">
        <v>0.59615384615384603</v>
      </c>
      <c r="J663" s="16">
        <v>0.63043478260869601</v>
      </c>
      <c r="K663" s="16">
        <v>0.44827586206896602</v>
      </c>
      <c r="L663" s="16">
        <v>0.46478873239436602</v>
      </c>
      <c r="M663" s="16">
        <v>0.46031746031746001</v>
      </c>
      <c r="N663" s="16">
        <v>0.5</v>
      </c>
      <c r="O663" s="16">
        <v>0.63636363636363602</v>
      </c>
      <c r="P663" s="16"/>
      <c r="Q663" s="16">
        <v>0.52910052910052896</v>
      </c>
      <c r="R663" s="16"/>
      <c r="S663" s="16">
        <v>0.50842266462480901</v>
      </c>
      <c r="T663" s="16"/>
      <c r="U663" s="16">
        <v>0.54325955734406395</v>
      </c>
      <c r="V663" s="16"/>
      <c r="W663" s="16">
        <v>0.48192771084337299</v>
      </c>
      <c r="X663" s="16"/>
      <c r="Y663" s="16">
        <v>0.56666666666666698</v>
      </c>
      <c r="Z663" s="16">
        <v>0.44444444444444398</v>
      </c>
      <c r="AA663" s="16">
        <v>0.25</v>
      </c>
      <c r="AB663" s="16">
        <v>0.33333333333333298</v>
      </c>
      <c r="AC663" s="16"/>
      <c r="AD663" s="16">
        <v>0.70408163265306101</v>
      </c>
      <c r="AE663" s="16">
        <v>0.70422535211267601</v>
      </c>
      <c r="AF663" s="16">
        <v>0.67901234567901203</v>
      </c>
      <c r="AG663" s="16">
        <v>0.41509433962264197</v>
      </c>
      <c r="AH663" s="16">
        <v>0.43362831858407103</v>
      </c>
      <c r="AI663" s="16">
        <v>0.36363636363636398</v>
      </c>
      <c r="AJ663" s="16">
        <v>0.37662337662337703</v>
      </c>
      <c r="AK663" s="16"/>
      <c r="AL663" s="16">
        <v>0.27083333333333298</v>
      </c>
      <c r="AM663" s="16">
        <v>0.56034482758620696</v>
      </c>
      <c r="AN663" s="16">
        <v>0.53888888888888897</v>
      </c>
      <c r="AO663" s="16">
        <v>0.73394495412843996</v>
      </c>
      <c r="AP663" s="16">
        <v>0.25</v>
      </c>
      <c r="AQ663" s="16">
        <v>0.46511627906976699</v>
      </c>
      <c r="AR663" s="16">
        <v>0</v>
      </c>
      <c r="AS663" s="16">
        <v>0.5</v>
      </c>
      <c r="AT663" s="16">
        <v>0.42424242424242398</v>
      </c>
      <c r="AU663" s="16">
        <v>0.45454545454545497</v>
      </c>
      <c r="AV663" s="16">
        <v>0.17241379310344801</v>
      </c>
      <c r="AW663" s="16">
        <v>0.5</v>
      </c>
    </row>
    <row r="664" spans="2:49" x14ac:dyDescent="0.35">
      <c r="B664" t="s">
        <v>510</v>
      </c>
      <c r="C664" s="16">
        <v>0.38609467455621299</v>
      </c>
      <c r="D664" s="16">
        <v>0.33333333333333298</v>
      </c>
      <c r="E664" s="16">
        <v>0.45614035087719301</v>
      </c>
      <c r="F664" s="16">
        <v>0.40196078431372601</v>
      </c>
      <c r="G664" s="16">
        <v>0.4</v>
      </c>
      <c r="H664" s="16">
        <v>0.39534883720930197</v>
      </c>
      <c r="I664" s="16">
        <v>0.34615384615384598</v>
      </c>
      <c r="J664" s="16">
        <v>0.217391304347826</v>
      </c>
      <c r="K664" s="16">
        <v>0.20689655172413801</v>
      </c>
      <c r="L664" s="16">
        <v>0.40845070422535201</v>
      </c>
      <c r="M664" s="16">
        <v>0.476190476190476</v>
      </c>
      <c r="N664" s="16">
        <v>0.42307692307692302</v>
      </c>
      <c r="O664" s="16">
        <v>0.36363636363636398</v>
      </c>
      <c r="P664" s="16"/>
      <c r="Q664" s="16">
        <v>0.39153439153439201</v>
      </c>
      <c r="R664" s="16"/>
      <c r="S664" s="16">
        <v>0.39050535987748902</v>
      </c>
      <c r="T664" s="16"/>
      <c r="U664" s="16">
        <v>0.39034205231388303</v>
      </c>
      <c r="V664" s="16"/>
      <c r="W664" s="16">
        <v>0.33734939759036098</v>
      </c>
      <c r="X664" s="16"/>
      <c r="Y664" s="16">
        <v>0.42857142857142899</v>
      </c>
      <c r="Z664" s="16">
        <v>0.32444444444444398</v>
      </c>
      <c r="AA664" s="16">
        <v>0.25</v>
      </c>
      <c r="AB664" s="16">
        <v>0.33333333333333298</v>
      </c>
      <c r="AC664" s="16"/>
      <c r="AD664" s="16">
        <v>0.26530612244898</v>
      </c>
      <c r="AE664" s="16">
        <v>0.40845070422535201</v>
      </c>
      <c r="AF664" s="16">
        <v>0.41975308641975301</v>
      </c>
      <c r="AG664" s="16">
        <v>0.42767295597484301</v>
      </c>
      <c r="AH664" s="16">
        <v>0.46017699115044203</v>
      </c>
      <c r="AI664" s="16">
        <v>0.337662337662338</v>
      </c>
      <c r="AJ664" s="16">
        <v>0.337662337662338</v>
      </c>
      <c r="AK664" s="16"/>
      <c r="AL664" s="16">
        <v>0.33333333333333298</v>
      </c>
      <c r="AM664" s="16">
        <v>0.37931034482758602</v>
      </c>
      <c r="AN664" s="16">
        <v>0.38333333333333303</v>
      </c>
      <c r="AO664" s="16">
        <v>0.37614678899082599</v>
      </c>
      <c r="AP664" s="16">
        <v>0.58333333333333304</v>
      </c>
      <c r="AQ664" s="16">
        <v>0.581395348837209</v>
      </c>
      <c r="AR664" s="16">
        <v>0</v>
      </c>
      <c r="AS664" s="16">
        <v>0.28571428571428598</v>
      </c>
      <c r="AT664" s="16">
        <v>0.39393939393939398</v>
      </c>
      <c r="AU664" s="16">
        <v>0.27272727272727298</v>
      </c>
      <c r="AV664" s="16">
        <v>0.44827586206896602</v>
      </c>
      <c r="AW664" s="16">
        <v>0.26315789473684198</v>
      </c>
    </row>
    <row r="665" spans="2:49" x14ac:dyDescent="0.35">
      <c r="B665" t="s">
        <v>511</v>
      </c>
      <c r="C665" s="16">
        <v>0.34615384615384598</v>
      </c>
      <c r="D665" s="16">
        <v>0.36231884057970998</v>
      </c>
      <c r="E665" s="16">
        <v>0.36842105263157898</v>
      </c>
      <c r="F665" s="16">
        <v>0.32352941176470601</v>
      </c>
      <c r="G665" s="16">
        <v>0.38</v>
      </c>
      <c r="H665" s="16">
        <v>0.25581395348837199</v>
      </c>
      <c r="I665" s="16">
        <v>0.42307692307692302</v>
      </c>
      <c r="J665" s="16">
        <v>0.34782608695652201</v>
      </c>
      <c r="K665" s="16">
        <v>0.41379310344827602</v>
      </c>
      <c r="L665" s="16">
        <v>0.40845070422535201</v>
      </c>
      <c r="M665" s="16">
        <v>0.317460317460317</v>
      </c>
      <c r="N665" s="16">
        <v>0.15384615384615399</v>
      </c>
      <c r="O665" s="16">
        <v>9.0909090909090898E-2</v>
      </c>
      <c r="P665" s="16"/>
      <c r="Q665" s="16">
        <v>0.34744268077601398</v>
      </c>
      <c r="R665" s="16"/>
      <c r="S665" s="16">
        <v>0.34303215926493102</v>
      </c>
      <c r="T665" s="16"/>
      <c r="U665" s="16">
        <v>0.338028169014085</v>
      </c>
      <c r="V665" s="16"/>
      <c r="W665" s="16">
        <v>0.38554216867469898</v>
      </c>
      <c r="X665" s="16"/>
      <c r="Y665" s="16">
        <v>0.28333333333333299</v>
      </c>
      <c r="Z665" s="16">
        <v>0.46222222222222198</v>
      </c>
      <c r="AA665" s="16">
        <v>0.39285714285714302</v>
      </c>
      <c r="AB665" s="16">
        <v>0</v>
      </c>
      <c r="AC665" s="16"/>
      <c r="AD665" s="16">
        <v>0.17346938775510201</v>
      </c>
      <c r="AE665" s="16">
        <v>0.25352112676056299</v>
      </c>
      <c r="AF665" s="16">
        <v>0.296296296296296</v>
      </c>
      <c r="AG665" s="16">
        <v>0.30188679245283001</v>
      </c>
      <c r="AH665" s="16">
        <v>0.39823008849557501</v>
      </c>
      <c r="AI665" s="16">
        <v>0.493506493506494</v>
      </c>
      <c r="AJ665" s="16">
        <v>0.57142857142857095</v>
      </c>
      <c r="AK665" s="16"/>
      <c r="AL665" s="16">
        <v>0.5</v>
      </c>
      <c r="AM665" s="16">
        <v>0.43965517241379298</v>
      </c>
      <c r="AN665" s="16">
        <v>0.31666666666666698</v>
      </c>
      <c r="AO665" s="16">
        <v>0.27522935779816499</v>
      </c>
      <c r="AP665" s="16">
        <v>0.33333333333333298</v>
      </c>
      <c r="AQ665" s="16">
        <v>0.372093023255814</v>
      </c>
      <c r="AR665" s="16">
        <v>0</v>
      </c>
      <c r="AS665" s="16">
        <v>0.28571428571428598</v>
      </c>
      <c r="AT665" s="16">
        <v>0.36363636363636398</v>
      </c>
      <c r="AU665" s="16">
        <v>0.45454545454545497</v>
      </c>
      <c r="AV665" s="16">
        <v>0.17241379310344801</v>
      </c>
      <c r="AW665" s="16">
        <v>0.36842105263157898</v>
      </c>
    </row>
    <row r="666" spans="2:49" x14ac:dyDescent="0.35">
      <c r="B666" t="s">
        <v>512</v>
      </c>
      <c r="C666" s="16">
        <v>0.31952662721893499</v>
      </c>
      <c r="D666" s="16">
        <v>0.24637681159420299</v>
      </c>
      <c r="E666" s="16">
        <v>0.359649122807018</v>
      </c>
      <c r="F666" s="16">
        <v>0.28431372549019601</v>
      </c>
      <c r="G666" s="16">
        <v>0.38</v>
      </c>
      <c r="H666" s="16">
        <v>0.30232558139534899</v>
      </c>
      <c r="I666" s="16">
        <v>0.34615384615384598</v>
      </c>
      <c r="J666" s="16">
        <v>0.34782608695652201</v>
      </c>
      <c r="K666" s="16">
        <v>0.20689655172413801</v>
      </c>
      <c r="L666" s="16">
        <v>0.309859154929577</v>
      </c>
      <c r="M666" s="16">
        <v>0.30158730158730201</v>
      </c>
      <c r="N666" s="16">
        <v>0.5</v>
      </c>
      <c r="O666" s="16">
        <v>0.27272727272727298</v>
      </c>
      <c r="P666" s="16"/>
      <c r="Q666" s="16">
        <v>0.31922398589065298</v>
      </c>
      <c r="R666" s="16"/>
      <c r="S666" s="16">
        <v>0.31699846860643199</v>
      </c>
      <c r="T666" s="16"/>
      <c r="U666" s="16">
        <v>0.309859154929577</v>
      </c>
      <c r="V666" s="16"/>
      <c r="W666" s="16">
        <v>0.39759036144578302</v>
      </c>
      <c r="X666" s="16"/>
      <c r="Y666" s="16">
        <v>0.34285714285714303</v>
      </c>
      <c r="Z666" s="16">
        <v>0.28888888888888897</v>
      </c>
      <c r="AA666" s="16">
        <v>0.214285714285714</v>
      </c>
      <c r="AB666" s="16">
        <v>0.33333333333333298</v>
      </c>
      <c r="AC666" s="16"/>
      <c r="AD666" s="16">
        <v>0.19387755102040799</v>
      </c>
      <c r="AE666" s="16">
        <v>0.28169014084506999</v>
      </c>
      <c r="AF666" s="16">
        <v>0.296296296296296</v>
      </c>
      <c r="AG666" s="16">
        <v>0.36477987421383601</v>
      </c>
      <c r="AH666" s="16">
        <v>0.41592920353982299</v>
      </c>
      <c r="AI666" s="16">
        <v>0.29870129870129902</v>
      </c>
      <c r="AJ666" s="16">
        <v>0.32467532467532501</v>
      </c>
      <c r="AK666" s="16"/>
      <c r="AL666" s="16">
        <v>0.4375</v>
      </c>
      <c r="AM666" s="16">
        <v>0.38793103448275901</v>
      </c>
      <c r="AN666" s="16">
        <v>0.266666666666667</v>
      </c>
      <c r="AO666" s="16">
        <v>0.28440366972477099</v>
      </c>
      <c r="AP666" s="16">
        <v>0.33333333333333298</v>
      </c>
      <c r="AQ666" s="16">
        <v>0.44186046511627902</v>
      </c>
      <c r="AR666" s="16">
        <v>0</v>
      </c>
      <c r="AS666" s="16">
        <v>0</v>
      </c>
      <c r="AT666" s="16">
        <v>0.36363636363636398</v>
      </c>
      <c r="AU666" s="16">
        <v>0.27272727272727298</v>
      </c>
      <c r="AV666" s="16">
        <v>0.37931034482758602</v>
      </c>
      <c r="AW666" s="16">
        <v>0.23684210526315799</v>
      </c>
    </row>
    <row r="667" spans="2:49" x14ac:dyDescent="0.35">
      <c r="B667" t="s">
        <v>513</v>
      </c>
      <c r="C667" s="16">
        <v>0.25591715976331397</v>
      </c>
      <c r="D667" s="16">
        <v>0.34782608695652201</v>
      </c>
      <c r="E667" s="16">
        <v>0.26315789473684198</v>
      </c>
      <c r="F667" s="16">
        <v>0.23529411764705899</v>
      </c>
      <c r="G667" s="16">
        <v>0.3</v>
      </c>
      <c r="H667" s="16">
        <v>0.186046511627907</v>
      </c>
      <c r="I667" s="16">
        <v>0.269230769230769</v>
      </c>
      <c r="J667" s="16">
        <v>0.13043478260869601</v>
      </c>
      <c r="K667" s="16">
        <v>0.27586206896551702</v>
      </c>
      <c r="L667" s="16">
        <v>0.309859154929577</v>
      </c>
      <c r="M667" s="16">
        <v>0.25396825396825401</v>
      </c>
      <c r="N667" s="16">
        <v>0.19230769230769201</v>
      </c>
      <c r="O667" s="16">
        <v>9.0909090909090898E-2</v>
      </c>
      <c r="P667" s="16"/>
      <c r="Q667" s="16">
        <v>0.25044091710758398</v>
      </c>
      <c r="R667" s="16"/>
      <c r="S667" s="16">
        <v>0.254211332312404</v>
      </c>
      <c r="T667" s="16"/>
      <c r="U667" s="16">
        <v>0.25553319919517098</v>
      </c>
      <c r="V667" s="16"/>
      <c r="W667" s="16">
        <v>0.180722891566265</v>
      </c>
      <c r="X667" s="16"/>
      <c r="Y667" s="16">
        <v>0.26904761904761898</v>
      </c>
      <c r="Z667" s="16">
        <v>0.23111111111111099</v>
      </c>
      <c r="AA667" s="16">
        <v>0.28571428571428598</v>
      </c>
      <c r="AB667" s="16">
        <v>0</v>
      </c>
      <c r="AC667" s="16"/>
      <c r="AD667" s="16">
        <v>0.26530612244898</v>
      </c>
      <c r="AE667" s="16">
        <v>0.22535211267605601</v>
      </c>
      <c r="AF667" s="16">
        <v>0.34567901234567899</v>
      </c>
      <c r="AG667" s="16">
        <v>0.25157232704402499</v>
      </c>
      <c r="AH667" s="16">
        <v>0.247787610619469</v>
      </c>
      <c r="AI667" s="16">
        <v>0.18181818181818199</v>
      </c>
      <c r="AJ667" s="16">
        <v>0.27272727272727298</v>
      </c>
      <c r="AK667" s="16"/>
      <c r="AL667" s="16">
        <v>0.22916666666666699</v>
      </c>
      <c r="AM667" s="16">
        <v>0.32758620689655199</v>
      </c>
      <c r="AN667" s="16">
        <v>0.2</v>
      </c>
      <c r="AO667" s="16">
        <v>0.25688073394495398</v>
      </c>
      <c r="AP667" s="16">
        <v>0.25</v>
      </c>
      <c r="AQ667" s="16">
        <v>0.34883720930232598</v>
      </c>
      <c r="AR667" s="16">
        <v>0</v>
      </c>
      <c r="AS667" s="16">
        <v>0.14285714285714299</v>
      </c>
      <c r="AT667" s="16">
        <v>0.25757575757575801</v>
      </c>
      <c r="AU667" s="16">
        <v>0.27272727272727298</v>
      </c>
      <c r="AV667" s="16">
        <v>0.17241379310344801</v>
      </c>
      <c r="AW667" s="16">
        <v>0.31578947368421101</v>
      </c>
    </row>
    <row r="668" spans="2:49" x14ac:dyDescent="0.35">
      <c r="B668" t="s">
        <v>514</v>
      </c>
      <c r="C668" s="16">
        <v>0.171597633136095</v>
      </c>
      <c r="D668" s="16">
        <v>0.202898550724638</v>
      </c>
      <c r="E668" s="16">
        <v>0.22807017543859601</v>
      </c>
      <c r="F668" s="16">
        <v>0.12745098039215699</v>
      </c>
      <c r="G668" s="16">
        <v>0.22</v>
      </c>
      <c r="H668" s="16">
        <v>0.186046511627907</v>
      </c>
      <c r="I668" s="16">
        <v>0.15384615384615399</v>
      </c>
      <c r="J668" s="16">
        <v>0.13043478260869601</v>
      </c>
      <c r="K668" s="16">
        <v>0.10344827586206901</v>
      </c>
      <c r="L668" s="16">
        <v>0.21126760563380301</v>
      </c>
      <c r="M668" s="16">
        <v>0.126984126984127</v>
      </c>
      <c r="N668" s="16">
        <v>0.115384615384615</v>
      </c>
      <c r="O668" s="16">
        <v>9.0909090909090898E-2</v>
      </c>
      <c r="P668" s="16"/>
      <c r="Q668" s="16">
        <v>0.172839506172839</v>
      </c>
      <c r="R668" s="16"/>
      <c r="S668" s="16">
        <v>0.17151607963246601</v>
      </c>
      <c r="T668" s="16"/>
      <c r="U668" s="16">
        <v>0.17303822937625801</v>
      </c>
      <c r="V668" s="16"/>
      <c r="W668" s="16">
        <v>0.21686746987951799</v>
      </c>
      <c r="X668" s="16"/>
      <c r="Y668" s="16">
        <v>0.17857142857142899</v>
      </c>
      <c r="Z668" s="16">
        <v>0.155555555555556</v>
      </c>
      <c r="AA668" s="16">
        <v>0.17857142857142899</v>
      </c>
      <c r="AB668" s="16">
        <v>0.33333333333333298</v>
      </c>
      <c r="AC668" s="16"/>
      <c r="AD668" s="16">
        <v>0.16326530612244899</v>
      </c>
      <c r="AE668" s="16">
        <v>0.183098591549296</v>
      </c>
      <c r="AF668" s="16">
        <v>0.172839506172839</v>
      </c>
      <c r="AG668" s="16">
        <v>0.18867924528301899</v>
      </c>
      <c r="AH668" s="16">
        <v>0.132743362831858</v>
      </c>
      <c r="AI668" s="16">
        <v>0.18181818181818199</v>
      </c>
      <c r="AJ668" s="16">
        <v>0.18181818181818199</v>
      </c>
      <c r="AK668" s="16"/>
      <c r="AL668" s="16">
        <v>0.25</v>
      </c>
      <c r="AM668" s="16">
        <v>0.25</v>
      </c>
      <c r="AN668" s="16">
        <v>0.116666666666667</v>
      </c>
      <c r="AO668" s="16">
        <v>0.12844036697247699</v>
      </c>
      <c r="AP668" s="16">
        <v>0.16666666666666699</v>
      </c>
      <c r="AQ668" s="16">
        <v>0.25581395348837199</v>
      </c>
      <c r="AR668" s="16">
        <v>0</v>
      </c>
      <c r="AS668" s="16">
        <v>0.14285714285714299</v>
      </c>
      <c r="AT668" s="16">
        <v>0.16666666666666699</v>
      </c>
      <c r="AU668" s="16">
        <v>9.0909090909090898E-2</v>
      </c>
      <c r="AV668" s="16">
        <v>0.10344827586206901</v>
      </c>
      <c r="AW668" s="16">
        <v>0.23684210526315799</v>
      </c>
    </row>
    <row r="669" spans="2:49" x14ac:dyDescent="0.35">
      <c r="B669" t="s">
        <v>515</v>
      </c>
      <c r="C669" s="16">
        <v>0.133136094674556</v>
      </c>
      <c r="D669" s="16">
        <v>0.217391304347826</v>
      </c>
      <c r="E669" s="16">
        <v>7.8947368421052599E-2</v>
      </c>
      <c r="F669" s="16">
        <v>0.13725490196078399</v>
      </c>
      <c r="G669" s="16">
        <v>0.08</v>
      </c>
      <c r="H669" s="16">
        <v>0.186046511627907</v>
      </c>
      <c r="I669" s="16">
        <v>0.25</v>
      </c>
      <c r="J669" s="16">
        <v>0.108695652173913</v>
      </c>
      <c r="K669" s="16">
        <v>0.13793103448275901</v>
      </c>
      <c r="L669" s="16">
        <v>0.140845070422535</v>
      </c>
      <c r="M669" s="16">
        <v>9.5238095238095205E-2</v>
      </c>
      <c r="N669" s="16">
        <v>3.8461538461538498E-2</v>
      </c>
      <c r="O669" s="16">
        <v>9.0909090909090898E-2</v>
      </c>
      <c r="P669" s="16"/>
      <c r="Q669" s="16">
        <v>0.13580246913580199</v>
      </c>
      <c r="R669" s="16"/>
      <c r="S669" s="16">
        <v>0.134762633996937</v>
      </c>
      <c r="T669" s="16"/>
      <c r="U669" s="16">
        <v>0.12877263581488901</v>
      </c>
      <c r="V669" s="16"/>
      <c r="W669" s="16">
        <v>7.2289156626505993E-2</v>
      </c>
      <c r="X669" s="16"/>
      <c r="Y669" s="16">
        <v>0.15238095238095201</v>
      </c>
      <c r="Z669" s="16">
        <v>9.3333333333333296E-2</v>
      </c>
      <c r="AA669" s="16">
        <v>0.14285714285714299</v>
      </c>
      <c r="AB669" s="16">
        <v>0.33333333333333298</v>
      </c>
      <c r="AC669" s="16"/>
      <c r="AD669" s="16">
        <v>0.122448979591837</v>
      </c>
      <c r="AE669" s="16">
        <v>9.85915492957746E-2</v>
      </c>
      <c r="AF669" s="16">
        <v>0.16049382716049401</v>
      </c>
      <c r="AG669" s="16">
        <v>0.19496855345912001</v>
      </c>
      <c r="AH669" s="16">
        <v>0.106194690265487</v>
      </c>
      <c r="AI669" s="16">
        <v>6.4935064935064901E-2</v>
      </c>
      <c r="AJ669" s="16">
        <v>0.12987012987013</v>
      </c>
      <c r="AK669" s="16"/>
      <c r="AL669" s="16">
        <v>0.14583333333333301</v>
      </c>
      <c r="AM669" s="16">
        <v>0.12068965517241401</v>
      </c>
      <c r="AN669" s="16">
        <v>0.11111111111111099</v>
      </c>
      <c r="AO669" s="16">
        <v>0.155963302752294</v>
      </c>
      <c r="AP669" s="16">
        <v>0</v>
      </c>
      <c r="AQ669" s="16">
        <v>0.186046511627907</v>
      </c>
      <c r="AR669" s="16">
        <v>0</v>
      </c>
      <c r="AS669" s="16">
        <v>7.1428571428571397E-2</v>
      </c>
      <c r="AT669" s="16">
        <v>0.16666666666666699</v>
      </c>
      <c r="AU669" s="16">
        <v>0.18181818181818199</v>
      </c>
      <c r="AV669" s="16">
        <v>0.17241379310344801</v>
      </c>
      <c r="AW669" s="16">
        <v>7.8947368421052599E-2</v>
      </c>
    </row>
    <row r="670" spans="2:49" x14ac:dyDescent="0.35">
      <c r="B670" t="s">
        <v>516</v>
      </c>
      <c r="C670" s="16">
        <v>0.133136094674556</v>
      </c>
      <c r="D670" s="16">
        <v>0.27536231884057999</v>
      </c>
      <c r="E670" s="16">
        <v>0.12280701754386</v>
      </c>
      <c r="F670" s="16">
        <v>8.8235294117647106E-2</v>
      </c>
      <c r="G670" s="16">
        <v>0.14000000000000001</v>
      </c>
      <c r="H670" s="16">
        <v>0.116279069767442</v>
      </c>
      <c r="I670" s="16">
        <v>9.6153846153846201E-2</v>
      </c>
      <c r="J670" s="16">
        <v>0.15217391304347799</v>
      </c>
      <c r="K670" s="16">
        <v>0.17241379310344801</v>
      </c>
      <c r="L670" s="16">
        <v>0.12676056338028199</v>
      </c>
      <c r="M670" s="16">
        <v>0.11111111111111099</v>
      </c>
      <c r="N670" s="16">
        <v>3.8461538461538498E-2</v>
      </c>
      <c r="O670" s="16">
        <v>0.18181818181818199</v>
      </c>
      <c r="P670" s="16"/>
      <c r="Q670" s="16">
        <v>0.12345679012345701</v>
      </c>
      <c r="R670" s="16"/>
      <c r="S670" s="16">
        <v>0.13323124042879</v>
      </c>
      <c r="T670" s="16"/>
      <c r="U670" s="16">
        <v>0.120724346076459</v>
      </c>
      <c r="V670" s="16"/>
      <c r="W670" s="16">
        <v>0.132530120481928</v>
      </c>
      <c r="X670" s="16"/>
      <c r="Y670" s="16">
        <v>0.114285714285714</v>
      </c>
      <c r="Z670" s="16">
        <v>0.155555555555556</v>
      </c>
      <c r="AA670" s="16">
        <v>0.25</v>
      </c>
      <c r="AB670" s="16">
        <v>0</v>
      </c>
      <c r="AC670" s="16"/>
      <c r="AD670" s="16">
        <v>0.122448979591837</v>
      </c>
      <c r="AE670" s="16">
        <v>0.140845070422535</v>
      </c>
      <c r="AF670" s="16">
        <v>7.4074074074074098E-2</v>
      </c>
      <c r="AG670" s="16">
        <v>0.10062893081761</v>
      </c>
      <c r="AH670" s="16">
        <v>0.15044247787610601</v>
      </c>
      <c r="AI670" s="16">
        <v>0.15584415584415601</v>
      </c>
      <c r="AJ670" s="16">
        <v>0.22077922077922099</v>
      </c>
      <c r="AK670" s="16"/>
      <c r="AL670" s="16">
        <v>0.20833333333333301</v>
      </c>
      <c r="AM670" s="16">
        <v>0.15517241379310301</v>
      </c>
      <c r="AN670" s="16">
        <v>0.105555555555556</v>
      </c>
      <c r="AO670" s="16">
        <v>0.155963302752294</v>
      </c>
      <c r="AP670" s="16">
        <v>8.3333333333333301E-2</v>
      </c>
      <c r="AQ670" s="16">
        <v>4.6511627906976702E-2</v>
      </c>
      <c r="AR670" s="16">
        <v>0</v>
      </c>
      <c r="AS670" s="16">
        <v>0.14285714285714299</v>
      </c>
      <c r="AT670" s="16">
        <v>0.15151515151515199</v>
      </c>
      <c r="AU670" s="16">
        <v>0.18181818181818199</v>
      </c>
      <c r="AV670" s="16">
        <v>0.20689655172413801</v>
      </c>
      <c r="AW670" s="16">
        <v>7.8947368421052599E-2</v>
      </c>
    </row>
    <row r="671" spans="2:49" x14ac:dyDescent="0.35">
      <c r="B671" t="s">
        <v>517</v>
      </c>
      <c r="C671" s="16">
        <v>7.3964497041420094E-2</v>
      </c>
      <c r="D671" s="16">
        <v>5.7971014492753603E-2</v>
      </c>
      <c r="E671" s="16">
        <v>6.14035087719298E-2</v>
      </c>
      <c r="F671" s="16">
        <v>7.8431372549019607E-2</v>
      </c>
      <c r="G671" s="16">
        <v>0.06</v>
      </c>
      <c r="H671" s="16">
        <v>6.9767441860465101E-2</v>
      </c>
      <c r="I671" s="16">
        <v>5.7692307692307702E-2</v>
      </c>
      <c r="J671" s="16">
        <v>0.108695652173913</v>
      </c>
      <c r="K671" s="16">
        <v>6.8965517241379296E-2</v>
      </c>
      <c r="L671" s="16">
        <v>8.4507042253521097E-2</v>
      </c>
      <c r="M671" s="16">
        <v>0.11111111111111099</v>
      </c>
      <c r="N671" s="16">
        <v>7.69230769230769E-2</v>
      </c>
      <c r="O671" s="16">
        <v>0</v>
      </c>
      <c r="P671" s="16"/>
      <c r="Q671" s="16">
        <v>7.4074074074074098E-2</v>
      </c>
      <c r="R671" s="16"/>
      <c r="S671" s="16">
        <v>7.6569678407350697E-2</v>
      </c>
      <c r="T671" s="16"/>
      <c r="U671" s="16">
        <v>6.8410462776660005E-2</v>
      </c>
      <c r="V671" s="16"/>
      <c r="W671" s="16">
        <v>0.120481927710843</v>
      </c>
      <c r="X671" s="16"/>
      <c r="Y671" s="16">
        <v>7.3809523809523797E-2</v>
      </c>
      <c r="Z671" s="16">
        <v>7.1111111111111097E-2</v>
      </c>
      <c r="AA671" s="16">
        <v>0.107142857142857</v>
      </c>
      <c r="AB671" s="16">
        <v>0</v>
      </c>
      <c r="AC671" s="16"/>
      <c r="AD671" s="16">
        <v>6.1224489795918401E-2</v>
      </c>
      <c r="AE671" s="16">
        <v>8.4507042253521097E-2</v>
      </c>
      <c r="AF671" s="16">
        <v>0.148148148148148</v>
      </c>
      <c r="AG671" s="16">
        <v>4.40251572327044E-2</v>
      </c>
      <c r="AH671" s="16">
        <v>8.8495575221238895E-2</v>
      </c>
      <c r="AI671" s="16">
        <v>6.4935064935064901E-2</v>
      </c>
      <c r="AJ671" s="16">
        <v>5.1948051948052E-2</v>
      </c>
      <c r="AK671" s="16"/>
      <c r="AL671" s="16">
        <v>4.1666666666666699E-2</v>
      </c>
      <c r="AM671" s="16">
        <v>0.10344827586206901</v>
      </c>
      <c r="AN671" s="16">
        <v>5.5555555555555601E-2</v>
      </c>
      <c r="AO671" s="16">
        <v>5.5045871559633003E-2</v>
      </c>
      <c r="AP671" s="16">
        <v>0.16666666666666699</v>
      </c>
      <c r="AQ671" s="16">
        <v>4.6511627906976702E-2</v>
      </c>
      <c r="AR671" s="16">
        <v>1</v>
      </c>
      <c r="AS671" s="16">
        <v>7.1428571428571397E-2</v>
      </c>
      <c r="AT671" s="16">
        <v>0.12121212121212099</v>
      </c>
      <c r="AU671" s="16">
        <v>0.27272727272727298</v>
      </c>
      <c r="AV671" s="16">
        <v>0</v>
      </c>
      <c r="AW671" s="16">
        <v>5.2631578947368397E-2</v>
      </c>
    </row>
    <row r="672" spans="2:49" x14ac:dyDescent="0.35">
      <c r="B672" t="s">
        <v>518</v>
      </c>
      <c r="C672" s="16">
        <v>5.0295857988165701E-2</v>
      </c>
      <c r="D672" s="16">
        <v>8.6956521739130405E-2</v>
      </c>
      <c r="E672" s="16">
        <v>5.2631578947368397E-2</v>
      </c>
      <c r="F672" s="16">
        <v>0</v>
      </c>
      <c r="G672" s="16">
        <v>0.04</v>
      </c>
      <c r="H672" s="16">
        <v>0</v>
      </c>
      <c r="I672" s="16">
        <v>3.8461538461538498E-2</v>
      </c>
      <c r="J672" s="16">
        <v>8.6956521739130405E-2</v>
      </c>
      <c r="K672" s="16">
        <v>6.8965517241379296E-2</v>
      </c>
      <c r="L672" s="16">
        <v>9.85915492957746E-2</v>
      </c>
      <c r="M672" s="16">
        <v>6.3492063492063502E-2</v>
      </c>
      <c r="N672" s="16">
        <v>3.8461538461538498E-2</v>
      </c>
      <c r="O672" s="16">
        <v>0</v>
      </c>
      <c r="P672" s="16"/>
      <c r="Q672" s="16">
        <v>4.7619047619047603E-2</v>
      </c>
      <c r="R672" s="16"/>
      <c r="S672" s="16">
        <v>4.9004594180704401E-2</v>
      </c>
      <c r="T672" s="16"/>
      <c r="U672" s="16">
        <v>4.4265593561368201E-2</v>
      </c>
      <c r="V672" s="16"/>
      <c r="W672" s="16">
        <v>2.40963855421687E-2</v>
      </c>
      <c r="X672" s="16"/>
      <c r="Y672" s="16">
        <v>3.5714285714285698E-2</v>
      </c>
      <c r="Z672" s="16">
        <v>7.1111111111111097E-2</v>
      </c>
      <c r="AA672" s="16">
        <v>0.107142857142857</v>
      </c>
      <c r="AB672" s="16">
        <v>0</v>
      </c>
      <c r="AC672" s="16"/>
      <c r="AD672" s="16">
        <v>1.02040816326531E-2</v>
      </c>
      <c r="AE672" s="16">
        <v>5.63380281690141E-2</v>
      </c>
      <c r="AF672" s="16">
        <v>3.7037037037037E-2</v>
      </c>
      <c r="AG672" s="16">
        <v>3.77358490566038E-2</v>
      </c>
      <c r="AH672" s="16">
        <v>7.9646017699115002E-2</v>
      </c>
      <c r="AI672" s="16">
        <v>6.4935064935064901E-2</v>
      </c>
      <c r="AJ672" s="16">
        <v>7.7922077922077906E-2</v>
      </c>
      <c r="AK672" s="16"/>
      <c r="AL672" s="16">
        <v>6.25E-2</v>
      </c>
      <c r="AM672" s="16">
        <v>6.8965517241379296E-2</v>
      </c>
      <c r="AN672" s="16">
        <v>2.7777777777777801E-2</v>
      </c>
      <c r="AO672" s="16">
        <v>4.5871559633027498E-2</v>
      </c>
      <c r="AP672" s="16">
        <v>0.16666666666666699</v>
      </c>
      <c r="AQ672" s="16">
        <v>4.6511627906976702E-2</v>
      </c>
      <c r="AR672" s="16">
        <v>0</v>
      </c>
      <c r="AS672" s="16">
        <v>7.1428571428571397E-2</v>
      </c>
      <c r="AT672" s="16">
        <v>6.0606060606060601E-2</v>
      </c>
      <c r="AU672" s="16">
        <v>0</v>
      </c>
      <c r="AV672" s="16">
        <v>3.4482758620689703E-2</v>
      </c>
      <c r="AW672" s="16">
        <v>7.8947368421052599E-2</v>
      </c>
    </row>
    <row r="673" spans="2:49" x14ac:dyDescent="0.35">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row>
    <row r="674" spans="2:49" x14ac:dyDescent="0.35">
      <c r="B674" s="6" t="s">
        <v>526</v>
      </c>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row>
    <row r="675" spans="2:49" x14ac:dyDescent="0.35">
      <c r="B675" s="25" t="s">
        <v>65</v>
      </c>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row>
    <row r="676" spans="2:49" x14ac:dyDescent="0.35">
      <c r="B676" t="s">
        <v>521</v>
      </c>
      <c r="C676" s="16">
        <v>0.19557195571955699</v>
      </c>
      <c r="D676" s="16">
        <v>0.292682926829268</v>
      </c>
      <c r="E676" s="16">
        <v>0.20895522388059701</v>
      </c>
      <c r="F676" s="16">
        <v>0.159663865546218</v>
      </c>
      <c r="G676" s="16">
        <v>0.15</v>
      </c>
      <c r="H676" s="16">
        <v>0.21153846153846201</v>
      </c>
      <c r="I676" s="16">
        <v>0.15151515151515199</v>
      </c>
      <c r="J676" s="16">
        <v>0.14754098360655701</v>
      </c>
      <c r="K676" s="16">
        <v>0.30769230769230799</v>
      </c>
      <c r="L676" s="16">
        <v>0.22500000000000001</v>
      </c>
      <c r="M676" s="16">
        <v>0.169014084507042</v>
      </c>
      <c r="N676" s="16">
        <v>0.15151515151515199</v>
      </c>
      <c r="O676" s="16">
        <v>0.125</v>
      </c>
      <c r="P676" s="16"/>
      <c r="Q676" s="16">
        <v>0.19622093023255799</v>
      </c>
      <c r="R676" s="16"/>
      <c r="S676" s="16">
        <v>0.19440914866581999</v>
      </c>
      <c r="T676" s="16"/>
      <c r="U676" s="16">
        <v>0.20232172470978399</v>
      </c>
      <c r="V676" s="16"/>
      <c r="W676" s="16">
        <v>9.7560975609756101E-2</v>
      </c>
      <c r="X676" s="16"/>
      <c r="Y676" s="16">
        <v>0.14087301587301601</v>
      </c>
      <c r="Z676" s="16">
        <v>0.30303030303030298</v>
      </c>
      <c r="AA676" s="16">
        <v>0.22222222222222199</v>
      </c>
      <c r="AB676" s="16">
        <v>0</v>
      </c>
      <c r="AC676" s="16"/>
      <c r="AD676" s="16">
        <v>0.116438356164384</v>
      </c>
      <c r="AE676" s="16">
        <v>0.16666666666666699</v>
      </c>
      <c r="AF676" s="16">
        <v>0.17346938775510201</v>
      </c>
      <c r="AG676" s="16">
        <v>0.18888888888888899</v>
      </c>
      <c r="AH676" s="16">
        <v>0.23577235772357699</v>
      </c>
      <c r="AI676" s="16">
        <v>0.30952380952380998</v>
      </c>
      <c r="AJ676" s="16">
        <v>0.22826086956521699</v>
      </c>
      <c r="AK676" s="16"/>
      <c r="AL676" s="16">
        <v>0.26315789473684198</v>
      </c>
      <c r="AM676" s="16">
        <v>0.25196850393700798</v>
      </c>
      <c r="AN676" s="16">
        <v>0.19909502262443399</v>
      </c>
      <c r="AO676" s="16">
        <v>0.15107913669064699</v>
      </c>
      <c r="AP676" s="16">
        <v>0.105263157894737</v>
      </c>
      <c r="AQ676" s="16">
        <v>0.16</v>
      </c>
      <c r="AR676" s="16">
        <v>0</v>
      </c>
      <c r="AS676" s="16">
        <v>0.46666666666666701</v>
      </c>
      <c r="AT676" s="16">
        <v>0.180722891566265</v>
      </c>
      <c r="AU676" s="16">
        <v>0.230769230769231</v>
      </c>
      <c r="AV676" s="16">
        <v>6.0606060606060601E-2</v>
      </c>
      <c r="AW676" s="16">
        <v>0.209302325581395</v>
      </c>
    </row>
    <row r="677" spans="2:49" x14ac:dyDescent="0.35">
      <c r="B677" t="s">
        <v>522</v>
      </c>
      <c r="C677" s="16">
        <v>0.35178351783517797</v>
      </c>
      <c r="D677" s="16">
        <v>0.37804878048780499</v>
      </c>
      <c r="E677" s="16">
        <v>0.38059701492537301</v>
      </c>
      <c r="F677" s="16">
        <v>0.34453781512604997</v>
      </c>
      <c r="G677" s="16">
        <v>0.45</v>
      </c>
      <c r="H677" s="16">
        <v>0.32692307692307698</v>
      </c>
      <c r="I677" s="16">
        <v>0.40909090909090901</v>
      </c>
      <c r="J677" s="16">
        <v>0.31147540983606598</v>
      </c>
      <c r="K677" s="16">
        <v>0.20512820512820501</v>
      </c>
      <c r="L677" s="16">
        <v>0.32500000000000001</v>
      </c>
      <c r="M677" s="16">
        <v>0.22535211267605601</v>
      </c>
      <c r="N677" s="16">
        <v>0.45454545454545497</v>
      </c>
      <c r="O677" s="16">
        <v>0.5</v>
      </c>
      <c r="P677" s="16"/>
      <c r="Q677" s="16">
        <v>0.35465116279069803</v>
      </c>
      <c r="R677" s="16"/>
      <c r="S677" s="16">
        <v>0.34561626429478998</v>
      </c>
      <c r="T677" s="16"/>
      <c r="U677" s="16">
        <v>0.351575456053068</v>
      </c>
      <c r="V677" s="16"/>
      <c r="W677" s="16">
        <v>0.37398373983739802</v>
      </c>
      <c r="X677" s="16"/>
      <c r="Y677" s="16">
        <v>0.33730158730158699</v>
      </c>
      <c r="Z677" s="16">
        <v>0.39393939393939398</v>
      </c>
      <c r="AA677" s="16">
        <v>0.30555555555555602</v>
      </c>
      <c r="AB677" s="16">
        <v>0.11111111111111099</v>
      </c>
      <c r="AC677" s="16"/>
      <c r="AD677" s="16">
        <v>0.301369863013699</v>
      </c>
      <c r="AE677" s="16">
        <v>0.266666666666667</v>
      </c>
      <c r="AF677" s="16">
        <v>0.33673469387755101</v>
      </c>
      <c r="AG677" s="16">
        <v>0.33888888888888902</v>
      </c>
      <c r="AH677" s="16">
        <v>0.41463414634146301</v>
      </c>
      <c r="AI677" s="16">
        <v>0.40476190476190499</v>
      </c>
      <c r="AJ677" s="16">
        <v>0.42391304347826098</v>
      </c>
      <c r="AK677" s="16"/>
      <c r="AL677" s="16">
        <v>0.35087719298245601</v>
      </c>
      <c r="AM677" s="16">
        <v>0.42519685039370098</v>
      </c>
      <c r="AN677" s="16">
        <v>0.33936651583710398</v>
      </c>
      <c r="AO677" s="16">
        <v>0.34532374100719399</v>
      </c>
      <c r="AP677" s="16">
        <v>0.36842105263157898</v>
      </c>
      <c r="AQ677" s="16">
        <v>0.3</v>
      </c>
      <c r="AR677" s="16">
        <v>0.5</v>
      </c>
      <c r="AS677" s="16">
        <v>0.266666666666667</v>
      </c>
      <c r="AT677" s="16">
        <v>0.36144578313253001</v>
      </c>
      <c r="AU677" s="16">
        <v>0.230769230769231</v>
      </c>
      <c r="AV677" s="16">
        <v>0.21212121212121199</v>
      </c>
      <c r="AW677" s="16">
        <v>0.418604651162791</v>
      </c>
    </row>
    <row r="678" spans="2:49" x14ac:dyDescent="0.35">
      <c r="B678" t="s">
        <v>523</v>
      </c>
      <c r="C678" s="16">
        <v>0.354243542435424</v>
      </c>
      <c r="D678" s="16">
        <v>0.17073170731707299</v>
      </c>
      <c r="E678" s="16">
        <v>0.34328358208955201</v>
      </c>
      <c r="F678" s="16">
        <v>0.34453781512604997</v>
      </c>
      <c r="G678" s="16">
        <v>0.38333333333333303</v>
      </c>
      <c r="H678" s="16">
        <v>0.36538461538461497</v>
      </c>
      <c r="I678" s="16">
        <v>0.37878787878787901</v>
      </c>
      <c r="J678" s="16">
        <v>0.47540983606557402</v>
      </c>
      <c r="K678" s="16">
        <v>0.256410256410256</v>
      </c>
      <c r="L678" s="16">
        <v>0.41249999999999998</v>
      </c>
      <c r="M678" s="16">
        <v>0.43661971830985902</v>
      </c>
      <c r="N678" s="16">
        <v>0.33333333333333298</v>
      </c>
      <c r="O678" s="16">
        <v>0.375</v>
      </c>
      <c r="P678" s="16"/>
      <c r="Q678" s="16">
        <v>0.353197674418605</v>
      </c>
      <c r="R678" s="16"/>
      <c r="S678" s="16">
        <v>0.36340533672172798</v>
      </c>
      <c r="T678" s="16"/>
      <c r="U678" s="16">
        <v>0.34328358208955201</v>
      </c>
      <c r="V678" s="16"/>
      <c r="W678" s="16">
        <v>0.39837398373983701</v>
      </c>
      <c r="X678" s="16"/>
      <c r="Y678" s="16">
        <v>0.418650793650794</v>
      </c>
      <c r="Z678" s="16">
        <v>0.22348484848484801</v>
      </c>
      <c r="AA678" s="16">
        <v>0.36111111111111099</v>
      </c>
      <c r="AB678" s="16">
        <v>0.55555555555555602</v>
      </c>
      <c r="AC678" s="16"/>
      <c r="AD678" s="16">
        <v>0.397260273972603</v>
      </c>
      <c r="AE678" s="16">
        <v>0.41111111111111098</v>
      </c>
      <c r="AF678" s="16">
        <v>0.42857142857142899</v>
      </c>
      <c r="AG678" s="16">
        <v>0.405555555555556</v>
      </c>
      <c r="AH678" s="16">
        <v>0.30894308943089399</v>
      </c>
      <c r="AI678" s="16">
        <v>0.202380952380952</v>
      </c>
      <c r="AJ678" s="16">
        <v>0.25</v>
      </c>
      <c r="AK678" s="16"/>
      <c r="AL678" s="16">
        <v>0.26315789473684198</v>
      </c>
      <c r="AM678" s="16">
        <v>0.27559055118110198</v>
      </c>
      <c r="AN678" s="16">
        <v>0.37104072398190002</v>
      </c>
      <c r="AO678" s="16">
        <v>0.35971223021582699</v>
      </c>
      <c r="AP678" s="16">
        <v>0.26315789473684198</v>
      </c>
      <c r="AQ678" s="16">
        <v>0.48</v>
      </c>
      <c r="AR678" s="16">
        <v>0.5</v>
      </c>
      <c r="AS678" s="16">
        <v>0.266666666666667</v>
      </c>
      <c r="AT678" s="16">
        <v>0.39759036144578302</v>
      </c>
      <c r="AU678" s="16">
        <v>0.46153846153846201</v>
      </c>
      <c r="AV678" s="16">
        <v>0.54545454545454497</v>
      </c>
      <c r="AW678" s="16">
        <v>0.25581395348837199</v>
      </c>
    </row>
    <row r="679" spans="2:49" x14ac:dyDescent="0.35">
      <c r="B679" t="s">
        <v>524</v>
      </c>
      <c r="C679" s="16">
        <v>8.3640836408364103E-2</v>
      </c>
      <c r="D679" s="16">
        <v>0.109756097560976</v>
      </c>
      <c r="E679" s="16">
        <v>6.7164179104477598E-2</v>
      </c>
      <c r="F679" s="16">
        <v>0.14285714285714299</v>
      </c>
      <c r="G679" s="16">
        <v>1.6666666666666701E-2</v>
      </c>
      <c r="H679" s="16">
        <v>9.6153846153846201E-2</v>
      </c>
      <c r="I679" s="16">
        <v>4.5454545454545497E-2</v>
      </c>
      <c r="J679" s="16">
        <v>4.91803278688525E-2</v>
      </c>
      <c r="K679" s="16">
        <v>0.20512820512820501</v>
      </c>
      <c r="L679" s="16">
        <v>2.5000000000000001E-2</v>
      </c>
      <c r="M679" s="16">
        <v>0.140845070422535</v>
      </c>
      <c r="N679" s="16">
        <v>3.03030303030303E-2</v>
      </c>
      <c r="O679" s="16">
        <v>0</v>
      </c>
      <c r="P679" s="16"/>
      <c r="Q679" s="16">
        <v>8.1395348837209294E-2</v>
      </c>
      <c r="R679" s="16"/>
      <c r="S679" s="16">
        <v>8.25921219822109E-2</v>
      </c>
      <c r="T679" s="16"/>
      <c r="U679" s="16">
        <v>8.6235489220563802E-2</v>
      </c>
      <c r="V679" s="16"/>
      <c r="W679" s="16">
        <v>0.105691056910569</v>
      </c>
      <c r="X679" s="16"/>
      <c r="Y679" s="16">
        <v>8.7301587301587297E-2</v>
      </c>
      <c r="Z679" s="16">
        <v>6.8181818181818205E-2</v>
      </c>
      <c r="AA679" s="16">
        <v>0.11111111111111099</v>
      </c>
      <c r="AB679" s="16">
        <v>0.22222222222222199</v>
      </c>
      <c r="AC679" s="16"/>
      <c r="AD679" s="16">
        <v>0.15753424657534201</v>
      </c>
      <c r="AE679" s="16">
        <v>0.133333333333333</v>
      </c>
      <c r="AF679" s="16">
        <v>5.10204081632653E-2</v>
      </c>
      <c r="AG679" s="16">
        <v>5.5555555555555601E-2</v>
      </c>
      <c r="AH679" s="16">
        <v>4.0650406504064998E-2</v>
      </c>
      <c r="AI679" s="16">
        <v>7.1428571428571397E-2</v>
      </c>
      <c r="AJ679" s="16">
        <v>7.6086956521739094E-2</v>
      </c>
      <c r="AK679" s="16"/>
      <c r="AL679" s="16">
        <v>8.7719298245614002E-2</v>
      </c>
      <c r="AM679" s="16">
        <v>3.9370078740157501E-2</v>
      </c>
      <c r="AN679" s="16">
        <v>8.1447963800904993E-2</v>
      </c>
      <c r="AO679" s="16">
        <v>0.12230215827338101</v>
      </c>
      <c r="AP679" s="16">
        <v>0.21052631578947401</v>
      </c>
      <c r="AQ679" s="16">
        <v>0.04</v>
      </c>
      <c r="AR679" s="16">
        <v>0</v>
      </c>
      <c r="AS679" s="16">
        <v>0</v>
      </c>
      <c r="AT679" s="16">
        <v>6.02409638554217E-2</v>
      </c>
      <c r="AU679" s="16">
        <v>7.69230769230769E-2</v>
      </c>
      <c r="AV679" s="16">
        <v>0.18181818181818199</v>
      </c>
      <c r="AW679" s="16">
        <v>6.9767441860465101E-2</v>
      </c>
    </row>
    <row r="680" spans="2:49" x14ac:dyDescent="0.35">
      <c r="B680" t="s">
        <v>525</v>
      </c>
      <c r="C680" s="16">
        <v>1.4760147601476E-2</v>
      </c>
      <c r="D680" s="16">
        <v>4.8780487804878099E-2</v>
      </c>
      <c r="E680" s="16">
        <v>0</v>
      </c>
      <c r="F680" s="16">
        <v>8.4033613445378096E-3</v>
      </c>
      <c r="G680" s="16">
        <v>0</v>
      </c>
      <c r="H680" s="16">
        <v>0</v>
      </c>
      <c r="I680" s="16">
        <v>1.5151515151515201E-2</v>
      </c>
      <c r="J680" s="16">
        <v>1.63934426229508E-2</v>
      </c>
      <c r="K680" s="16">
        <v>2.5641025641025599E-2</v>
      </c>
      <c r="L680" s="16">
        <v>1.2500000000000001E-2</v>
      </c>
      <c r="M680" s="16">
        <v>2.8169014084507001E-2</v>
      </c>
      <c r="N680" s="16">
        <v>3.03030303030303E-2</v>
      </c>
      <c r="O680" s="16">
        <v>0</v>
      </c>
      <c r="P680" s="16"/>
      <c r="Q680" s="16">
        <v>1.4534883720930199E-2</v>
      </c>
      <c r="R680" s="16"/>
      <c r="S680" s="16">
        <v>1.3977128335451099E-2</v>
      </c>
      <c r="T680" s="16"/>
      <c r="U680" s="16">
        <v>1.65837479270315E-2</v>
      </c>
      <c r="V680" s="16"/>
      <c r="W680" s="16">
        <v>2.4390243902439001E-2</v>
      </c>
      <c r="X680" s="16"/>
      <c r="Y680" s="16">
        <v>1.58730158730159E-2</v>
      </c>
      <c r="Z680" s="16">
        <v>1.13636363636364E-2</v>
      </c>
      <c r="AA680" s="16">
        <v>0</v>
      </c>
      <c r="AB680" s="16">
        <v>0.11111111111111099</v>
      </c>
      <c r="AC680" s="16"/>
      <c r="AD680" s="16">
        <v>2.7397260273972601E-2</v>
      </c>
      <c r="AE680" s="16">
        <v>2.2222222222222199E-2</v>
      </c>
      <c r="AF680" s="16">
        <v>1.02040816326531E-2</v>
      </c>
      <c r="AG680" s="16">
        <v>1.1111111111111099E-2</v>
      </c>
      <c r="AH680" s="16">
        <v>0</v>
      </c>
      <c r="AI680" s="16">
        <v>1.1904761904761901E-2</v>
      </c>
      <c r="AJ680" s="16">
        <v>2.1739130434782601E-2</v>
      </c>
      <c r="AK680" s="16"/>
      <c r="AL680" s="16">
        <v>3.5087719298245598E-2</v>
      </c>
      <c r="AM680" s="16">
        <v>7.8740157480314994E-3</v>
      </c>
      <c r="AN680" s="16">
        <v>9.0497737556561094E-3</v>
      </c>
      <c r="AO680" s="16">
        <v>2.15827338129496E-2</v>
      </c>
      <c r="AP680" s="16">
        <v>5.2631578947368397E-2</v>
      </c>
      <c r="AQ680" s="16">
        <v>0.02</v>
      </c>
      <c r="AR680" s="16">
        <v>0</v>
      </c>
      <c r="AS680" s="16">
        <v>0</v>
      </c>
      <c r="AT680" s="16">
        <v>0</v>
      </c>
      <c r="AU680" s="16">
        <v>0</v>
      </c>
      <c r="AV680" s="16">
        <v>0</v>
      </c>
      <c r="AW680" s="16">
        <v>4.6511627906976702E-2</v>
      </c>
    </row>
    <row r="681" spans="2:49" x14ac:dyDescent="0.35">
      <c r="B681" t="s">
        <v>463</v>
      </c>
      <c r="C681" s="16">
        <v>0.109471094710947</v>
      </c>
      <c r="D681" s="16">
        <v>0.39024390243902402</v>
      </c>
      <c r="E681" s="16">
        <v>0.17910447761194001</v>
      </c>
      <c r="F681" s="16">
        <v>1.6806722689075598E-2</v>
      </c>
      <c r="G681" s="16">
        <v>0.2</v>
      </c>
      <c r="H681" s="16">
        <v>7.69230769230769E-2</v>
      </c>
      <c r="I681" s="16">
        <v>0.13636363636363599</v>
      </c>
      <c r="J681" s="16">
        <v>-6.5573770491803199E-2</v>
      </c>
      <c r="K681" s="16">
        <v>5.1282051282051301E-2</v>
      </c>
      <c r="L681" s="16">
        <v>0.1125</v>
      </c>
      <c r="M681" s="16">
        <v>-0.183098591549296</v>
      </c>
      <c r="N681" s="16">
        <v>0.24242424242424199</v>
      </c>
      <c r="O681" s="16">
        <v>0.25</v>
      </c>
      <c r="P681" s="16"/>
      <c r="Q681" s="16">
        <v>0.116279069767442</v>
      </c>
      <c r="R681" s="16"/>
      <c r="S681" s="16">
        <v>9.4027954256670904E-2</v>
      </c>
      <c r="T681" s="16"/>
      <c r="U681" s="16">
        <v>0.124378109452736</v>
      </c>
      <c r="V681" s="16"/>
      <c r="W681" s="16">
        <v>-3.2520325203252001E-2</v>
      </c>
      <c r="X681" s="16"/>
      <c r="Y681" s="16">
        <v>-2.77777777777777E-2</v>
      </c>
      <c r="Z681" s="16">
        <v>0.40530303030303</v>
      </c>
      <c r="AA681" s="16">
        <v>5.5555555555555601E-2</v>
      </c>
      <c r="AB681" s="16">
        <v>-0.66666666666666696</v>
      </c>
      <c r="AC681" s="16"/>
      <c r="AD681" s="16">
        <v>-0.13698630136986301</v>
      </c>
      <c r="AE681" s="16">
        <v>-0.11111111111111099</v>
      </c>
      <c r="AF681" s="16">
        <v>3.06122448979592E-2</v>
      </c>
      <c r="AG681" s="16">
        <v>6.6666666666666693E-2</v>
      </c>
      <c r="AH681" s="16">
        <v>0.30081300813008099</v>
      </c>
      <c r="AI681" s="16">
        <v>0.44047619047619002</v>
      </c>
      <c r="AJ681" s="16">
        <v>0.32608695652173902</v>
      </c>
      <c r="AK681" s="16"/>
      <c r="AL681" s="16">
        <v>0.26315789473684198</v>
      </c>
      <c r="AM681" s="16">
        <v>0.36220472440944901</v>
      </c>
      <c r="AN681" s="16">
        <v>8.5972850678733004E-2</v>
      </c>
      <c r="AO681" s="16">
        <v>1.4388489208633099E-2</v>
      </c>
      <c r="AP681" s="16">
        <v>0</v>
      </c>
      <c r="AQ681" s="16">
        <v>-6.0000000000000102E-2</v>
      </c>
      <c r="AR681" s="16">
        <v>0</v>
      </c>
      <c r="AS681" s="16">
        <v>0.46666666666666701</v>
      </c>
      <c r="AT681" s="16">
        <v>8.43373493975903E-2</v>
      </c>
      <c r="AU681" s="16">
        <v>-7.6923076923076997E-2</v>
      </c>
      <c r="AV681" s="16">
        <v>-0.45454545454545497</v>
      </c>
      <c r="AW681" s="16">
        <v>0.30232558139534899</v>
      </c>
    </row>
    <row r="682" spans="2:49" x14ac:dyDescent="0.35">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row>
    <row r="683" spans="2:49" x14ac:dyDescent="0.35">
      <c r="B683" s="6" t="s">
        <v>537</v>
      </c>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row>
    <row r="684" spans="2:49" x14ac:dyDescent="0.35">
      <c r="B684" s="25" t="s">
        <v>65</v>
      </c>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row>
    <row r="685" spans="2:49" x14ac:dyDescent="0.35">
      <c r="B685" t="s">
        <v>531</v>
      </c>
      <c r="C685" s="16">
        <v>0.146371463714637</v>
      </c>
      <c r="D685" s="16">
        <v>0.19512195121951201</v>
      </c>
      <c r="E685" s="16">
        <v>0.14925373134328401</v>
      </c>
      <c r="F685" s="16">
        <v>0.126050420168067</v>
      </c>
      <c r="G685" s="16">
        <v>0.16666666666666699</v>
      </c>
      <c r="H685" s="16">
        <v>0.15384615384615399</v>
      </c>
      <c r="I685" s="16">
        <v>0.24242424242424199</v>
      </c>
      <c r="J685" s="16">
        <v>0.13114754098360701</v>
      </c>
      <c r="K685" s="16">
        <v>0.102564102564103</v>
      </c>
      <c r="L685" s="16">
        <v>0.1</v>
      </c>
      <c r="M685" s="16">
        <v>0.11267605633802801</v>
      </c>
      <c r="N685" s="16">
        <v>0.12121212121212099</v>
      </c>
      <c r="O685" s="16">
        <v>0.125</v>
      </c>
      <c r="P685" s="16"/>
      <c r="Q685" s="16">
        <v>0.143895348837209</v>
      </c>
      <c r="R685" s="16"/>
      <c r="S685" s="16">
        <v>0.14739517153748399</v>
      </c>
      <c r="T685" s="16"/>
      <c r="U685" s="16">
        <v>0.12935323383084599</v>
      </c>
      <c r="V685" s="16"/>
      <c r="W685" s="16">
        <v>0.13008130081300801</v>
      </c>
      <c r="X685" s="16"/>
      <c r="Y685" s="16">
        <v>0.12896825396825401</v>
      </c>
      <c r="Z685" s="16">
        <v>0.18181818181818199</v>
      </c>
      <c r="AA685" s="16">
        <v>0.16666666666666699</v>
      </c>
      <c r="AB685" s="16">
        <v>0</v>
      </c>
      <c r="AC685" s="16"/>
      <c r="AD685" s="16">
        <v>0.10958904109589</v>
      </c>
      <c r="AE685" s="16">
        <v>6.6666666666666693E-2</v>
      </c>
      <c r="AF685" s="16">
        <v>9.1836734693877597E-2</v>
      </c>
      <c r="AG685" s="16">
        <v>0.17777777777777801</v>
      </c>
      <c r="AH685" s="16">
        <v>0.203252032520325</v>
      </c>
      <c r="AI685" s="16">
        <v>0.19047619047618999</v>
      </c>
      <c r="AJ685" s="16">
        <v>0.16304347826087001</v>
      </c>
      <c r="AK685" s="16"/>
      <c r="AL685" s="16">
        <v>0.175438596491228</v>
      </c>
      <c r="AM685" s="16">
        <v>0.118110236220472</v>
      </c>
      <c r="AN685" s="16">
        <v>0.14932126696832601</v>
      </c>
      <c r="AO685" s="16">
        <v>0.115107913669065</v>
      </c>
      <c r="AP685" s="16">
        <v>0.105263157894737</v>
      </c>
      <c r="AQ685" s="16">
        <v>0.16</v>
      </c>
      <c r="AR685" s="16">
        <v>0</v>
      </c>
      <c r="AS685" s="16">
        <v>0.2</v>
      </c>
      <c r="AT685" s="16">
        <v>0.21686746987951799</v>
      </c>
      <c r="AU685" s="16">
        <v>7.69230769230769E-2</v>
      </c>
      <c r="AV685" s="16">
        <v>0.21212121212121199</v>
      </c>
      <c r="AW685" s="16">
        <v>0.116279069767442</v>
      </c>
    </row>
    <row r="686" spans="2:49" x14ac:dyDescent="0.35">
      <c r="B686" t="s">
        <v>532</v>
      </c>
      <c r="C686" s="16">
        <v>0.39237392373923702</v>
      </c>
      <c r="D686" s="16">
        <v>0.37804878048780499</v>
      </c>
      <c r="E686" s="16">
        <v>0.365671641791045</v>
      </c>
      <c r="F686" s="16">
        <v>0.36134453781512599</v>
      </c>
      <c r="G686" s="16">
        <v>0.43333333333333302</v>
      </c>
      <c r="H686" s="16">
        <v>0.42307692307692302</v>
      </c>
      <c r="I686" s="16">
        <v>0.33333333333333298</v>
      </c>
      <c r="J686" s="16">
        <v>0.32786885245901598</v>
      </c>
      <c r="K686" s="16">
        <v>0.43589743589743601</v>
      </c>
      <c r="L686" s="16">
        <v>0.4375</v>
      </c>
      <c r="M686" s="16">
        <v>0.45070422535211302</v>
      </c>
      <c r="N686" s="16">
        <v>0.51515151515151503</v>
      </c>
      <c r="O686" s="16">
        <v>0.3125</v>
      </c>
      <c r="P686" s="16"/>
      <c r="Q686" s="16">
        <v>0.396802325581395</v>
      </c>
      <c r="R686" s="16"/>
      <c r="S686" s="16">
        <v>0.39517153748411699</v>
      </c>
      <c r="T686" s="16"/>
      <c r="U686" s="16">
        <v>0.40630182421227201</v>
      </c>
      <c r="V686" s="16"/>
      <c r="W686" s="16">
        <v>0.40650406504065001</v>
      </c>
      <c r="X686" s="16"/>
      <c r="Y686" s="16">
        <v>0.41269841269841301</v>
      </c>
      <c r="Z686" s="16">
        <v>0.36363636363636398</v>
      </c>
      <c r="AA686" s="16">
        <v>0.30555555555555602</v>
      </c>
      <c r="AB686" s="16">
        <v>0.44444444444444398</v>
      </c>
      <c r="AC686" s="16"/>
      <c r="AD686" s="16">
        <v>0.32876712328767099</v>
      </c>
      <c r="AE686" s="16">
        <v>0.37777777777777799</v>
      </c>
      <c r="AF686" s="16">
        <v>0.44897959183673503</v>
      </c>
      <c r="AG686" s="16">
        <v>0.37222222222222201</v>
      </c>
      <c r="AH686" s="16">
        <v>0.44715447154471499</v>
      </c>
      <c r="AI686" s="16">
        <v>0.452380952380952</v>
      </c>
      <c r="AJ686" s="16">
        <v>0.35869565217391303</v>
      </c>
      <c r="AK686" s="16"/>
      <c r="AL686" s="16">
        <v>0.47368421052631599</v>
      </c>
      <c r="AM686" s="16">
        <v>0.43307086614173201</v>
      </c>
      <c r="AN686" s="16">
        <v>0.361990950226244</v>
      </c>
      <c r="AO686" s="16">
        <v>0.402877697841727</v>
      </c>
      <c r="AP686" s="16">
        <v>0.31578947368421101</v>
      </c>
      <c r="AQ686" s="16">
        <v>0.46</v>
      </c>
      <c r="AR686" s="16">
        <v>0.5</v>
      </c>
      <c r="AS686" s="16">
        <v>0.6</v>
      </c>
      <c r="AT686" s="16">
        <v>0.34939759036144602</v>
      </c>
      <c r="AU686" s="16">
        <v>0.30769230769230799</v>
      </c>
      <c r="AV686" s="16">
        <v>0.30303030303030298</v>
      </c>
      <c r="AW686" s="16">
        <v>0.39534883720930197</v>
      </c>
    </row>
    <row r="687" spans="2:49" x14ac:dyDescent="0.35">
      <c r="B687" t="s">
        <v>533</v>
      </c>
      <c r="C687" s="16">
        <v>0.30873308733087301</v>
      </c>
      <c r="D687" s="16">
        <v>0.219512195121951</v>
      </c>
      <c r="E687" s="16">
        <v>0.32089552238806002</v>
      </c>
      <c r="F687" s="16">
        <v>0.38655462184874001</v>
      </c>
      <c r="G687" s="16">
        <v>0.21666666666666701</v>
      </c>
      <c r="H687" s="16">
        <v>0.30769230769230799</v>
      </c>
      <c r="I687" s="16">
        <v>0.31818181818181801</v>
      </c>
      <c r="J687" s="16">
        <v>0.34426229508196698</v>
      </c>
      <c r="K687" s="16">
        <v>0.256410256410256</v>
      </c>
      <c r="L687" s="16">
        <v>0.32500000000000001</v>
      </c>
      <c r="M687" s="16">
        <v>0.309859154929577</v>
      </c>
      <c r="N687" s="16">
        <v>0.27272727272727298</v>
      </c>
      <c r="O687" s="16">
        <v>0.375</v>
      </c>
      <c r="P687" s="16"/>
      <c r="Q687" s="16">
        <v>0.309593023255814</v>
      </c>
      <c r="R687" s="16"/>
      <c r="S687" s="16">
        <v>0.30749682337992401</v>
      </c>
      <c r="T687" s="16"/>
      <c r="U687" s="16">
        <v>0.31011608623548897</v>
      </c>
      <c r="V687" s="16"/>
      <c r="W687" s="16">
        <v>0.30894308943089399</v>
      </c>
      <c r="X687" s="16"/>
      <c r="Y687" s="16">
        <v>0.30952380952380998</v>
      </c>
      <c r="Z687" s="16">
        <v>0.29545454545454503</v>
      </c>
      <c r="AA687" s="16">
        <v>0.33333333333333298</v>
      </c>
      <c r="AB687" s="16">
        <v>0.55555555555555602</v>
      </c>
      <c r="AC687" s="16"/>
      <c r="AD687" s="16">
        <v>0.40410958904109601</v>
      </c>
      <c r="AE687" s="16">
        <v>0.36666666666666697</v>
      </c>
      <c r="AF687" s="16">
        <v>0.32653061224489799</v>
      </c>
      <c r="AG687" s="16">
        <v>0.31111111111111101</v>
      </c>
      <c r="AH687" s="16">
        <v>0.24390243902438999</v>
      </c>
      <c r="AI687" s="16">
        <v>0.13095238095238099</v>
      </c>
      <c r="AJ687" s="16">
        <v>0.32608695652173902</v>
      </c>
      <c r="AK687" s="16"/>
      <c r="AL687" s="16">
        <v>0.140350877192982</v>
      </c>
      <c r="AM687" s="16">
        <v>0.32283464566929099</v>
      </c>
      <c r="AN687" s="16">
        <v>0.31674208144796401</v>
      </c>
      <c r="AO687" s="16">
        <v>0.33812949640287798</v>
      </c>
      <c r="AP687" s="16">
        <v>0.47368421052631599</v>
      </c>
      <c r="AQ687" s="16">
        <v>0.26</v>
      </c>
      <c r="AR687" s="16">
        <v>0.5</v>
      </c>
      <c r="AS687" s="16">
        <v>0.2</v>
      </c>
      <c r="AT687" s="16">
        <v>0.313253012048193</v>
      </c>
      <c r="AU687" s="16">
        <v>0.30769230769230799</v>
      </c>
      <c r="AV687" s="16">
        <v>0.30303030303030298</v>
      </c>
      <c r="AW687" s="16">
        <v>0.34883720930232598</v>
      </c>
    </row>
    <row r="688" spans="2:49" x14ac:dyDescent="0.35">
      <c r="B688" t="s">
        <v>534</v>
      </c>
      <c r="C688" s="16">
        <v>0.12546125461254601</v>
      </c>
      <c r="D688" s="16">
        <v>0.17073170731707299</v>
      </c>
      <c r="E688" s="16">
        <v>0.14925373134328401</v>
      </c>
      <c r="F688" s="16">
        <v>8.40336134453782E-2</v>
      </c>
      <c r="G688" s="16">
        <v>0.16666666666666699</v>
      </c>
      <c r="H688" s="16">
        <v>0.115384615384615</v>
      </c>
      <c r="I688" s="16">
        <v>7.5757575757575801E-2</v>
      </c>
      <c r="J688" s="16">
        <v>0.18032786885245899</v>
      </c>
      <c r="K688" s="16">
        <v>0.17948717948717899</v>
      </c>
      <c r="L688" s="16">
        <v>0.1</v>
      </c>
      <c r="M688" s="16">
        <v>9.85915492957746E-2</v>
      </c>
      <c r="N688" s="16">
        <v>6.0606060606060601E-2</v>
      </c>
      <c r="O688" s="16">
        <v>0.125</v>
      </c>
      <c r="P688" s="16"/>
      <c r="Q688" s="16">
        <v>0.12063953488372101</v>
      </c>
      <c r="R688" s="16"/>
      <c r="S688" s="16">
        <v>0.12325285895806901</v>
      </c>
      <c r="T688" s="16"/>
      <c r="U688" s="16">
        <v>0.124378109452736</v>
      </c>
      <c r="V688" s="16"/>
      <c r="W688" s="16">
        <v>0.138211382113821</v>
      </c>
      <c r="X688" s="16"/>
      <c r="Y688" s="16">
        <v>0.125</v>
      </c>
      <c r="Z688" s="16">
        <v>0.13257575757575801</v>
      </c>
      <c r="AA688" s="16">
        <v>0.11111111111111099</v>
      </c>
      <c r="AB688" s="16">
        <v>0</v>
      </c>
      <c r="AC688" s="16"/>
      <c r="AD688" s="16">
        <v>0.13698630136986301</v>
      </c>
      <c r="AE688" s="16">
        <v>0.16666666666666699</v>
      </c>
      <c r="AF688" s="16">
        <v>0.122448979591837</v>
      </c>
      <c r="AG688" s="16">
        <v>0.105555555555556</v>
      </c>
      <c r="AH688" s="16">
        <v>8.9430894308943104E-2</v>
      </c>
      <c r="AI688" s="16">
        <v>0.17857142857142899</v>
      </c>
      <c r="AJ688" s="16">
        <v>0.108695652173913</v>
      </c>
      <c r="AK688" s="16"/>
      <c r="AL688" s="16">
        <v>0.21052631578947401</v>
      </c>
      <c r="AM688" s="16">
        <v>0.102362204724409</v>
      </c>
      <c r="AN688" s="16">
        <v>0.122171945701357</v>
      </c>
      <c r="AO688" s="16">
        <v>0.12949640287769801</v>
      </c>
      <c r="AP688" s="16">
        <v>5.2631578947368397E-2</v>
      </c>
      <c r="AQ688" s="16">
        <v>0.1</v>
      </c>
      <c r="AR688" s="16">
        <v>0</v>
      </c>
      <c r="AS688" s="16">
        <v>0</v>
      </c>
      <c r="AT688" s="16">
        <v>9.6385542168674704E-2</v>
      </c>
      <c r="AU688" s="16">
        <v>0.30769230769230799</v>
      </c>
      <c r="AV688" s="16">
        <v>0.18181818181818199</v>
      </c>
      <c r="AW688" s="16">
        <v>0.116279069767442</v>
      </c>
    </row>
    <row r="689" spans="2:49" x14ac:dyDescent="0.35">
      <c r="B689" t="s">
        <v>535</v>
      </c>
      <c r="C689" s="16">
        <v>2.7060270602706001E-2</v>
      </c>
      <c r="D689" s="16">
        <v>3.65853658536585E-2</v>
      </c>
      <c r="E689" s="16">
        <v>1.49253731343284E-2</v>
      </c>
      <c r="F689" s="16">
        <v>4.20168067226891E-2</v>
      </c>
      <c r="G689" s="16">
        <v>1.6666666666666701E-2</v>
      </c>
      <c r="H689" s="16">
        <v>0</v>
      </c>
      <c r="I689" s="16">
        <v>3.03030303030303E-2</v>
      </c>
      <c r="J689" s="16">
        <v>1.63934426229508E-2</v>
      </c>
      <c r="K689" s="16">
        <v>2.5641025641025599E-2</v>
      </c>
      <c r="L689" s="16">
        <v>3.7499999999999999E-2</v>
      </c>
      <c r="M689" s="16">
        <v>2.8169014084507001E-2</v>
      </c>
      <c r="N689" s="16">
        <v>3.03030303030303E-2</v>
      </c>
      <c r="O689" s="16">
        <v>6.25E-2</v>
      </c>
      <c r="P689" s="16"/>
      <c r="Q689" s="16">
        <v>2.9069767441860499E-2</v>
      </c>
      <c r="R689" s="16"/>
      <c r="S689" s="16">
        <v>2.66836086404066E-2</v>
      </c>
      <c r="T689" s="16"/>
      <c r="U689" s="16">
        <v>2.9850746268656699E-2</v>
      </c>
      <c r="V689" s="16"/>
      <c r="W689" s="16">
        <v>1.6260162601626001E-2</v>
      </c>
      <c r="X689" s="16"/>
      <c r="Y689" s="16">
        <v>2.3809523809523801E-2</v>
      </c>
      <c r="Z689" s="16">
        <v>2.6515151515151499E-2</v>
      </c>
      <c r="AA689" s="16">
        <v>8.3333333333333301E-2</v>
      </c>
      <c r="AB689" s="16">
        <v>0</v>
      </c>
      <c r="AC689" s="16"/>
      <c r="AD689" s="16">
        <v>2.0547945205479499E-2</v>
      </c>
      <c r="AE689" s="16">
        <v>2.2222222222222199E-2</v>
      </c>
      <c r="AF689" s="16">
        <v>1.02040816326531E-2</v>
      </c>
      <c r="AG689" s="16">
        <v>3.3333333333333298E-2</v>
      </c>
      <c r="AH689" s="16">
        <v>1.6260162601626001E-2</v>
      </c>
      <c r="AI689" s="16">
        <v>4.7619047619047603E-2</v>
      </c>
      <c r="AJ689" s="16">
        <v>4.3478260869565202E-2</v>
      </c>
      <c r="AK689" s="16"/>
      <c r="AL689" s="16">
        <v>0</v>
      </c>
      <c r="AM689" s="16">
        <v>2.3622047244094498E-2</v>
      </c>
      <c r="AN689" s="16">
        <v>4.9773755656108601E-2</v>
      </c>
      <c r="AO689" s="16">
        <v>1.4388489208633099E-2</v>
      </c>
      <c r="AP689" s="16">
        <v>5.2631578947368397E-2</v>
      </c>
      <c r="AQ689" s="16">
        <v>0.02</v>
      </c>
      <c r="AR689" s="16">
        <v>0</v>
      </c>
      <c r="AS689" s="16">
        <v>0</v>
      </c>
      <c r="AT689" s="16">
        <v>2.40963855421687E-2</v>
      </c>
      <c r="AU689" s="16">
        <v>0</v>
      </c>
      <c r="AV689" s="16">
        <v>0</v>
      </c>
      <c r="AW689" s="16">
        <v>2.32558139534884E-2</v>
      </c>
    </row>
    <row r="690" spans="2:49" x14ac:dyDescent="0.35">
      <c r="B690" t="s">
        <v>463</v>
      </c>
      <c r="C690" s="16">
        <v>0.38622386223862198</v>
      </c>
      <c r="D690" s="16">
        <v>0.36585365853658502</v>
      </c>
      <c r="E690" s="16">
        <v>0.35074626865671599</v>
      </c>
      <c r="F690" s="16">
        <v>0.36134453781512599</v>
      </c>
      <c r="G690" s="16">
        <v>0.41666666666666702</v>
      </c>
      <c r="H690" s="16">
        <v>0.46153846153846101</v>
      </c>
      <c r="I690" s="16">
        <v>0.46969696969697</v>
      </c>
      <c r="J690" s="16">
        <v>0.26229508196721302</v>
      </c>
      <c r="K690" s="16">
        <v>0.33333333333333298</v>
      </c>
      <c r="L690" s="16">
        <v>0.4</v>
      </c>
      <c r="M690" s="16">
        <v>0.43661971830985902</v>
      </c>
      <c r="N690" s="16">
        <v>0.54545454545454497</v>
      </c>
      <c r="O690" s="16">
        <v>0.25</v>
      </c>
      <c r="P690" s="16"/>
      <c r="Q690" s="16">
        <v>0.39098837209302301</v>
      </c>
      <c r="R690" s="16"/>
      <c r="S690" s="16">
        <v>0.39263024142312603</v>
      </c>
      <c r="T690" s="16"/>
      <c r="U690" s="16">
        <v>0.38142620232172503</v>
      </c>
      <c r="V690" s="16"/>
      <c r="W690" s="16">
        <v>0.38211382113821102</v>
      </c>
      <c r="X690" s="16"/>
      <c r="Y690" s="16">
        <v>0.39285714285714302</v>
      </c>
      <c r="Z690" s="16">
        <v>0.38636363636363602</v>
      </c>
      <c r="AA690" s="16">
        <v>0.27777777777777801</v>
      </c>
      <c r="AB690" s="16">
        <v>0.44444444444444398</v>
      </c>
      <c r="AC690" s="16"/>
      <c r="AD690" s="16">
        <v>0.28082191780821902</v>
      </c>
      <c r="AE690" s="16">
        <v>0.25555555555555598</v>
      </c>
      <c r="AF690" s="16">
        <v>0.40816326530612201</v>
      </c>
      <c r="AG690" s="16">
        <v>0.41111111111111098</v>
      </c>
      <c r="AH690" s="16">
        <v>0.54471544715447195</v>
      </c>
      <c r="AI690" s="16">
        <v>0.41666666666666702</v>
      </c>
      <c r="AJ690" s="16">
        <v>0.36956521739130399</v>
      </c>
      <c r="AK690" s="16"/>
      <c r="AL690" s="16">
        <v>0.43859649122806998</v>
      </c>
      <c r="AM690" s="16">
        <v>0.42519685039370098</v>
      </c>
      <c r="AN690" s="16">
        <v>0.33936651583710398</v>
      </c>
      <c r="AO690" s="16">
        <v>0.37410071942445999</v>
      </c>
      <c r="AP690" s="16">
        <v>0.31578947368421101</v>
      </c>
      <c r="AQ690" s="16">
        <v>0.5</v>
      </c>
      <c r="AR690" s="16">
        <v>0.5</v>
      </c>
      <c r="AS690" s="16">
        <v>0.8</v>
      </c>
      <c r="AT690" s="16">
        <v>0.44578313253012097</v>
      </c>
      <c r="AU690" s="16">
        <v>7.69230769230769E-2</v>
      </c>
      <c r="AV690" s="16">
        <v>0.33333333333333298</v>
      </c>
      <c r="AW690" s="16">
        <v>0.372093023255814</v>
      </c>
    </row>
    <row r="691" spans="2:49" x14ac:dyDescent="0.35">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row>
    <row r="692" spans="2:49" x14ac:dyDescent="0.35">
      <c r="B692" s="6" t="s">
        <v>538</v>
      </c>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row>
    <row r="693" spans="2:49" x14ac:dyDescent="0.35">
      <c r="B693" s="25" t="s">
        <v>65</v>
      </c>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row>
    <row r="694" spans="2:49" x14ac:dyDescent="0.35">
      <c r="B694" t="s">
        <v>531</v>
      </c>
      <c r="C694" s="16">
        <v>1.9704433497536901E-2</v>
      </c>
      <c r="D694" s="16">
        <v>3.65853658536585E-2</v>
      </c>
      <c r="E694" s="16">
        <v>7.4626865671641798E-3</v>
      </c>
      <c r="F694" s="16">
        <v>1.6806722689075598E-2</v>
      </c>
      <c r="G694" s="16">
        <v>1.6666666666666701E-2</v>
      </c>
      <c r="H694" s="16">
        <v>1.9230769230769201E-2</v>
      </c>
      <c r="I694" s="16">
        <v>1.5151515151515201E-2</v>
      </c>
      <c r="J694" s="16">
        <v>0</v>
      </c>
      <c r="K694" s="16">
        <v>0</v>
      </c>
      <c r="L694" s="16">
        <v>0.05</v>
      </c>
      <c r="M694" s="16">
        <v>4.2253521126760597E-2</v>
      </c>
      <c r="N694" s="16">
        <v>0</v>
      </c>
      <c r="O694" s="16">
        <v>0</v>
      </c>
      <c r="P694" s="16"/>
      <c r="Q694" s="16">
        <v>1.74418604651163E-2</v>
      </c>
      <c r="R694" s="16"/>
      <c r="S694" s="16">
        <v>1.7811704834605601E-2</v>
      </c>
      <c r="T694" s="16"/>
      <c r="U694" s="16">
        <v>1.65837479270315E-2</v>
      </c>
      <c r="V694" s="16"/>
      <c r="W694" s="16">
        <v>2.4390243902439001E-2</v>
      </c>
      <c r="X694" s="16"/>
      <c r="Y694" s="16">
        <v>9.9403578528827006E-3</v>
      </c>
      <c r="Z694" s="16">
        <v>3.7878787878787901E-2</v>
      </c>
      <c r="AA694" s="16">
        <v>2.7777777777777801E-2</v>
      </c>
      <c r="AB694" s="16">
        <v>0</v>
      </c>
      <c r="AC694" s="16"/>
      <c r="AD694" s="16">
        <v>2.7397260273972601E-2</v>
      </c>
      <c r="AE694" s="16">
        <v>1.1235955056179799E-2</v>
      </c>
      <c r="AF694" s="16">
        <v>1.02040816326531E-2</v>
      </c>
      <c r="AG694" s="16">
        <v>1.1111111111111099E-2</v>
      </c>
      <c r="AH694" s="16">
        <v>3.2520325203252001E-2</v>
      </c>
      <c r="AI694" s="16">
        <v>2.3809523809523801E-2</v>
      </c>
      <c r="AJ694" s="16">
        <v>2.1739130434782601E-2</v>
      </c>
      <c r="AK694" s="16"/>
      <c r="AL694" s="16">
        <v>1.7543859649122799E-2</v>
      </c>
      <c r="AM694" s="16">
        <v>1.5748031496062999E-2</v>
      </c>
      <c r="AN694" s="16">
        <v>2.2624434389140299E-2</v>
      </c>
      <c r="AO694" s="16">
        <v>1.4388489208633099E-2</v>
      </c>
      <c r="AP694" s="16">
        <v>0</v>
      </c>
      <c r="AQ694" s="16">
        <v>0</v>
      </c>
      <c r="AR694" s="16">
        <v>0</v>
      </c>
      <c r="AS694" s="16">
        <v>0</v>
      </c>
      <c r="AT694" s="16">
        <v>2.40963855421687E-2</v>
      </c>
      <c r="AU694" s="16">
        <v>0</v>
      </c>
      <c r="AV694" s="16">
        <v>3.03030303030303E-2</v>
      </c>
      <c r="AW694" s="16">
        <v>2.3809523809523801E-2</v>
      </c>
    </row>
    <row r="695" spans="2:49" x14ac:dyDescent="0.35">
      <c r="B695" t="s">
        <v>532</v>
      </c>
      <c r="C695" s="16">
        <v>8.2512315270935999E-2</v>
      </c>
      <c r="D695" s="16">
        <v>8.5365853658536606E-2</v>
      </c>
      <c r="E695" s="16">
        <v>7.4626865671641798E-2</v>
      </c>
      <c r="F695" s="16">
        <v>8.40336134453782E-2</v>
      </c>
      <c r="G695" s="16">
        <v>0.1</v>
      </c>
      <c r="H695" s="16">
        <v>9.6153846153846201E-2</v>
      </c>
      <c r="I695" s="16">
        <v>9.0909090909090898E-2</v>
      </c>
      <c r="J695" s="16">
        <v>8.3333333333333301E-2</v>
      </c>
      <c r="K695" s="16">
        <v>0.102564102564103</v>
      </c>
      <c r="L695" s="16">
        <v>0.1</v>
      </c>
      <c r="M695" s="16">
        <v>4.2253521126760597E-2</v>
      </c>
      <c r="N695" s="16">
        <v>6.0606060606060601E-2</v>
      </c>
      <c r="O695" s="16">
        <v>6.25E-2</v>
      </c>
      <c r="P695" s="16"/>
      <c r="Q695" s="16">
        <v>7.4127906976744207E-2</v>
      </c>
      <c r="R695" s="16"/>
      <c r="S695" s="16">
        <v>8.2697201017811695E-2</v>
      </c>
      <c r="T695" s="16"/>
      <c r="U695" s="16">
        <v>7.4626865671641798E-2</v>
      </c>
      <c r="V695" s="16"/>
      <c r="W695" s="16">
        <v>2.4390243902439001E-2</v>
      </c>
      <c r="X695" s="16"/>
      <c r="Y695" s="16">
        <v>9.1451292246520904E-2</v>
      </c>
      <c r="Z695" s="16">
        <v>6.8181818181818205E-2</v>
      </c>
      <c r="AA695" s="16">
        <v>8.3333333333333301E-2</v>
      </c>
      <c r="AB695" s="16">
        <v>0</v>
      </c>
      <c r="AC695" s="16"/>
      <c r="AD695" s="16">
        <v>6.1643835616438401E-2</v>
      </c>
      <c r="AE695" s="16">
        <v>2.2471910112359501E-2</v>
      </c>
      <c r="AF695" s="16">
        <v>5.10204081632653E-2</v>
      </c>
      <c r="AG695" s="16">
        <v>0.13888888888888901</v>
      </c>
      <c r="AH695" s="16">
        <v>0.105691056910569</v>
      </c>
      <c r="AI695" s="16">
        <v>9.5238095238095205E-2</v>
      </c>
      <c r="AJ695" s="16">
        <v>5.4347826086956499E-2</v>
      </c>
      <c r="AK695" s="16"/>
      <c r="AL695" s="16">
        <v>3.5087719298245598E-2</v>
      </c>
      <c r="AM695" s="16">
        <v>0.110236220472441</v>
      </c>
      <c r="AN695" s="16">
        <v>5.4298642533936702E-2</v>
      </c>
      <c r="AO695" s="16">
        <v>8.6330935251798593E-2</v>
      </c>
      <c r="AP695" s="16">
        <v>0.105263157894737</v>
      </c>
      <c r="AQ695" s="16">
        <v>0.08</v>
      </c>
      <c r="AR695" s="16">
        <v>0</v>
      </c>
      <c r="AS695" s="16">
        <v>0.133333333333333</v>
      </c>
      <c r="AT695" s="16">
        <v>7.2289156626505993E-2</v>
      </c>
      <c r="AU695" s="16">
        <v>7.69230769230769E-2</v>
      </c>
      <c r="AV695" s="16">
        <v>0.15151515151515199</v>
      </c>
      <c r="AW695" s="16">
        <v>0.14285714285714299</v>
      </c>
    </row>
    <row r="696" spans="2:49" x14ac:dyDescent="0.35">
      <c r="B696" t="s">
        <v>533</v>
      </c>
      <c r="C696" s="16">
        <v>0.24137931034482801</v>
      </c>
      <c r="D696" s="16">
        <v>0.28048780487804897</v>
      </c>
      <c r="E696" s="16">
        <v>0.25373134328358199</v>
      </c>
      <c r="F696" s="16">
        <v>0.26890756302521002</v>
      </c>
      <c r="G696" s="16">
        <v>0.15</v>
      </c>
      <c r="H696" s="16">
        <v>0.230769230769231</v>
      </c>
      <c r="I696" s="16">
        <v>0.28787878787878801</v>
      </c>
      <c r="J696" s="16">
        <v>0.233333333333333</v>
      </c>
      <c r="K696" s="16">
        <v>0.256410256410256</v>
      </c>
      <c r="L696" s="16">
        <v>0.22500000000000001</v>
      </c>
      <c r="M696" s="16">
        <v>0.183098591549296</v>
      </c>
      <c r="N696" s="16">
        <v>0.24242424242424199</v>
      </c>
      <c r="O696" s="16">
        <v>0.25</v>
      </c>
      <c r="P696" s="16"/>
      <c r="Q696" s="16">
        <v>0.23401162790697699</v>
      </c>
      <c r="R696" s="16"/>
      <c r="S696" s="16">
        <v>0.24300254452926201</v>
      </c>
      <c r="T696" s="16"/>
      <c r="U696" s="16">
        <v>0.227197346600332</v>
      </c>
      <c r="V696" s="16"/>
      <c r="W696" s="16">
        <v>0.211382113821138</v>
      </c>
      <c r="X696" s="16"/>
      <c r="Y696" s="16">
        <v>0.24055666003976101</v>
      </c>
      <c r="Z696" s="16">
        <v>0.23863636363636401</v>
      </c>
      <c r="AA696" s="16">
        <v>0.27777777777777801</v>
      </c>
      <c r="AB696" s="16">
        <v>0.22222222222222199</v>
      </c>
      <c r="AC696" s="16"/>
      <c r="AD696" s="16">
        <v>0.24657534246575299</v>
      </c>
      <c r="AE696" s="16">
        <v>0.202247191011236</v>
      </c>
      <c r="AF696" s="16">
        <v>0.27551020408163301</v>
      </c>
      <c r="AG696" s="16">
        <v>0.266666666666667</v>
      </c>
      <c r="AH696" s="16">
        <v>0.22764227642276399</v>
      </c>
      <c r="AI696" s="16">
        <v>0.202380952380952</v>
      </c>
      <c r="AJ696" s="16">
        <v>0.23913043478260901</v>
      </c>
      <c r="AK696" s="16"/>
      <c r="AL696" s="16">
        <v>0.19298245614035101</v>
      </c>
      <c r="AM696" s="16">
        <v>0.20472440944881901</v>
      </c>
      <c r="AN696" s="16">
        <v>0.25791855203619901</v>
      </c>
      <c r="AO696" s="16">
        <v>0.17985611510791399</v>
      </c>
      <c r="AP696" s="16">
        <v>0.31578947368421101</v>
      </c>
      <c r="AQ696" s="16">
        <v>0.28000000000000003</v>
      </c>
      <c r="AR696" s="16">
        <v>0.5</v>
      </c>
      <c r="AS696" s="16">
        <v>0.266666666666667</v>
      </c>
      <c r="AT696" s="16">
        <v>0.30120481927710802</v>
      </c>
      <c r="AU696" s="16">
        <v>0.15384615384615399</v>
      </c>
      <c r="AV696" s="16">
        <v>0.33333333333333298</v>
      </c>
      <c r="AW696" s="16">
        <v>0.28571428571428598</v>
      </c>
    </row>
    <row r="697" spans="2:49" x14ac:dyDescent="0.35">
      <c r="B697" t="s">
        <v>534</v>
      </c>
      <c r="C697" s="16">
        <v>0.39532019704433502</v>
      </c>
      <c r="D697" s="16">
        <v>0.39024390243902402</v>
      </c>
      <c r="E697" s="16">
        <v>0.42537313432835799</v>
      </c>
      <c r="F697" s="16">
        <v>0.34453781512604997</v>
      </c>
      <c r="G697" s="16">
        <v>0.43333333333333302</v>
      </c>
      <c r="H697" s="16">
        <v>0.40384615384615402</v>
      </c>
      <c r="I697" s="16">
        <v>0.34848484848484901</v>
      </c>
      <c r="J697" s="16">
        <v>0.43333333333333302</v>
      </c>
      <c r="K697" s="16">
        <v>0.28205128205128199</v>
      </c>
      <c r="L697" s="16">
        <v>0.36249999999999999</v>
      </c>
      <c r="M697" s="16">
        <v>0.45070422535211302</v>
      </c>
      <c r="N697" s="16">
        <v>0.48484848484848497</v>
      </c>
      <c r="O697" s="16">
        <v>0.4375</v>
      </c>
      <c r="P697" s="16"/>
      <c r="Q697" s="16">
        <v>0.40988372093023301</v>
      </c>
      <c r="R697" s="16"/>
      <c r="S697" s="16">
        <v>0.39949109414758299</v>
      </c>
      <c r="T697" s="16"/>
      <c r="U697" s="16">
        <v>0.411276948590381</v>
      </c>
      <c r="V697" s="16"/>
      <c r="W697" s="16">
        <v>0.51219512195121997</v>
      </c>
      <c r="X697" s="16"/>
      <c r="Y697" s="16">
        <v>0.40954274353876702</v>
      </c>
      <c r="Z697" s="16">
        <v>0.375</v>
      </c>
      <c r="AA697" s="16">
        <v>0.33333333333333298</v>
      </c>
      <c r="AB697" s="16">
        <v>0.44444444444444398</v>
      </c>
      <c r="AC697" s="16"/>
      <c r="AD697" s="16">
        <v>0.41780821917808197</v>
      </c>
      <c r="AE697" s="16">
        <v>0.51685393258427004</v>
      </c>
      <c r="AF697" s="16">
        <v>0.397959183673469</v>
      </c>
      <c r="AG697" s="16">
        <v>0.32222222222222202</v>
      </c>
      <c r="AH697" s="16">
        <v>0.37398373983739802</v>
      </c>
      <c r="AI697" s="16">
        <v>0.39285714285714302</v>
      </c>
      <c r="AJ697" s="16">
        <v>0.41304347826087001</v>
      </c>
      <c r="AK697" s="16"/>
      <c r="AL697" s="16">
        <v>0.49122807017543901</v>
      </c>
      <c r="AM697" s="16">
        <v>0.42519685039370098</v>
      </c>
      <c r="AN697" s="16">
        <v>0.38461538461538503</v>
      </c>
      <c r="AO697" s="16">
        <v>0.42446043165467601</v>
      </c>
      <c r="AP697" s="16">
        <v>0.42105263157894701</v>
      </c>
      <c r="AQ697" s="16">
        <v>0.42</v>
      </c>
      <c r="AR697" s="16">
        <v>0.5</v>
      </c>
      <c r="AS697" s="16">
        <v>0.266666666666667</v>
      </c>
      <c r="AT697" s="16">
        <v>0.39759036144578302</v>
      </c>
      <c r="AU697" s="16">
        <v>0.46153846153846201</v>
      </c>
      <c r="AV697" s="16">
        <v>0.24242424242424199</v>
      </c>
      <c r="AW697" s="16">
        <v>0.26190476190476197</v>
      </c>
    </row>
    <row r="698" spans="2:49" x14ac:dyDescent="0.35">
      <c r="B698" t="s">
        <v>535</v>
      </c>
      <c r="C698" s="16">
        <v>0.26108374384236499</v>
      </c>
      <c r="D698" s="16">
        <v>0.207317073170732</v>
      </c>
      <c r="E698" s="16">
        <v>0.238805970149254</v>
      </c>
      <c r="F698" s="16">
        <v>0.28571428571428598</v>
      </c>
      <c r="G698" s="16">
        <v>0.3</v>
      </c>
      <c r="H698" s="16">
        <v>0.25</v>
      </c>
      <c r="I698" s="16">
        <v>0.25757575757575801</v>
      </c>
      <c r="J698" s="16">
        <v>0.25</v>
      </c>
      <c r="K698" s="16">
        <v>0.35897435897435898</v>
      </c>
      <c r="L698" s="16">
        <v>0.26250000000000001</v>
      </c>
      <c r="M698" s="16">
        <v>0.28169014084506999</v>
      </c>
      <c r="N698" s="16">
        <v>0.21212121212121199</v>
      </c>
      <c r="O698" s="16">
        <v>0.25</v>
      </c>
      <c r="P698" s="16"/>
      <c r="Q698" s="16">
        <v>0.26453488372092998</v>
      </c>
      <c r="R698" s="16"/>
      <c r="S698" s="16">
        <v>0.25699745547073799</v>
      </c>
      <c r="T698" s="16"/>
      <c r="U698" s="16">
        <v>0.27031509121061398</v>
      </c>
      <c r="V698" s="16"/>
      <c r="W698" s="16">
        <v>0.22764227642276399</v>
      </c>
      <c r="X698" s="16"/>
      <c r="Y698" s="16">
        <v>0.24850894632206799</v>
      </c>
      <c r="Z698" s="16">
        <v>0.28030303030303</v>
      </c>
      <c r="AA698" s="16">
        <v>0.27777777777777801</v>
      </c>
      <c r="AB698" s="16">
        <v>0.33333333333333298</v>
      </c>
      <c r="AC698" s="16"/>
      <c r="AD698" s="16">
        <v>0.24657534246575299</v>
      </c>
      <c r="AE698" s="16">
        <v>0.24719101123595499</v>
      </c>
      <c r="AF698" s="16">
        <v>0.26530612244898</v>
      </c>
      <c r="AG698" s="16">
        <v>0.26111111111111102</v>
      </c>
      <c r="AH698" s="16">
        <v>0.26016260162601601</v>
      </c>
      <c r="AI698" s="16">
        <v>0.28571428571428598</v>
      </c>
      <c r="AJ698" s="16">
        <v>0.27173913043478298</v>
      </c>
      <c r="AK698" s="16"/>
      <c r="AL698" s="16">
        <v>0.26315789473684198</v>
      </c>
      <c r="AM698" s="16">
        <v>0.244094488188976</v>
      </c>
      <c r="AN698" s="16">
        <v>0.28054298642533898</v>
      </c>
      <c r="AO698" s="16">
        <v>0.29496402877697803</v>
      </c>
      <c r="AP698" s="16">
        <v>0.157894736842105</v>
      </c>
      <c r="AQ698" s="16">
        <v>0.22</v>
      </c>
      <c r="AR698" s="16">
        <v>0</v>
      </c>
      <c r="AS698" s="16">
        <v>0.33333333333333298</v>
      </c>
      <c r="AT698" s="16">
        <v>0.20481927710843401</v>
      </c>
      <c r="AU698" s="16">
        <v>0.30769230769230799</v>
      </c>
      <c r="AV698" s="16">
        <v>0.24242424242424199</v>
      </c>
      <c r="AW698" s="16">
        <v>0.28571428571428598</v>
      </c>
    </row>
    <row r="699" spans="2:49" x14ac:dyDescent="0.35">
      <c r="B699" t="s">
        <v>463</v>
      </c>
      <c r="C699" s="16">
        <v>-0.55418719211822698</v>
      </c>
      <c r="D699" s="16">
        <v>-0.47560975609756101</v>
      </c>
      <c r="E699" s="16">
        <v>-0.58208955223880599</v>
      </c>
      <c r="F699" s="16">
        <v>-0.52941176470588203</v>
      </c>
      <c r="G699" s="16">
        <v>-0.61666666666666703</v>
      </c>
      <c r="H699" s="16">
        <v>-0.53846153846153799</v>
      </c>
      <c r="I699" s="16">
        <v>-0.5</v>
      </c>
      <c r="J699" s="16">
        <v>-0.6</v>
      </c>
      <c r="K699" s="16">
        <v>-0.53846153846153799</v>
      </c>
      <c r="L699" s="16">
        <v>-0.47499999999999998</v>
      </c>
      <c r="M699" s="16">
        <v>-0.647887323943662</v>
      </c>
      <c r="N699" s="16">
        <v>-0.63636363636363602</v>
      </c>
      <c r="O699" s="16">
        <v>-0.625</v>
      </c>
      <c r="P699" s="16"/>
      <c r="Q699" s="16">
        <v>-0.58284883720930203</v>
      </c>
      <c r="R699" s="16"/>
      <c r="S699" s="16">
        <v>-0.55597964376590303</v>
      </c>
      <c r="T699" s="16"/>
      <c r="U699" s="16">
        <v>-0.59038142620232203</v>
      </c>
      <c r="V699" s="16"/>
      <c r="W699" s="16">
        <v>-0.69105691056910601</v>
      </c>
      <c r="X699" s="16"/>
      <c r="Y699" s="16">
        <v>-0.55666003976143197</v>
      </c>
      <c r="Z699" s="16">
        <v>-0.54924242424242398</v>
      </c>
      <c r="AA699" s="16">
        <v>-0.5</v>
      </c>
      <c r="AB699" s="16">
        <v>-0.77777777777777801</v>
      </c>
      <c r="AC699" s="16"/>
      <c r="AD699" s="16">
        <v>-0.57534246575342496</v>
      </c>
      <c r="AE699" s="16">
        <v>-0.73033707865168596</v>
      </c>
      <c r="AF699" s="16">
        <v>-0.60204081632653095</v>
      </c>
      <c r="AG699" s="16">
        <v>-0.43333333333333302</v>
      </c>
      <c r="AH699" s="16">
        <v>-0.49593495934959397</v>
      </c>
      <c r="AI699" s="16">
        <v>-0.55952380952380998</v>
      </c>
      <c r="AJ699" s="16">
        <v>-0.60869565217391297</v>
      </c>
      <c r="AK699" s="16"/>
      <c r="AL699" s="16">
        <v>-0.70175438596491202</v>
      </c>
      <c r="AM699" s="16">
        <v>-0.54330708661417304</v>
      </c>
      <c r="AN699" s="16">
        <v>-0.58823529411764697</v>
      </c>
      <c r="AO699" s="16">
        <v>-0.61870503597122295</v>
      </c>
      <c r="AP699" s="16">
        <v>-0.47368421052631599</v>
      </c>
      <c r="AQ699" s="16">
        <v>-0.56000000000000005</v>
      </c>
      <c r="AR699" s="16">
        <v>-0.5</v>
      </c>
      <c r="AS699" s="16">
        <v>-0.46666666666666701</v>
      </c>
      <c r="AT699" s="16">
        <v>-0.50602409638554202</v>
      </c>
      <c r="AU699" s="16">
        <v>-0.69230769230769196</v>
      </c>
      <c r="AV699" s="16">
        <v>-0.30303030303030298</v>
      </c>
      <c r="AW699" s="16">
        <v>-0.38095238095238099</v>
      </c>
    </row>
    <row r="700" spans="2:49" x14ac:dyDescent="0.35">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row>
    <row r="701" spans="2:49" x14ac:dyDescent="0.35">
      <c r="B701" s="6" t="s">
        <v>539</v>
      </c>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row>
    <row r="702" spans="2:49" x14ac:dyDescent="0.35">
      <c r="B702" s="25" t="s">
        <v>65</v>
      </c>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row>
    <row r="703" spans="2:49" x14ac:dyDescent="0.35">
      <c r="B703" t="s">
        <v>531</v>
      </c>
      <c r="C703" s="16">
        <v>4.6798029556650203E-2</v>
      </c>
      <c r="D703" s="16">
        <v>7.3170731707317097E-2</v>
      </c>
      <c r="E703" s="16">
        <v>3.7313432835820899E-2</v>
      </c>
      <c r="F703" s="16">
        <v>2.5210084033613401E-2</v>
      </c>
      <c r="G703" s="16">
        <v>0.05</v>
      </c>
      <c r="H703" s="16">
        <v>3.8461538461538498E-2</v>
      </c>
      <c r="I703" s="16">
        <v>4.5454545454545497E-2</v>
      </c>
      <c r="J703" s="16">
        <v>3.2786885245901599E-2</v>
      </c>
      <c r="K703" s="16">
        <v>5.1282051282051301E-2</v>
      </c>
      <c r="L703" s="16">
        <v>8.7499999999999994E-2</v>
      </c>
      <c r="M703" s="16">
        <v>7.0422535211267595E-2</v>
      </c>
      <c r="N703" s="16">
        <v>0</v>
      </c>
      <c r="O703" s="16">
        <v>0</v>
      </c>
      <c r="P703" s="16"/>
      <c r="Q703" s="16">
        <v>4.5123726346433801E-2</v>
      </c>
      <c r="R703" s="16"/>
      <c r="S703" s="16">
        <v>4.58015267175573E-2</v>
      </c>
      <c r="T703" s="16"/>
      <c r="U703" s="16">
        <v>4.48504983388704E-2</v>
      </c>
      <c r="V703" s="16"/>
      <c r="W703" s="16">
        <v>8.1300813008130107E-3</v>
      </c>
      <c r="X703" s="16"/>
      <c r="Y703" s="16">
        <v>3.1746031746031703E-2</v>
      </c>
      <c r="Z703" s="16">
        <v>7.6045627376425895E-2</v>
      </c>
      <c r="AA703" s="16">
        <v>5.5555555555555601E-2</v>
      </c>
      <c r="AB703" s="16">
        <v>0</v>
      </c>
      <c r="AC703" s="16"/>
      <c r="AD703" s="16">
        <v>3.42465753424658E-2</v>
      </c>
      <c r="AE703" s="16">
        <v>4.4444444444444398E-2</v>
      </c>
      <c r="AF703" s="16">
        <v>2.04081632653061E-2</v>
      </c>
      <c r="AG703" s="16">
        <v>4.4444444444444398E-2</v>
      </c>
      <c r="AH703" s="16">
        <v>8.1967213114754106E-2</v>
      </c>
      <c r="AI703" s="16">
        <v>5.95238095238095E-2</v>
      </c>
      <c r="AJ703" s="16">
        <v>4.3478260869565202E-2</v>
      </c>
      <c r="AK703" s="16"/>
      <c r="AL703" s="16">
        <v>5.2631578947368397E-2</v>
      </c>
      <c r="AM703" s="16">
        <v>3.1496062992125998E-2</v>
      </c>
      <c r="AN703" s="16">
        <v>4.5454545454545497E-2</v>
      </c>
      <c r="AO703" s="16">
        <v>3.5971223021582698E-2</v>
      </c>
      <c r="AP703" s="16">
        <v>0.105263157894737</v>
      </c>
      <c r="AQ703" s="16">
        <v>0.04</v>
      </c>
      <c r="AR703" s="16">
        <v>0</v>
      </c>
      <c r="AS703" s="16">
        <v>6.6666666666666693E-2</v>
      </c>
      <c r="AT703" s="16">
        <v>4.81927710843374E-2</v>
      </c>
      <c r="AU703" s="16">
        <v>0</v>
      </c>
      <c r="AV703" s="16">
        <v>6.0606060606060601E-2</v>
      </c>
      <c r="AW703" s="16">
        <v>9.3023255813953501E-2</v>
      </c>
    </row>
    <row r="704" spans="2:49" x14ac:dyDescent="0.35">
      <c r="B704" t="s">
        <v>532</v>
      </c>
      <c r="C704" s="16">
        <v>0.147783251231527</v>
      </c>
      <c r="D704" s="16">
        <v>0.146341463414634</v>
      </c>
      <c r="E704" s="16">
        <v>0.15671641791044799</v>
      </c>
      <c r="F704" s="16">
        <v>0.11764705882352899</v>
      </c>
      <c r="G704" s="16">
        <v>0.233333333333333</v>
      </c>
      <c r="H704" s="16">
        <v>0.17307692307692299</v>
      </c>
      <c r="I704" s="16">
        <v>0.16666666666666699</v>
      </c>
      <c r="J704" s="16">
        <v>8.1967213114754106E-2</v>
      </c>
      <c r="K704" s="16">
        <v>0.15384615384615399</v>
      </c>
      <c r="L704" s="16">
        <v>0.16250000000000001</v>
      </c>
      <c r="M704" s="16">
        <v>9.85915492957746E-2</v>
      </c>
      <c r="N704" s="16">
        <v>0.1875</v>
      </c>
      <c r="O704" s="16">
        <v>0.125</v>
      </c>
      <c r="P704" s="16"/>
      <c r="Q704" s="16">
        <v>0.14701601164483299</v>
      </c>
      <c r="R704" s="16"/>
      <c r="S704" s="16">
        <v>0.150127226463104</v>
      </c>
      <c r="T704" s="16"/>
      <c r="U704" s="16">
        <v>0.13953488372093001</v>
      </c>
      <c r="V704" s="16"/>
      <c r="W704" s="16">
        <v>0.13008130081300801</v>
      </c>
      <c r="X704" s="16"/>
      <c r="Y704" s="16">
        <v>0.125</v>
      </c>
      <c r="Z704" s="16">
        <v>0.19011406844106499</v>
      </c>
      <c r="AA704" s="16">
        <v>0.16666666666666699</v>
      </c>
      <c r="AB704" s="16">
        <v>0.11111111111111099</v>
      </c>
      <c r="AC704" s="16"/>
      <c r="AD704" s="16">
        <v>0.17808219178082199</v>
      </c>
      <c r="AE704" s="16">
        <v>0.1</v>
      </c>
      <c r="AF704" s="16">
        <v>7.1428571428571397E-2</v>
      </c>
      <c r="AG704" s="16">
        <v>0.18333333333333299</v>
      </c>
      <c r="AH704" s="16">
        <v>0.14754098360655701</v>
      </c>
      <c r="AI704" s="16">
        <v>0.14285714285714299</v>
      </c>
      <c r="AJ704" s="16">
        <v>0.16304347826087001</v>
      </c>
      <c r="AK704" s="16"/>
      <c r="AL704" s="16">
        <v>0.21052631578947401</v>
      </c>
      <c r="AM704" s="16">
        <v>0.14960629921259799</v>
      </c>
      <c r="AN704" s="16">
        <v>0.118181818181818</v>
      </c>
      <c r="AO704" s="16">
        <v>0.14388489208633101</v>
      </c>
      <c r="AP704" s="16">
        <v>5.2631578947368397E-2</v>
      </c>
      <c r="AQ704" s="16">
        <v>0.14000000000000001</v>
      </c>
      <c r="AR704" s="16">
        <v>0.5</v>
      </c>
      <c r="AS704" s="16">
        <v>0.133333333333333</v>
      </c>
      <c r="AT704" s="16">
        <v>0.19277108433734899</v>
      </c>
      <c r="AU704" s="16">
        <v>0</v>
      </c>
      <c r="AV704" s="16">
        <v>0.15151515151515199</v>
      </c>
      <c r="AW704" s="16">
        <v>0.186046511627907</v>
      </c>
    </row>
    <row r="705" spans="2:49" x14ac:dyDescent="0.35">
      <c r="B705" t="s">
        <v>533</v>
      </c>
      <c r="C705" s="16">
        <v>0.27463054187192099</v>
      </c>
      <c r="D705" s="16">
        <v>0.32926829268292701</v>
      </c>
      <c r="E705" s="16">
        <v>0.33582089552238797</v>
      </c>
      <c r="F705" s="16">
        <v>0.24369747899159699</v>
      </c>
      <c r="G705" s="16">
        <v>0.25</v>
      </c>
      <c r="H705" s="16">
        <v>0.17307692307692299</v>
      </c>
      <c r="I705" s="16">
        <v>0.28787878787878801</v>
      </c>
      <c r="J705" s="16">
        <v>0.26229508196721302</v>
      </c>
      <c r="K705" s="16">
        <v>0.17948717948717899</v>
      </c>
      <c r="L705" s="16">
        <v>0.3125</v>
      </c>
      <c r="M705" s="16">
        <v>0.28169014084506999</v>
      </c>
      <c r="N705" s="16">
        <v>0.28125</v>
      </c>
      <c r="O705" s="16">
        <v>0.125</v>
      </c>
      <c r="P705" s="16"/>
      <c r="Q705" s="16">
        <v>0.27656477438136801</v>
      </c>
      <c r="R705" s="16"/>
      <c r="S705" s="16">
        <v>0.27735368956743001</v>
      </c>
      <c r="T705" s="16"/>
      <c r="U705" s="16">
        <v>0.27408637873754199</v>
      </c>
      <c r="V705" s="16"/>
      <c r="W705" s="16">
        <v>0.26016260162601601</v>
      </c>
      <c r="X705" s="16"/>
      <c r="Y705" s="16">
        <v>0.28968253968253999</v>
      </c>
      <c r="Z705" s="16">
        <v>0.25475285171102702</v>
      </c>
      <c r="AA705" s="16">
        <v>0.25</v>
      </c>
      <c r="AB705" s="16">
        <v>0.11111111111111099</v>
      </c>
      <c r="AC705" s="16"/>
      <c r="AD705" s="16">
        <v>0.27397260273972601</v>
      </c>
      <c r="AE705" s="16">
        <v>0.266666666666667</v>
      </c>
      <c r="AF705" s="16">
        <v>0.36734693877551</v>
      </c>
      <c r="AG705" s="16">
        <v>0.25</v>
      </c>
      <c r="AH705" s="16">
        <v>0.286885245901639</v>
      </c>
      <c r="AI705" s="16">
        <v>0.25</v>
      </c>
      <c r="AJ705" s="16">
        <v>0.23913043478260901</v>
      </c>
      <c r="AK705" s="16"/>
      <c r="AL705" s="16">
        <v>0.22807017543859601</v>
      </c>
      <c r="AM705" s="16">
        <v>0.28346456692913402</v>
      </c>
      <c r="AN705" s="16">
        <v>0.25909090909090898</v>
      </c>
      <c r="AO705" s="16">
        <v>0.24460431654676301</v>
      </c>
      <c r="AP705" s="16">
        <v>0.42105263157894701</v>
      </c>
      <c r="AQ705" s="16">
        <v>0.3</v>
      </c>
      <c r="AR705" s="16">
        <v>0.5</v>
      </c>
      <c r="AS705" s="16">
        <v>0.33333333333333298</v>
      </c>
      <c r="AT705" s="16">
        <v>0.32530120481927699</v>
      </c>
      <c r="AU705" s="16">
        <v>0.38461538461538503</v>
      </c>
      <c r="AV705" s="16">
        <v>0.30303030303030298</v>
      </c>
      <c r="AW705" s="16">
        <v>0.209302325581395</v>
      </c>
    </row>
    <row r="706" spans="2:49" x14ac:dyDescent="0.35">
      <c r="B706" t="s">
        <v>534</v>
      </c>
      <c r="C706" s="16">
        <v>0.36330049261083702</v>
      </c>
      <c r="D706" s="16">
        <v>0.36585365853658502</v>
      </c>
      <c r="E706" s="16">
        <v>0.31343283582089598</v>
      </c>
      <c r="F706" s="16">
        <v>0.41176470588235298</v>
      </c>
      <c r="G706" s="16">
        <v>0.3</v>
      </c>
      <c r="H706" s="16">
        <v>0.40384615384615402</v>
      </c>
      <c r="I706" s="16">
        <v>0.31818181818181801</v>
      </c>
      <c r="J706" s="16">
        <v>0.49180327868852503</v>
      </c>
      <c r="K706" s="16">
        <v>0.30769230769230799</v>
      </c>
      <c r="L706" s="16">
        <v>0.26250000000000001</v>
      </c>
      <c r="M706" s="16">
        <v>0.38028169014084501</v>
      </c>
      <c r="N706" s="16">
        <v>0.46875</v>
      </c>
      <c r="O706" s="16">
        <v>0.5625</v>
      </c>
      <c r="P706" s="16"/>
      <c r="Q706" s="16">
        <v>0.36826783114992701</v>
      </c>
      <c r="R706" s="16"/>
      <c r="S706" s="16">
        <v>0.36386768447837098</v>
      </c>
      <c r="T706" s="16"/>
      <c r="U706" s="16">
        <v>0.37375415282391999</v>
      </c>
      <c r="V706" s="16"/>
      <c r="W706" s="16">
        <v>0.48780487804877998</v>
      </c>
      <c r="X706" s="16"/>
      <c r="Y706" s="16">
        <v>0.38888888888888901</v>
      </c>
      <c r="Z706" s="16">
        <v>0.30798479087452502</v>
      </c>
      <c r="AA706" s="16">
        <v>0.38888888888888901</v>
      </c>
      <c r="AB706" s="16">
        <v>0.44444444444444398</v>
      </c>
      <c r="AC706" s="16"/>
      <c r="AD706" s="16">
        <v>0.37671232876712302</v>
      </c>
      <c r="AE706" s="16">
        <v>0.4</v>
      </c>
      <c r="AF706" s="16">
        <v>0.41836734693877597</v>
      </c>
      <c r="AG706" s="16">
        <v>0.35</v>
      </c>
      <c r="AH706" s="16">
        <v>0.29508196721311503</v>
      </c>
      <c r="AI706" s="16">
        <v>0.36904761904761901</v>
      </c>
      <c r="AJ706" s="16">
        <v>0.35869565217391303</v>
      </c>
      <c r="AK706" s="16"/>
      <c r="AL706" s="16">
        <v>0.40350877192982498</v>
      </c>
      <c r="AM706" s="16">
        <v>0.39370078740157499</v>
      </c>
      <c r="AN706" s="16">
        <v>0.354545454545455</v>
      </c>
      <c r="AO706" s="16">
        <v>0.42446043165467601</v>
      </c>
      <c r="AP706" s="16">
        <v>0.26315789473684198</v>
      </c>
      <c r="AQ706" s="16">
        <v>0.4</v>
      </c>
      <c r="AR706" s="16">
        <v>0</v>
      </c>
      <c r="AS706" s="16">
        <v>0.33333333333333298</v>
      </c>
      <c r="AT706" s="16">
        <v>0.313253012048193</v>
      </c>
      <c r="AU706" s="16">
        <v>0.38461538461538503</v>
      </c>
      <c r="AV706" s="16">
        <v>0.27272727272727298</v>
      </c>
      <c r="AW706" s="16">
        <v>0.30232558139534899</v>
      </c>
    </row>
    <row r="707" spans="2:49" x14ac:dyDescent="0.35">
      <c r="B707" t="s">
        <v>535</v>
      </c>
      <c r="C707" s="16">
        <v>0.167487684729064</v>
      </c>
      <c r="D707" s="16">
        <v>8.5365853658536606E-2</v>
      </c>
      <c r="E707" s="16">
        <v>0.15671641791044799</v>
      </c>
      <c r="F707" s="16">
        <v>0.20168067226890801</v>
      </c>
      <c r="G707" s="16">
        <v>0.16666666666666699</v>
      </c>
      <c r="H707" s="16">
        <v>0.21153846153846201</v>
      </c>
      <c r="I707" s="16">
        <v>0.18181818181818199</v>
      </c>
      <c r="J707" s="16">
        <v>0.13114754098360701</v>
      </c>
      <c r="K707" s="16">
        <v>0.30769230769230799</v>
      </c>
      <c r="L707" s="16">
        <v>0.17499999999999999</v>
      </c>
      <c r="M707" s="16">
        <v>0.169014084507042</v>
      </c>
      <c r="N707" s="16">
        <v>6.25E-2</v>
      </c>
      <c r="O707" s="16">
        <v>0.1875</v>
      </c>
      <c r="P707" s="16"/>
      <c r="Q707" s="16">
        <v>0.163027656477438</v>
      </c>
      <c r="R707" s="16"/>
      <c r="S707" s="16">
        <v>0.16284987277353699</v>
      </c>
      <c r="T707" s="16"/>
      <c r="U707" s="16">
        <v>0.167774086378738</v>
      </c>
      <c r="V707" s="16"/>
      <c r="W707" s="16">
        <v>0.113821138211382</v>
      </c>
      <c r="X707" s="16"/>
      <c r="Y707" s="16">
        <v>0.16468253968254001</v>
      </c>
      <c r="Z707" s="16">
        <v>0.171102661596958</v>
      </c>
      <c r="AA707" s="16">
        <v>0.13888888888888901</v>
      </c>
      <c r="AB707" s="16">
        <v>0.33333333333333298</v>
      </c>
      <c r="AC707" s="16"/>
      <c r="AD707" s="16">
        <v>0.13698630136986301</v>
      </c>
      <c r="AE707" s="16">
        <v>0.18888888888888899</v>
      </c>
      <c r="AF707" s="16">
        <v>0.122448979591837</v>
      </c>
      <c r="AG707" s="16">
        <v>0.172222222222222</v>
      </c>
      <c r="AH707" s="16">
        <v>0.188524590163934</v>
      </c>
      <c r="AI707" s="16">
        <v>0.17857142857142899</v>
      </c>
      <c r="AJ707" s="16">
        <v>0.19565217391304299</v>
      </c>
      <c r="AK707" s="16"/>
      <c r="AL707" s="16">
        <v>0.105263157894737</v>
      </c>
      <c r="AM707" s="16">
        <v>0.14173228346456701</v>
      </c>
      <c r="AN707" s="16">
        <v>0.222727272727273</v>
      </c>
      <c r="AO707" s="16">
        <v>0.15107913669064699</v>
      </c>
      <c r="AP707" s="16">
        <v>0.157894736842105</v>
      </c>
      <c r="AQ707" s="16">
        <v>0.12</v>
      </c>
      <c r="AR707" s="16">
        <v>0</v>
      </c>
      <c r="AS707" s="16">
        <v>0.133333333333333</v>
      </c>
      <c r="AT707" s="16">
        <v>0.120481927710843</v>
      </c>
      <c r="AU707" s="16">
        <v>0.230769230769231</v>
      </c>
      <c r="AV707" s="16">
        <v>0.21212121212121199</v>
      </c>
      <c r="AW707" s="16">
        <v>0.209302325581395</v>
      </c>
    </row>
    <row r="708" spans="2:49" x14ac:dyDescent="0.35">
      <c r="B708" t="s">
        <v>463</v>
      </c>
      <c r="C708" s="16">
        <v>-0.33620689655172398</v>
      </c>
      <c r="D708" s="16">
        <v>-0.23170731707317099</v>
      </c>
      <c r="E708" s="16">
        <v>-0.27611940298507498</v>
      </c>
      <c r="F708" s="16">
        <v>-0.47058823529411797</v>
      </c>
      <c r="G708" s="16">
        <v>-0.18333333333333299</v>
      </c>
      <c r="H708" s="16">
        <v>-0.40384615384615402</v>
      </c>
      <c r="I708" s="16">
        <v>-0.28787878787878801</v>
      </c>
      <c r="J708" s="16">
        <v>-0.50819672131147497</v>
      </c>
      <c r="K708" s="16">
        <v>-0.41025641025641002</v>
      </c>
      <c r="L708" s="16">
        <v>-0.1875</v>
      </c>
      <c r="M708" s="16">
        <v>-0.38028169014084501</v>
      </c>
      <c r="N708" s="16">
        <v>-0.34375</v>
      </c>
      <c r="O708" s="16">
        <v>-0.625</v>
      </c>
      <c r="P708" s="16"/>
      <c r="Q708" s="16">
        <v>-0.33915574963609901</v>
      </c>
      <c r="R708" s="16"/>
      <c r="S708" s="16">
        <v>-0.330788804071247</v>
      </c>
      <c r="T708" s="16"/>
      <c r="U708" s="16">
        <v>-0.35714285714285698</v>
      </c>
      <c r="V708" s="16"/>
      <c r="W708" s="16">
        <v>-0.46341463414634099</v>
      </c>
      <c r="X708" s="16"/>
      <c r="Y708" s="16">
        <v>-0.39682539682539703</v>
      </c>
      <c r="Z708" s="16">
        <v>-0.212927756653992</v>
      </c>
      <c r="AA708" s="16">
        <v>-0.30555555555555602</v>
      </c>
      <c r="AB708" s="16">
        <v>-0.66666666666666696</v>
      </c>
      <c r="AC708" s="16"/>
      <c r="AD708" s="16">
        <v>-0.301369863013699</v>
      </c>
      <c r="AE708" s="16">
        <v>-0.44444444444444398</v>
      </c>
      <c r="AF708" s="16">
        <v>-0.44897959183673503</v>
      </c>
      <c r="AG708" s="16">
        <v>-0.29444444444444401</v>
      </c>
      <c r="AH708" s="16">
        <v>-0.25409836065573799</v>
      </c>
      <c r="AI708" s="16">
        <v>-0.34523809523809501</v>
      </c>
      <c r="AJ708" s="16">
        <v>-0.34782608695652201</v>
      </c>
      <c r="AK708" s="16"/>
      <c r="AL708" s="16">
        <v>-0.24561403508771901</v>
      </c>
      <c r="AM708" s="16">
        <v>-0.35433070866141703</v>
      </c>
      <c r="AN708" s="16">
        <v>-0.41363636363636402</v>
      </c>
      <c r="AO708" s="16">
        <v>-0.39568345323741</v>
      </c>
      <c r="AP708" s="16">
        <v>-0.26315789473684198</v>
      </c>
      <c r="AQ708" s="16">
        <v>-0.34</v>
      </c>
      <c r="AR708" s="16">
        <v>0.5</v>
      </c>
      <c r="AS708" s="16">
        <v>-0.266666666666667</v>
      </c>
      <c r="AT708" s="16">
        <v>-0.19277108433734899</v>
      </c>
      <c r="AU708" s="16">
        <v>-0.61538461538461497</v>
      </c>
      <c r="AV708" s="16">
        <v>-0.27272727272727298</v>
      </c>
      <c r="AW708" s="16">
        <v>-0.232558139534884</v>
      </c>
    </row>
    <row r="709" spans="2:49" x14ac:dyDescent="0.35">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row>
    <row r="710" spans="2:49" x14ac:dyDescent="0.35">
      <c r="B710" s="6" t="s">
        <v>540</v>
      </c>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row>
    <row r="711" spans="2:49" x14ac:dyDescent="0.35">
      <c r="B711" s="25" t="s">
        <v>65</v>
      </c>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row>
    <row r="712" spans="2:49" x14ac:dyDescent="0.35">
      <c r="B712" t="s">
        <v>531</v>
      </c>
      <c r="C712" s="16">
        <v>0.16482164821648199</v>
      </c>
      <c r="D712" s="16">
        <v>0.207317073170732</v>
      </c>
      <c r="E712" s="16">
        <v>0.19402985074626899</v>
      </c>
      <c r="F712" s="16">
        <v>0.14285714285714299</v>
      </c>
      <c r="G712" s="16">
        <v>0.16666666666666699</v>
      </c>
      <c r="H712" s="16">
        <v>0.134615384615385</v>
      </c>
      <c r="I712" s="16">
        <v>0.16666666666666699</v>
      </c>
      <c r="J712" s="16">
        <v>9.8360655737704902E-2</v>
      </c>
      <c r="K712" s="16">
        <v>0.17948717948717899</v>
      </c>
      <c r="L712" s="16">
        <v>0.16250000000000001</v>
      </c>
      <c r="M712" s="16">
        <v>0.183098591549296</v>
      </c>
      <c r="N712" s="16">
        <v>9.0909090909090898E-2</v>
      </c>
      <c r="O712" s="16">
        <v>0.25</v>
      </c>
      <c r="P712" s="16"/>
      <c r="Q712" s="16">
        <v>0.164244186046512</v>
      </c>
      <c r="R712" s="16"/>
      <c r="S712" s="16">
        <v>0.16899618805590899</v>
      </c>
      <c r="T712" s="16"/>
      <c r="U712" s="16">
        <v>0.15257048092868999</v>
      </c>
      <c r="V712" s="16"/>
      <c r="W712" s="16">
        <v>0.12195121951219499</v>
      </c>
      <c r="X712" s="16"/>
      <c r="Y712" s="16">
        <v>0.148809523809524</v>
      </c>
      <c r="Z712" s="16">
        <v>0.204545454545455</v>
      </c>
      <c r="AA712" s="16">
        <v>0.13888888888888901</v>
      </c>
      <c r="AB712" s="16">
        <v>0</v>
      </c>
      <c r="AC712" s="16"/>
      <c r="AD712" s="16">
        <v>0.13698630136986301</v>
      </c>
      <c r="AE712" s="16">
        <v>8.8888888888888906E-2</v>
      </c>
      <c r="AF712" s="16">
        <v>0.13265306122449</v>
      </c>
      <c r="AG712" s="16">
        <v>0.16111111111111101</v>
      </c>
      <c r="AH712" s="16">
        <v>0.24390243902438999</v>
      </c>
      <c r="AI712" s="16">
        <v>0.214285714285714</v>
      </c>
      <c r="AJ712" s="16">
        <v>0.173913043478261</v>
      </c>
      <c r="AK712" s="16"/>
      <c r="AL712" s="16">
        <v>0.24561403508771901</v>
      </c>
      <c r="AM712" s="16">
        <v>0.17322834645669299</v>
      </c>
      <c r="AN712" s="16">
        <v>0.13574660633484201</v>
      </c>
      <c r="AO712" s="16">
        <v>0.13669064748201401</v>
      </c>
      <c r="AP712" s="16">
        <v>0.21052631578947401</v>
      </c>
      <c r="AQ712" s="16">
        <v>0.16</v>
      </c>
      <c r="AR712" s="16">
        <v>0</v>
      </c>
      <c r="AS712" s="16">
        <v>6.6666666666666693E-2</v>
      </c>
      <c r="AT712" s="16">
        <v>0.240963855421687</v>
      </c>
      <c r="AU712" s="16">
        <v>7.69230769230769E-2</v>
      </c>
      <c r="AV712" s="16">
        <v>0.21212121212121199</v>
      </c>
      <c r="AW712" s="16">
        <v>0.13953488372093001</v>
      </c>
    </row>
    <row r="713" spans="2:49" x14ac:dyDescent="0.35">
      <c r="B713" t="s">
        <v>532</v>
      </c>
      <c r="C713" s="16">
        <v>0.429274292742927</v>
      </c>
      <c r="D713" s="16">
        <v>0.37804878048780499</v>
      </c>
      <c r="E713" s="16">
        <v>0.45522388059701502</v>
      </c>
      <c r="F713" s="16">
        <v>0.45378151260504201</v>
      </c>
      <c r="G713" s="16">
        <v>0.45</v>
      </c>
      <c r="H713" s="16">
        <v>0.5</v>
      </c>
      <c r="I713" s="16">
        <v>0.33333333333333298</v>
      </c>
      <c r="J713" s="16">
        <v>0.37704918032786899</v>
      </c>
      <c r="K713" s="16">
        <v>0.28205128205128199</v>
      </c>
      <c r="L713" s="16">
        <v>0.47499999999999998</v>
      </c>
      <c r="M713" s="16">
        <v>0.43661971830985902</v>
      </c>
      <c r="N713" s="16">
        <v>0.54545454545454497</v>
      </c>
      <c r="O713" s="16">
        <v>0.4375</v>
      </c>
      <c r="P713" s="16"/>
      <c r="Q713" s="16">
        <v>0.43604651162790697</v>
      </c>
      <c r="R713" s="16"/>
      <c r="S713" s="16">
        <v>0.43202033036848803</v>
      </c>
      <c r="T713" s="16"/>
      <c r="U713" s="16">
        <v>0.434494195688226</v>
      </c>
      <c r="V713" s="16"/>
      <c r="W713" s="16">
        <v>0.34959349593495898</v>
      </c>
      <c r="X713" s="16"/>
      <c r="Y713" s="16">
        <v>0.452380952380952</v>
      </c>
      <c r="Z713" s="16">
        <v>0.40909090909090901</v>
      </c>
      <c r="AA713" s="16">
        <v>0.33333333333333298</v>
      </c>
      <c r="AB713" s="16">
        <v>0.11111111111111099</v>
      </c>
      <c r="AC713" s="16"/>
      <c r="AD713" s="16">
        <v>0.32191780821917798</v>
      </c>
      <c r="AE713" s="16">
        <v>0.4</v>
      </c>
      <c r="AF713" s="16">
        <v>0.51020408163265296</v>
      </c>
      <c r="AG713" s="16">
        <v>0.5</v>
      </c>
      <c r="AH713" s="16">
        <v>0.439024390243902</v>
      </c>
      <c r="AI713" s="16">
        <v>0.42857142857142899</v>
      </c>
      <c r="AJ713" s="16">
        <v>0.39130434782608697</v>
      </c>
      <c r="AK713" s="16"/>
      <c r="AL713" s="16">
        <v>0.42105263157894701</v>
      </c>
      <c r="AM713" s="16">
        <v>0.49606299212598398</v>
      </c>
      <c r="AN713" s="16">
        <v>0.40723981900452499</v>
      </c>
      <c r="AO713" s="16">
        <v>0.410071942446043</v>
      </c>
      <c r="AP713" s="16">
        <v>0.26315789473684198</v>
      </c>
      <c r="AQ713" s="16">
        <v>0.52</v>
      </c>
      <c r="AR713" s="16">
        <v>0.5</v>
      </c>
      <c r="AS713" s="16">
        <v>0.4</v>
      </c>
      <c r="AT713" s="16">
        <v>0.44578313253011997</v>
      </c>
      <c r="AU713" s="16">
        <v>0.46153846153846201</v>
      </c>
      <c r="AV713" s="16">
        <v>0.36363636363636398</v>
      </c>
      <c r="AW713" s="16">
        <v>0.418604651162791</v>
      </c>
    </row>
    <row r="714" spans="2:49" x14ac:dyDescent="0.35">
      <c r="B714" t="s">
        <v>533</v>
      </c>
      <c r="C714" s="16">
        <v>0.27183271832718298</v>
      </c>
      <c r="D714" s="16">
        <v>0.219512195121951</v>
      </c>
      <c r="E714" s="16">
        <v>0.238805970149254</v>
      </c>
      <c r="F714" s="16">
        <v>0.26890756302521002</v>
      </c>
      <c r="G714" s="16">
        <v>0.21666666666666701</v>
      </c>
      <c r="H714" s="16">
        <v>0.28846153846153799</v>
      </c>
      <c r="I714" s="16">
        <v>0.39393939393939398</v>
      </c>
      <c r="J714" s="16">
        <v>0.31147540983606598</v>
      </c>
      <c r="K714" s="16">
        <v>0.35897435897435898</v>
      </c>
      <c r="L714" s="16">
        <v>0.26250000000000001</v>
      </c>
      <c r="M714" s="16">
        <v>0.29577464788732399</v>
      </c>
      <c r="N714" s="16">
        <v>0.24242424242424199</v>
      </c>
      <c r="O714" s="16">
        <v>0.125</v>
      </c>
      <c r="P714" s="16"/>
      <c r="Q714" s="16">
        <v>0.26308139534883701</v>
      </c>
      <c r="R714" s="16"/>
      <c r="S714" s="16">
        <v>0.26937738246505699</v>
      </c>
      <c r="T714" s="16"/>
      <c r="U714" s="16">
        <v>0.27197346600331701</v>
      </c>
      <c r="V714" s="16"/>
      <c r="W714" s="16">
        <v>0.35772357723577197</v>
      </c>
      <c r="X714" s="16"/>
      <c r="Y714" s="16">
        <v>0.273809523809524</v>
      </c>
      <c r="Z714" s="16">
        <v>0.25378787878787901</v>
      </c>
      <c r="AA714" s="16">
        <v>0.30555555555555602</v>
      </c>
      <c r="AB714" s="16">
        <v>0.55555555555555602</v>
      </c>
      <c r="AC714" s="16"/>
      <c r="AD714" s="16">
        <v>0.34246575342465801</v>
      </c>
      <c r="AE714" s="16">
        <v>0.36666666666666697</v>
      </c>
      <c r="AF714" s="16">
        <v>0.23469387755102</v>
      </c>
      <c r="AG714" s="16">
        <v>0.25555555555555598</v>
      </c>
      <c r="AH714" s="16">
        <v>0.22764227642276399</v>
      </c>
      <c r="AI714" s="16">
        <v>0.19047619047618999</v>
      </c>
      <c r="AJ714" s="16">
        <v>0.27173913043478298</v>
      </c>
      <c r="AK714" s="16"/>
      <c r="AL714" s="16">
        <v>0.19298245614035101</v>
      </c>
      <c r="AM714" s="16">
        <v>0.196850393700787</v>
      </c>
      <c r="AN714" s="16">
        <v>0.32579185520361997</v>
      </c>
      <c r="AO714" s="16">
        <v>0.28057553956834502</v>
      </c>
      <c r="AP714" s="16">
        <v>0.36842105263157898</v>
      </c>
      <c r="AQ714" s="16">
        <v>0.18</v>
      </c>
      <c r="AR714" s="16">
        <v>0.5</v>
      </c>
      <c r="AS714" s="16">
        <v>0.33333333333333298</v>
      </c>
      <c r="AT714" s="16">
        <v>0.20481927710843401</v>
      </c>
      <c r="AU714" s="16">
        <v>0.38461538461538503</v>
      </c>
      <c r="AV714" s="16">
        <v>0.36363636363636398</v>
      </c>
      <c r="AW714" s="16">
        <v>0.30232558139534899</v>
      </c>
    </row>
    <row r="715" spans="2:49" x14ac:dyDescent="0.35">
      <c r="B715" t="s">
        <v>534</v>
      </c>
      <c r="C715" s="16">
        <v>0.11070110701107</v>
      </c>
      <c r="D715" s="16">
        <v>0.134146341463415</v>
      </c>
      <c r="E715" s="16">
        <v>8.9552238805970102E-2</v>
      </c>
      <c r="F715" s="16">
        <v>0.10084033613445401</v>
      </c>
      <c r="G715" s="16">
        <v>0.116666666666667</v>
      </c>
      <c r="H715" s="16">
        <v>5.7692307692307702E-2</v>
      </c>
      <c r="I715" s="16">
        <v>9.0909090909090898E-2</v>
      </c>
      <c r="J715" s="16">
        <v>0.19672131147541</v>
      </c>
      <c r="K715" s="16">
        <v>0.17948717948717899</v>
      </c>
      <c r="L715" s="16">
        <v>0.1</v>
      </c>
      <c r="M715" s="16">
        <v>7.0422535211267595E-2</v>
      </c>
      <c r="N715" s="16">
        <v>0.12121212121212099</v>
      </c>
      <c r="O715" s="16">
        <v>0.1875</v>
      </c>
      <c r="P715" s="16"/>
      <c r="Q715" s="16">
        <v>0.116279069767442</v>
      </c>
      <c r="R715" s="16"/>
      <c r="S715" s="16">
        <v>0.109275730622618</v>
      </c>
      <c r="T715" s="16"/>
      <c r="U715" s="16">
        <v>0.119402985074627</v>
      </c>
      <c r="V715" s="16"/>
      <c r="W715" s="16">
        <v>0.146341463414634</v>
      </c>
      <c r="X715" s="16"/>
      <c r="Y715" s="16">
        <v>0.10515873015872999</v>
      </c>
      <c r="Z715" s="16">
        <v>0.102272727272727</v>
      </c>
      <c r="AA715" s="16">
        <v>0.194444444444444</v>
      </c>
      <c r="AB715" s="16">
        <v>0.33333333333333298</v>
      </c>
      <c r="AC715" s="16"/>
      <c r="AD715" s="16">
        <v>0.150684931506849</v>
      </c>
      <c r="AE715" s="16">
        <v>0.133333333333333</v>
      </c>
      <c r="AF715" s="16">
        <v>0.11224489795918401</v>
      </c>
      <c r="AG715" s="16">
        <v>7.2222222222222202E-2</v>
      </c>
      <c r="AH715" s="16">
        <v>8.1300813008130093E-2</v>
      </c>
      <c r="AI715" s="16">
        <v>0.15476190476190499</v>
      </c>
      <c r="AJ715" s="16">
        <v>9.7826086956521702E-2</v>
      </c>
      <c r="AK715" s="16"/>
      <c r="AL715" s="16">
        <v>0.12280701754386</v>
      </c>
      <c r="AM715" s="16">
        <v>0.118110236220472</v>
      </c>
      <c r="AN715" s="16">
        <v>0.104072398190045</v>
      </c>
      <c r="AO715" s="16">
        <v>0.13669064748201401</v>
      </c>
      <c r="AP715" s="16">
        <v>0.105263157894737</v>
      </c>
      <c r="AQ715" s="16">
        <v>0.14000000000000001</v>
      </c>
      <c r="AR715" s="16">
        <v>0</v>
      </c>
      <c r="AS715" s="16">
        <v>0.2</v>
      </c>
      <c r="AT715" s="16">
        <v>9.6385542168674704E-2</v>
      </c>
      <c r="AU715" s="16">
        <v>7.69230769230769E-2</v>
      </c>
      <c r="AV715" s="16">
        <v>3.03030303030303E-2</v>
      </c>
      <c r="AW715" s="16">
        <v>9.3023255813953501E-2</v>
      </c>
    </row>
    <row r="716" spans="2:49" x14ac:dyDescent="0.35">
      <c r="B716" t="s">
        <v>535</v>
      </c>
      <c r="C716" s="16">
        <v>2.3370233702337002E-2</v>
      </c>
      <c r="D716" s="16">
        <v>6.0975609756097601E-2</v>
      </c>
      <c r="E716" s="16">
        <v>2.2388059701492501E-2</v>
      </c>
      <c r="F716" s="16">
        <v>3.3613445378151301E-2</v>
      </c>
      <c r="G716" s="16">
        <v>0.05</v>
      </c>
      <c r="H716" s="16">
        <v>1.9230769230769201E-2</v>
      </c>
      <c r="I716" s="16">
        <v>1.5151515151515201E-2</v>
      </c>
      <c r="J716" s="16">
        <v>1.63934426229508E-2</v>
      </c>
      <c r="K716" s="16">
        <v>0</v>
      </c>
      <c r="L716" s="16">
        <v>0</v>
      </c>
      <c r="M716" s="16">
        <v>1.4084507042253501E-2</v>
      </c>
      <c r="N716" s="16">
        <v>0</v>
      </c>
      <c r="O716" s="16">
        <v>0</v>
      </c>
      <c r="P716" s="16"/>
      <c r="Q716" s="16">
        <v>2.0348837209302299E-2</v>
      </c>
      <c r="R716" s="16"/>
      <c r="S716" s="16">
        <v>2.0330368487928799E-2</v>
      </c>
      <c r="T716" s="16"/>
      <c r="U716" s="16">
        <v>2.1558872305140999E-2</v>
      </c>
      <c r="V716" s="16"/>
      <c r="W716" s="16">
        <v>2.4390243902439001E-2</v>
      </c>
      <c r="X716" s="16"/>
      <c r="Y716" s="16">
        <v>1.9841269841269799E-2</v>
      </c>
      <c r="Z716" s="16">
        <v>3.03030303030303E-2</v>
      </c>
      <c r="AA716" s="16">
        <v>2.7777777777777801E-2</v>
      </c>
      <c r="AB716" s="16">
        <v>0</v>
      </c>
      <c r="AC716" s="16"/>
      <c r="AD716" s="16">
        <v>4.7945205479452101E-2</v>
      </c>
      <c r="AE716" s="16">
        <v>1.1111111111111099E-2</v>
      </c>
      <c r="AF716" s="16">
        <v>1.02040816326531E-2</v>
      </c>
      <c r="AG716" s="16">
        <v>1.1111111111111099E-2</v>
      </c>
      <c r="AH716" s="16">
        <v>8.1300813008130107E-3</v>
      </c>
      <c r="AI716" s="16">
        <v>1.1904761904761901E-2</v>
      </c>
      <c r="AJ716" s="16">
        <v>6.5217391304347797E-2</v>
      </c>
      <c r="AK716" s="16"/>
      <c r="AL716" s="16">
        <v>1.7543859649122799E-2</v>
      </c>
      <c r="AM716" s="16">
        <v>1.5748031496062999E-2</v>
      </c>
      <c r="AN716" s="16">
        <v>2.7149321266968299E-2</v>
      </c>
      <c r="AO716" s="16">
        <v>3.5971223021582698E-2</v>
      </c>
      <c r="AP716" s="16">
        <v>5.2631578947368397E-2</v>
      </c>
      <c r="AQ716" s="16">
        <v>0</v>
      </c>
      <c r="AR716" s="16">
        <v>0</v>
      </c>
      <c r="AS716" s="16">
        <v>0</v>
      </c>
      <c r="AT716" s="16">
        <v>1.20481927710843E-2</v>
      </c>
      <c r="AU716" s="16">
        <v>0</v>
      </c>
      <c r="AV716" s="16">
        <v>3.03030303030303E-2</v>
      </c>
      <c r="AW716" s="16">
        <v>4.6511627906976702E-2</v>
      </c>
    </row>
    <row r="717" spans="2:49" x14ac:dyDescent="0.35">
      <c r="B717" t="s">
        <v>463</v>
      </c>
      <c r="C717" s="16">
        <v>0.460024600246002</v>
      </c>
      <c r="D717" s="16">
        <v>0.39024390243902402</v>
      </c>
      <c r="E717" s="16">
        <v>0.537313432835821</v>
      </c>
      <c r="F717" s="16">
        <v>0.46218487394958002</v>
      </c>
      <c r="G717" s="16">
        <v>0.45</v>
      </c>
      <c r="H717" s="16">
        <v>0.55769230769230804</v>
      </c>
      <c r="I717" s="16">
        <v>0.39393939393939398</v>
      </c>
      <c r="J717" s="16">
        <v>0.26229508196721302</v>
      </c>
      <c r="K717" s="16">
        <v>0.28205128205128199</v>
      </c>
      <c r="L717" s="16">
        <v>0.53749999999999998</v>
      </c>
      <c r="M717" s="16">
        <v>0.53521126760563398</v>
      </c>
      <c r="N717" s="16">
        <v>0.51515151515151503</v>
      </c>
      <c r="O717" s="16">
        <v>0.5</v>
      </c>
      <c r="P717" s="16"/>
      <c r="Q717" s="16">
        <v>0.46366279069767402</v>
      </c>
      <c r="R717" s="16"/>
      <c r="S717" s="16">
        <v>0.47141041931385003</v>
      </c>
      <c r="T717" s="16"/>
      <c r="U717" s="16">
        <v>0.44610281923714801</v>
      </c>
      <c r="V717" s="16"/>
      <c r="W717" s="16">
        <v>0.30081300813008099</v>
      </c>
      <c r="X717" s="16"/>
      <c r="Y717" s="16">
        <v>0.476190476190476</v>
      </c>
      <c r="Z717" s="16">
        <v>0.48106060606060602</v>
      </c>
      <c r="AA717" s="16">
        <v>0.25</v>
      </c>
      <c r="AB717" s="16">
        <v>-0.22222222222222199</v>
      </c>
      <c r="AC717" s="16"/>
      <c r="AD717" s="16">
        <v>0.26027397260273999</v>
      </c>
      <c r="AE717" s="16">
        <v>0.344444444444444</v>
      </c>
      <c r="AF717" s="16">
        <v>0.52040816326530603</v>
      </c>
      <c r="AG717" s="16">
        <v>0.57777777777777795</v>
      </c>
      <c r="AH717" s="16">
        <v>0.59349593495934905</v>
      </c>
      <c r="AI717" s="16">
        <v>0.476190476190476</v>
      </c>
      <c r="AJ717" s="16">
        <v>0.40217391304347799</v>
      </c>
      <c r="AK717" s="16"/>
      <c r="AL717" s="16">
        <v>0.52631578947368396</v>
      </c>
      <c r="AM717" s="16">
        <v>0.535433070866142</v>
      </c>
      <c r="AN717" s="16">
        <v>0.41176470588235298</v>
      </c>
      <c r="AO717" s="16">
        <v>0.37410071942445999</v>
      </c>
      <c r="AP717" s="16">
        <v>0.31578947368421101</v>
      </c>
      <c r="AQ717" s="16">
        <v>0.54</v>
      </c>
      <c r="AR717" s="16">
        <v>0.5</v>
      </c>
      <c r="AS717" s="16">
        <v>0.266666666666667</v>
      </c>
      <c r="AT717" s="16">
        <v>0.57831325301204795</v>
      </c>
      <c r="AU717" s="16">
        <v>0.46153846153846201</v>
      </c>
      <c r="AV717" s="16">
        <v>0.51515151515151503</v>
      </c>
      <c r="AW717" s="16">
        <v>0.418604651162791</v>
      </c>
    </row>
    <row r="718" spans="2:49" x14ac:dyDescent="0.35">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row>
    <row r="719" spans="2:49" x14ac:dyDescent="0.35">
      <c r="B719" s="6" t="s">
        <v>550</v>
      </c>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row>
    <row r="720" spans="2:49" x14ac:dyDescent="0.35">
      <c r="B720" s="25" t="s">
        <v>551</v>
      </c>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row>
    <row r="721" spans="2:49" x14ac:dyDescent="0.35">
      <c r="B721" t="s">
        <v>541</v>
      </c>
      <c r="C721" s="16">
        <v>0.531645569620253</v>
      </c>
      <c r="D721" s="16">
        <v>0.33333333333333298</v>
      </c>
      <c r="E721" s="16">
        <v>0.5</v>
      </c>
      <c r="F721" s="16">
        <v>0.52941176470588203</v>
      </c>
      <c r="G721" s="16">
        <v>0.70588235294117696</v>
      </c>
      <c r="H721" s="16">
        <v>0.54545454545454497</v>
      </c>
      <c r="I721" s="16">
        <v>0.5</v>
      </c>
      <c r="J721" s="16">
        <v>0.57142857142857095</v>
      </c>
      <c r="K721" s="16">
        <v>0.25</v>
      </c>
      <c r="L721" s="16">
        <v>0.55000000000000004</v>
      </c>
      <c r="M721" s="16">
        <v>0.75</v>
      </c>
      <c r="N721" s="16">
        <v>0.66666666666666696</v>
      </c>
      <c r="O721" s="16">
        <v>0.5</v>
      </c>
      <c r="P721" s="16"/>
      <c r="Q721" s="16">
        <v>0.53030303030303005</v>
      </c>
      <c r="R721" s="16"/>
      <c r="S721" s="16">
        <v>0.52597402597402598</v>
      </c>
      <c r="T721" s="16"/>
      <c r="U721" s="16">
        <v>0.51351351351351304</v>
      </c>
      <c r="V721" s="16"/>
      <c r="W721" s="16">
        <v>0.52941176470588203</v>
      </c>
      <c r="X721" s="16"/>
      <c r="Y721" s="16">
        <v>0.594936708860759</v>
      </c>
      <c r="Z721" s="16">
        <v>0.45714285714285702</v>
      </c>
      <c r="AA721" s="16">
        <v>0.625</v>
      </c>
      <c r="AB721" s="16">
        <v>0</v>
      </c>
      <c r="AC721" s="16"/>
      <c r="AD721" s="16">
        <v>0.51612903225806495</v>
      </c>
      <c r="AE721" s="16">
        <v>0.53846153846153799</v>
      </c>
      <c r="AF721" s="16">
        <v>0.33333333333333298</v>
      </c>
      <c r="AG721" s="16">
        <v>0.60975609756097604</v>
      </c>
      <c r="AH721" s="16">
        <v>0.5</v>
      </c>
      <c r="AI721" s="16">
        <v>0.52941176470588203</v>
      </c>
      <c r="AJ721" s="16">
        <v>0.52631578947368396</v>
      </c>
      <c r="AK721" s="16"/>
      <c r="AL721" s="16">
        <v>0.6</v>
      </c>
      <c r="AM721" s="16">
        <v>0.65217391304347805</v>
      </c>
      <c r="AN721" s="16">
        <v>0.5</v>
      </c>
      <c r="AO721" s="16">
        <v>0.48</v>
      </c>
      <c r="AP721" s="16">
        <v>0.33333333333333298</v>
      </c>
      <c r="AQ721" s="16">
        <v>0.66666666666666696</v>
      </c>
      <c r="AR721" s="16">
        <v>0</v>
      </c>
      <c r="AS721" s="16">
        <v>0.33333333333333298</v>
      </c>
      <c r="AT721" s="16">
        <v>0.55000000000000004</v>
      </c>
      <c r="AU721" s="16">
        <v>0</v>
      </c>
      <c r="AV721" s="16">
        <v>0.42857142857142899</v>
      </c>
      <c r="AW721" s="16">
        <v>0.5</v>
      </c>
    </row>
    <row r="722" spans="2:49" x14ac:dyDescent="0.35">
      <c r="B722" t="s">
        <v>542</v>
      </c>
      <c r="C722" s="16">
        <v>0.493670886075949</v>
      </c>
      <c r="D722" s="16">
        <v>0.38888888888888901</v>
      </c>
      <c r="E722" s="16">
        <v>0.57692307692307698</v>
      </c>
      <c r="F722" s="16">
        <v>0.47058823529411797</v>
      </c>
      <c r="G722" s="16">
        <v>0.64705882352941202</v>
      </c>
      <c r="H722" s="16">
        <v>0.27272727272727298</v>
      </c>
      <c r="I722" s="16">
        <v>0.35714285714285698</v>
      </c>
      <c r="J722" s="16">
        <v>0.71428571428571397</v>
      </c>
      <c r="K722" s="16">
        <v>0.625</v>
      </c>
      <c r="L722" s="16">
        <v>0.45</v>
      </c>
      <c r="M722" s="16">
        <v>0.41666666666666702</v>
      </c>
      <c r="N722" s="16">
        <v>0.66666666666666696</v>
      </c>
      <c r="O722" s="16">
        <v>0.5</v>
      </c>
      <c r="P722" s="16"/>
      <c r="Q722" s="16">
        <v>0.46212121212121199</v>
      </c>
      <c r="R722" s="16"/>
      <c r="S722" s="16">
        <v>0.48051948051948101</v>
      </c>
      <c r="T722" s="16"/>
      <c r="U722" s="16">
        <v>0.47747747747747699</v>
      </c>
      <c r="V722" s="16"/>
      <c r="W722" s="16">
        <v>0.41176470588235298</v>
      </c>
      <c r="X722" s="16"/>
      <c r="Y722" s="16">
        <v>0.443037974683544</v>
      </c>
      <c r="Z722" s="16">
        <v>0.5</v>
      </c>
      <c r="AA722" s="16">
        <v>0.875</v>
      </c>
      <c r="AB722" s="16">
        <v>1</v>
      </c>
      <c r="AC722" s="16"/>
      <c r="AD722" s="16">
        <v>0.38709677419354799</v>
      </c>
      <c r="AE722" s="16">
        <v>0.61538461538461497</v>
      </c>
      <c r="AF722" s="16">
        <v>0.33333333333333298</v>
      </c>
      <c r="AG722" s="16">
        <v>0.41463414634146301</v>
      </c>
      <c r="AH722" s="16">
        <v>0.60714285714285698</v>
      </c>
      <c r="AI722" s="16">
        <v>0.58823529411764697</v>
      </c>
      <c r="AJ722" s="16">
        <v>0.57894736842105299</v>
      </c>
      <c r="AK722" s="16"/>
      <c r="AL722" s="16">
        <v>0.46666666666666701</v>
      </c>
      <c r="AM722" s="16">
        <v>0.565217391304348</v>
      </c>
      <c r="AN722" s="16">
        <v>0.33333333333333298</v>
      </c>
      <c r="AO722" s="16">
        <v>0.68</v>
      </c>
      <c r="AP722" s="16">
        <v>1</v>
      </c>
      <c r="AQ722" s="16">
        <v>0.44444444444444398</v>
      </c>
      <c r="AR722" s="16">
        <v>0</v>
      </c>
      <c r="AS722" s="16">
        <v>0.66666666666666696</v>
      </c>
      <c r="AT722" s="16">
        <v>0.4</v>
      </c>
      <c r="AU722" s="16">
        <v>0</v>
      </c>
      <c r="AV722" s="16">
        <v>0.42857142857142899</v>
      </c>
      <c r="AW722" s="16">
        <v>0.75</v>
      </c>
    </row>
    <row r="723" spans="2:49" x14ac:dyDescent="0.35">
      <c r="B723" t="s">
        <v>543</v>
      </c>
      <c r="C723" s="16">
        <v>0.468354430379747</v>
      </c>
      <c r="D723" s="16">
        <v>0.38888888888888901</v>
      </c>
      <c r="E723" s="16">
        <v>0.53846153846153799</v>
      </c>
      <c r="F723" s="16">
        <v>0.41176470588235298</v>
      </c>
      <c r="G723" s="16">
        <v>0.64705882352941202</v>
      </c>
      <c r="H723" s="16">
        <v>0.54545454545454497</v>
      </c>
      <c r="I723" s="16">
        <v>0.5</v>
      </c>
      <c r="J723" s="16">
        <v>0.28571428571428598</v>
      </c>
      <c r="K723" s="16">
        <v>0.5</v>
      </c>
      <c r="L723" s="16">
        <v>0.35</v>
      </c>
      <c r="M723" s="16">
        <v>0.41666666666666702</v>
      </c>
      <c r="N723" s="16">
        <v>0.5</v>
      </c>
      <c r="O723" s="16">
        <v>0.5</v>
      </c>
      <c r="P723" s="16"/>
      <c r="Q723" s="16">
        <v>0.45454545454545497</v>
      </c>
      <c r="R723" s="16"/>
      <c r="S723" s="16">
        <v>0.46103896103896103</v>
      </c>
      <c r="T723" s="16"/>
      <c r="U723" s="16">
        <v>0.45945945945945899</v>
      </c>
      <c r="V723" s="16"/>
      <c r="W723" s="16">
        <v>0.58823529411764697</v>
      </c>
      <c r="X723" s="16"/>
      <c r="Y723" s="16">
        <v>0.468354430379747</v>
      </c>
      <c r="Z723" s="16">
        <v>0.442857142857143</v>
      </c>
      <c r="AA723" s="16">
        <v>0.625</v>
      </c>
      <c r="AB723" s="16">
        <v>1</v>
      </c>
      <c r="AC723" s="16"/>
      <c r="AD723" s="16">
        <v>0.51612903225806495</v>
      </c>
      <c r="AE723" s="16">
        <v>0.53846153846153799</v>
      </c>
      <c r="AF723" s="16">
        <v>0.11111111111111099</v>
      </c>
      <c r="AG723" s="16">
        <v>0.48780487804877998</v>
      </c>
      <c r="AH723" s="16">
        <v>0.42857142857142899</v>
      </c>
      <c r="AI723" s="16">
        <v>0.52941176470588203</v>
      </c>
      <c r="AJ723" s="16">
        <v>0.47368421052631599</v>
      </c>
      <c r="AK723" s="16"/>
      <c r="AL723" s="16">
        <v>0.4</v>
      </c>
      <c r="AM723" s="16">
        <v>0.52173913043478304</v>
      </c>
      <c r="AN723" s="16">
        <v>0.36111111111111099</v>
      </c>
      <c r="AO723" s="16">
        <v>0.48</v>
      </c>
      <c r="AP723" s="16">
        <v>0.66666666666666696</v>
      </c>
      <c r="AQ723" s="16">
        <v>0.88888888888888895</v>
      </c>
      <c r="AR723" s="16">
        <v>1</v>
      </c>
      <c r="AS723" s="16">
        <v>0</v>
      </c>
      <c r="AT723" s="16">
        <v>0.4</v>
      </c>
      <c r="AU723" s="16">
        <v>0</v>
      </c>
      <c r="AV723" s="16">
        <v>0.42857142857142899</v>
      </c>
      <c r="AW723" s="16">
        <v>0.58333333333333304</v>
      </c>
    </row>
    <row r="724" spans="2:49" x14ac:dyDescent="0.35">
      <c r="B724" t="s">
        <v>544</v>
      </c>
      <c r="C724" s="16">
        <v>0.417721518987342</v>
      </c>
      <c r="D724" s="16">
        <v>0.33333333333333298</v>
      </c>
      <c r="E724" s="16">
        <v>0.57692307692307698</v>
      </c>
      <c r="F724" s="16">
        <v>0.35294117647058798</v>
      </c>
      <c r="G724" s="16">
        <v>0.35294117647058798</v>
      </c>
      <c r="H724" s="16">
        <v>0.27272727272727298</v>
      </c>
      <c r="I724" s="16">
        <v>0.5</v>
      </c>
      <c r="J724" s="16">
        <v>0.42857142857142899</v>
      </c>
      <c r="K724" s="16">
        <v>0.125</v>
      </c>
      <c r="L724" s="16">
        <v>0.45</v>
      </c>
      <c r="M724" s="16">
        <v>0.5</v>
      </c>
      <c r="N724" s="16">
        <v>0.5</v>
      </c>
      <c r="O724" s="16">
        <v>0.5</v>
      </c>
      <c r="P724" s="16"/>
      <c r="Q724" s="16">
        <v>0.40909090909090901</v>
      </c>
      <c r="R724" s="16"/>
      <c r="S724" s="16">
        <v>0.422077922077922</v>
      </c>
      <c r="T724" s="16"/>
      <c r="U724" s="16">
        <v>0.41441441441441401</v>
      </c>
      <c r="V724" s="16"/>
      <c r="W724" s="16">
        <v>0.52941176470588203</v>
      </c>
      <c r="X724" s="16"/>
      <c r="Y724" s="16">
        <v>0.430379746835443</v>
      </c>
      <c r="Z724" s="16">
        <v>0.34285714285714303</v>
      </c>
      <c r="AA724" s="16">
        <v>0.875</v>
      </c>
      <c r="AB724" s="16">
        <v>1</v>
      </c>
      <c r="AC724" s="16"/>
      <c r="AD724" s="16">
        <v>0.38709677419354799</v>
      </c>
      <c r="AE724" s="16">
        <v>0.46153846153846201</v>
      </c>
      <c r="AF724" s="16">
        <v>0.33333333333333298</v>
      </c>
      <c r="AG724" s="16">
        <v>0.48780487804877998</v>
      </c>
      <c r="AH724" s="16">
        <v>0.42857142857142899</v>
      </c>
      <c r="AI724" s="16">
        <v>0.35294117647058798</v>
      </c>
      <c r="AJ724" s="16">
        <v>0.36842105263157898</v>
      </c>
      <c r="AK724" s="16"/>
      <c r="AL724" s="16">
        <v>0.6</v>
      </c>
      <c r="AM724" s="16">
        <v>0.47826086956521702</v>
      </c>
      <c r="AN724" s="16">
        <v>0.38888888888888901</v>
      </c>
      <c r="AO724" s="16">
        <v>0.32</v>
      </c>
      <c r="AP724" s="16">
        <v>0.33333333333333298</v>
      </c>
      <c r="AQ724" s="16">
        <v>0.55555555555555602</v>
      </c>
      <c r="AR724" s="16">
        <v>1</v>
      </c>
      <c r="AS724" s="16">
        <v>0</v>
      </c>
      <c r="AT724" s="16">
        <v>0.35</v>
      </c>
      <c r="AU724" s="16">
        <v>0</v>
      </c>
      <c r="AV724" s="16">
        <v>0.71428571428571397</v>
      </c>
      <c r="AW724" s="16">
        <v>0.33333333333333298</v>
      </c>
    </row>
    <row r="725" spans="2:49" x14ac:dyDescent="0.35">
      <c r="B725" t="s">
        <v>545</v>
      </c>
      <c r="C725" s="16">
        <v>0.360759493670886</v>
      </c>
      <c r="D725" s="16">
        <v>0.16666666666666699</v>
      </c>
      <c r="E725" s="16">
        <v>0.61538461538461497</v>
      </c>
      <c r="F725" s="16">
        <v>0.35294117647058798</v>
      </c>
      <c r="G725" s="16">
        <v>0.52941176470588203</v>
      </c>
      <c r="H725" s="16">
        <v>0.27272727272727298</v>
      </c>
      <c r="I725" s="16">
        <v>0.14285714285714299</v>
      </c>
      <c r="J725" s="16">
        <v>0.57142857142857095</v>
      </c>
      <c r="K725" s="16">
        <v>0.125</v>
      </c>
      <c r="L725" s="16">
        <v>0.35</v>
      </c>
      <c r="M725" s="16">
        <v>0.16666666666666699</v>
      </c>
      <c r="N725" s="16">
        <v>0.66666666666666696</v>
      </c>
      <c r="O725" s="16">
        <v>0</v>
      </c>
      <c r="P725" s="16"/>
      <c r="Q725" s="16">
        <v>0.35606060606060602</v>
      </c>
      <c r="R725" s="16"/>
      <c r="S725" s="16">
        <v>0.35714285714285698</v>
      </c>
      <c r="T725" s="16"/>
      <c r="U725" s="16">
        <v>0.37837837837837801</v>
      </c>
      <c r="V725" s="16"/>
      <c r="W725" s="16">
        <v>0.41176470588235298</v>
      </c>
      <c r="X725" s="16"/>
      <c r="Y725" s="16">
        <v>0.341772151898734</v>
      </c>
      <c r="Z725" s="16">
        <v>0.35714285714285698</v>
      </c>
      <c r="AA725" s="16">
        <v>0.625</v>
      </c>
      <c r="AB725" s="16">
        <v>0</v>
      </c>
      <c r="AC725" s="16"/>
      <c r="AD725" s="16">
        <v>0.225806451612903</v>
      </c>
      <c r="AE725" s="16">
        <v>0.46153846153846201</v>
      </c>
      <c r="AF725" s="16">
        <v>0.22222222222222199</v>
      </c>
      <c r="AG725" s="16">
        <v>0.41463414634146301</v>
      </c>
      <c r="AH725" s="16">
        <v>0.35714285714285698</v>
      </c>
      <c r="AI725" s="16">
        <v>0.41176470588235298</v>
      </c>
      <c r="AJ725" s="16">
        <v>0.42105263157894701</v>
      </c>
      <c r="AK725" s="16"/>
      <c r="AL725" s="16">
        <v>0.46666666666666701</v>
      </c>
      <c r="AM725" s="16">
        <v>0.39130434782608697</v>
      </c>
      <c r="AN725" s="16">
        <v>0.30555555555555602</v>
      </c>
      <c r="AO725" s="16">
        <v>0.36</v>
      </c>
      <c r="AP725" s="16">
        <v>0.33333333333333298</v>
      </c>
      <c r="AQ725" s="16">
        <v>0.55555555555555602</v>
      </c>
      <c r="AR725" s="16">
        <v>1</v>
      </c>
      <c r="AS725" s="16">
        <v>0.66666666666666696</v>
      </c>
      <c r="AT725" s="16">
        <v>0.25</v>
      </c>
      <c r="AU725" s="16">
        <v>0</v>
      </c>
      <c r="AV725" s="16">
        <v>0.71428571428571397</v>
      </c>
      <c r="AW725" s="16">
        <v>8.3333333333333301E-2</v>
      </c>
    </row>
    <row r="726" spans="2:49" x14ac:dyDescent="0.35">
      <c r="B726" t="s">
        <v>546</v>
      </c>
      <c r="C726" s="16">
        <v>0.354430379746835</v>
      </c>
      <c r="D726" s="16">
        <v>0.33333333333333298</v>
      </c>
      <c r="E726" s="16">
        <v>0.38461538461538503</v>
      </c>
      <c r="F726" s="16">
        <v>0.17647058823529399</v>
      </c>
      <c r="G726" s="16">
        <v>0.47058823529411797</v>
      </c>
      <c r="H726" s="16">
        <v>0.18181818181818199</v>
      </c>
      <c r="I726" s="16">
        <v>0.35714285714285698</v>
      </c>
      <c r="J726" s="16">
        <v>0.71428571428571397</v>
      </c>
      <c r="K726" s="16">
        <v>0.25</v>
      </c>
      <c r="L726" s="16">
        <v>0.4</v>
      </c>
      <c r="M726" s="16">
        <v>0.5</v>
      </c>
      <c r="N726" s="16">
        <v>0.16666666666666699</v>
      </c>
      <c r="O726" s="16">
        <v>0</v>
      </c>
      <c r="P726" s="16"/>
      <c r="Q726" s="16">
        <v>0.35606060606060602</v>
      </c>
      <c r="R726" s="16"/>
      <c r="S726" s="16">
        <v>0.35064935064935099</v>
      </c>
      <c r="T726" s="16"/>
      <c r="U726" s="16">
        <v>0.38738738738738698</v>
      </c>
      <c r="V726" s="16"/>
      <c r="W726" s="16">
        <v>0.23529411764705899</v>
      </c>
      <c r="X726" s="16"/>
      <c r="Y726" s="16">
        <v>0.265822784810127</v>
      </c>
      <c r="Z726" s="16">
        <v>0.41428571428571398</v>
      </c>
      <c r="AA726" s="16">
        <v>0.75</v>
      </c>
      <c r="AB726" s="16">
        <v>0</v>
      </c>
      <c r="AC726" s="16"/>
      <c r="AD726" s="16">
        <v>0.32258064516128998</v>
      </c>
      <c r="AE726" s="16">
        <v>0.30769230769230799</v>
      </c>
      <c r="AF726" s="16">
        <v>0.22222222222222199</v>
      </c>
      <c r="AG726" s="16">
        <v>0.31707317073170699</v>
      </c>
      <c r="AH726" s="16">
        <v>0.32142857142857101</v>
      </c>
      <c r="AI726" s="16">
        <v>0.52941176470588203</v>
      </c>
      <c r="AJ726" s="16">
        <v>0.47368421052631599</v>
      </c>
      <c r="AK726" s="16"/>
      <c r="AL726" s="16">
        <v>0.4</v>
      </c>
      <c r="AM726" s="16">
        <v>0.565217391304348</v>
      </c>
      <c r="AN726" s="16">
        <v>0.41666666666666702</v>
      </c>
      <c r="AO726" s="16">
        <v>0.4</v>
      </c>
      <c r="AP726" s="16">
        <v>0.66666666666666696</v>
      </c>
      <c r="AQ726" s="16">
        <v>0.22222222222222199</v>
      </c>
      <c r="AR726" s="16">
        <v>0</v>
      </c>
      <c r="AS726" s="16">
        <v>0</v>
      </c>
      <c r="AT726" s="16">
        <v>0.1</v>
      </c>
      <c r="AU726" s="16">
        <v>0</v>
      </c>
      <c r="AV726" s="16">
        <v>0.28571428571428598</v>
      </c>
      <c r="AW726" s="16">
        <v>0.25</v>
      </c>
    </row>
    <row r="727" spans="2:49" x14ac:dyDescent="0.35">
      <c r="B727" t="s">
        <v>547</v>
      </c>
      <c r="C727" s="16">
        <v>0.316455696202532</v>
      </c>
      <c r="D727" s="16">
        <v>0.27777777777777801</v>
      </c>
      <c r="E727" s="16">
        <v>0.46153846153846201</v>
      </c>
      <c r="F727" s="16">
        <v>0.17647058823529399</v>
      </c>
      <c r="G727" s="16">
        <v>0.29411764705882398</v>
      </c>
      <c r="H727" s="16">
        <v>0.18181818181818199</v>
      </c>
      <c r="I727" s="16">
        <v>0.28571428571428598</v>
      </c>
      <c r="J727" s="16">
        <v>0.28571428571428598</v>
      </c>
      <c r="K727" s="16">
        <v>0.5</v>
      </c>
      <c r="L727" s="16">
        <v>0.35</v>
      </c>
      <c r="M727" s="16">
        <v>0.25</v>
      </c>
      <c r="N727" s="16">
        <v>0.33333333333333298</v>
      </c>
      <c r="O727" s="16">
        <v>0.5</v>
      </c>
      <c r="P727" s="16"/>
      <c r="Q727" s="16">
        <v>0.33333333333333298</v>
      </c>
      <c r="R727" s="16"/>
      <c r="S727" s="16">
        <v>0.31818181818181801</v>
      </c>
      <c r="T727" s="16"/>
      <c r="U727" s="16">
        <v>0.36036036036036001</v>
      </c>
      <c r="V727" s="16"/>
      <c r="W727" s="16">
        <v>0.29411764705882398</v>
      </c>
      <c r="X727" s="16"/>
      <c r="Y727" s="16">
        <v>0.341772151898734</v>
      </c>
      <c r="Z727" s="16">
        <v>0.25714285714285701</v>
      </c>
      <c r="AA727" s="16">
        <v>0.625</v>
      </c>
      <c r="AB727" s="16">
        <v>0</v>
      </c>
      <c r="AC727" s="16"/>
      <c r="AD727" s="16">
        <v>0.225806451612903</v>
      </c>
      <c r="AE727" s="16">
        <v>0.38461538461538503</v>
      </c>
      <c r="AF727" s="16">
        <v>0.22222222222222199</v>
      </c>
      <c r="AG727" s="16">
        <v>0.31707317073170699</v>
      </c>
      <c r="AH727" s="16">
        <v>0.35714285714285698</v>
      </c>
      <c r="AI727" s="16">
        <v>0.17647058823529399</v>
      </c>
      <c r="AJ727" s="16">
        <v>0.52631578947368396</v>
      </c>
      <c r="AK727" s="16"/>
      <c r="AL727" s="16">
        <v>0.4</v>
      </c>
      <c r="AM727" s="16">
        <v>0.34782608695652201</v>
      </c>
      <c r="AN727" s="16">
        <v>0.30555555555555602</v>
      </c>
      <c r="AO727" s="16">
        <v>0.24</v>
      </c>
      <c r="AP727" s="16">
        <v>0.66666666666666696</v>
      </c>
      <c r="AQ727" s="16">
        <v>0.55555555555555602</v>
      </c>
      <c r="AR727" s="16">
        <v>0</v>
      </c>
      <c r="AS727" s="16">
        <v>0.33333333333333298</v>
      </c>
      <c r="AT727" s="16">
        <v>0.15</v>
      </c>
      <c r="AU727" s="16">
        <v>0</v>
      </c>
      <c r="AV727" s="16">
        <v>0.28571428571428598</v>
      </c>
      <c r="AW727" s="16">
        <v>0.25</v>
      </c>
    </row>
    <row r="728" spans="2:49" x14ac:dyDescent="0.35">
      <c r="B728" t="s">
        <v>548</v>
      </c>
      <c r="C728" s="16">
        <v>0.120253164556962</v>
      </c>
      <c r="D728" s="16">
        <v>0</v>
      </c>
      <c r="E728" s="16">
        <v>0.230769230769231</v>
      </c>
      <c r="F728" s="16">
        <v>5.8823529411764698E-2</v>
      </c>
      <c r="G728" s="16">
        <v>0.17647058823529399</v>
      </c>
      <c r="H728" s="16">
        <v>9.0909090909090898E-2</v>
      </c>
      <c r="I728" s="16">
        <v>0</v>
      </c>
      <c r="J728" s="16">
        <v>0.42857142857142899</v>
      </c>
      <c r="K728" s="16">
        <v>0.125</v>
      </c>
      <c r="L728" s="16">
        <v>0.05</v>
      </c>
      <c r="M728" s="16">
        <v>0</v>
      </c>
      <c r="N728" s="16">
        <v>0.5</v>
      </c>
      <c r="O728" s="16">
        <v>0</v>
      </c>
      <c r="P728" s="16"/>
      <c r="Q728" s="16">
        <v>0.11363636363636399</v>
      </c>
      <c r="R728" s="16"/>
      <c r="S728" s="16">
        <v>0.123376623376623</v>
      </c>
      <c r="T728" s="16"/>
      <c r="U728" s="16">
        <v>0.108108108108108</v>
      </c>
      <c r="V728" s="16"/>
      <c r="W728" s="16">
        <v>0.11764705882352899</v>
      </c>
      <c r="X728" s="16"/>
      <c r="Y728" s="16">
        <v>0.139240506329114</v>
      </c>
      <c r="Z728" s="16">
        <v>0.1</v>
      </c>
      <c r="AA728" s="16">
        <v>0.125</v>
      </c>
      <c r="AB728" s="16">
        <v>0</v>
      </c>
      <c r="AC728" s="16"/>
      <c r="AD728" s="16">
        <v>3.2258064516128997E-2</v>
      </c>
      <c r="AE728" s="16">
        <v>0.230769230769231</v>
      </c>
      <c r="AF728" s="16">
        <v>0.22222222222222199</v>
      </c>
      <c r="AG728" s="16">
        <v>0.17073170731707299</v>
      </c>
      <c r="AH728" s="16">
        <v>0.107142857142857</v>
      </c>
      <c r="AI728" s="16">
        <v>5.8823529411764698E-2</v>
      </c>
      <c r="AJ728" s="16">
        <v>0.105263157894737</v>
      </c>
      <c r="AK728" s="16"/>
      <c r="AL728" s="16">
        <v>0.133333333333333</v>
      </c>
      <c r="AM728" s="16">
        <v>0.13043478260869601</v>
      </c>
      <c r="AN728" s="16">
        <v>8.3333333333333301E-2</v>
      </c>
      <c r="AO728" s="16">
        <v>0.08</v>
      </c>
      <c r="AP728" s="16">
        <v>0.33333333333333298</v>
      </c>
      <c r="AQ728" s="16">
        <v>0.22222222222222199</v>
      </c>
      <c r="AR728" s="16">
        <v>0</v>
      </c>
      <c r="AS728" s="16">
        <v>0</v>
      </c>
      <c r="AT728" s="16">
        <v>0.15</v>
      </c>
      <c r="AU728" s="16">
        <v>0</v>
      </c>
      <c r="AV728" s="16">
        <v>0.28571428571428598</v>
      </c>
      <c r="AW728" s="16">
        <v>8.3333333333333301E-2</v>
      </c>
    </row>
    <row r="729" spans="2:49" x14ac:dyDescent="0.35">
      <c r="B729" t="s">
        <v>549</v>
      </c>
      <c r="C729" s="16">
        <v>1.8987341772151899E-2</v>
      </c>
      <c r="D729" s="16">
        <v>5.5555555555555601E-2</v>
      </c>
      <c r="E729" s="16">
        <v>0</v>
      </c>
      <c r="F729" s="16">
        <v>5.8823529411764698E-2</v>
      </c>
      <c r="G729" s="16">
        <v>5.8823529411764698E-2</v>
      </c>
      <c r="H729" s="16">
        <v>0</v>
      </c>
      <c r="I729" s="16">
        <v>0</v>
      </c>
      <c r="J729" s="16">
        <v>0</v>
      </c>
      <c r="K729" s="16">
        <v>0</v>
      </c>
      <c r="L729" s="16">
        <v>0</v>
      </c>
      <c r="M729" s="16">
        <v>0</v>
      </c>
      <c r="N729" s="16">
        <v>0</v>
      </c>
      <c r="O729" s="16">
        <v>0</v>
      </c>
      <c r="P729" s="16"/>
      <c r="Q729" s="16">
        <v>1.5151515151515201E-2</v>
      </c>
      <c r="R729" s="16"/>
      <c r="S729" s="16">
        <v>1.2987012987013E-2</v>
      </c>
      <c r="T729" s="16"/>
      <c r="U729" s="16">
        <v>1.8018018018018001E-2</v>
      </c>
      <c r="V729" s="16"/>
      <c r="W729" s="16">
        <v>0</v>
      </c>
      <c r="X729" s="16"/>
      <c r="Y729" s="16">
        <v>0</v>
      </c>
      <c r="Z729" s="16">
        <v>4.2857142857142899E-2</v>
      </c>
      <c r="AA729" s="16">
        <v>0</v>
      </c>
      <c r="AB729" s="16">
        <v>0</v>
      </c>
      <c r="AC729" s="16"/>
      <c r="AD729" s="16">
        <v>3.2258064516128997E-2</v>
      </c>
      <c r="AE729" s="16">
        <v>0</v>
      </c>
      <c r="AF729" s="16">
        <v>0</v>
      </c>
      <c r="AG729" s="16">
        <v>0</v>
      </c>
      <c r="AH729" s="16">
        <v>0</v>
      </c>
      <c r="AI729" s="16">
        <v>5.8823529411764698E-2</v>
      </c>
      <c r="AJ729" s="16">
        <v>5.2631578947368397E-2</v>
      </c>
      <c r="AK729" s="16"/>
      <c r="AL729" s="16">
        <v>0</v>
      </c>
      <c r="AM729" s="16">
        <v>4.3478260869565202E-2</v>
      </c>
      <c r="AN729" s="16">
        <v>2.7777777777777801E-2</v>
      </c>
      <c r="AO729" s="16">
        <v>0</v>
      </c>
      <c r="AP729" s="16">
        <v>0</v>
      </c>
      <c r="AQ729" s="16">
        <v>0</v>
      </c>
      <c r="AR729" s="16">
        <v>0</v>
      </c>
      <c r="AS729" s="16">
        <v>0</v>
      </c>
      <c r="AT729" s="16">
        <v>0</v>
      </c>
      <c r="AU729" s="16">
        <v>0</v>
      </c>
      <c r="AV729" s="16">
        <v>0</v>
      </c>
      <c r="AW729" s="16">
        <v>8.3333333333333301E-2</v>
      </c>
    </row>
    <row r="730" spans="2:49" x14ac:dyDescent="0.35">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row>
    <row r="731" spans="2:49" x14ac:dyDescent="0.35">
      <c r="B731" s="6" t="s">
        <v>552</v>
      </c>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row>
    <row r="732" spans="2:49" x14ac:dyDescent="0.35">
      <c r="B732" s="25" t="s">
        <v>553</v>
      </c>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row>
    <row r="733" spans="2:49" x14ac:dyDescent="0.35">
      <c r="B733" t="s">
        <v>543</v>
      </c>
      <c r="C733" s="16">
        <v>0.90023201856148505</v>
      </c>
      <c r="D733" s="16">
        <v>0.86486486486486502</v>
      </c>
      <c r="E733" s="16">
        <v>0.92063492063492103</v>
      </c>
      <c r="F733" s="16">
        <v>0.90410958904109595</v>
      </c>
      <c r="G733" s="16">
        <v>0.85714285714285698</v>
      </c>
      <c r="H733" s="16">
        <v>0.90625</v>
      </c>
      <c r="I733" s="16">
        <v>0.84848484848484895</v>
      </c>
      <c r="J733" s="16">
        <v>0.92105263157894701</v>
      </c>
      <c r="K733" s="16">
        <v>0.95833333333333304</v>
      </c>
      <c r="L733" s="16">
        <v>0.88571428571428601</v>
      </c>
      <c r="M733" s="16">
        <v>0.89743589743589702</v>
      </c>
      <c r="N733" s="16">
        <v>0.94117647058823495</v>
      </c>
      <c r="O733" s="16">
        <v>0.91666666666666696</v>
      </c>
      <c r="P733" s="16"/>
      <c r="Q733" s="16">
        <v>0.91506849315068495</v>
      </c>
      <c r="R733" s="16"/>
      <c r="S733" s="16">
        <v>0.90338164251207698</v>
      </c>
      <c r="T733" s="16"/>
      <c r="U733" s="16">
        <v>0.90797546012269903</v>
      </c>
      <c r="V733" s="16"/>
      <c r="W733" s="16">
        <v>0.94594594594594605</v>
      </c>
      <c r="X733" s="16"/>
      <c r="Y733" s="16">
        <v>0.89964157706093195</v>
      </c>
      <c r="Z733" s="16">
        <v>0.88888888888888895</v>
      </c>
      <c r="AA733" s="16">
        <v>0.94736842105263197</v>
      </c>
      <c r="AB733" s="16">
        <v>1</v>
      </c>
      <c r="AC733" s="16"/>
      <c r="AD733" s="16">
        <v>0.89333333333333298</v>
      </c>
      <c r="AE733" s="16">
        <v>0.96226415094339601</v>
      </c>
      <c r="AF733" s="16">
        <v>0.92452830188679203</v>
      </c>
      <c r="AG733" s="16">
        <v>0.87234042553191504</v>
      </c>
      <c r="AH733" s="16">
        <v>0.88135593220339004</v>
      </c>
      <c r="AI733" s="16">
        <v>0.86956521739130399</v>
      </c>
      <c r="AJ733" s="16">
        <v>0.92156862745098</v>
      </c>
      <c r="AK733" s="16"/>
      <c r="AL733" s="16">
        <v>0.82758620689655205</v>
      </c>
      <c r="AM733" s="16">
        <v>0.94117647058823495</v>
      </c>
      <c r="AN733" s="16">
        <v>0.90551181102362199</v>
      </c>
      <c r="AO733" s="16">
        <v>0.9</v>
      </c>
      <c r="AP733" s="16">
        <v>1</v>
      </c>
      <c r="AQ733" s="16">
        <v>0.96153846153846201</v>
      </c>
      <c r="AR733" s="16">
        <v>0</v>
      </c>
      <c r="AS733" s="16">
        <v>0.71428571428571397</v>
      </c>
      <c r="AT733" s="16">
        <v>0.94444444444444398</v>
      </c>
      <c r="AU733" s="16">
        <v>1</v>
      </c>
      <c r="AV733" s="16">
        <v>0.8125</v>
      </c>
      <c r="AW733" s="16">
        <v>0.81818181818181801</v>
      </c>
    </row>
    <row r="734" spans="2:49" x14ac:dyDescent="0.35">
      <c r="B734" t="s">
        <v>541</v>
      </c>
      <c r="C734" s="16">
        <v>0.647331786542923</v>
      </c>
      <c r="D734" s="16">
        <v>0.75675675675675702</v>
      </c>
      <c r="E734" s="16">
        <v>0.65079365079365104</v>
      </c>
      <c r="F734" s="16">
        <v>0.602739726027397</v>
      </c>
      <c r="G734" s="16">
        <v>0.78571428571428603</v>
      </c>
      <c r="H734" s="16">
        <v>0.78125</v>
      </c>
      <c r="I734" s="16">
        <v>0.78787878787878796</v>
      </c>
      <c r="J734" s="16">
        <v>0.65789473684210498</v>
      </c>
      <c r="K734" s="16">
        <v>0.5</v>
      </c>
      <c r="L734" s="16">
        <v>0.54285714285714304</v>
      </c>
      <c r="M734" s="16">
        <v>0.53846153846153799</v>
      </c>
      <c r="N734" s="16">
        <v>0.47058823529411797</v>
      </c>
      <c r="O734" s="16">
        <v>0.66666666666666696</v>
      </c>
      <c r="P734" s="16"/>
      <c r="Q734" s="16">
        <v>0.65753424657534199</v>
      </c>
      <c r="R734" s="16"/>
      <c r="S734" s="16">
        <v>0.64251207729468596</v>
      </c>
      <c r="T734" s="16"/>
      <c r="U734" s="16">
        <v>0.65337423312883403</v>
      </c>
      <c r="V734" s="16"/>
      <c r="W734" s="16">
        <v>0.66216216216216195</v>
      </c>
      <c r="X734" s="16"/>
      <c r="Y734" s="16">
        <v>0.637992831541219</v>
      </c>
      <c r="Z734" s="16">
        <v>0.682539682539683</v>
      </c>
      <c r="AA734" s="16">
        <v>0.63157894736842102</v>
      </c>
      <c r="AB734" s="16">
        <v>0.42857142857142899</v>
      </c>
      <c r="AC734" s="16"/>
      <c r="AD734" s="16">
        <v>0.64</v>
      </c>
      <c r="AE734" s="16">
        <v>0.64150943396226401</v>
      </c>
      <c r="AF734" s="16">
        <v>0.71698113207547198</v>
      </c>
      <c r="AG734" s="16">
        <v>0.61702127659574502</v>
      </c>
      <c r="AH734" s="16">
        <v>0.61016949152542399</v>
      </c>
      <c r="AI734" s="16">
        <v>0.63043478260869601</v>
      </c>
      <c r="AJ734" s="16">
        <v>0.70588235294117696</v>
      </c>
      <c r="AK734" s="16"/>
      <c r="AL734" s="16">
        <v>0.62068965517241403</v>
      </c>
      <c r="AM734" s="16">
        <v>0.69117647058823495</v>
      </c>
      <c r="AN734" s="16">
        <v>0.63779527559055105</v>
      </c>
      <c r="AO734" s="16">
        <v>0.6875</v>
      </c>
      <c r="AP734" s="16">
        <v>0.625</v>
      </c>
      <c r="AQ734" s="16">
        <v>0.73076923076923095</v>
      </c>
      <c r="AR734" s="16">
        <v>0</v>
      </c>
      <c r="AS734" s="16">
        <v>0.57142857142857095</v>
      </c>
      <c r="AT734" s="16">
        <v>0.66666666666666696</v>
      </c>
      <c r="AU734" s="16">
        <v>0.5</v>
      </c>
      <c r="AV734" s="16">
        <v>0.4375</v>
      </c>
      <c r="AW734" s="16">
        <v>0.68181818181818199</v>
      </c>
    </row>
    <row r="735" spans="2:49" x14ac:dyDescent="0.35">
      <c r="B735" t="s">
        <v>546</v>
      </c>
      <c r="C735" s="16">
        <v>0.46403712296983801</v>
      </c>
      <c r="D735" s="16">
        <v>0.40540540540540498</v>
      </c>
      <c r="E735" s="16">
        <v>0.476190476190476</v>
      </c>
      <c r="F735" s="16">
        <v>0.50684931506849296</v>
      </c>
      <c r="G735" s="16">
        <v>0.39285714285714302</v>
      </c>
      <c r="H735" s="16">
        <v>0.34375</v>
      </c>
      <c r="I735" s="16">
        <v>0.45454545454545497</v>
      </c>
      <c r="J735" s="16">
        <v>0.44736842105263203</v>
      </c>
      <c r="K735" s="16">
        <v>0.33333333333333298</v>
      </c>
      <c r="L735" s="16">
        <v>0.4</v>
      </c>
      <c r="M735" s="16">
        <v>0.58974358974358998</v>
      </c>
      <c r="N735" s="16">
        <v>0.70588235294117696</v>
      </c>
      <c r="O735" s="16">
        <v>0.58333333333333304</v>
      </c>
      <c r="P735" s="16"/>
      <c r="Q735" s="16">
        <v>0.45205479452054798</v>
      </c>
      <c r="R735" s="16"/>
      <c r="S735" s="16">
        <v>0.45410628019323701</v>
      </c>
      <c r="T735" s="16"/>
      <c r="U735" s="16">
        <v>0.46012269938650302</v>
      </c>
      <c r="V735" s="16"/>
      <c r="W735" s="16">
        <v>0.5</v>
      </c>
      <c r="X735" s="16"/>
      <c r="Y735" s="16">
        <v>0.43727598566308201</v>
      </c>
      <c r="Z735" s="16">
        <v>0.53968253968253999</v>
      </c>
      <c r="AA735" s="16">
        <v>0.21052631578947401</v>
      </c>
      <c r="AB735" s="16">
        <v>0.85714285714285698</v>
      </c>
      <c r="AC735" s="16"/>
      <c r="AD735" s="16">
        <v>0.48</v>
      </c>
      <c r="AE735" s="16">
        <v>0.45283018867924502</v>
      </c>
      <c r="AF735" s="16">
        <v>0.50943396226415105</v>
      </c>
      <c r="AG735" s="16">
        <v>0.39361702127659598</v>
      </c>
      <c r="AH735" s="16">
        <v>0.40677966101694901</v>
      </c>
      <c r="AI735" s="16">
        <v>0.52173913043478304</v>
      </c>
      <c r="AJ735" s="16">
        <v>0.54901960784313697</v>
      </c>
      <c r="AK735" s="16"/>
      <c r="AL735" s="16">
        <v>0.41379310344827602</v>
      </c>
      <c r="AM735" s="16">
        <v>0.69117647058823495</v>
      </c>
      <c r="AN735" s="16">
        <v>0.42519685039370098</v>
      </c>
      <c r="AO735" s="16">
        <v>0.51249999999999996</v>
      </c>
      <c r="AP735" s="16">
        <v>0.375</v>
      </c>
      <c r="AQ735" s="16">
        <v>0.38461538461538503</v>
      </c>
      <c r="AR735" s="16">
        <v>0</v>
      </c>
      <c r="AS735" s="16">
        <v>0.14285714285714299</v>
      </c>
      <c r="AT735" s="16">
        <v>0.36111111111111099</v>
      </c>
      <c r="AU735" s="16">
        <v>0.5</v>
      </c>
      <c r="AV735" s="16">
        <v>0.375</v>
      </c>
      <c r="AW735" s="16">
        <v>0.40909090909090901</v>
      </c>
    </row>
    <row r="736" spans="2:49" x14ac:dyDescent="0.35">
      <c r="B736" t="s">
        <v>548</v>
      </c>
      <c r="C736" s="16">
        <v>0.33178654292343401</v>
      </c>
      <c r="D736" s="16">
        <v>0.35135135135135098</v>
      </c>
      <c r="E736" s="16">
        <v>0.365079365079365</v>
      </c>
      <c r="F736" s="16">
        <v>0.34246575342465801</v>
      </c>
      <c r="G736" s="16">
        <v>0.35714285714285698</v>
      </c>
      <c r="H736" s="16">
        <v>0.3125</v>
      </c>
      <c r="I736" s="16">
        <v>0.27272727272727298</v>
      </c>
      <c r="J736" s="16">
        <v>0.394736842105263</v>
      </c>
      <c r="K736" s="16">
        <v>0.41666666666666702</v>
      </c>
      <c r="L736" s="16">
        <v>0.314285714285714</v>
      </c>
      <c r="M736" s="16">
        <v>0.30769230769230799</v>
      </c>
      <c r="N736" s="16">
        <v>0.11764705882352899</v>
      </c>
      <c r="O736" s="16">
        <v>0.25</v>
      </c>
      <c r="P736" s="16"/>
      <c r="Q736" s="16">
        <v>0.32876712328767099</v>
      </c>
      <c r="R736" s="16"/>
      <c r="S736" s="16">
        <v>0.33816425120772903</v>
      </c>
      <c r="T736" s="16"/>
      <c r="U736" s="16">
        <v>0.31901840490797501</v>
      </c>
      <c r="V736" s="16"/>
      <c r="W736" s="16">
        <v>0.28378378378378399</v>
      </c>
      <c r="X736" s="16"/>
      <c r="Y736" s="16">
        <v>0.329749103942652</v>
      </c>
      <c r="Z736" s="16">
        <v>0.32539682539682502</v>
      </c>
      <c r="AA736" s="16">
        <v>0.26315789473684198</v>
      </c>
      <c r="AB736" s="16">
        <v>0.71428571428571397</v>
      </c>
      <c r="AC736" s="16"/>
      <c r="AD736" s="16">
        <v>0.42666666666666703</v>
      </c>
      <c r="AE736" s="16">
        <v>0.22641509433962301</v>
      </c>
      <c r="AF736" s="16">
        <v>0.28301886792452802</v>
      </c>
      <c r="AG736" s="16">
        <v>0.39361702127659598</v>
      </c>
      <c r="AH736" s="16">
        <v>0.322033898305085</v>
      </c>
      <c r="AI736" s="16">
        <v>0.32608695652173902</v>
      </c>
      <c r="AJ736" s="16">
        <v>0.25490196078431399</v>
      </c>
      <c r="AK736" s="16"/>
      <c r="AL736" s="16">
        <v>0.27586206896551702</v>
      </c>
      <c r="AM736" s="16">
        <v>0.32352941176470601</v>
      </c>
      <c r="AN736" s="16">
        <v>0.35433070866141703</v>
      </c>
      <c r="AO736" s="16">
        <v>0.26250000000000001</v>
      </c>
      <c r="AP736" s="16">
        <v>0.625</v>
      </c>
      <c r="AQ736" s="16">
        <v>0.38461538461538503</v>
      </c>
      <c r="AR736" s="16">
        <v>0</v>
      </c>
      <c r="AS736" s="16">
        <v>0</v>
      </c>
      <c r="AT736" s="16">
        <v>0.47222222222222199</v>
      </c>
      <c r="AU736" s="16">
        <v>0.25</v>
      </c>
      <c r="AV736" s="16">
        <v>0.5</v>
      </c>
      <c r="AW736" s="16">
        <v>0.18181818181818199</v>
      </c>
    </row>
    <row r="737" spans="2:49" x14ac:dyDescent="0.35">
      <c r="B737" t="s">
        <v>544</v>
      </c>
      <c r="C737" s="16">
        <v>0.27842227378190298</v>
      </c>
      <c r="D737" s="16">
        <v>0.24324324324324301</v>
      </c>
      <c r="E737" s="16">
        <v>0.25396825396825401</v>
      </c>
      <c r="F737" s="16">
        <v>0.28767123287671198</v>
      </c>
      <c r="G737" s="16">
        <v>0.214285714285714</v>
      </c>
      <c r="H737" s="16">
        <v>0.15625</v>
      </c>
      <c r="I737" s="16">
        <v>0.33333333333333298</v>
      </c>
      <c r="J737" s="16">
        <v>0.23684210526315799</v>
      </c>
      <c r="K737" s="16">
        <v>0.33333333333333298</v>
      </c>
      <c r="L737" s="16">
        <v>0.28571428571428598</v>
      </c>
      <c r="M737" s="16">
        <v>0.35897435897435898</v>
      </c>
      <c r="N737" s="16">
        <v>0.23529411764705899</v>
      </c>
      <c r="O737" s="16">
        <v>0.58333333333333304</v>
      </c>
      <c r="P737" s="16"/>
      <c r="Q737" s="16">
        <v>0.26849315068493201</v>
      </c>
      <c r="R737" s="16"/>
      <c r="S737" s="16">
        <v>0.27294685990338202</v>
      </c>
      <c r="T737" s="16"/>
      <c r="U737" s="16">
        <v>0.26993865030674802</v>
      </c>
      <c r="V737" s="16"/>
      <c r="W737" s="16">
        <v>0.29729729729729698</v>
      </c>
      <c r="X737" s="16"/>
      <c r="Y737" s="16">
        <v>0.247311827956989</v>
      </c>
      <c r="Z737" s="16">
        <v>0.33333333333333298</v>
      </c>
      <c r="AA737" s="16">
        <v>0.36842105263157898</v>
      </c>
      <c r="AB737" s="16">
        <v>0.28571428571428598</v>
      </c>
      <c r="AC737" s="16"/>
      <c r="AD737" s="16">
        <v>0.22666666666666699</v>
      </c>
      <c r="AE737" s="16">
        <v>0.169811320754717</v>
      </c>
      <c r="AF737" s="16">
        <v>0.22641509433962301</v>
      </c>
      <c r="AG737" s="16">
        <v>0.30851063829787201</v>
      </c>
      <c r="AH737" s="16">
        <v>0.38983050847457601</v>
      </c>
      <c r="AI737" s="16">
        <v>0.282608695652174</v>
      </c>
      <c r="AJ737" s="16">
        <v>0.33333333333333298</v>
      </c>
      <c r="AK737" s="16"/>
      <c r="AL737" s="16">
        <v>0.27586206896551702</v>
      </c>
      <c r="AM737" s="16">
        <v>0.308823529411765</v>
      </c>
      <c r="AN737" s="16">
        <v>0.267716535433071</v>
      </c>
      <c r="AO737" s="16">
        <v>0.3125</v>
      </c>
      <c r="AP737" s="16">
        <v>0.375</v>
      </c>
      <c r="AQ737" s="16">
        <v>0.15384615384615399</v>
      </c>
      <c r="AR737" s="16">
        <v>0</v>
      </c>
      <c r="AS737" s="16">
        <v>0.14285714285714299</v>
      </c>
      <c r="AT737" s="16">
        <v>0.27777777777777801</v>
      </c>
      <c r="AU737" s="16">
        <v>0.125</v>
      </c>
      <c r="AV737" s="16">
        <v>0.1875</v>
      </c>
      <c r="AW737" s="16">
        <v>0.40909090909090901</v>
      </c>
    </row>
    <row r="738" spans="2:49" x14ac:dyDescent="0.35">
      <c r="B738" t="s">
        <v>545</v>
      </c>
      <c r="C738" s="16">
        <v>0.19257540603248299</v>
      </c>
      <c r="D738" s="16">
        <v>0.24324324324324301</v>
      </c>
      <c r="E738" s="16">
        <v>0.238095238095238</v>
      </c>
      <c r="F738" s="16">
        <v>0.219178082191781</v>
      </c>
      <c r="G738" s="16">
        <v>0.25</v>
      </c>
      <c r="H738" s="16">
        <v>0.21875</v>
      </c>
      <c r="I738" s="16">
        <v>0.18181818181818199</v>
      </c>
      <c r="J738" s="16">
        <v>0.157894736842105</v>
      </c>
      <c r="K738" s="16">
        <v>0.16666666666666699</v>
      </c>
      <c r="L738" s="16">
        <v>0.2</v>
      </c>
      <c r="M738" s="16">
        <v>7.69230769230769E-2</v>
      </c>
      <c r="N738" s="16">
        <v>0.11764705882352899</v>
      </c>
      <c r="O738" s="16">
        <v>8.3333333333333301E-2</v>
      </c>
      <c r="P738" s="16"/>
      <c r="Q738" s="16">
        <v>0.18630136986301399</v>
      </c>
      <c r="R738" s="16"/>
      <c r="S738" s="16">
        <v>0.190821256038647</v>
      </c>
      <c r="T738" s="16"/>
      <c r="U738" s="16">
        <v>0.19325153374233101</v>
      </c>
      <c r="V738" s="16"/>
      <c r="W738" s="16">
        <v>0.18918918918918901</v>
      </c>
      <c r="X738" s="16"/>
      <c r="Y738" s="16">
        <v>0.19354838709677399</v>
      </c>
      <c r="Z738" s="16">
        <v>0.19047619047618999</v>
      </c>
      <c r="AA738" s="16">
        <v>0.157894736842105</v>
      </c>
      <c r="AB738" s="16">
        <v>0.28571428571428598</v>
      </c>
      <c r="AC738" s="16"/>
      <c r="AD738" s="16">
        <v>0.22666666666666699</v>
      </c>
      <c r="AE738" s="16">
        <v>0.13207547169811301</v>
      </c>
      <c r="AF738" s="16">
        <v>0.15094339622641501</v>
      </c>
      <c r="AG738" s="16">
        <v>0.24468085106383</v>
      </c>
      <c r="AH738" s="16">
        <v>0.152542372881356</v>
      </c>
      <c r="AI738" s="16">
        <v>0.26086956521739102</v>
      </c>
      <c r="AJ738" s="16">
        <v>0.13725490196078399</v>
      </c>
      <c r="AK738" s="16"/>
      <c r="AL738" s="16">
        <v>0.13793103448275901</v>
      </c>
      <c r="AM738" s="16">
        <v>0.25</v>
      </c>
      <c r="AN738" s="16">
        <v>0.18897637795275599</v>
      </c>
      <c r="AO738" s="16">
        <v>0.17499999999999999</v>
      </c>
      <c r="AP738" s="16">
        <v>0</v>
      </c>
      <c r="AQ738" s="16">
        <v>0.19230769230769201</v>
      </c>
      <c r="AR738" s="16">
        <v>0</v>
      </c>
      <c r="AS738" s="16">
        <v>0.14285714285714299</v>
      </c>
      <c r="AT738" s="16">
        <v>0.11111111111111099</v>
      </c>
      <c r="AU738" s="16">
        <v>0.25</v>
      </c>
      <c r="AV738" s="16">
        <v>0.25</v>
      </c>
      <c r="AW738" s="16">
        <v>0.27272727272727298</v>
      </c>
    </row>
    <row r="739" spans="2:49" x14ac:dyDescent="0.35">
      <c r="B739" t="s">
        <v>547</v>
      </c>
      <c r="C739" s="16">
        <v>0.185614849187935</v>
      </c>
      <c r="D739" s="16">
        <v>0.162162162162162</v>
      </c>
      <c r="E739" s="16">
        <v>0.22222222222222199</v>
      </c>
      <c r="F739" s="16">
        <v>0.19178082191780799</v>
      </c>
      <c r="G739" s="16">
        <v>0.25</v>
      </c>
      <c r="H739" s="16">
        <v>0.125</v>
      </c>
      <c r="I739" s="16">
        <v>0.18181818181818199</v>
      </c>
      <c r="J739" s="16">
        <v>0.157894736842105</v>
      </c>
      <c r="K739" s="16">
        <v>0.125</v>
      </c>
      <c r="L739" s="16">
        <v>8.5714285714285701E-2</v>
      </c>
      <c r="M739" s="16">
        <v>0.28205128205128199</v>
      </c>
      <c r="N739" s="16">
        <v>0.17647058823529399</v>
      </c>
      <c r="O739" s="16">
        <v>0.25</v>
      </c>
      <c r="P739" s="16"/>
      <c r="Q739" s="16">
        <v>0.17534246575342499</v>
      </c>
      <c r="R739" s="16"/>
      <c r="S739" s="16">
        <v>0.17874396135265699</v>
      </c>
      <c r="T739" s="16"/>
      <c r="U739" s="16">
        <v>0.17484662576687099</v>
      </c>
      <c r="V739" s="16"/>
      <c r="W739" s="16">
        <v>0.20270270270270299</v>
      </c>
      <c r="X739" s="16"/>
      <c r="Y739" s="16">
        <v>0.16845878136200701</v>
      </c>
      <c r="Z739" s="16">
        <v>0.19841269841269801</v>
      </c>
      <c r="AA739" s="16">
        <v>0.26315789473684198</v>
      </c>
      <c r="AB739" s="16">
        <v>0.42857142857142899</v>
      </c>
      <c r="AC739" s="16"/>
      <c r="AD739" s="16">
        <v>0.17333333333333301</v>
      </c>
      <c r="AE739" s="16">
        <v>0.113207547169811</v>
      </c>
      <c r="AF739" s="16">
        <v>0.169811320754717</v>
      </c>
      <c r="AG739" s="16">
        <v>0.170212765957447</v>
      </c>
      <c r="AH739" s="16">
        <v>0.27118644067796599</v>
      </c>
      <c r="AI739" s="16">
        <v>0.217391304347826</v>
      </c>
      <c r="AJ739" s="16">
        <v>0.19607843137254899</v>
      </c>
      <c r="AK739" s="16"/>
      <c r="AL739" s="16">
        <v>0.13793103448275901</v>
      </c>
      <c r="AM739" s="16">
        <v>0.23529411764705899</v>
      </c>
      <c r="AN739" s="16">
        <v>0.18897637795275599</v>
      </c>
      <c r="AO739" s="16">
        <v>0.13750000000000001</v>
      </c>
      <c r="AP739" s="16">
        <v>0.25</v>
      </c>
      <c r="AQ739" s="16">
        <v>0.230769230769231</v>
      </c>
      <c r="AR739" s="16">
        <v>0</v>
      </c>
      <c r="AS739" s="16">
        <v>0.28571428571428598</v>
      </c>
      <c r="AT739" s="16">
        <v>0.13888888888888901</v>
      </c>
      <c r="AU739" s="16">
        <v>0.125</v>
      </c>
      <c r="AV739" s="16">
        <v>0.1875</v>
      </c>
      <c r="AW739" s="16">
        <v>0.27272727272727298</v>
      </c>
    </row>
    <row r="740" spans="2:49" x14ac:dyDescent="0.35">
      <c r="B740" t="s">
        <v>542</v>
      </c>
      <c r="C740" s="16">
        <v>0.10904872389791199</v>
      </c>
      <c r="D740" s="16">
        <v>0.108108108108108</v>
      </c>
      <c r="E740" s="16">
        <v>0.17460317460317501</v>
      </c>
      <c r="F740" s="16">
        <v>9.5890410958904104E-2</v>
      </c>
      <c r="G740" s="16">
        <v>7.1428571428571397E-2</v>
      </c>
      <c r="H740" s="16">
        <v>6.25E-2</v>
      </c>
      <c r="I740" s="16">
        <v>3.03030303030303E-2</v>
      </c>
      <c r="J740" s="16">
        <v>0.105263157894737</v>
      </c>
      <c r="K740" s="16">
        <v>0.125</v>
      </c>
      <c r="L740" s="16">
        <v>0.114285714285714</v>
      </c>
      <c r="M740" s="16">
        <v>0.128205128205128</v>
      </c>
      <c r="N740" s="16">
        <v>0.11764705882352899</v>
      </c>
      <c r="O740" s="16">
        <v>0.16666666666666699</v>
      </c>
      <c r="P740" s="16"/>
      <c r="Q740" s="16">
        <v>9.0410958904109606E-2</v>
      </c>
      <c r="R740" s="16"/>
      <c r="S740" s="16">
        <v>0.101449275362319</v>
      </c>
      <c r="T740" s="16"/>
      <c r="U740" s="16">
        <v>8.8957055214723899E-2</v>
      </c>
      <c r="V740" s="16"/>
      <c r="W740" s="16">
        <v>8.1081081081081099E-2</v>
      </c>
      <c r="X740" s="16"/>
      <c r="Y740" s="16">
        <v>0.10035842293906801</v>
      </c>
      <c r="Z740" s="16">
        <v>0.126984126984127</v>
      </c>
      <c r="AA740" s="16">
        <v>0.105263157894737</v>
      </c>
      <c r="AB740" s="16">
        <v>0.14285714285714299</v>
      </c>
      <c r="AC740" s="16"/>
      <c r="AD740" s="16">
        <v>0.10666666666666701</v>
      </c>
      <c r="AE740" s="16">
        <v>7.5471698113207503E-2</v>
      </c>
      <c r="AF740" s="16">
        <v>1.88679245283019E-2</v>
      </c>
      <c r="AG740" s="16">
        <v>0.13829787234042601</v>
      </c>
      <c r="AH740" s="16">
        <v>0.13559322033898299</v>
      </c>
      <c r="AI740" s="16">
        <v>0.15217391304347799</v>
      </c>
      <c r="AJ740" s="16">
        <v>0.11764705882352899</v>
      </c>
      <c r="AK740" s="16"/>
      <c r="AL740" s="16">
        <v>3.4482758620689703E-2</v>
      </c>
      <c r="AM740" s="16">
        <v>0.17647058823529399</v>
      </c>
      <c r="AN740" s="16">
        <v>0.102362204724409</v>
      </c>
      <c r="AO740" s="16">
        <v>0.1</v>
      </c>
      <c r="AP740" s="16">
        <v>0.125</v>
      </c>
      <c r="AQ740" s="16">
        <v>0</v>
      </c>
      <c r="AR740" s="16">
        <v>0</v>
      </c>
      <c r="AS740" s="16">
        <v>0</v>
      </c>
      <c r="AT740" s="16">
        <v>0.11111111111111099</v>
      </c>
      <c r="AU740" s="16">
        <v>0.125</v>
      </c>
      <c r="AV740" s="16">
        <v>0.25</v>
      </c>
      <c r="AW740" s="16">
        <v>0.13636363636363599</v>
      </c>
    </row>
    <row r="741" spans="2:49" x14ac:dyDescent="0.35">
      <c r="B741" t="s">
        <v>549</v>
      </c>
      <c r="C741" s="16">
        <v>6.9605568445475594E-2</v>
      </c>
      <c r="D741" s="16">
        <v>5.4054054054054099E-2</v>
      </c>
      <c r="E741" s="16">
        <v>9.5238095238095205E-2</v>
      </c>
      <c r="F741" s="16">
        <v>9.5890410958904104E-2</v>
      </c>
      <c r="G741" s="16">
        <v>3.5714285714285698E-2</v>
      </c>
      <c r="H741" s="16">
        <v>0</v>
      </c>
      <c r="I741" s="16">
        <v>6.0606060606060601E-2</v>
      </c>
      <c r="J741" s="16">
        <v>2.6315789473684199E-2</v>
      </c>
      <c r="K741" s="16">
        <v>0.16666666666666699</v>
      </c>
      <c r="L741" s="16">
        <v>0.114285714285714</v>
      </c>
      <c r="M741" s="16">
        <v>7.69230769230769E-2</v>
      </c>
      <c r="N741" s="16">
        <v>0</v>
      </c>
      <c r="O741" s="16">
        <v>0</v>
      </c>
      <c r="P741" s="16"/>
      <c r="Q741" s="16">
        <v>6.02739726027397E-2</v>
      </c>
      <c r="R741" s="16"/>
      <c r="S741" s="16">
        <v>6.7632850241545903E-2</v>
      </c>
      <c r="T741" s="16"/>
      <c r="U741" s="16">
        <v>5.2147239263803699E-2</v>
      </c>
      <c r="V741" s="16"/>
      <c r="W741" s="16">
        <v>8.1081081081081099E-2</v>
      </c>
      <c r="X741" s="16"/>
      <c r="Y741" s="16">
        <v>5.3763440860215103E-2</v>
      </c>
      <c r="Z741" s="16">
        <v>0.103174603174603</v>
      </c>
      <c r="AA741" s="16">
        <v>0.105263157894737</v>
      </c>
      <c r="AB741" s="16">
        <v>0</v>
      </c>
      <c r="AC741" s="16"/>
      <c r="AD741" s="16">
        <v>5.3333333333333302E-2</v>
      </c>
      <c r="AE741" s="16">
        <v>3.77358490566038E-2</v>
      </c>
      <c r="AF741" s="16">
        <v>3.77358490566038E-2</v>
      </c>
      <c r="AG741" s="16">
        <v>4.2553191489361701E-2</v>
      </c>
      <c r="AH741" s="16">
        <v>8.4745762711864403E-2</v>
      </c>
      <c r="AI741" s="16">
        <v>0.173913043478261</v>
      </c>
      <c r="AJ741" s="16">
        <v>9.8039215686274495E-2</v>
      </c>
      <c r="AK741" s="16"/>
      <c r="AL741" s="16">
        <v>6.8965517241379296E-2</v>
      </c>
      <c r="AM741" s="16">
        <v>5.8823529411764698E-2</v>
      </c>
      <c r="AN741" s="16">
        <v>7.0866141732283505E-2</v>
      </c>
      <c r="AO741" s="16">
        <v>3.7499999999999999E-2</v>
      </c>
      <c r="AP741" s="16">
        <v>0</v>
      </c>
      <c r="AQ741" s="16">
        <v>3.8461538461538498E-2</v>
      </c>
      <c r="AR741" s="16">
        <v>0</v>
      </c>
      <c r="AS741" s="16">
        <v>0.14285714285714299</v>
      </c>
      <c r="AT741" s="16">
        <v>0.13888888888888901</v>
      </c>
      <c r="AU741" s="16">
        <v>0</v>
      </c>
      <c r="AV741" s="16">
        <v>6.25E-2</v>
      </c>
      <c r="AW741" s="16">
        <v>0.13636363636363599</v>
      </c>
    </row>
    <row r="742" spans="2:49" x14ac:dyDescent="0.35">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row>
    <row r="743" spans="2:49" x14ac:dyDescent="0.35">
      <c r="B743" s="6" t="s">
        <v>554</v>
      </c>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row>
    <row r="744" spans="2:49" x14ac:dyDescent="0.35">
      <c r="B744" s="25" t="s">
        <v>555</v>
      </c>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row>
    <row r="745" spans="2:49" x14ac:dyDescent="0.35">
      <c r="B745" t="s">
        <v>543</v>
      </c>
      <c r="C745" s="16">
        <v>0.61434977578475303</v>
      </c>
      <c r="D745" s="16">
        <v>0.407407407407407</v>
      </c>
      <c r="E745" s="16">
        <v>0.57777777777777795</v>
      </c>
      <c r="F745" s="16">
        <v>0.82758620689655205</v>
      </c>
      <c r="G745" s="16">
        <v>0.53333333333333299</v>
      </c>
      <c r="H745" s="16">
        <v>0.77777777777777801</v>
      </c>
      <c r="I745" s="16">
        <v>0.57894736842105299</v>
      </c>
      <c r="J745" s="16">
        <v>0.625</v>
      </c>
      <c r="K745" s="16">
        <v>0.71428571428571397</v>
      </c>
      <c r="L745" s="16">
        <v>0.56000000000000005</v>
      </c>
      <c r="M745" s="16">
        <v>0.65</v>
      </c>
      <c r="N745" s="16">
        <v>0.77777777777777801</v>
      </c>
      <c r="O745" s="16">
        <v>0.5</v>
      </c>
      <c r="P745" s="16"/>
      <c r="Q745" s="16">
        <v>0.62105263157894697</v>
      </c>
      <c r="R745" s="16"/>
      <c r="S745" s="16">
        <v>0.61009174311926595</v>
      </c>
      <c r="T745" s="16"/>
      <c r="U745" s="16">
        <v>0.63030303030303003</v>
      </c>
      <c r="V745" s="16"/>
      <c r="W745" s="16">
        <v>0.65625</v>
      </c>
      <c r="X745" s="16"/>
      <c r="Y745" s="16">
        <v>0.65753424657534199</v>
      </c>
      <c r="Z745" s="16">
        <v>0.55223880597014896</v>
      </c>
      <c r="AA745" s="16">
        <v>0.44444444444444398</v>
      </c>
      <c r="AB745" s="16">
        <v>0</v>
      </c>
      <c r="AC745" s="16"/>
      <c r="AD745" s="16">
        <v>0.7</v>
      </c>
      <c r="AE745" s="16">
        <v>0.70833333333333304</v>
      </c>
      <c r="AF745" s="16">
        <v>0.61111111111111105</v>
      </c>
      <c r="AG745" s="16">
        <v>0.57777777777777795</v>
      </c>
      <c r="AH745" s="16">
        <v>0.51428571428571401</v>
      </c>
      <c r="AI745" s="16">
        <v>0.61904761904761896</v>
      </c>
      <c r="AJ745" s="16">
        <v>0.59090909090909105</v>
      </c>
      <c r="AK745" s="16"/>
      <c r="AL745" s="16">
        <v>0.61538461538461497</v>
      </c>
      <c r="AM745" s="16">
        <v>0.63888888888888895</v>
      </c>
      <c r="AN745" s="16">
        <v>0.61403508771929804</v>
      </c>
      <c r="AO745" s="16">
        <v>0.61764705882352899</v>
      </c>
      <c r="AP745" s="16">
        <v>0.5</v>
      </c>
      <c r="AQ745" s="16">
        <v>0.66666666666666696</v>
      </c>
      <c r="AR745" s="16">
        <v>1</v>
      </c>
      <c r="AS745" s="16">
        <v>0.6</v>
      </c>
      <c r="AT745" s="16">
        <v>0.55555555555555602</v>
      </c>
      <c r="AU745" s="16">
        <v>0.4</v>
      </c>
      <c r="AV745" s="16">
        <v>0.5</v>
      </c>
      <c r="AW745" s="16">
        <v>0.88888888888888895</v>
      </c>
    </row>
    <row r="746" spans="2:49" x14ac:dyDescent="0.35">
      <c r="B746" t="s">
        <v>541</v>
      </c>
      <c r="C746" s="16">
        <v>0.40358744394618801</v>
      </c>
      <c r="D746" s="16">
        <v>0.407407407407407</v>
      </c>
      <c r="E746" s="16">
        <v>0.44444444444444398</v>
      </c>
      <c r="F746" s="16">
        <v>0.27586206896551702</v>
      </c>
      <c r="G746" s="16">
        <v>0.33333333333333298</v>
      </c>
      <c r="H746" s="16">
        <v>0.33333333333333298</v>
      </c>
      <c r="I746" s="16">
        <v>0.47368421052631599</v>
      </c>
      <c r="J746" s="16">
        <v>0.4375</v>
      </c>
      <c r="K746" s="16">
        <v>0.28571428571428598</v>
      </c>
      <c r="L746" s="16">
        <v>0.48</v>
      </c>
      <c r="M746" s="16">
        <v>0.4</v>
      </c>
      <c r="N746" s="16">
        <v>0.33333333333333298</v>
      </c>
      <c r="O746" s="16">
        <v>1</v>
      </c>
      <c r="P746" s="16"/>
      <c r="Q746" s="16">
        <v>0.4</v>
      </c>
      <c r="R746" s="16"/>
      <c r="S746" s="16">
        <v>0.408256880733945</v>
      </c>
      <c r="T746" s="16"/>
      <c r="U746" s="16">
        <v>0.38787878787878799</v>
      </c>
      <c r="V746" s="16"/>
      <c r="W746" s="16">
        <v>0.40625</v>
      </c>
      <c r="X746" s="16"/>
      <c r="Y746" s="16">
        <v>0.42465753424657499</v>
      </c>
      <c r="Z746" s="16">
        <v>0.38805970149253699</v>
      </c>
      <c r="AA746" s="16">
        <v>0.22222222222222199</v>
      </c>
      <c r="AB746" s="16">
        <v>0</v>
      </c>
      <c r="AC746" s="16"/>
      <c r="AD746" s="16">
        <v>0.52500000000000002</v>
      </c>
      <c r="AE746" s="16">
        <v>0.5</v>
      </c>
      <c r="AF746" s="16">
        <v>0.30555555555555602</v>
      </c>
      <c r="AG746" s="16">
        <v>0.33333333333333298</v>
      </c>
      <c r="AH746" s="16">
        <v>0.45714285714285702</v>
      </c>
      <c r="AI746" s="16">
        <v>0.42857142857142899</v>
      </c>
      <c r="AJ746" s="16">
        <v>0.27272727272727298</v>
      </c>
      <c r="AK746" s="16"/>
      <c r="AL746" s="16">
        <v>0.38461538461538503</v>
      </c>
      <c r="AM746" s="16">
        <v>0.38888888888888901</v>
      </c>
      <c r="AN746" s="16">
        <v>0.38596491228070201</v>
      </c>
      <c r="AO746" s="16">
        <v>0.441176470588235</v>
      </c>
      <c r="AP746" s="16">
        <v>0.375</v>
      </c>
      <c r="AQ746" s="16">
        <v>0.4</v>
      </c>
      <c r="AR746" s="16">
        <v>0</v>
      </c>
      <c r="AS746" s="16">
        <v>0.4</v>
      </c>
      <c r="AT746" s="16">
        <v>0.37037037037037002</v>
      </c>
      <c r="AU746" s="16">
        <v>0.2</v>
      </c>
      <c r="AV746" s="16">
        <v>0.7</v>
      </c>
      <c r="AW746" s="16">
        <v>0.44444444444444398</v>
      </c>
    </row>
    <row r="747" spans="2:49" x14ac:dyDescent="0.35">
      <c r="B747" t="s">
        <v>546</v>
      </c>
      <c r="C747" s="16">
        <v>0.32735426008968599</v>
      </c>
      <c r="D747" s="16">
        <v>0.25925925925925902</v>
      </c>
      <c r="E747" s="16">
        <v>0.31111111111111101</v>
      </c>
      <c r="F747" s="16">
        <v>0.41379310344827602</v>
      </c>
      <c r="G747" s="16">
        <v>0.2</v>
      </c>
      <c r="H747" s="16">
        <v>0.33333333333333298</v>
      </c>
      <c r="I747" s="16">
        <v>0.31578947368421101</v>
      </c>
      <c r="J747" s="16">
        <v>0.375</v>
      </c>
      <c r="K747" s="16">
        <v>0.42857142857142899</v>
      </c>
      <c r="L747" s="16">
        <v>0.28000000000000003</v>
      </c>
      <c r="M747" s="16">
        <v>0.3</v>
      </c>
      <c r="N747" s="16">
        <v>0.66666666666666696</v>
      </c>
      <c r="O747" s="16">
        <v>0</v>
      </c>
      <c r="P747" s="16"/>
      <c r="Q747" s="16">
        <v>0.326315789473684</v>
      </c>
      <c r="R747" s="16"/>
      <c r="S747" s="16">
        <v>0.32568807339449501</v>
      </c>
      <c r="T747" s="16"/>
      <c r="U747" s="16">
        <v>0.32727272727272699</v>
      </c>
      <c r="V747" s="16"/>
      <c r="W747" s="16">
        <v>0.40625</v>
      </c>
      <c r="X747" s="16"/>
      <c r="Y747" s="16">
        <v>0.34931506849315103</v>
      </c>
      <c r="Z747" s="16">
        <v>0.28358208955223901</v>
      </c>
      <c r="AA747" s="16">
        <v>0.33333333333333298</v>
      </c>
      <c r="AB747" s="16">
        <v>0</v>
      </c>
      <c r="AC747" s="16"/>
      <c r="AD747" s="16">
        <v>0.35</v>
      </c>
      <c r="AE747" s="16">
        <v>0.33333333333333298</v>
      </c>
      <c r="AF747" s="16">
        <v>0.25</v>
      </c>
      <c r="AG747" s="16">
        <v>0.4</v>
      </c>
      <c r="AH747" s="16">
        <v>0.34285714285714303</v>
      </c>
      <c r="AI747" s="16">
        <v>0.238095238095238</v>
      </c>
      <c r="AJ747" s="16">
        <v>0.31818181818181801</v>
      </c>
      <c r="AK747" s="16"/>
      <c r="AL747" s="16">
        <v>0.61538461538461497</v>
      </c>
      <c r="AM747" s="16">
        <v>0.30555555555555602</v>
      </c>
      <c r="AN747" s="16">
        <v>0.22807017543859601</v>
      </c>
      <c r="AO747" s="16">
        <v>0.41176470588235298</v>
      </c>
      <c r="AP747" s="16">
        <v>0.375</v>
      </c>
      <c r="AQ747" s="16">
        <v>0.4</v>
      </c>
      <c r="AR747" s="16">
        <v>0</v>
      </c>
      <c r="AS747" s="16">
        <v>0</v>
      </c>
      <c r="AT747" s="16">
        <v>0.25925925925925902</v>
      </c>
      <c r="AU747" s="16">
        <v>0.2</v>
      </c>
      <c r="AV747" s="16">
        <v>0.4</v>
      </c>
      <c r="AW747" s="16">
        <v>0.55555555555555602</v>
      </c>
    </row>
    <row r="748" spans="2:49" x14ac:dyDescent="0.35">
      <c r="B748" t="s">
        <v>544</v>
      </c>
      <c r="C748" s="16">
        <v>0.30493273542600902</v>
      </c>
      <c r="D748" s="16">
        <v>0.33333333333333298</v>
      </c>
      <c r="E748" s="16">
        <v>0.33333333333333298</v>
      </c>
      <c r="F748" s="16">
        <v>0.24137931034482801</v>
      </c>
      <c r="G748" s="16">
        <v>0.2</v>
      </c>
      <c r="H748" s="16">
        <v>0.11111111111111099</v>
      </c>
      <c r="I748" s="16">
        <v>0.31578947368421101</v>
      </c>
      <c r="J748" s="16">
        <v>0.375</v>
      </c>
      <c r="K748" s="16">
        <v>0.57142857142857095</v>
      </c>
      <c r="L748" s="16">
        <v>0.4</v>
      </c>
      <c r="M748" s="16">
        <v>0.25</v>
      </c>
      <c r="N748" s="16">
        <v>0.22222222222222199</v>
      </c>
      <c r="O748" s="16">
        <v>0</v>
      </c>
      <c r="P748" s="16"/>
      <c r="Q748" s="16">
        <v>0.3</v>
      </c>
      <c r="R748" s="16"/>
      <c r="S748" s="16">
        <v>0.307339449541284</v>
      </c>
      <c r="T748" s="16"/>
      <c r="U748" s="16">
        <v>0.29696969696969699</v>
      </c>
      <c r="V748" s="16"/>
      <c r="W748" s="16">
        <v>0.375</v>
      </c>
      <c r="X748" s="16"/>
      <c r="Y748" s="16">
        <v>0.30821917808219201</v>
      </c>
      <c r="Z748" s="16">
        <v>0.28358208955223901</v>
      </c>
      <c r="AA748" s="16">
        <v>0.44444444444444398</v>
      </c>
      <c r="AB748" s="16">
        <v>0</v>
      </c>
      <c r="AC748" s="16"/>
      <c r="AD748" s="16">
        <v>0.27500000000000002</v>
      </c>
      <c r="AE748" s="16">
        <v>0.375</v>
      </c>
      <c r="AF748" s="16">
        <v>0.30555555555555602</v>
      </c>
      <c r="AG748" s="16">
        <v>0.266666666666667</v>
      </c>
      <c r="AH748" s="16">
        <v>0.28571428571428598</v>
      </c>
      <c r="AI748" s="16">
        <v>0.33333333333333298</v>
      </c>
      <c r="AJ748" s="16">
        <v>0.36363636363636398</v>
      </c>
      <c r="AK748" s="16"/>
      <c r="AL748" s="16">
        <v>0.30769230769230799</v>
      </c>
      <c r="AM748" s="16">
        <v>0.30555555555555602</v>
      </c>
      <c r="AN748" s="16">
        <v>0.19298245614035101</v>
      </c>
      <c r="AO748" s="16">
        <v>0.5</v>
      </c>
      <c r="AP748" s="16">
        <v>0.375</v>
      </c>
      <c r="AQ748" s="16">
        <v>0.133333333333333</v>
      </c>
      <c r="AR748" s="16">
        <v>1</v>
      </c>
      <c r="AS748" s="16">
        <v>0.4</v>
      </c>
      <c r="AT748" s="16">
        <v>0.33333333333333298</v>
      </c>
      <c r="AU748" s="16">
        <v>0.4</v>
      </c>
      <c r="AV748" s="16">
        <v>0.3</v>
      </c>
      <c r="AW748" s="16">
        <v>0.33333333333333298</v>
      </c>
    </row>
    <row r="749" spans="2:49" x14ac:dyDescent="0.35">
      <c r="B749" t="s">
        <v>547</v>
      </c>
      <c r="C749" s="16">
        <v>0.17040358744394599</v>
      </c>
      <c r="D749" s="16">
        <v>0.18518518518518501</v>
      </c>
      <c r="E749" s="16">
        <v>0.11111111111111099</v>
      </c>
      <c r="F749" s="16">
        <v>0.17241379310344801</v>
      </c>
      <c r="G749" s="16">
        <v>0.2</v>
      </c>
      <c r="H749" s="16">
        <v>0</v>
      </c>
      <c r="I749" s="16">
        <v>0.31578947368421101</v>
      </c>
      <c r="J749" s="16">
        <v>0.1875</v>
      </c>
      <c r="K749" s="16">
        <v>0.14285714285714299</v>
      </c>
      <c r="L749" s="16">
        <v>0.16</v>
      </c>
      <c r="M749" s="16">
        <v>0.2</v>
      </c>
      <c r="N749" s="16">
        <v>0.22222222222222199</v>
      </c>
      <c r="O749" s="16">
        <v>0</v>
      </c>
      <c r="P749" s="16"/>
      <c r="Q749" s="16">
        <v>0.168421052631579</v>
      </c>
      <c r="R749" s="16"/>
      <c r="S749" s="16">
        <v>0.17431192660550501</v>
      </c>
      <c r="T749" s="16"/>
      <c r="U749" s="16">
        <v>0.145454545454545</v>
      </c>
      <c r="V749" s="16"/>
      <c r="W749" s="16">
        <v>0.1875</v>
      </c>
      <c r="X749" s="16"/>
      <c r="Y749" s="16">
        <v>0.184931506849315</v>
      </c>
      <c r="Z749" s="16">
        <v>0.134328358208955</v>
      </c>
      <c r="AA749" s="16">
        <v>0.22222222222222199</v>
      </c>
      <c r="AB749" s="16">
        <v>0</v>
      </c>
      <c r="AC749" s="16"/>
      <c r="AD749" s="16">
        <v>0.125</v>
      </c>
      <c r="AE749" s="16">
        <v>8.3333333333333301E-2</v>
      </c>
      <c r="AF749" s="16">
        <v>0.194444444444444</v>
      </c>
      <c r="AG749" s="16">
        <v>0.24444444444444399</v>
      </c>
      <c r="AH749" s="16">
        <v>0.14285714285714299</v>
      </c>
      <c r="AI749" s="16">
        <v>0.14285714285714299</v>
      </c>
      <c r="AJ749" s="16">
        <v>0.22727272727272699</v>
      </c>
      <c r="AK749" s="16"/>
      <c r="AL749" s="16">
        <v>0</v>
      </c>
      <c r="AM749" s="16">
        <v>8.3333333333333301E-2</v>
      </c>
      <c r="AN749" s="16">
        <v>0.175438596491228</v>
      </c>
      <c r="AO749" s="16">
        <v>0.23529411764705899</v>
      </c>
      <c r="AP749" s="16">
        <v>0.25</v>
      </c>
      <c r="AQ749" s="16">
        <v>0.2</v>
      </c>
      <c r="AR749" s="16">
        <v>0</v>
      </c>
      <c r="AS749" s="16">
        <v>0.2</v>
      </c>
      <c r="AT749" s="16">
        <v>0.25925925925925902</v>
      </c>
      <c r="AU749" s="16">
        <v>0.2</v>
      </c>
      <c r="AV749" s="16">
        <v>0.2</v>
      </c>
      <c r="AW749" s="16">
        <v>0.11111111111111099</v>
      </c>
    </row>
    <row r="750" spans="2:49" x14ac:dyDescent="0.35">
      <c r="B750" t="s">
        <v>548</v>
      </c>
      <c r="C750" s="16">
        <v>0.161434977578475</v>
      </c>
      <c r="D750" s="16">
        <v>0.148148148148148</v>
      </c>
      <c r="E750" s="16">
        <v>6.6666666666666693E-2</v>
      </c>
      <c r="F750" s="16">
        <v>0.31034482758620702</v>
      </c>
      <c r="G750" s="16">
        <v>0.2</v>
      </c>
      <c r="H750" s="16">
        <v>0</v>
      </c>
      <c r="I750" s="16">
        <v>0.157894736842105</v>
      </c>
      <c r="J750" s="16">
        <v>0.125</v>
      </c>
      <c r="K750" s="16">
        <v>0.14285714285714299</v>
      </c>
      <c r="L750" s="16">
        <v>0.16</v>
      </c>
      <c r="M750" s="16">
        <v>0.2</v>
      </c>
      <c r="N750" s="16">
        <v>0.33333333333333298</v>
      </c>
      <c r="O750" s="16">
        <v>0</v>
      </c>
      <c r="P750" s="16"/>
      <c r="Q750" s="16">
        <v>0.15263157894736801</v>
      </c>
      <c r="R750" s="16"/>
      <c r="S750" s="16">
        <v>0.16055045871559601</v>
      </c>
      <c r="T750" s="16"/>
      <c r="U750" s="16">
        <v>0.15151515151515199</v>
      </c>
      <c r="V750" s="16"/>
      <c r="W750" s="16">
        <v>9.375E-2</v>
      </c>
      <c r="X750" s="16"/>
      <c r="Y750" s="16">
        <v>0.15753424657534201</v>
      </c>
      <c r="Z750" s="16">
        <v>0.164179104477612</v>
      </c>
      <c r="AA750" s="16">
        <v>0.22222222222222199</v>
      </c>
      <c r="AB750" s="16">
        <v>0</v>
      </c>
      <c r="AC750" s="16"/>
      <c r="AD750" s="16">
        <v>0.125</v>
      </c>
      <c r="AE750" s="16">
        <v>0.20833333333333301</v>
      </c>
      <c r="AF750" s="16">
        <v>0.13888888888888901</v>
      </c>
      <c r="AG750" s="16">
        <v>0.17777777777777801</v>
      </c>
      <c r="AH750" s="16">
        <v>0.14285714285714299</v>
      </c>
      <c r="AI750" s="16">
        <v>0.238095238095238</v>
      </c>
      <c r="AJ750" s="16">
        <v>0.13636363636363599</v>
      </c>
      <c r="AK750" s="16"/>
      <c r="AL750" s="16">
        <v>0</v>
      </c>
      <c r="AM750" s="16">
        <v>0.13888888888888901</v>
      </c>
      <c r="AN750" s="16">
        <v>0.175438596491228</v>
      </c>
      <c r="AO750" s="16">
        <v>8.8235294117647106E-2</v>
      </c>
      <c r="AP750" s="16">
        <v>0.25</v>
      </c>
      <c r="AQ750" s="16">
        <v>0.266666666666667</v>
      </c>
      <c r="AR750" s="16">
        <v>0</v>
      </c>
      <c r="AS750" s="16">
        <v>0.4</v>
      </c>
      <c r="AT750" s="16">
        <v>0.148148148148148</v>
      </c>
      <c r="AU750" s="16">
        <v>0.2</v>
      </c>
      <c r="AV750" s="16">
        <v>0.4</v>
      </c>
      <c r="AW750" s="16">
        <v>0.11111111111111099</v>
      </c>
    </row>
    <row r="751" spans="2:49" x14ac:dyDescent="0.35">
      <c r="B751" t="s">
        <v>545</v>
      </c>
      <c r="C751" s="16">
        <v>0.14798206278026901</v>
      </c>
      <c r="D751" s="16">
        <v>0.25925925925925902</v>
      </c>
      <c r="E751" s="16">
        <v>8.8888888888888906E-2</v>
      </c>
      <c r="F751" s="16">
        <v>0.13793103448275901</v>
      </c>
      <c r="G751" s="16">
        <v>0.2</v>
      </c>
      <c r="H751" s="16">
        <v>0.22222222222222199</v>
      </c>
      <c r="I751" s="16">
        <v>0.105263157894737</v>
      </c>
      <c r="J751" s="16">
        <v>0</v>
      </c>
      <c r="K751" s="16">
        <v>0.14285714285714299</v>
      </c>
      <c r="L751" s="16">
        <v>0.24</v>
      </c>
      <c r="M751" s="16">
        <v>0.2</v>
      </c>
      <c r="N751" s="16">
        <v>0</v>
      </c>
      <c r="O751" s="16">
        <v>0</v>
      </c>
      <c r="P751" s="16"/>
      <c r="Q751" s="16">
        <v>0.163157894736842</v>
      </c>
      <c r="R751" s="16"/>
      <c r="S751" s="16">
        <v>0.146788990825688</v>
      </c>
      <c r="T751" s="16"/>
      <c r="U751" s="16">
        <v>0.15151515151515199</v>
      </c>
      <c r="V751" s="16"/>
      <c r="W751" s="16">
        <v>9.375E-2</v>
      </c>
      <c r="X751" s="16"/>
      <c r="Y751" s="16">
        <v>0.13013698630136999</v>
      </c>
      <c r="Z751" s="16">
        <v>0.164179104477612</v>
      </c>
      <c r="AA751" s="16">
        <v>0.22222222222222199</v>
      </c>
      <c r="AB751" s="16">
        <v>1</v>
      </c>
      <c r="AC751" s="16"/>
      <c r="AD751" s="16">
        <v>0.15</v>
      </c>
      <c r="AE751" s="16">
        <v>0.125</v>
      </c>
      <c r="AF751" s="16">
        <v>0.16666666666666699</v>
      </c>
      <c r="AG751" s="16">
        <v>0.133333333333333</v>
      </c>
      <c r="AH751" s="16">
        <v>0.14285714285714299</v>
      </c>
      <c r="AI751" s="16">
        <v>0.19047619047618999</v>
      </c>
      <c r="AJ751" s="16">
        <v>0.13636363636363599</v>
      </c>
      <c r="AK751" s="16"/>
      <c r="AL751" s="16">
        <v>0</v>
      </c>
      <c r="AM751" s="16">
        <v>0.11111111111111099</v>
      </c>
      <c r="AN751" s="16">
        <v>0.12280701754386</v>
      </c>
      <c r="AO751" s="16">
        <v>0.23529411764705899</v>
      </c>
      <c r="AP751" s="16">
        <v>0.375</v>
      </c>
      <c r="AQ751" s="16">
        <v>0.133333333333333</v>
      </c>
      <c r="AR751" s="16">
        <v>0</v>
      </c>
      <c r="AS751" s="16">
        <v>0.4</v>
      </c>
      <c r="AT751" s="16">
        <v>0.22222222222222199</v>
      </c>
      <c r="AU751" s="16">
        <v>0</v>
      </c>
      <c r="AV751" s="16">
        <v>0.1</v>
      </c>
      <c r="AW751" s="16">
        <v>0</v>
      </c>
    </row>
    <row r="752" spans="2:49" x14ac:dyDescent="0.35">
      <c r="B752" t="s">
        <v>542</v>
      </c>
      <c r="C752" s="16">
        <v>0.139013452914798</v>
      </c>
      <c r="D752" s="16">
        <v>0.148148148148148</v>
      </c>
      <c r="E752" s="16">
        <v>6.6666666666666693E-2</v>
      </c>
      <c r="F752" s="16">
        <v>0.17241379310344801</v>
      </c>
      <c r="G752" s="16">
        <v>0.2</v>
      </c>
      <c r="H752" s="16">
        <v>0</v>
      </c>
      <c r="I752" s="16">
        <v>0.21052631578947401</v>
      </c>
      <c r="J752" s="16">
        <v>0.25</v>
      </c>
      <c r="K752" s="16">
        <v>0</v>
      </c>
      <c r="L752" s="16">
        <v>0.08</v>
      </c>
      <c r="M752" s="16">
        <v>0.25</v>
      </c>
      <c r="N752" s="16">
        <v>0.11111111111111099</v>
      </c>
      <c r="O752" s="16">
        <v>0</v>
      </c>
      <c r="P752" s="16"/>
      <c r="Q752" s="16">
        <v>0.121052631578947</v>
      </c>
      <c r="R752" s="16"/>
      <c r="S752" s="16">
        <v>0.13302752293577999</v>
      </c>
      <c r="T752" s="16"/>
      <c r="U752" s="16">
        <v>0.12121212121212099</v>
      </c>
      <c r="V752" s="16"/>
      <c r="W752" s="16">
        <v>0.15625</v>
      </c>
      <c r="X752" s="16"/>
      <c r="Y752" s="16">
        <v>0.14383561643835599</v>
      </c>
      <c r="Z752" s="16">
        <v>0.119402985074627</v>
      </c>
      <c r="AA752" s="16">
        <v>0.22222222222222199</v>
      </c>
      <c r="AB752" s="16">
        <v>0</v>
      </c>
      <c r="AC752" s="16"/>
      <c r="AD752" s="16">
        <v>0.1</v>
      </c>
      <c r="AE752" s="16">
        <v>4.1666666666666699E-2</v>
      </c>
      <c r="AF752" s="16">
        <v>0.13888888888888901</v>
      </c>
      <c r="AG752" s="16">
        <v>0.133333333333333</v>
      </c>
      <c r="AH752" s="16">
        <v>0.17142857142857101</v>
      </c>
      <c r="AI752" s="16">
        <v>0.19047619047618999</v>
      </c>
      <c r="AJ752" s="16">
        <v>0.22727272727272699</v>
      </c>
      <c r="AK752" s="16"/>
      <c r="AL752" s="16">
        <v>7.69230769230769E-2</v>
      </c>
      <c r="AM752" s="16">
        <v>8.3333333333333301E-2</v>
      </c>
      <c r="AN752" s="16">
        <v>0.157894736842105</v>
      </c>
      <c r="AO752" s="16">
        <v>0.17647058823529399</v>
      </c>
      <c r="AP752" s="16">
        <v>0.125</v>
      </c>
      <c r="AQ752" s="16">
        <v>0.133333333333333</v>
      </c>
      <c r="AR752" s="16">
        <v>0</v>
      </c>
      <c r="AS752" s="16">
        <v>0</v>
      </c>
      <c r="AT752" s="16">
        <v>3.7037037037037E-2</v>
      </c>
      <c r="AU752" s="16">
        <v>0.6</v>
      </c>
      <c r="AV752" s="16">
        <v>0.2</v>
      </c>
      <c r="AW752" s="16">
        <v>0.33333333333333298</v>
      </c>
    </row>
    <row r="753" spans="2:49" x14ac:dyDescent="0.35">
      <c r="B753" t="s">
        <v>549</v>
      </c>
      <c r="C753" s="16">
        <v>0.134529147982063</v>
      </c>
      <c r="D753" s="16">
        <v>0.18518518518518501</v>
      </c>
      <c r="E753" s="16">
        <v>0.133333333333333</v>
      </c>
      <c r="F753" s="16">
        <v>3.4482758620689703E-2</v>
      </c>
      <c r="G753" s="16">
        <v>0.2</v>
      </c>
      <c r="H753" s="16">
        <v>0.11111111111111099</v>
      </c>
      <c r="I753" s="16">
        <v>0.105263157894737</v>
      </c>
      <c r="J753" s="16">
        <v>0.125</v>
      </c>
      <c r="K753" s="16">
        <v>0.14285714285714299</v>
      </c>
      <c r="L753" s="16">
        <v>0.12</v>
      </c>
      <c r="M753" s="16">
        <v>0.3</v>
      </c>
      <c r="N753" s="16">
        <v>0</v>
      </c>
      <c r="O753" s="16">
        <v>0</v>
      </c>
      <c r="P753" s="16"/>
      <c r="Q753" s="16">
        <v>0.14210526315789501</v>
      </c>
      <c r="R753" s="16"/>
      <c r="S753" s="16">
        <v>0.13761467889908299</v>
      </c>
      <c r="T753" s="16"/>
      <c r="U753" s="16">
        <v>0.15151515151515199</v>
      </c>
      <c r="V753" s="16"/>
      <c r="W753" s="16">
        <v>0.125</v>
      </c>
      <c r="X753" s="16"/>
      <c r="Y753" s="16">
        <v>0.10958904109589</v>
      </c>
      <c r="Z753" s="16">
        <v>0.17910447761194001</v>
      </c>
      <c r="AA753" s="16">
        <v>0.22222222222222199</v>
      </c>
      <c r="AB753" s="16">
        <v>0</v>
      </c>
      <c r="AC753" s="16"/>
      <c r="AD753" s="16">
        <v>0.15</v>
      </c>
      <c r="AE753" s="16">
        <v>8.3333333333333301E-2</v>
      </c>
      <c r="AF753" s="16">
        <v>0.16666666666666699</v>
      </c>
      <c r="AG753" s="16">
        <v>0.155555555555556</v>
      </c>
      <c r="AH753" s="16">
        <v>0.114285714285714</v>
      </c>
      <c r="AI753" s="16">
        <v>0.14285714285714299</v>
      </c>
      <c r="AJ753" s="16">
        <v>9.0909090909090898E-2</v>
      </c>
      <c r="AK753" s="16"/>
      <c r="AL753" s="16">
        <v>7.69230769230769E-2</v>
      </c>
      <c r="AM753" s="16">
        <v>0.194444444444444</v>
      </c>
      <c r="AN753" s="16">
        <v>0.105263157894737</v>
      </c>
      <c r="AO753" s="16">
        <v>0.20588235294117599</v>
      </c>
      <c r="AP753" s="16">
        <v>0</v>
      </c>
      <c r="AQ753" s="16">
        <v>0.266666666666667</v>
      </c>
      <c r="AR753" s="16">
        <v>0</v>
      </c>
      <c r="AS753" s="16">
        <v>0</v>
      </c>
      <c r="AT753" s="16">
        <v>0.11111111111111099</v>
      </c>
      <c r="AU753" s="16">
        <v>0</v>
      </c>
      <c r="AV753" s="16">
        <v>0.1</v>
      </c>
      <c r="AW753" s="16">
        <v>0</v>
      </c>
    </row>
    <row r="754" spans="2:49" x14ac:dyDescent="0.35">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row>
    <row r="755" spans="2:49" x14ac:dyDescent="0.35">
      <c r="B755" s="6" t="s">
        <v>681</v>
      </c>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row>
    <row r="756" spans="2:49" x14ac:dyDescent="0.35">
      <c r="B756" s="25" t="s">
        <v>65</v>
      </c>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row>
    <row r="757" spans="2:49" x14ac:dyDescent="0.35">
      <c r="B757" t="s">
        <v>556</v>
      </c>
      <c r="C757" s="16">
        <v>0.43665436654366502</v>
      </c>
      <c r="D757" s="16">
        <v>0.48780487804877998</v>
      </c>
      <c r="E757" s="16">
        <v>0.50746268656716398</v>
      </c>
      <c r="F757" s="16">
        <v>0.47058823529411797</v>
      </c>
      <c r="G757" s="16">
        <v>0.46666666666666701</v>
      </c>
      <c r="H757" s="16">
        <v>0.36538461538461497</v>
      </c>
      <c r="I757" s="16">
        <v>0.33333333333333298</v>
      </c>
      <c r="J757" s="16">
        <v>0.50819672131147497</v>
      </c>
      <c r="K757" s="16">
        <v>0.38461538461538503</v>
      </c>
      <c r="L757" s="16">
        <v>0.32500000000000001</v>
      </c>
      <c r="M757" s="16">
        <v>0.38028169014084501</v>
      </c>
      <c r="N757" s="16">
        <v>0.45454545454545497</v>
      </c>
      <c r="O757" s="16">
        <v>0.5</v>
      </c>
      <c r="P757" s="16"/>
      <c r="Q757" s="16">
        <v>0.42732558139534899</v>
      </c>
      <c r="R757" s="16"/>
      <c r="S757" s="16">
        <v>0.42947903430749701</v>
      </c>
      <c r="T757" s="16"/>
      <c r="U757" s="16">
        <v>0.42454394693200698</v>
      </c>
      <c r="V757" s="16"/>
      <c r="W757" s="16">
        <v>0.41463414634146301</v>
      </c>
      <c r="X757" s="16"/>
      <c r="Y757" s="16">
        <v>0.38888888888888901</v>
      </c>
      <c r="Z757" s="16">
        <v>0.51136363636363602</v>
      </c>
      <c r="AA757" s="16">
        <v>0.58333333333333304</v>
      </c>
      <c r="AB757" s="16">
        <v>0.33333333333333298</v>
      </c>
      <c r="AC757" s="16"/>
      <c r="AD757" s="16">
        <v>0.43835616438356201</v>
      </c>
      <c r="AE757" s="16">
        <v>0.344444444444444</v>
      </c>
      <c r="AF757" s="16">
        <v>0.40816326530612201</v>
      </c>
      <c r="AG757" s="16">
        <v>0.32222222222222202</v>
      </c>
      <c r="AH757" s="16">
        <v>0.51219512195121997</v>
      </c>
      <c r="AI757" s="16">
        <v>0.57142857142857095</v>
      </c>
      <c r="AJ757" s="16">
        <v>0.55434782608695699</v>
      </c>
      <c r="AK757" s="16"/>
      <c r="AL757" s="16">
        <v>0.50877192982456099</v>
      </c>
      <c r="AM757" s="16">
        <v>0.47244094488188998</v>
      </c>
      <c r="AN757" s="16">
        <v>0.420814479638009</v>
      </c>
      <c r="AO757" s="16">
        <v>0.43884892086330901</v>
      </c>
      <c r="AP757" s="16">
        <v>0.31578947368421101</v>
      </c>
      <c r="AQ757" s="16">
        <v>0.4</v>
      </c>
      <c r="AR757" s="16">
        <v>0</v>
      </c>
      <c r="AS757" s="16">
        <v>0.4</v>
      </c>
      <c r="AT757" s="16">
        <v>0.45783132530120502</v>
      </c>
      <c r="AU757" s="16">
        <v>0.15384615384615399</v>
      </c>
      <c r="AV757" s="16">
        <v>0.36363636363636398</v>
      </c>
      <c r="AW757" s="16">
        <v>0.60465116279069797</v>
      </c>
    </row>
    <row r="758" spans="2:49" x14ac:dyDescent="0.35">
      <c r="B758" t="s">
        <v>557</v>
      </c>
      <c r="C758" s="16">
        <v>0.407134071340713</v>
      </c>
      <c r="D758" s="16">
        <v>0.41463414634146301</v>
      </c>
      <c r="E758" s="16">
        <v>0.41044776119402998</v>
      </c>
      <c r="F758" s="16">
        <v>0.47058823529411797</v>
      </c>
      <c r="G758" s="16">
        <v>0.31666666666666698</v>
      </c>
      <c r="H758" s="16">
        <v>0.30769230769230799</v>
      </c>
      <c r="I758" s="16">
        <v>0.40909090909090901</v>
      </c>
      <c r="J758" s="16">
        <v>0.37704918032786899</v>
      </c>
      <c r="K758" s="16">
        <v>0.46153846153846201</v>
      </c>
      <c r="L758" s="16">
        <v>0.41249999999999998</v>
      </c>
      <c r="M758" s="16">
        <v>0.42253521126760601</v>
      </c>
      <c r="N758" s="16">
        <v>0.39393939393939398</v>
      </c>
      <c r="O758" s="16">
        <v>0.4375</v>
      </c>
      <c r="P758" s="16"/>
      <c r="Q758" s="16">
        <v>0.40116279069767402</v>
      </c>
      <c r="R758" s="16"/>
      <c r="S758" s="16">
        <v>0.39898348157560398</v>
      </c>
      <c r="T758" s="16"/>
      <c r="U758" s="16">
        <v>0.39800995024875602</v>
      </c>
      <c r="V758" s="16"/>
      <c r="W758" s="16">
        <v>0.31707317073170699</v>
      </c>
      <c r="X758" s="16"/>
      <c r="Y758" s="16">
        <v>0.33730158730158699</v>
      </c>
      <c r="Z758" s="16">
        <v>0.50757575757575801</v>
      </c>
      <c r="AA758" s="16">
        <v>0.63888888888888895</v>
      </c>
      <c r="AB758" s="16">
        <v>0.44444444444444398</v>
      </c>
      <c r="AC758" s="16"/>
      <c r="AD758" s="16">
        <v>0.28767123287671198</v>
      </c>
      <c r="AE758" s="16">
        <v>0.36666666666666697</v>
      </c>
      <c r="AF758" s="16">
        <v>0.31632653061224503</v>
      </c>
      <c r="AG758" s="16">
        <v>0.43333333333333302</v>
      </c>
      <c r="AH758" s="16">
        <v>0.46341463414634099</v>
      </c>
      <c r="AI758" s="16">
        <v>0.48809523809523803</v>
      </c>
      <c r="AJ758" s="16">
        <v>0.53260869565217395</v>
      </c>
      <c r="AK758" s="16"/>
      <c r="AL758" s="16">
        <v>0.47368421052631599</v>
      </c>
      <c r="AM758" s="16">
        <v>0.48031496062992102</v>
      </c>
      <c r="AN758" s="16">
        <v>0.434389140271493</v>
      </c>
      <c r="AO758" s="16">
        <v>0.33093525179856098</v>
      </c>
      <c r="AP758" s="16">
        <v>0.36842105263157898</v>
      </c>
      <c r="AQ758" s="16">
        <v>0.3</v>
      </c>
      <c r="AR758" s="16">
        <v>0</v>
      </c>
      <c r="AS758" s="16">
        <v>0.4</v>
      </c>
      <c r="AT758" s="16">
        <v>0.373493975903614</v>
      </c>
      <c r="AU758" s="16">
        <v>0.230769230769231</v>
      </c>
      <c r="AV758" s="16">
        <v>0.45454545454545497</v>
      </c>
      <c r="AW758" s="16">
        <v>0.46511627906976699</v>
      </c>
    </row>
    <row r="759" spans="2:49" x14ac:dyDescent="0.35">
      <c r="B759" t="s">
        <v>558</v>
      </c>
      <c r="C759" s="16">
        <v>0.31242312423124202</v>
      </c>
      <c r="D759" s="16">
        <v>0.37804878048780499</v>
      </c>
      <c r="E759" s="16">
        <v>0.30597014925373101</v>
      </c>
      <c r="F759" s="16">
        <v>0.26890756302521002</v>
      </c>
      <c r="G759" s="16">
        <v>0.2</v>
      </c>
      <c r="H759" s="16">
        <v>0.36538461538461497</v>
      </c>
      <c r="I759" s="16">
        <v>0.37878787878787901</v>
      </c>
      <c r="J759" s="16">
        <v>0.32786885245901598</v>
      </c>
      <c r="K759" s="16">
        <v>0.28205128205128199</v>
      </c>
      <c r="L759" s="16">
        <v>0.36249999999999999</v>
      </c>
      <c r="M759" s="16">
        <v>0.28169014084506999</v>
      </c>
      <c r="N759" s="16">
        <v>0.24242424242424199</v>
      </c>
      <c r="O759" s="16">
        <v>0.375</v>
      </c>
      <c r="P759" s="16"/>
      <c r="Q759" s="16">
        <v>0.31976744186046502</v>
      </c>
      <c r="R759" s="16"/>
      <c r="S759" s="16">
        <v>0.30876747141041899</v>
      </c>
      <c r="T759" s="16"/>
      <c r="U759" s="16">
        <v>0.31674958540630199</v>
      </c>
      <c r="V759" s="16"/>
      <c r="W759" s="16">
        <v>0.26016260162601601</v>
      </c>
      <c r="X759" s="16"/>
      <c r="Y759" s="16">
        <v>0.27976190476190499</v>
      </c>
      <c r="Z759" s="16">
        <v>0.35984848484848497</v>
      </c>
      <c r="AA759" s="16">
        <v>0.41666666666666702</v>
      </c>
      <c r="AB759" s="16">
        <v>0.33333333333333298</v>
      </c>
      <c r="AC759" s="16"/>
      <c r="AD759" s="16">
        <v>0.28082191780821902</v>
      </c>
      <c r="AE759" s="16">
        <v>0.233333333333333</v>
      </c>
      <c r="AF759" s="16">
        <v>0.32653061224489799</v>
      </c>
      <c r="AG759" s="16">
        <v>0.27777777777777801</v>
      </c>
      <c r="AH759" s="16">
        <v>0.35772357723577197</v>
      </c>
      <c r="AI759" s="16">
        <v>0.36904761904761901</v>
      </c>
      <c r="AJ759" s="16">
        <v>0.38043478260869601</v>
      </c>
      <c r="AK759" s="16"/>
      <c r="AL759" s="16">
        <v>0.35087719298245601</v>
      </c>
      <c r="AM759" s="16">
        <v>0.42519685039370098</v>
      </c>
      <c r="AN759" s="16">
        <v>0.29411764705882398</v>
      </c>
      <c r="AO759" s="16">
        <v>0.31654676258992798</v>
      </c>
      <c r="AP759" s="16">
        <v>0.26315789473684198</v>
      </c>
      <c r="AQ759" s="16">
        <v>0.08</v>
      </c>
      <c r="AR759" s="16">
        <v>0</v>
      </c>
      <c r="AS759" s="16">
        <v>0.6</v>
      </c>
      <c r="AT759" s="16">
        <v>0.33734939759036098</v>
      </c>
      <c r="AU759" s="16">
        <v>0.230769230769231</v>
      </c>
      <c r="AV759" s="16">
        <v>0.12121212121212099</v>
      </c>
      <c r="AW759" s="16">
        <v>0.372093023255814</v>
      </c>
    </row>
    <row r="760" spans="2:49" x14ac:dyDescent="0.35">
      <c r="B760" t="s">
        <v>559</v>
      </c>
      <c r="C760" s="16">
        <v>0.230012300123001</v>
      </c>
      <c r="D760" s="16">
        <v>0.15853658536585399</v>
      </c>
      <c r="E760" s="16">
        <v>0.18656716417910399</v>
      </c>
      <c r="F760" s="16">
        <v>0.16806722689075601</v>
      </c>
      <c r="G760" s="16">
        <v>0.16666666666666699</v>
      </c>
      <c r="H760" s="16">
        <v>0.269230769230769</v>
      </c>
      <c r="I760" s="16">
        <v>0.28787878787878801</v>
      </c>
      <c r="J760" s="16">
        <v>0.26229508196721302</v>
      </c>
      <c r="K760" s="16">
        <v>0.30769230769230799</v>
      </c>
      <c r="L760" s="16">
        <v>0.27500000000000002</v>
      </c>
      <c r="M760" s="16">
        <v>0.28169014084506999</v>
      </c>
      <c r="N760" s="16">
        <v>0.30303030303030298</v>
      </c>
      <c r="O760" s="16">
        <v>0.375</v>
      </c>
      <c r="P760" s="16"/>
      <c r="Q760" s="16">
        <v>0.22093023255814001</v>
      </c>
      <c r="R760" s="16"/>
      <c r="S760" s="16">
        <v>0.23252858958068601</v>
      </c>
      <c r="T760" s="16"/>
      <c r="U760" s="16">
        <v>0.217247097844113</v>
      </c>
      <c r="V760" s="16"/>
      <c r="W760" s="16">
        <v>0.219512195121951</v>
      </c>
      <c r="X760" s="16"/>
      <c r="Y760" s="16">
        <v>0.24404761904761901</v>
      </c>
      <c r="Z760" s="16">
        <v>0.20833333333333301</v>
      </c>
      <c r="AA760" s="16">
        <v>0.194444444444444</v>
      </c>
      <c r="AB760" s="16">
        <v>0.22222222222222199</v>
      </c>
      <c r="AC760" s="16"/>
      <c r="AD760" s="16">
        <v>0.232876712328767</v>
      </c>
      <c r="AE760" s="16">
        <v>0.24444444444444399</v>
      </c>
      <c r="AF760" s="16">
        <v>0.214285714285714</v>
      </c>
      <c r="AG760" s="16">
        <v>0.27777777777777801</v>
      </c>
      <c r="AH760" s="16">
        <v>0.211382113821138</v>
      </c>
      <c r="AI760" s="16">
        <v>0.16666666666666699</v>
      </c>
      <c r="AJ760" s="16">
        <v>0.217391304347826</v>
      </c>
      <c r="AK760" s="16"/>
      <c r="AL760" s="16">
        <v>0.19298245614035101</v>
      </c>
      <c r="AM760" s="16">
        <v>0.23622047244094499</v>
      </c>
      <c r="AN760" s="16">
        <v>0.24434389140271501</v>
      </c>
      <c r="AO760" s="16">
        <v>0.15827338129496399</v>
      </c>
      <c r="AP760" s="16">
        <v>0.105263157894737</v>
      </c>
      <c r="AQ760" s="16">
        <v>0.26</v>
      </c>
      <c r="AR760" s="16">
        <v>0</v>
      </c>
      <c r="AS760" s="16">
        <v>0.266666666666667</v>
      </c>
      <c r="AT760" s="16">
        <v>0.22891566265060201</v>
      </c>
      <c r="AU760" s="16">
        <v>0.38461538461538503</v>
      </c>
      <c r="AV760" s="16">
        <v>0.39393939393939398</v>
      </c>
      <c r="AW760" s="16">
        <v>0.209302325581395</v>
      </c>
    </row>
    <row r="761" spans="2:49" x14ac:dyDescent="0.35">
      <c r="B761" t="s">
        <v>560</v>
      </c>
      <c r="C761" s="16">
        <v>0.19557195571955699</v>
      </c>
      <c r="D761" s="16">
        <v>0.23170731707317099</v>
      </c>
      <c r="E761" s="16">
        <v>0.25373134328358199</v>
      </c>
      <c r="F761" s="16">
        <v>0.21008403361344499</v>
      </c>
      <c r="G761" s="16">
        <v>0.18333333333333299</v>
      </c>
      <c r="H761" s="16">
        <v>0.115384615384615</v>
      </c>
      <c r="I761" s="16">
        <v>0.24242424242424199</v>
      </c>
      <c r="J761" s="16">
        <v>0.16393442622950799</v>
      </c>
      <c r="K761" s="16">
        <v>0.15384615384615399</v>
      </c>
      <c r="L761" s="16">
        <v>0.2</v>
      </c>
      <c r="M761" s="16">
        <v>0.11267605633802801</v>
      </c>
      <c r="N761" s="16">
        <v>0.21212121212121199</v>
      </c>
      <c r="O761" s="16">
        <v>6.25E-2</v>
      </c>
      <c r="P761" s="16"/>
      <c r="Q761" s="16">
        <v>0.19186046511627899</v>
      </c>
      <c r="R761" s="16"/>
      <c r="S761" s="16">
        <v>0.188055908513342</v>
      </c>
      <c r="T761" s="16"/>
      <c r="U761" s="16">
        <v>0.185737976782753</v>
      </c>
      <c r="V761" s="16"/>
      <c r="W761" s="16">
        <v>0.18699186991869901</v>
      </c>
      <c r="X761" s="16"/>
      <c r="Y761" s="16">
        <v>6.9444444444444406E-2</v>
      </c>
      <c r="Z761" s="16">
        <v>0.38257575757575801</v>
      </c>
      <c r="AA761" s="16">
        <v>0.61111111111111105</v>
      </c>
      <c r="AB761" s="16">
        <v>0.11111111111111099</v>
      </c>
      <c r="AC761" s="16"/>
      <c r="AD761" s="16">
        <v>7.5342465753424695E-2</v>
      </c>
      <c r="AE761" s="16">
        <v>6.6666666666666693E-2</v>
      </c>
      <c r="AF761" s="16">
        <v>0.11224489795918401</v>
      </c>
      <c r="AG761" s="16">
        <v>0.122222222222222</v>
      </c>
      <c r="AH761" s="16">
        <v>0.23577235772357699</v>
      </c>
      <c r="AI761" s="16">
        <v>0.40476190476190499</v>
      </c>
      <c r="AJ761" s="16">
        <v>0.5</v>
      </c>
      <c r="AK761" s="16"/>
      <c r="AL761" s="16">
        <v>0.47368421052631599</v>
      </c>
      <c r="AM761" s="16">
        <v>0.244094488188976</v>
      </c>
      <c r="AN761" s="16">
        <v>0.15384615384615399</v>
      </c>
      <c r="AO761" s="16">
        <v>0.14388489208633101</v>
      </c>
      <c r="AP761" s="16">
        <v>0.21052631578947401</v>
      </c>
      <c r="AQ761" s="16">
        <v>0.14000000000000001</v>
      </c>
      <c r="AR761" s="16">
        <v>0</v>
      </c>
      <c r="AS761" s="16">
        <v>0.266666666666667</v>
      </c>
      <c r="AT761" s="16">
        <v>0.19277108433734899</v>
      </c>
      <c r="AU761" s="16">
        <v>7.69230769230769E-2</v>
      </c>
      <c r="AV761" s="16">
        <v>9.0909090909090898E-2</v>
      </c>
      <c r="AW761" s="16">
        <v>0.25581395348837199</v>
      </c>
    </row>
    <row r="762" spans="2:49" x14ac:dyDescent="0.35">
      <c r="B762" t="s">
        <v>561</v>
      </c>
      <c r="C762" s="16">
        <v>0.14760147601476001</v>
      </c>
      <c r="D762" s="16">
        <v>0.146341463414634</v>
      </c>
      <c r="E762" s="16">
        <v>0.164179104477612</v>
      </c>
      <c r="F762" s="16">
        <v>0.10084033613445401</v>
      </c>
      <c r="G762" s="16">
        <v>0.133333333333333</v>
      </c>
      <c r="H762" s="16">
        <v>0.15384615384615399</v>
      </c>
      <c r="I762" s="16">
        <v>0.18181818181818199</v>
      </c>
      <c r="J762" s="16">
        <v>0.16393442622950799</v>
      </c>
      <c r="K762" s="16">
        <v>0.102564102564103</v>
      </c>
      <c r="L762" s="16">
        <v>0.1875</v>
      </c>
      <c r="M762" s="16">
        <v>0.12676056338028199</v>
      </c>
      <c r="N762" s="16">
        <v>0.21212121212121199</v>
      </c>
      <c r="O762" s="16">
        <v>6.25E-2</v>
      </c>
      <c r="P762" s="16"/>
      <c r="Q762" s="16">
        <v>0.143895348837209</v>
      </c>
      <c r="R762" s="16"/>
      <c r="S762" s="16">
        <v>0.14866581956798</v>
      </c>
      <c r="T762" s="16"/>
      <c r="U762" s="16">
        <v>0.14759535655058001</v>
      </c>
      <c r="V762" s="16"/>
      <c r="W762" s="16">
        <v>0.138211382113821</v>
      </c>
      <c r="X762" s="16"/>
      <c r="Y762" s="16">
        <v>0.12896825396825401</v>
      </c>
      <c r="Z762" s="16">
        <v>0.16666666666666699</v>
      </c>
      <c r="AA762" s="16">
        <v>0.27777777777777801</v>
      </c>
      <c r="AB762" s="16">
        <v>0.11111111111111099</v>
      </c>
      <c r="AC762" s="16"/>
      <c r="AD762" s="16">
        <v>0.102739726027397</v>
      </c>
      <c r="AE762" s="16">
        <v>0.155555555555556</v>
      </c>
      <c r="AF762" s="16">
        <v>0.214285714285714</v>
      </c>
      <c r="AG762" s="16">
        <v>0.122222222222222</v>
      </c>
      <c r="AH762" s="16">
        <v>0.154471544715447</v>
      </c>
      <c r="AI762" s="16">
        <v>0.15476190476190499</v>
      </c>
      <c r="AJ762" s="16">
        <v>0.173913043478261</v>
      </c>
      <c r="AK762" s="16"/>
      <c r="AL762" s="16">
        <v>0.36842105263157898</v>
      </c>
      <c r="AM762" s="16">
        <v>0.14173228346456701</v>
      </c>
      <c r="AN762" s="16">
        <v>0.12669683257918599</v>
      </c>
      <c r="AO762" s="16">
        <v>0.16546762589928099</v>
      </c>
      <c r="AP762" s="16">
        <v>0</v>
      </c>
      <c r="AQ762" s="16">
        <v>0.02</v>
      </c>
      <c r="AR762" s="16">
        <v>0</v>
      </c>
      <c r="AS762" s="16">
        <v>0.133333333333333</v>
      </c>
      <c r="AT762" s="16">
        <v>0.120481927710843</v>
      </c>
      <c r="AU762" s="16">
        <v>0.15384615384615399</v>
      </c>
      <c r="AV762" s="16">
        <v>0.12121212121212099</v>
      </c>
      <c r="AW762" s="16">
        <v>0.232558139534884</v>
      </c>
    </row>
    <row r="763" spans="2:49" x14ac:dyDescent="0.35">
      <c r="B763" t="s">
        <v>69</v>
      </c>
      <c r="C763" s="16">
        <v>0.14268142681426799</v>
      </c>
      <c r="D763" s="16">
        <v>0.146341463414634</v>
      </c>
      <c r="E763" s="16">
        <v>9.7014925373134303E-2</v>
      </c>
      <c r="F763" s="16">
        <v>0.14285714285714299</v>
      </c>
      <c r="G763" s="16">
        <v>0.116666666666667</v>
      </c>
      <c r="H763" s="16">
        <v>9.6153846153846201E-2</v>
      </c>
      <c r="I763" s="16">
        <v>0.16666666666666699</v>
      </c>
      <c r="J763" s="16">
        <v>0.18032786885245899</v>
      </c>
      <c r="K763" s="16">
        <v>7.69230769230769E-2</v>
      </c>
      <c r="L763" s="16">
        <v>0.15</v>
      </c>
      <c r="M763" s="16">
        <v>0.23943661971831001</v>
      </c>
      <c r="N763" s="16">
        <v>0.21212121212121199</v>
      </c>
      <c r="O763" s="16">
        <v>6.25E-2</v>
      </c>
      <c r="P763" s="16"/>
      <c r="Q763" s="16">
        <v>0.146802325581395</v>
      </c>
      <c r="R763" s="16"/>
      <c r="S763" s="16">
        <v>0.144853875476493</v>
      </c>
      <c r="T763" s="16"/>
      <c r="U763" s="16">
        <v>0.15257048092868999</v>
      </c>
      <c r="V763" s="16"/>
      <c r="W763" s="16">
        <v>0.211382113821138</v>
      </c>
      <c r="X763" s="16"/>
      <c r="Y763" s="16">
        <v>0.168650793650794</v>
      </c>
      <c r="Z763" s="16">
        <v>0.102272727272727</v>
      </c>
      <c r="AA763" s="16">
        <v>5.5555555555555601E-2</v>
      </c>
      <c r="AB763" s="16">
        <v>0.22222222222222199</v>
      </c>
      <c r="AC763" s="16"/>
      <c r="AD763" s="16">
        <v>0.15753424657534201</v>
      </c>
      <c r="AE763" s="16">
        <v>0.266666666666667</v>
      </c>
      <c r="AF763" s="16">
        <v>0.19387755102040799</v>
      </c>
      <c r="AG763" s="16">
        <v>0.116666666666667</v>
      </c>
      <c r="AH763" s="16">
        <v>0.105691056910569</v>
      </c>
      <c r="AI763" s="16">
        <v>8.3333333333333301E-2</v>
      </c>
      <c r="AJ763" s="16">
        <v>9.7826086956521702E-2</v>
      </c>
      <c r="AK763" s="16"/>
      <c r="AL763" s="16">
        <v>7.0175438596491196E-2</v>
      </c>
      <c r="AM763" s="16">
        <v>0.17322834645669299</v>
      </c>
      <c r="AN763" s="16">
        <v>0.11764705882352899</v>
      </c>
      <c r="AO763" s="16">
        <v>0.18705035971223</v>
      </c>
      <c r="AP763" s="16">
        <v>0.105263157894737</v>
      </c>
      <c r="AQ763" s="16">
        <v>0.26</v>
      </c>
      <c r="AR763" s="16">
        <v>0</v>
      </c>
      <c r="AS763" s="16">
        <v>0.133333333333333</v>
      </c>
      <c r="AT763" s="16">
        <v>0.132530120481928</v>
      </c>
      <c r="AU763" s="16">
        <v>0.230769230769231</v>
      </c>
      <c r="AV763" s="16">
        <v>6.0606060606060601E-2</v>
      </c>
      <c r="AW763" s="16">
        <v>6.9767441860465101E-2</v>
      </c>
    </row>
    <row r="764" spans="2:49" x14ac:dyDescent="0.35">
      <c r="B764" t="s">
        <v>562</v>
      </c>
      <c r="C764" s="16">
        <v>0.132841328413284</v>
      </c>
      <c r="D764" s="16">
        <v>0.17073170731707299</v>
      </c>
      <c r="E764" s="16">
        <v>9.7014925373134303E-2</v>
      </c>
      <c r="F764" s="16">
        <v>0.109243697478992</v>
      </c>
      <c r="G764" s="16">
        <v>0.2</v>
      </c>
      <c r="H764" s="16">
        <v>0.115384615384615</v>
      </c>
      <c r="I764" s="16">
        <v>9.0909090909090898E-2</v>
      </c>
      <c r="J764" s="16">
        <v>0.18032786885245899</v>
      </c>
      <c r="K764" s="16">
        <v>0.102564102564103</v>
      </c>
      <c r="L764" s="16">
        <v>0.1</v>
      </c>
      <c r="M764" s="16">
        <v>0.19718309859154901</v>
      </c>
      <c r="N764" s="16">
        <v>9.0909090909090898E-2</v>
      </c>
      <c r="O764" s="16">
        <v>0.25</v>
      </c>
      <c r="P764" s="16"/>
      <c r="Q764" s="16">
        <v>0.126453488372093</v>
      </c>
      <c r="R764" s="16"/>
      <c r="S764" s="16">
        <v>0.13341804320203299</v>
      </c>
      <c r="T764" s="16"/>
      <c r="U764" s="16">
        <v>0.134328358208955</v>
      </c>
      <c r="V764" s="16"/>
      <c r="W764" s="16">
        <v>0.146341463414634</v>
      </c>
      <c r="X764" s="16"/>
      <c r="Y764" s="16">
        <v>0.14484126984126999</v>
      </c>
      <c r="Z764" s="16">
        <v>0.12121212121212099</v>
      </c>
      <c r="AA764" s="16">
        <v>5.5555555555555601E-2</v>
      </c>
      <c r="AB764" s="16">
        <v>0.11111111111111099</v>
      </c>
      <c r="AC764" s="16"/>
      <c r="AD764" s="16">
        <v>0.17808219178082199</v>
      </c>
      <c r="AE764" s="16">
        <v>0.16666666666666699</v>
      </c>
      <c r="AF764" s="16">
        <v>0.102040816326531</v>
      </c>
      <c r="AG764" s="16">
        <v>0.13888888888888901</v>
      </c>
      <c r="AH764" s="16">
        <v>0.13008130081300801</v>
      </c>
      <c r="AI764" s="16">
        <v>9.5238095238095205E-2</v>
      </c>
      <c r="AJ764" s="16">
        <v>8.6956521739130405E-2</v>
      </c>
      <c r="AK764" s="16"/>
      <c r="AL764" s="16">
        <v>0.105263157894737</v>
      </c>
      <c r="AM764" s="16">
        <v>0.18897637795275599</v>
      </c>
      <c r="AN764" s="16">
        <v>0.122171945701357</v>
      </c>
      <c r="AO764" s="16">
        <v>0.12949640287769801</v>
      </c>
      <c r="AP764" s="16">
        <v>0.105263157894737</v>
      </c>
      <c r="AQ764" s="16">
        <v>0.1</v>
      </c>
      <c r="AR764" s="16">
        <v>0</v>
      </c>
      <c r="AS764" s="16">
        <v>0.2</v>
      </c>
      <c r="AT764" s="16">
        <v>9.6385542168674704E-2</v>
      </c>
      <c r="AU764" s="16">
        <v>0.15384615384615399</v>
      </c>
      <c r="AV764" s="16">
        <v>0.18181818181818199</v>
      </c>
      <c r="AW764" s="16">
        <v>0.116279069767442</v>
      </c>
    </row>
    <row r="765" spans="2:49" x14ac:dyDescent="0.35">
      <c r="B765" t="s">
        <v>563</v>
      </c>
      <c r="C765" s="16">
        <v>0.12792127921279201</v>
      </c>
      <c r="D765" s="16">
        <v>0.109756097560976</v>
      </c>
      <c r="E765" s="16">
        <v>0.164179104477612</v>
      </c>
      <c r="F765" s="16">
        <v>0.159663865546218</v>
      </c>
      <c r="G765" s="16">
        <v>8.3333333333333301E-2</v>
      </c>
      <c r="H765" s="16">
        <v>0.115384615384615</v>
      </c>
      <c r="I765" s="16">
        <v>7.5757575757575801E-2</v>
      </c>
      <c r="J765" s="16">
        <v>0.13114754098360701</v>
      </c>
      <c r="K765" s="16">
        <v>7.69230769230769E-2</v>
      </c>
      <c r="L765" s="16">
        <v>0.13750000000000001</v>
      </c>
      <c r="M765" s="16">
        <v>0.140845070422535</v>
      </c>
      <c r="N765" s="16">
        <v>9.0909090909090898E-2</v>
      </c>
      <c r="O765" s="16">
        <v>0.1875</v>
      </c>
      <c r="P765" s="16"/>
      <c r="Q765" s="16">
        <v>0.107558139534884</v>
      </c>
      <c r="R765" s="16"/>
      <c r="S765" s="16">
        <v>0.121982210927573</v>
      </c>
      <c r="T765" s="16"/>
      <c r="U765" s="16">
        <v>0.104477611940299</v>
      </c>
      <c r="V765" s="16"/>
      <c r="W765" s="16">
        <v>0.146341463414634</v>
      </c>
      <c r="X765" s="16"/>
      <c r="Y765" s="16">
        <v>0.11706349206349199</v>
      </c>
      <c r="Z765" s="16">
        <v>0.14772727272727301</v>
      </c>
      <c r="AA765" s="16">
        <v>0.11111111111111099</v>
      </c>
      <c r="AB765" s="16">
        <v>0.22222222222222199</v>
      </c>
      <c r="AC765" s="16"/>
      <c r="AD765" s="16">
        <v>0.10958904109589</v>
      </c>
      <c r="AE765" s="16">
        <v>0.1</v>
      </c>
      <c r="AF765" s="16">
        <v>0.11224489795918401</v>
      </c>
      <c r="AG765" s="16">
        <v>0.12777777777777799</v>
      </c>
      <c r="AH765" s="16">
        <v>0.138211382113821</v>
      </c>
      <c r="AI765" s="16">
        <v>0.17857142857142899</v>
      </c>
      <c r="AJ765" s="16">
        <v>0.141304347826087</v>
      </c>
      <c r="AK765" s="16"/>
      <c r="AL765" s="16">
        <v>0.24561403508771901</v>
      </c>
      <c r="AM765" s="16">
        <v>0.181102362204724</v>
      </c>
      <c r="AN765" s="16">
        <v>7.2398190045248903E-2</v>
      </c>
      <c r="AO765" s="16">
        <v>0.107913669064748</v>
      </c>
      <c r="AP765" s="16">
        <v>5.2631578947368397E-2</v>
      </c>
      <c r="AQ765" s="16">
        <v>0.02</v>
      </c>
      <c r="AR765" s="16">
        <v>0</v>
      </c>
      <c r="AS765" s="16">
        <v>0.133333333333333</v>
      </c>
      <c r="AT765" s="16">
        <v>0.132530120481928</v>
      </c>
      <c r="AU765" s="16">
        <v>0.230769230769231</v>
      </c>
      <c r="AV765" s="16">
        <v>0.27272727272727298</v>
      </c>
      <c r="AW765" s="16">
        <v>0.186046511627907</v>
      </c>
    </row>
    <row r="766" spans="2:49" x14ac:dyDescent="0.35">
      <c r="B766" t="s">
        <v>564</v>
      </c>
      <c r="C766" s="16">
        <v>8.9790897908979095E-2</v>
      </c>
      <c r="D766" s="16">
        <v>7.3170731707317097E-2</v>
      </c>
      <c r="E766" s="16">
        <v>0.14179104477611901</v>
      </c>
      <c r="F766" s="16">
        <v>0.10084033613445401</v>
      </c>
      <c r="G766" s="16">
        <v>0.1</v>
      </c>
      <c r="H766" s="16">
        <v>5.7692307692307702E-2</v>
      </c>
      <c r="I766" s="16">
        <v>7.5757575757575801E-2</v>
      </c>
      <c r="J766" s="16">
        <v>4.91803278688525E-2</v>
      </c>
      <c r="K766" s="16">
        <v>0.102564102564103</v>
      </c>
      <c r="L766" s="16">
        <v>8.7499999999999994E-2</v>
      </c>
      <c r="M766" s="16">
        <v>9.85915492957746E-2</v>
      </c>
      <c r="N766" s="16">
        <v>3.03030303030303E-2</v>
      </c>
      <c r="O766" s="16">
        <v>0</v>
      </c>
      <c r="P766" s="16"/>
      <c r="Q766" s="16">
        <v>9.3023255813953501E-2</v>
      </c>
      <c r="R766" s="16"/>
      <c r="S766" s="16">
        <v>9.1486658195679804E-2</v>
      </c>
      <c r="T766" s="16"/>
      <c r="U766" s="16">
        <v>8.7893864013267001E-2</v>
      </c>
      <c r="V766" s="16"/>
      <c r="W766" s="16">
        <v>0.113821138211382</v>
      </c>
      <c r="X766" s="16"/>
      <c r="Y766" s="16">
        <v>0.103174603174603</v>
      </c>
      <c r="Z766" s="16">
        <v>7.1969696969697003E-2</v>
      </c>
      <c r="AA766" s="16">
        <v>2.7777777777777801E-2</v>
      </c>
      <c r="AB766" s="16">
        <v>0.11111111111111099</v>
      </c>
      <c r="AC766" s="16"/>
      <c r="AD766" s="16">
        <v>9.5890410958904104E-2</v>
      </c>
      <c r="AE766" s="16">
        <v>6.6666666666666693E-2</v>
      </c>
      <c r="AF766" s="16">
        <v>0.11224489795918401</v>
      </c>
      <c r="AG766" s="16">
        <v>0.116666666666667</v>
      </c>
      <c r="AH766" s="16">
        <v>4.8780487804878099E-2</v>
      </c>
      <c r="AI766" s="16">
        <v>7.1428571428571397E-2</v>
      </c>
      <c r="AJ766" s="16">
        <v>9.7826086956521702E-2</v>
      </c>
      <c r="AK766" s="16"/>
      <c r="AL766" s="16">
        <v>5.2631578947368397E-2</v>
      </c>
      <c r="AM766" s="16">
        <v>7.8740157480315001E-2</v>
      </c>
      <c r="AN766" s="16">
        <v>7.69230769230769E-2</v>
      </c>
      <c r="AO766" s="16">
        <v>0.100719424460432</v>
      </c>
      <c r="AP766" s="16">
        <v>0.105263157894737</v>
      </c>
      <c r="AQ766" s="16">
        <v>0.16</v>
      </c>
      <c r="AR766" s="16">
        <v>0.5</v>
      </c>
      <c r="AS766" s="16">
        <v>6.6666666666666693E-2</v>
      </c>
      <c r="AT766" s="16">
        <v>0.132530120481928</v>
      </c>
      <c r="AU766" s="16">
        <v>0</v>
      </c>
      <c r="AV766" s="16">
        <v>3.03030303030303E-2</v>
      </c>
      <c r="AW766" s="16">
        <v>9.3023255813953501E-2</v>
      </c>
    </row>
    <row r="767" spans="2:49" x14ac:dyDescent="0.35">
      <c r="B767" t="s">
        <v>565</v>
      </c>
      <c r="C767" s="16">
        <v>7.2570725707257103E-2</v>
      </c>
      <c r="D767" s="16">
        <v>7.3170731707317097E-2</v>
      </c>
      <c r="E767" s="16">
        <v>8.2089552238805999E-2</v>
      </c>
      <c r="F767" s="16">
        <v>5.8823529411764698E-2</v>
      </c>
      <c r="G767" s="16">
        <v>0.05</v>
      </c>
      <c r="H767" s="16">
        <v>5.7692307692307702E-2</v>
      </c>
      <c r="I767" s="16">
        <v>4.5454545454545497E-2</v>
      </c>
      <c r="J767" s="16">
        <v>8.1967213114754106E-2</v>
      </c>
      <c r="K767" s="16">
        <v>2.5641025641025599E-2</v>
      </c>
      <c r="L767" s="16">
        <v>0.125</v>
      </c>
      <c r="M767" s="16">
        <v>8.4507042253521097E-2</v>
      </c>
      <c r="N767" s="16">
        <v>9.0909090909090898E-2</v>
      </c>
      <c r="O767" s="16">
        <v>6.25E-2</v>
      </c>
      <c r="P767" s="16"/>
      <c r="Q767" s="16">
        <v>7.2674418604651195E-2</v>
      </c>
      <c r="R767" s="16"/>
      <c r="S767" s="16">
        <v>7.3697585768742094E-2</v>
      </c>
      <c r="T767" s="16"/>
      <c r="U767" s="16">
        <v>7.4626865671641798E-2</v>
      </c>
      <c r="V767" s="16"/>
      <c r="W767" s="16">
        <v>5.6910569105691103E-2</v>
      </c>
      <c r="X767" s="16"/>
      <c r="Y767" s="16">
        <v>3.5714285714285698E-2</v>
      </c>
      <c r="Z767" s="16">
        <v>0.12878787878787901</v>
      </c>
      <c r="AA767" s="16">
        <v>0.13888888888888901</v>
      </c>
      <c r="AB767" s="16">
        <v>0.22222222222222199</v>
      </c>
      <c r="AC767" s="16"/>
      <c r="AD767" s="16">
        <v>2.7397260273972601E-2</v>
      </c>
      <c r="AE767" s="16">
        <v>5.5555555555555601E-2</v>
      </c>
      <c r="AF767" s="16">
        <v>7.1428571428571397E-2</v>
      </c>
      <c r="AG767" s="16">
        <v>4.4444444444444398E-2</v>
      </c>
      <c r="AH767" s="16">
        <v>7.3170731707317097E-2</v>
      </c>
      <c r="AI767" s="16">
        <v>0.15476190476190499</v>
      </c>
      <c r="AJ767" s="16">
        <v>0.141304347826087</v>
      </c>
      <c r="AK767" s="16"/>
      <c r="AL767" s="16">
        <v>0.21052631578947401</v>
      </c>
      <c r="AM767" s="16">
        <v>9.4488188976377993E-2</v>
      </c>
      <c r="AN767" s="16">
        <v>4.9773755656108601E-2</v>
      </c>
      <c r="AO767" s="16">
        <v>3.5971223021582698E-2</v>
      </c>
      <c r="AP767" s="16">
        <v>0.105263157894737</v>
      </c>
      <c r="AQ767" s="16">
        <v>0.06</v>
      </c>
      <c r="AR767" s="16">
        <v>0</v>
      </c>
      <c r="AS767" s="16">
        <v>0.2</v>
      </c>
      <c r="AT767" s="16">
        <v>6.02409638554217E-2</v>
      </c>
      <c r="AU767" s="16">
        <v>0</v>
      </c>
      <c r="AV767" s="16">
        <v>9.0909090909090898E-2</v>
      </c>
      <c r="AW767" s="16">
        <v>6.9767441860465101E-2</v>
      </c>
    </row>
    <row r="768" spans="2:49" x14ac:dyDescent="0.35">
      <c r="B768" t="s">
        <v>566</v>
      </c>
      <c r="C768" s="16">
        <v>6.1500615006150103E-2</v>
      </c>
      <c r="D768" s="16">
        <v>4.8780487804878099E-2</v>
      </c>
      <c r="E768" s="16">
        <v>6.7164179104477598E-2</v>
      </c>
      <c r="F768" s="16">
        <v>7.5630252100840303E-2</v>
      </c>
      <c r="G768" s="16">
        <v>3.3333333333333298E-2</v>
      </c>
      <c r="H768" s="16">
        <v>3.8461538461538498E-2</v>
      </c>
      <c r="I768" s="16">
        <v>1.5151515151515201E-2</v>
      </c>
      <c r="J768" s="16">
        <v>3.2786885245901599E-2</v>
      </c>
      <c r="K768" s="16">
        <v>5.1282051282051301E-2</v>
      </c>
      <c r="L768" s="16">
        <v>8.7499999999999994E-2</v>
      </c>
      <c r="M768" s="16">
        <v>0.11267605633802801</v>
      </c>
      <c r="N768" s="16">
        <v>6.0606060606060601E-2</v>
      </c>
      <c r="O768" s="16">
        <v>0.125</v>
      </c>
      <c r="P768" s="16"/>
      <c r="Q768" s="16">
        <v>6.1046511627907002E-2</v>
      </c>
      <c r="R768" s="16"/>
      <c r="S768" s="16">
        <v>6.0991105463786499E-2</v>
      </c>
      <c r="T768" s="16"/>
      <c r="U768" s="16">
        <v>6.3018242122719698E-2</v>
      </c>
      <c r="V768" s="16"/>
      <c r="W768" s="16">
        <v>6.50406504065041E-2</v>
      </c>
      <c r="X768" s="16"/>
      <c r="Y768" s="16">
        <v>5.7539682539682502E-2</v>
      </c>
      <c r="Z768" s="16">
        <v>6.8181818181818205E-2</v>
      </c>
      <c r="AA768" s="16">
        <v>2.7777777777777801E-2</v>
      </c>
      <c r="AB768" s="16">
        <v>0.22222222222222199</v>
      </c>
      <c r="AC768" s="16"/>
      <c r="AD768" s="16">
        <v>3.42465753424658E-2</v>
      </c>
      <c r="AE768" s="16">
        <v>4.4444444444444398E-2</v>
      </c>
      <c r="AF768" s="16">
        <v>8.1632653061224497E-2</v>
      </c>
      <c r="AG768" s="16">
        <v>5.5555555555555601E-2</v>
      </c>
      <c r="AH768" s="16">
        <v>0.105691056910569</v>
      </c>
      <c r="AI768" s="16">
        <v>9.5238095238095205E-2</v>
      </c>
      <c r="AJ768" s="16">
        <v>2.1739130434782601E-2</v>
      </c>
      <c r="AK768" s="16"/>
      <c r="AL768" s="16">
        <v>5.2631578947368397E-2</v>
      </c>
      <c r="AM768" s="16">
        <v>9.4488188976377993E-2</v>
      </c>
      <c r="AN768" s="16">
        <v>6.7873303167420795E-2</v>
      </c>
      <c r="AO768" s="16">
        <v>6.4748201438848907E-2</v>
      </c>
      <c r="AP768" s="16">
        <v>0</v>
      </c>
      <c r="AQ768" s="16">
        <v>0</v>
      </c>
      <c r="AR768" s="16">
        <v>0.5</v>
      </c>
      <c r="AS768" s="16">
        <v>0</v>
      </c>
      <c r="AT768" s="16">
        <v>6.02409638554217E-2</v>
      </c>
      <c r="AU768" s="16">
        <v>7.69230769230769E-2</v>
      </c>
      <c r="AV768" s="16">
        <v>0</v>
      </c>
      <c r="AW768" s="16">
        <v>6.9767441860465101E-2</v>
      </c>
    </row>
    <row r="769" spans="2:49" x14ac:dyDescent="0.35">
      <c r="B769" t="s">
        <v>567</v>
      </c>
      <c r="C769" s="16">
        <v>3.9360393603935999E-2</v>
      </c>
      <c r="D769" s="16">
        <v>2.4390243902439001E-2</v>
      </c>
      <c r="E769" s="16">
        <v>4.47761194029851E-2</v>
      </c>
      <c r="F769" s="16">
        <v>5.8823529411764698E-2</v>
      </c>
      <c r="G769" s="16">
        <v>6.6666666666666693E-2</v>
      </c>
      <c r="H769" s="16">
        <v>3.8461538461538498E-2</v>
      </c>
      <c r="I769" s="16">
        <v>1.5151515151515201E-2</v>
      </c>
      <c r="J769" s="16">
        <v>3.2786885245901599E-2</v>
      </c>
      <c r="K769" s="16">
        <v>2.5641025641025599E-2</v>
      </c>
      <c r="L769" s="16">
        <v>3.7499999999999999E-2</v>
      </c>
      <c r="M769" s="16">
        <v>2.8169014084507001E-2</v>
      </c>
      <c r="N769" s="16">
        <v>6.0606060606060601E-2</v>
      </c>
      <c r="O769" s="16">
        <v>0</v>
      </c>
      <c r="P769" s="16"/>
      <c r="Q769" s="16">
        <v>4.0697674418604703E-2</v>
      </c>
      <c r="R769" s="16"/>
      <c r="S769" s="16">
        <v>4.0660736975857703E-2</v>
      </c>
      <c r="T769" s="16"/>
      <c r="U769" s="16">
        <v>3.98009950248756E-2</v>
      </c>
      <c r="V769" s="16"/>
      <c r="W769" s="16">
        <v>3.2520325203252001E-2</v>
      </c>
      <c r="X769" s="16"/>
      <c r="Y769" s="16">
        <v>4.36507936507936E-2</v>
      </c>
      <c r="Z769" s="16">
        <v>2.6515151515151499E-2</v>
      </c>
      <c r="AA769" s="16">
        <v>5.5555555555555601E-2</v>
      </c>
      <c r="AB769" s="16">
        <v>0.11111111111111099</v>
      </c>
      <c r="AC769" s="16"/>
      <c r="AD769" s="16">
        <v>8.9041095890410996E-2</v>
      </c>
      <c r="AE769" s="16">
        <v>2.2222222222222199E-2</v>
      </c>
      <c r="AF769" s="16">
        <v>2.04081632653061E-2</v>
      </c>
      <c r="AG769" s="16">
        <v>3.8888888888888903E-2</v>
      </c>
      <c r="AH769" s="16">
        <v>4.0650406504064998E-2</v>
      </c>
      <c r="AI769" s="16">
        <v>1.1904761904761901E-2</v>
      </c>
      <c r="AJ769" s="16">
        <v>2.1739130434782601E-2</v>
      </c>
      <c r="AK769" s="16"/>
      <c r="AL769" s="16">
        <v>3.5087719298245598E-2</v>
      </c>
      <c r="AM769" s="16">
        <v>3.9370078740157501E-2</v>
      </c>
      <c r="AN769" s="16">
        <v>4.0723981900452497E-2</v>
      </c>
      <c r="AO769" s="16">
        <v>2.8776978417266199E-2</v>
      </c>
      <c r="AP769" s="16">
        <v>5.2631578947368397E-2</v>
      </c>
      <c r="AQ769" s="16">
        <v>0.04</v>
      </c>
      <c r="AR769" s="16">
        <v>0</v>
      </c>
      <c r="AS769" s="16">
        <v>0.133333333333333</v>
      </c>
      <c r="AT769" s="16">
        <v>3.6144578313252997E-2</v>
      </c>
      <c r="AU769" s="16">
        <v>0</v>
      </c>
      <c r="AV769" s="16">
        <v>0</v>
      </c>
      <c r="AW769" s="16">
        <v>6.9767441860465101E-2</v>
      </c>
    </row>
    <row r="770" spans="2:49" x14ac:dyDescent="0.35">
      <c r="B770" t="s">
        <v>568</v>
      </c>
      <c r="C770" s="16">
        <v>3.6900369003690002E-2</v>
      </c>
      <c r="D770" s="16">
        <v>2.4390243902439001E-2</v>
      </c>
      <c r="E770" s="16">
        <v>2.2388059701492501E-2</v>
      </c>
      <c r="F770" s="16">
        <v>2.5210084033613401E-2</v>
      </c>
      <c r="G770" s="16">
        <v>1.6666666666666701E-2</v>
      </c>
      <c r="H770" s="16">
        <v>9.6153846153846201E-2</v>
      </c>
      <c r="I770" s="16">
        <v>3.03030303030303E-2</v>
      </c>
      <c r="J770" s="16">
        <v>6.5573770491803296E-2</v>
      </c>
      <c r="K770" s="16">
        <v>0</v>
      </c>
      <c r="L770" s="16">
        <v>7.4999999999999997E-2</v>
      </c>
      <c r="M770" s="16">
        <v>1.4084507042253501E-2</v>
      </c>
      <c r="N770" s="16">
        <v>3.03030303030303E-2</v>
      </c>
      <c r="O770" s="16">
        <v>0.125</v>
      </c>
      <c r="P770" s="16"/>
      <c r="Q770" s="16">
        <v>3.1976744186046499E-2</v>
      </c>
      <c r="R770" s="16"/>
      <c r="S770" s="16">
        <v>3.5578144853875497E-2</v>
      </c>
      <c r="T770" s="16"/>
      <c r="U770" s="16">
        <v>3.1509121061359897E-2</v>
      </c>
      <c r="V770" s="16"/>
      <c r="W770" s="16">
        <v>4.8780487804878099E-2</v>
      </c>
      <c r="X770" s="16"/>
      <c r="Y770" s="16">
        <v>3.3730158730158701E-2</v>
      </c>
      <c r="Z770" s="16">
        <v>4.1666666666666699E-2</v>
      </c>
      <c r="AA770" s="16">
        <v>5.5555555555555601E-2</v>
      </c>
      <c r="AB770" s="16">
        <v>0</v>
      </c>
      <c r="AC770" s="16"/>
      <c r="AD770" s="16">
        <v>2.0547945205479499E-2</v>
      </c>
      <c r="AE770" s="16">
        <v>0</v>
      </c>
      <c r="AF770" s="16">
        <v>3.06122448979592E-2</v>
      </c>
      <c r="AG770" s="16">
        <v>3.8888888888888903E-2</v>
      </c>
      <c r="AH770" s="16">
        <v>3.2520325203252001E-2</v>
      </c>
      <c r="AI770" s="16">
        <v>9.5238095238095205E-2</v>
      </c>
      <c r="AJ770" s="16">
        <v>5.4347826086956499E-2</v>
      </c>
      <c r="AK770" s="16"/>
      <c r="AL770" s="16">
        <v>0</v>
      </c>
      <c r="AM770" s="16">
        <v>4.7244094488188997E-2</v>
      </c>
      <c r="AN770" s="16">
        <v>4.0723981900452497E-2</v>
      </c>
      <c r="AO770" s="16">
        <v>4.3165467625899297E-2</v>
      </c>
      <c r="AP770" s="16">
        <v>0</v>
      </c>
      <c r="AQ770" s="16">
        <v>0</v>
      </c>
      <c r="AR770" s="16">
        <v>0</v>
      </c>
      <c r="AS770" s="16">
        <v>6.6666666666666693E-2</v>
      </c>
      <c r="AT770" s="16">
        <v>3.6144578313252997E-2</v>
      </c>
      <c r="AU770" s="16">
        <v>0</v>
      </c>
      <c r="AV770" s="16">
        <v>6.0606060606060601E-2</v>
      </c>
      <c r="AW770" s="16">
        <v>6.9767441860465101E-2</v>
      </c>
    </row>
    <row r="771" spans="2:49" x14ac:dyDescent="0.35">
      <c r="B771" t="s">
        <v>525</v>
      </c>
      <c r="C771" s="16">
        <v>3.1980319803198001E-2</v>
      </c>
      <c r="D771" s="16">
        <v>3.65853658536585E-2</v>
      </c>
      <c r="E771" s="16">
        <v>1.49253731343284E-2</v>
      </c>
      <c r="F771" s="16">
        <v>1.6806722689075598E-2</v>
      </c>
      <c r="G771" s="16">
        <v>0.05</v>
      </c>
      <c r="H771" s="16">
        <v>0</v>
      </c>
      <c r="I771" s="16">
        <v>6.0606060606060601E-2</v>
      </c>
      <c r="J771" s="16">
        <v>6.5573770491803296E-2</v>
      </c>
      <c r="K771" s="16">
        <v>7.69230769230769E-2</v>
      </c>
      <c r="L771" s="16">
        <v>3.7499999999999999E-2</v>
      </c>
      <c r="M771" s="16">
        <v>0</v>
      </c>
      <c r="N771" s="16">
        <v>3.03030303030303E-2</v>
      </c>
      <c r="O771" s="16">
        <v>6.25E-2</v>
      </c>
      <c r="P771" s="16"/>
      <c r="Q771" s="16">
        <v>3.3430232558139497E-2</v>
      </c>
      <c r="R771" s="16"/>
      <c r="S771" s="16">
        <v>3.3036848792884398E-2</v>
      </c>
      <c r="T771" s="16"/>
      <c r="U771" s="16">
        <v>3.1509121061359897E-2</v>
      </c>
      <c r="V771" s="16"/>
      <c r="W771" s="16">
        <v>3.2520325203252001E-2</v>
      </c>
      <c r="X771" s="16"/>
      <c r="Y771" s="16">
        <v>3.3730158730158701E-2</v>
      </c>
      <c r="Z771" s="16">
        <v>2.6515151515151499E-2</v>
      </c>
      <c r="AA771" s="16">
        <v>5.5555555555555601E-2</v>
      </c>
      <c r="AB771" s="16">
        <v>0</v>
      </c>
      <c r="AC771" s="16"/>
      <c r="AD771" s="16">
        <v>4.1095890410958902E-2</v>
      </c>
      <c r="AE771" s="16">
        <v>3.3333333333333298E-2</v>
      </c>
      <c r="AF771" s="16">
        <v>2.04081632653061E-2</v>
      </c>
      <c r="AG771" s="16">
        <v>0.05</v>
      </c>
      <c r="AH771" s="16">
        <v>2.4390243902439001E-2</v>
      </c>
      <c r="AI771" s="16">
        <v>1.1904761904761901E-2</v>
      </c>
      <c r="AJ771" s="16">
        <v>2.1739130434782601E-2</v>
      </c>
      <c r="AK771" s="16"/>
      <c r="AL771" s="16">
        <v>3.5087719298245598E-2</v>
      </c>
      <c r="AM771" s="16">
        <v>7.8740157480314994E-3</v>
      </c>
      <c r="AN771" s="16">
        <v>3.1674208144796399E-2</v>
      </c>
      <c r="AO771" s="16">
        <v>3.5971223021582698E-2</v>
      </c>
      <c r="AP771" s="16">
        <v>0.105263157894737</v>
      </c>
      <c r="AQ771" s="16">
        <v>0.04</v>
      </c>
      <c r="AR771" s="16">
        <v>0</v>
      </c>
      <c r="AS771" s="16">
        <v>0</v>
      </c>
      <c r="AT771" s="16">
        <v>4.81927710843374E-2</v>
      </c>
      <c r="AU771" s="16">
        <v>7.69230769230769E-2</v>
      </c>
      <c r="AV771" s="16">
        <v>3.03030303030303E-2</v>
      </c>
      <c r="AW771" s="16">
        <v>2.32558139534884E-2</v>
      </c>
    </row>
    <row r="772" spans="2:49" x14ac:dyDescent="0.35">
      <c r="B772" t="s">
        <v>569</v>
      </c>
      <c r="C772" s="16">
        <v>2.4600246002459999E-3</v>
      </c>
      <c r="D772" s="16">
        <v>1.21951219512195E-2</v>
      </c>
      <c r="E772" s="16">
        <v>0</v>
      </c>
      <c r="F772" s="16">
        <v>0</v>
      </c>
      <c r="G772" s="16">
        <v>0</v>
      </c>
      <c r="H772" s="16">
        <v>0</v>
      </c>
      <c r="I772" s="16">
        <v>0</v>
      </c>
      <c r="J772" s="16">
        <v>0</v>
      </c>
      <c r="K772" s="16">
        <v>0</v>
      </c>
      <c r="L772" s="16">
        <v>0</v>
      </c>
      <c r="M772" s="16">
        <v>0</v>
      </c>
      <c r="N772" s="16">
        <v>0</v>
      </c>
      <c r="O772" s="16">
        <v>6.25E-2</v>
      </c>
      <c r="P772" s="16"/>
      <c r="Q772" s="16">
        <v>2.9069767441860499E-3</v>
      </c>
      <c r="R772" s="16"/>
      <c r="S772" s="16">
        <v>2.5412960609911099E-3</v>
      </c>
      <c r="T772" s="16"/>
      <c r="U772" s="16">
        <v>3.3167495854063002E-3</v>
      </c>
      <c r="V772" s="16"/>
      <c r="W772" s="16">
        <v>0</v>
      </c>
      <c r="X772" s="16"/>
      <c r="Y772" s="16">
        <v>1.9841269841269801E-3</v>
      </c>
      <c r="Z772" s="16">
        <v>3.7878787878787902E-3</v>
      </c>
      <c r="AA772" s="16">
        <v>0</v>
      </c>
      <c r="AB772" s="16">
        <v>0</v>
      </c>
      <c r="AC772" s="16"/>
      <c r="AD772" s="16">
        <v>6.8493150684931503E-3</v>
      </c>
      <c r="AE772" s="16">
        <v>1.1111111111111099E-2</v>
      </c>
      <c r="AF772" s="16">
        <v>0</v>
      </c>
      <c r="AG772" s="16">
        <v>0</v>
      </c>
      <c r="AH772" s="16">
        <v>0</v>
      </c>
      <c r="AI772" s="16">
        <v>0</v>
      </c>
      <c r="AJ772" s="16">
        <v>0</v>
      </c>
      <c r="AK772" s="16"/>
      <c r="AL772" s="16">
        <v>0</v>
      </c>
      <c r="AM772" s="16">
        <v>0</v>
      </c>
      <c r="AN772" s="16">
        <v>0</v>
      </c>
      <c r="AO772" s="16">
        <v>1.4388489208633099E-2</v>
      </c>
      <c r="AP772" s="16">
        <v>0</v>
      </c>
      <c r="AQ772" s="16">
        <v>0</v>
      </c>
      <c r="AR772" s="16">
        <v>0</v>
      </c>
      <c r="AS772" s="16">
        <v>0</v>
      </c>
      <c r="AT772" s="16">
        <v>0</v>
      </c>
      <c r="AU772" s="16">
        <v>0</v>
      </c>
      <c r="AV772" s="16">
        <v>0</v>
      </c>
      <c r="AW772" s="16">
        <v>0</v>
      </c>
    </row>
    <row r="773" spans="2:49" x14ac:dyDescent="0.35">
      <c r="B773" t="s">
        <v>570</v>
      </c>
      <c r="C773" s="16">
        <v>2.4600246002459999E-3</v>
      </c>
      <c r="D773" s="16">
        <v>0</v>
      </c>
      <c r="E773" s="16">
        <v>0</v>
      </c>
      <c r="F773" s="16">
        <v>0</v>
      </c>
      <c r="G773" s="16">
        <v>0</v>
      </c>
      <c r="H773" s="16">
        <v>0</v>
      </c>
      <c r="I773" s="16">
        <v>0</v>
      </c>
      <c r="J773" s="16">
        <v>1.63934426229508E-2</v>
      </c>
      <c r="K773" s="16">
        <v>0</v>
      </c>
      <c r="L773" s="16">
        <v>0</v>
      </c>
      <c r="M773" s="16">
        <v>0</v>
      </c>
      <c r="N773" s="16">
        <v>3.03030303030303E-2</v>
      </c>
      <c r="O773" s="16">
        <v>0</v>
      </c>
      <c r="P773" s="16"/>
      <c r="Q773" s="16">
        <v>2.9069767441860499E-3</v>
      </c>
      <c r="R773" s="16"/>
      <c r="S773" s="16">
        <v>2.5412960609911099E-3</v>
      </c>
      <c r="T773" s="16"/>
      <c r="U773" s="16">
        <v>3.3167495854063002E-3</v>
      </c>
      <c r="V773" s="16"/>
      <c r="W773" s="16">
        <v>0</v>
      </c>
      <c r="X773" s="16"/>
      <c r="Y773" s="16">
        <v>3.9682539682539698E-3</v>
      </c>
      <c r="Z773" s="16">
        <v>0</v>
      </c>
      <c r="AA773" s="16">
        <v>0</v>
      </c>
      <c r="AB773" s="16">
        <v>0</v>
      </c>
      <c r="AC773" s="16"/>
      <c r="AD773" s="16">
        <v>0</v>
      </c>
      <c r="AE773" s="16">
        <v>0</v>
      </c>
      <c r="AF773" s="16">
        <v>1.02040816326531E-2</v>
      </c>
      <c r="AG773" s="16">
        <v>0</v>
      </c>
      <c r="AH773" s="16">
        <v>8.1300813008130107E-3</v>
      </c>
      <c r="AI773" s="16">
        <v>0</v>
      </c>
      <c r="AJ773" s="16">
        <v>0</v>
      </c>
      <c r="AK773" s="16"/>
      <c r="AL773" s="16">
        <v>0</v>
      </c>
      <c r="AM773" s="16">
        <v>7.8740157480314994E-3</v>
      </c>
      <c r="AN773" s="16">
        <v>4.5248868778280504E-3</v>
      </c>
      <c r="AO773" s="16">
        <v>0</v>
      </c>
      <c r="AP773" s="16">
        <v>0</v>
      </c>
      <c r="AQ773" s="16">
        <v>0</v>
      </c>
      <c r="AR773" s="16">
        <v>0</v>
      </c>
      <c r="AS773" s="16">
        <v>0</v>
      </c>
      <c r="AT773" s="16">
        <v>0</v>
      </c>
      <c r="AU773" s="16">
        <v>0</v>
      </c>
      <c r="AV773" s="16">
        <v>0</v>
      </c>
      <c r="AW773" s="16">
        <v>0</v>
      </c>
    </row>
    <row r="774" spans="2:49" x14ac:dyDescent="0.35">
      <c r="B774" t="s">
        <v>571</v>
      </c>
      <c r="C774" s="16">
        <v>2.4600246002459999E-3</v>
      </c>
      <c r="D774" s="16">
        <v>2.4390243902439001E-2</v>
      </c>
      <c r="E774" s="16">
        <v>0</v>
      </c>
      <c r="F774" s="16">
        <v>0</v>
      </c>
      <c r="G774" s="16">
        <v>0</v>
      </c>
      <c r="H774" s="16">
        <v>0</v>
      </c>
      <c r="I774" s="16">
        <v>0</v>
      </c>
      <c r="J774" s="16">
        <v>0</v>
      </c>
      <c r="K774" s="16">
        <v>0</v>
      </c>
      <c r="L774" s="16">
        <v>0</v>
      </c>
      <c r="M774" s="16">
        <v>0</v>
      </c>
      <c r="N774" s="16">
        <v>0</v>
      </c>
      <c r="O774" s="16">
        <v>0</v>
      </c>
      <c r="P774" s="16"/>
      <c r="Q774" s="16">
        <v>2.9069767441860499E-3</v>
      </c>
      <c r="R774" s="16"/>
      <c r="S774" s="16">
        <v>2.5412960609911099E-3</v>
      </c>
      <c r="T774" s="16"/>
      <c r="U774" s="16">
        <v>3.3167495854063002E-3</v>
      </c>
      <c r="V774" s="16"/>
      <c r="W774" s="16">
        <v>0</v>
      </c>
      <c r="X774" s="16"/>
      <c r="Y774" s="16">
        <v>1.9841269841269801E-3</v>
      </c>
      <c r="Z774" s="16">
        <v>3.7878787878787902E-3</v>
      </c>
      <c r="AA774" s="16">
        <v>0</v>
      </c>
      <c r="AB774" s="16">
        <v>0</v>
      </c>
      <c r="AC774" s="16"/>
      <c r="AD774" s="16">
        <v>0</v>
      </c>
      <c r="AE774" s="16">
        <v>0</v>
      </c>
      <c r="AF774" s="16">
        <v>1.02040816326531E-2</v>
      </c>
      <c r="AG774" s="16">
        <v>5.5555555555555601E-3</v>
      </c>
      <c r="AH774" s="16">
        <v>0</v>
      </c>
      <c r="AI774" s="16">
        <v>0</v>
      </c>
      <c r="AJ774" s="16">
        <v>0</v>
      </c>
      <c r="AK774" s="16"/>
      <c r="AL774" s="16">
        <v>0</v>
      </c>
      <c r="AM774" s="16">
        <v>0</v>
      </c>
      <c r="AN774" s="16">
        <v>4.5248868778280504E-3</v>
      </c>
      <c r="AO774" s="16">
        <v>0</v>
      </c>
      <c r="AP774" s="16">
        <v>0</v>
      </c>
      <c r="AQ774" s="16">
        <v>0.02</v>
      </c>
      <c r="AR774" s="16">
        <v>0</v>
      </c>
      <c r="AS774" s="16">
        <v>0</v>
      </c>
      <c r="AT774" s="16">
        <v>0</v>
      </c>
      <c r="AU774" s="16">
        <v>0</v>
      </c>
      <c r="AV774" s="16">
        <v>0</v>
      </c>
      <c r="AW774" s="16">
        <v>0</v>
      </c>
    </row>
    <row r="775" spans="2:49" x14ac:dyDescent="0.35">
      <c r="B775" t="s">
        <v>572</v>
      </c>
      <c r="C775" s="16">
        <v>2.4600246002459999E-3</v>
      </c>
      <c r="D775" s="16">
        <v>0</v>
      </c>
      <c r="E775" s="16">
        <v>0</v>
      </c>
      <c r="F775" s="16">
        <v>0</v>
      </c>
      <c r="G775" s="16">
        <v>1.6666666666666701E-2</v>
      </c>
      <c r="H775" s="16">
        <v>0</v>
      </c>
      <c r="I775" s="16">
        <v>0</v>
      </c>
      <c r="J775" s="16">
        <v>0</v>
      </c>
      <c r="K775" s="16">
        <v>0</v>
      </c>
      <c r="L775" s="16">
        <v>1.2500000000000001E-2</v>
      </c>
      <c r="M775" s="16">
        <v>0</v>
      </c>
      <c r="N775" s="16">
        <v>0</v>
      </c>
      <c r="O775" s="16">
        <v>0</v>
      </c>
      <c r="P775" s="16"/>
      <c r="Q775" s="16">
        <v>2.9069767441860499E-3</v>
      </c>
      <c r="R775" s="16"/>
      <c r="S775" s="16">
        <v>2.5412960609911099E-3</v>
      </c>
      <c r="T775" s="16"/>
      <c r="U775" s="16">
        <v>3.3167495854063002E-3</v>
      </c>
      <c r="V775" s="16"/>
      <c r="W775" s="16">
        <v>0</v>
      </c>
      <c r="X775" s="16"/>
      <c r="Y775" s="16">
        <v>3.9682539682539698E-3</v>
      </c>
      <c r="Z775" s="16">
        <v>0</v>
      </c>
      <c r="AA775" s="16">
        <v>0</v>
      </c>
      <c r="AB775" s="16">
        <v>0</v>
      </c>
      <c r="AC775" s="16"/>
      <c r="AD775" s="16">
        <v>0</v>
      </c>
      <c r="AE775" s="16">
        <v>1.1111111111111099E-2</v>
      </c>
      <c r="AF775" s="16">
        <v>1.02040816326531E-2</v>
      </c>
      <c r="AG775" s="16">
        <v>0</v>
      </c>
      <c r="AH775" s="16">
        <v>0</v>
      </c>
      <c r="AI775" s="16">
        <v>0</v>
      </c>
      <c r="AJ775" s="16">
        <v>0</v>
      </c>
      <c r="AK775" s="16"/>
      <c r="AL775" s="16">
        <v>0</v>
      </c>
      <c r="AM775" s="16">
        <v>0</v>
      </c>
      <c r="AN775" s="16">
        <v>0</v>
      </c>
      <c r="AO775" s="16">
        <v>0</v>
      </c>
      <c r="AP775" s="16">
        <v>0</v>
      </c>
      <c r="AQ775" s="16">
        <v>0.02</v>
      </c>
      <c r="AR775" s="16">
        <v>0</v>
      </c>
      <c r="AS775" s="16">
        <v>6.6666666666666693E-2</v>
      </c>
      <c r="AT775" s="16">
        <v>0</v>
      </c>
      <c r="AU775" s="16">
        <v>0</v>
      </c>
      <c r="AV775" s="16">
        <v>0</v>
      </c>
      <c r="AW775" s="16">
        <v>0</v>
      </c>
    </row>
    <row r="776" spans="2:49" x14ac:dyDescent="0.35">
      <c r="B776" t="s">
        <v>573</v>
      </c>
      <c r="C776" s="16">
        <v>1.230012300123E-3</v>
      </c>
      <c r="D776" s="16">
        <v>0</v>
      </c>
      <c r="E776" s="16">
        <v>0</v>
      </c>
      <c r="F776" s="16">
        <v>0</v>
      </c>
      <c r="G776" s="16">
        <v>0</v>
      </c>
      <c r="H776" s="16">
        <v>0</v>
      </c>
      <c r="I776" s="16">
        <v>0</v>
      </c>
      <c r="J776" s="16">
        <v>0</v>
      </c>
      <c r="K776" s="16">
        <v>2.5641025641025599E-2</v>
      </c>
      <c r="L776" s="16">
        <v>0</v>
      </c>
      <c r="M776" s="16">
        <v>0</v>
      </c>
      <c r="N776" s="16">
        <v>0</v>
      </c>
      <c r="O776" s="16">
        <v>0</v>
      </c>
      <c r="P776" s="16"/>
      <c r="Q776" s="16">
        <v>1.45348837209302E-3</v>
      </c>
      <c r="R776" s="16"/>
      <c r="S776" s="16">
        <v>1.27064803049555E-3</v>
      </c>
      <c r="T776" s="16"/>
      <c r="U776" s="16">
        <v>1.6583747927031501E-3</v>
      </c>
      <c r="V776" s="16"/>
      <c r="W776" s="16">
        <v>0</v>
      </c>
      <c r="X776" s="16"/>
      <c r="Y776" s="16">
        <v>1.9841269841269801E-3</v>
      </c>
      <c r="Z776" s="16">
        <v>0</v>
      </c>
      <c r="AA776" s="16">
        <v>0</v>
      </c>
      <c r="AB776" s="16">
        <v>0</v>
      </c>
      <c r="AC776" s="16"/>
      <c r="AD776" s="16">
        <v>6.8493150684931503E-3</v>
      </c>
      <c r="AE776" s="16">
        <v>0</v>
      </c>
      <c r="AF776" s="16">
        <v>0</v>
      </c>
      <c r="AG776" s="16">
        <v>0</v>
      </c>
      <c r="AH776" s="16">
        <v>0</v>
      </c>
      <c r="AI776" s="16">
        <v>0</v>
      </c>
      <c r="AJ776" s="16">
        <v>0</v>
      </c>
      <c r="AK776" s="16"/>
      <c r="AL776" s="16">
        <v>0</v>
      </c>
      <c r="AM776" s="16">
        <v>0</v>
      </c>
      <c r="AN776" s="16">
        <v>0</v>
      </c>
      <c r="AO776" s="16">
        <v>0</v>
      </c>
      <c r="AP776" s="16">
        <v>0</v>
      </c>
      <c r="AQ776" s="16">
        <v>0</v>
      </c>
      <c r="AR776" s="16">
        <v>0</v>
      </c>
      <c r="AS776" s="16">
        <v>0</v>
      </c>
      <c r="AT776" s="16">
        <v>0</v>
      </c>
      <c r="AU776" s="16">
        <v>0</v>
      </c>
      <c r="AV776" s="16">
        <v>0</v>
      </c>
      <c r="AW776" s="16">
        <v>0</v>
      </c>
    </row>
    <row r="777" spans="2:49" x14ac:dyDescent="0.35">
      <c r="B777" t="s">
        <v>574</v>
      </c>
      <c r="C777" s="16">
        <v>1.230012300123E-3</v>
      </c>
      <c r="D777" s="16">
        <v>0</v>
      </c>
      <c r="E777" s="16">
        <v>0</v>
      </c>
      <c r="F777" s="16">
        <v>0</v>
      </c>
      <c r="G777" s="16">
        <v>0</v>
      </c>
      <c r="H777" s="16">
        <v>0</v>
      </c>
      <c r="I777" s="16">
        <v>0</v>
      </c>
      <c r="J777" s="16">
        <v>0</v>
      </c>
      <c r="K777" s="16">
        <v>0</v>
      </c>
      <c r="L777" s="16">
        <v>1.2500000000000001E-2</v>
      </c>
      <c r="M777" s="16">
        <v>0</v>
      </c>
      <c r="N777" s="16">
        <v>0</v>
      </c>
      <c r="O777" s="16">
        <v>0</v>
      </c>
      <c r="P777" s="16"/>
      <c r="Q777" s="16">
        <v>1.45348837209302E-3</v>
      </c>
      <c r="R777" s="16"/>
      <c r="S777" s="16">
        <v>1.27064803049555E-3</v>
      </c>
      <c r="T777" s="16"/>
      <c r="U777" s="16">
        <v>1.6583747927031501E-3</v>
      </c>
      <c r="V777" s="16"/>
      <c r="W777" s="16">
        <v>0</v>
      </c>
      <c r="X777" s="16"/>
      <c r="Y777" s="16">
        <v>1.9841269841269801E-3</v>
      </c>
      <c r="Z777" s="16">
        <v>0</v>
      </c>
      <c r="AA777" s="16">
        <v>0</v>
      </c>
      <c r="AB777" s="16">
        <v>0</v>
      </c>
      <c r="AC777" s="16"/>
      <c r="AD777" s="16">
        <v>0</v>
      </c>
      <c r="AE777" s="16">
        <v>0</v>
      </c>
      <c r="AF777" s="16">
        <v>0</v>
      </c>
      <c r="AG777" s="16">
        <v>5.5555555555555601E-3</v>
      </c>
      <c r="AH777" s="16">
        <v>0</v>
      </c>
      <c r="AI777" s="16">
        <v>0</v>
      </c>
      <c r="AJ777" s="16">
        <v>0</v>
      </c>
      <c r="AK777" s="16"/>
      <c r="AL777" s="16">
        <v>0</v>
      </c>
      <c r="AM777" s="16">
        <v>0</v>
      </c>
      <c r="AN777" s="16">
        <v>0</v>
      </c>
      <c r="AO777" s="16">
        <v>0</v>
      </c>
      <c r="AP777" s="16">
        <v>0</v>
      </c>
      <c r="AQ777" s="16">
        <v>0</v>
      </c>
      <c r="AR777" s="16">
        <v>0</v>
      </c>
      <c r="AS777" s="16">
        <v>0</v>
      </c>
      <c r="AT777" s="16">
        <v>0</v>
      </c>
      <c r="AU777" s="16">
        <v>0</v>
      </c>
      <c r="AV777" s="16">
        <v>0</v>
      </c>
      <c r="AW777" s="16">
        <v>0</v>
      </c>
    </row>
    <row r="778" spans="2:49" x14ac:dyDescent="0.35">
      <c r="B778" t="s">
        <v>575</v>
      </c>
      <c r="C778" s="16">
        <v>1.230012300123E-3</v>
      </c>
      <c r="D778" s="16">
        <v>0</v>
      </c>
      <c r="E778" s="16">
        <v>0</v>
      </c>
      <c r="F778" s="16">
        <v>0</v>
      </c>
      <c r="G778" s="16">
        <v>0</v>
      </c>
      <c r="H778" s="16">
        <v>0</v>
      </c>
      <c r="I778" s="16">
        <v>0</v>
      </c>
      <c r="J778" s="16">
        <v>0</v>
      </c>
      <c r="K778" s="16">
        <v>0</v>
      </c>
      <c r="L778" s="16">
        <v>0</v>
      </c>
      <c r="M778" s="16">
        <v>0</v>
      </c>
      <c r="N778" s="16">
        <v>3.03030303030303E-2</v>
      </c>
      <c r="O778" s="16">
        <v>0</v>
      </c>
      <c r="P778" s="16"/>
      <c r="Q778" s="16">
        <v>1.45348837209302E-3</v>
      </c>
      <c r="R778" s="16"/>
      <c r="S778" s="16">
        <v>1.27064803049555E-3</v>
      </c>
      <c r="T778" s="16"/>
      <c r="U778" s="16">
        <v>1.6583747927031501E-3</v>
      </c>
      <c r="V778" s="16"/>
      <c r="W778" s="16">
        <v>0</v>
      </c>
      <c r="X778" s="16"/>
      <c r="Y778" s="16">
        <v>0</v>
      </c>
      <c r="Z778" s="16">
        <v>3.7878787878787902E-3</v>
      </c>
      <c r="AA778" s="16">
        <v>0</v>
      </c>
      <c r="AB778" s="16">
        <v>0</v>
      </c>
      <c r="AC778" s="16"/>
      <c r="AD778" s="16">
        <v>0</v>
      </c>
      <c r="AE778" s="16">
        <v>0</v>
      </c>
      <c r="AF778" s="16">
        <v>0</v>
      </c>
      <c r="AG778" s="16">
        <v>0</v>
      </c>
      <c r="AH778" s="16">
        <v>8.1300813008130107E-3</v>
      </c>
      <c r="AI778" s="16">
        <v>0</v>
      </c>
      <c r="AJ778" s="16">
        <v>0</v>
      </c>
      <c r="AK778" s="16"/>
      <c r="AL778" s="16">
        <v>1.7543859649122799E-2</v>
      </c>
      <c r="AM778" s="16">
        <v>0</v>
      </c>
      <c r="AN778" s="16">
        <v>0</v>
      </c>
      <c r="AO778" s="16">
        <v>0</v>
      </c>
      <c r="AP778" s="16">
        <v>0</v>
      </c>
      <c r="AQ778" s="16">
        <v>0</v>
      </c>
      <c r="AR778" s="16">
        <v>0</v>
      </c>
      <c r="AS778" s="16">
        <v>0</v>
      </c>
      <c r="AT778" s="16">
        <v>0</v>
      </c>
      <c r="AU778" s="16">
        <v>0</v>
      </c>
      <c r="AV778" s="16">
        <v>0</v>
      </c>
      <c r="AW778" s="16">
        <v>0</v>
      </c>
    </row>
    <row r="779" spans="2:49" x14ac:dyDescent="0.35">
      <c r="B779" t="s">
        <v>576</v>
      </c>
      <c r="C779" s="16">
        <v>1.230012300123E-3</v>
      </c>
      <c r="D779" s="16">
        <v>0</v>
      </c>
      <c r="E779" s="16">
        <v>0</v>
      </c>
      <c r="F779" s="16">
        <v>0</v>
      </c>
      <c r="G779" s="16">
        <v>0</v>
      </c>
      <c r="H779" s="16">
        <v>0</v>
      </c>
      <c r="I779" s="16">
        <v>1.5151515151515201E-2</v>
      </c>
      <c r="J779" s="16">
        <v>0</v>
      </c>
      <c r="K779" s="16">
        <v>0</v>
      </c>
      <c r="L779" s="16">
        <v>0</v>
      </c>
      <c r="M779" s="16">
        <v>0</v>
      </c>
      <c r="N779" s="16">
        <v>0</v>
      </c>
      <c r="O779" s="16">
        <v>0</v>
      </c>
      <c r="P779" s="16"/>
      <c r="Q779" s="16">
        <v>1.45348837209302E-3</v>
      </c>
      <c r="R779" s="16"/>
      <c r="S779" s="16">
        <v>1.27064803049555E-3</v>
      </c>
      <c r="T779" s="16"/>
      <c r="U779" s="16">
        <v>1.6583747927031501E-3</v>
      </c>
      <c r="V779" s="16"/>
      <c r="W779" s="16">
        <v>0</v>
      </c>
      <c r="X779" s="16"/>
      <c r="Y779" s="16">
        <v>0</v>
      </c>
      <c r="Z779" s="16">
        <v>3.7878787878787902E-3</v>
      </c>
      <c r="AA779" s="16">
        <v>0</v>
      </c>
      <c r="AB779" s="16">
        <v>0</v>
      </c>
      <c r="AC779" s="16"/>
      <c r="AD779" s="16">
        <v>0</v>
      </c>
      <c r="AE779" s="16">
        <v>0</v>
      </c>
      <c r="AF779" s="16">
        <v>0</v>
      </c>
      <c r="AG779" s="16">
        <v>0</v>
      </c>
      <c r="AH779" s="16">
        <v>8.1300813008130107E-3</v>
      </c>
      <c r="AI779" s="16">
        <v>0</v>
      </c>
      <c r="AJ779" s="16">
        <v>0</v>
      </c>
      <c r="AK779" s="16"/>
      <c r="AL779" s="16">
        <v>1.7543859649122799E-2</v>
      </c>
      <c r="AM779" s="16">
        <v>0</v>
      </c>
      <c r="AN779" s="16">
        <v>0</v>
      </c>
      <c r="AO779" s="16">
        <v>0</v>
      </c>
      <c r="AP779" s="16">
        <v>0</v>
      </c>
      <c r="AQ779" s="16">
        <v>0</v>
      </c>
      <c r="AR779" s="16">
        <v>0</v>
      </c>
      <c r="AS779" s="16">
        <v>0</v>
      </c>
      <c r="AT779" s="16">
        <v>0</v>
      </c>
      <c r="AU779" s="16">
        <v>0</v>
      </c>
      <c r="AV779" s="16">
        <v>0</v>
      </c>
      <c r="AW779" s="16">
        <v>0</v>
      </c>
    </row>
    <row r="780" spans="2:49" x14ac:dyDescent="0.35">
      <c r="B780" t="s">
        <v>577</v>
      </c>
      <c r="C780" s="16">
        <v>1.230012300123E-3</v>
      </c>
      <c r="D780" s="16">
        <v>0</v>
      </c>
      <c r="E780" s="16">
        <v>0</v>
      </c>
      <c r="F780" s="16">
        <v>8.4033613445378096E-3</v>
      </c>
      <c r="G780" s="16">
        <v>0</v>
      </c>
      <c r="H780" s="16">
        <v>0</v>
      </c>
      <c r="I780" s="16">
        <v>0</v>
      </c>
      <c r="J780" s="16">
        <v>0</v>
      </c>
      <c r="K780" s="16">
        <v>0</v>
      </c>
      <c r="L780" s="16">
        <v>0</v>
      </c>
      <c r="M780" s="16">
        <v>0</v>
      </c>
      <c r="N780" s="16">
        <v>0</v>
      </c>
      <c r="O780" s="16">
        <v>0</v>
      </c>
      <c r="P780" s="16"/>
      <c r="Q780" s="16">
        <v>1.45348837209302E-3</v>
      </c>
      <c r="R780" s="16"/>
      <c r="S780" s="16">
        <v>1.27064803049555E-3</v>
      </c>
      <c r="T780" s="16"/>
      <c r="U780" s="16">
        <v>1.6583747927031501E-3</v>
      </c>
      <c r="V780" s="16"/>
      <c r="W780" s="16">
        <v>0</v>
      </c>
      <c r="X780" s="16"/>
      <c r="Y780" s="16">
        <v>0</v>
      </c>
      <c r="Z780" s="16">
        <v>3.7878787878787902E-3</v>
      </c>
      <c r="AA780" s="16">
        <v>0</v>
      </c>
      <c r="AB780" s="16">
        <v>0</v>
      </c>
      <c r="AC780" s="16"/>
      <c r="AD780" s="16">
        <v>0</v>
      </c>
      <c r="AE780" s="16">
        <v>0</v>
      </c>
      <c r="AF780" s="16">
        <v>0</v>
      </c>
      <c r="AG780" s="16">
        <v>0</v>
      </c>
      <c r="AH780" s="16">
        <v>0</v>
      </c>
      <c r="AI780" s="16">
        <v>1.1904761904761901E-2</v>
      </c>
      <c r="AJ780" s="16">
        <v>0</v>
      </c>
      <c r="AK780" s="16"/>
      <c r="AL780" s="16">
        <v>1.7543859649122799E-2</v>
      </c>
      <c r="AM780" s="16">
        <v>0</v>
      </c>
      <c r="AN780" s="16">
        <v>0</v>
      </c>
      <c r="AO780" s="16">
        <v>0</v>
      </c>
      <c r="AP780" s="16">
        <v>0</v>
      </c>
      <c r="AQ780" s="16">
        <v>0</v>
      </c>
      <c r="AR780" s="16">
        <v>0</v>
      </c>
      <c r="AS780" s="16">
        <v>0</v>
      </c>
      <c r="AT780" s="16">
        <v>0</v>
      </c>
      <c r="AU780" s="16">
        <v>0</v>
      </c>
      <c r="AV780" s="16">
        <v>0</v>
      </c>
      <c r="AW780" s="16">
        <v>0</v>
      </c>
    </row>
    <row r="781" spans="2:49" x14ac:dyDescent="0.35">
      <c r="B781" t="s">
        <v>578</v>
      </c>
      <c r="C781" s="16">
        <v>1.230012300123E-3</v>
      </c>
      <c r="D781" s="16">
        <v>0</v>
      </c>
      <c r="E781" s="16">
        <v>0</v>
      </c>
      <c r="F781" s="16">
        <v>8.4033613445378096E-3</v>
      </c>
      <c r="G781" s="16">
        <v>0</v>
      </c>
      <c r="H781" s="16">
        <v>0</v>
      </c>
      <c r="I781" s="16">
        <v>0</v>
      </c>
      <c r="J781" s="16">
        <v>0</v>
      </c>
      <c r="K781" s="16">
        <v>0</v>
      </c>
      <c r="L781" s="16">
        <v>0</v>
      </c>
      <c r="M781" s="16">
        <v>0</v>
      </c>
      <c r="N781" s="16">
        <v>0</v>
      </c>
      <c r="O781" s="16">
        <v>0</v>
      </c>
      <c r="P781" s="16"/>
      <c r="Q781" s="16">
        <v>1.45348837209302E-3</v>
      </c>
      <c r="R781" s="16"/>
      <c r="S781" s="16">
        <v>1.27064803049555E-3</v>
      </c>
      <c r="T781" s="16"/>
      <c r="U781" s="16">
        <v>1.6583747927031501E-3</v>
      </c>
      <c r="V781" s="16"/>
      <c r="W781" s="16">
        <v>0</v>
      </c>
      <c r="X781" s="16"/>
      <c r="Y781" s="16">
        <v>0</v>
      </c>
      <c r="Z781" s="16">
        <v>3.7878787878787902E-3</v>
      </c>
      <c r="AA781" s="16">
        <v>0</v>
      </c>
      <c r="AB781" s="16">
        <v>0</v>
      </c>
      <c r="AC781" s="16"/>
      <c r="AD781" s="16">
        <v>0</v>
      </c>
      <c r="AE781" s="16">
        <v>0</v>
      </c>
      <c r="AF781" s="16">
        <v>0</v>
      </c>
      <c r="AG781" s="16">
        <v>0</v>
      </c>
      <c r="AH781" s="16">
        <v>0</v>
      </c>
      <c r="AI781" s="16">
        <v>0</v>
      </c>
      <c r="AJ781" s="16">
        <v>1.0869565217391301E-2</v>
      </c>
      <c r="AK781" s="16"/>
      <c r="AL781" s="16">
        <v>1.7543859649122799E-2</v>
      </c>
      <c r="AM781" s="16">
        <v>0</v>
      </c>
      <c r="AN781" s="16">
        <v>0</v>
      </c>
      <c r="AO781" s="16">
        <v>0</v>
      </c>
      <c r="AP781" s="16">
        <v>0</v>
      </c>
      <c r="AQ781" s="16">
        <v>0</v>
      </c>
      <c r="AR781" s="16">
        <v>0</v>
      </c>
      <c r="AS781" s="16">
        <v>0</v>
      </c>
      <c r="AT781" s="16">
        <v>0</v>
      </c>
      <c r="AU781" s="16">
        <v>0</v>
      </c>
      <c r="AV781" s="16">
        <v>0</v>
      </c>
      <c r="AW781" s="16">
        <v>0</v>
      </c>
    </row>
    <row r="782" spans="2:49" x14ac:dyDescent="0.35">
      <c r="B782" t="s">
        <v>579</v>
      </c>
      <c r="C782" s="16">
        <v>1.230012300123E-3</v>
      </c>
      <c r="D782" s="16">
        <v>0</v>
      </c>
      <c r="E782" s="16">
        <v>0</v>
      </c>
      <c r="F782" s="16">
        <v>8.4033613445378096E-3</v>
      </c>
      <c r="G782" s="16">
        <v>0</v>
      </c>
      <c r="H782" s="16">
        <v>0</v>
      </c>
      <c r="I782" s="16">
        <v>0</v>
      </c>
      <c r="J782" s="16">
        <v>0</v>
      </c>
      <c r="K782" s="16">
        <v>0</v>
      </c>
      <c r="L782" s="16">
        <v>0</v>
      </c>
      <c r="M782" s="16">
        <v>0</v>
      </c>
      <c r="N782" s="16">
        <v>0</v>
      </c>
      <c r="O782" s="16">
        <v>0</v>
      </c>
      <c r="P782" s="16"/>
      <c r="Q782" s="16">
        <v>1.45348837209302E-3</v>
      </c>
      <c r="R782" s="16"/>
      <c r="S782" s="16">
        <v>1.27064803049555E-3</v>
      </c>
      <c r="T782" s="16"/>
      <c r="U782" s="16">
        <v>1.6583747927031501E-3</v>
      </c>
      <c r="V782" s="16"/>
      <c r="W782" s="16">
        <v>0</v>
      </c>
      <c r="X782" s="16"/>
      <c r="Y782" s="16">
        <v>1.9841269841269801E-3</v>
      </c>
      <c r="Z782" s="16">
        <v>0</v>
      </c>
      <c r="AA782" s="16">
        <v>0</v>
      </c>
      <c r="AB782" s="16">
        <v>0</v>
      </c>
      <c r="AC782" s="16"/>
      <c r="AD782" s="16">
        <v>6.8493150684931503E-3</v>
      </c>
      <c r="AE782" s="16">
        <v>0</v>
      </c>
      <c r="AF782" s="16">
        <v>0</v>
      </c>
      <c r="AG782" s="16">
        <v>0</v>
      </c>
      <c r="AH782" s="16">
        <v>0</v>
      </c>
      <c r="AI782" s="16">
        <v>0</v>
      </c>
      <c r="AJ782" s="16">
        <v>0</v>
      </c>
      <c r="AK782" s="16"/>
      <c r="AL782" s="16">
        <v>0</v>
      </c>
      <c r="AM782" s="16">
        <v>7.8740157480314994E-3</v>
      </c>
      <c r="AN782" s="16">
        <v>0</v>
      </c>
      <c r="AO782" s="16">
        <v>0</v>
      </c>
      <c r="AP782" s="16">
        <v>0</v>
      </c>
      <c r="AQ782" s="16">
        <v>0</v>
      </c>
      <c r="AR782" s="16">
        <v>0</v>
      </c>
      <c r="AS782" s="16">
        <v>0</v>
      </c>
      <c r="AT782" s="16">
        <v>0</v>
      </c>
      <c r="AU782" s="16">
        <v>0</v>
      </c>
      <c r="AV782" s="16">
        <v>0</v>
      </c>
      <c r="AW782" s="16">
        <v>0</v>
      </c>
    </row>
    <row r="783" spans="2:49" x14ac:dyDescent="0.35">
      <c r="B783" t="s">
        <v>580</v>
      </c>
      <c r="C783" s="16">
        <v>1.230012300123E-3</v>
      </c>
      <c r="D783" s="16">
        <v>0</v>
      </c>
      <c r="E783" s="16">
        <v>0</v>
      </c>
      <c r="F783" s="16">
        <v>0</v>
      </c>
      <c r="G783" s="16">
        <v>0</v>
      </c>
      <c r="H783" s="16">
        <v>0</v>
      </c>
      <c r="I783" s="16">
        <v>0</v>
      </c>
      <c r="J783" s="16">
        <v>0</v>
      </c>
      <c r="K783" s="16">
        <v>0</v>
      </c>
      <c r="L783" s="16">
        <v>1.2500000000000001E-2</v>
      </c>
      <c r="M783" s="16">
        <v>0</v>
      </c>
      <c r="N783" s="16">
        <v>0</v>
      </c>
      <c r="O783" s="16">
        <v>0</v>
      </c>
      <c r="P783" s="16"/>
      <c r="Q783" s="16">
        <v>1.45348837209302E-3</v>
      </c>
      <c r="R783" s="16"/>
      <c r="S783" s="16">
        <v>1.27064803049555E-3</v>
      </c>
      <c r="T783" s="16"/>
      <c r="U783" s="16">
        <v>1.6583747927031501E-3</v>
      </c>
      <c r="V783" s="16"/>
      <c r="W783" s="16">
        <v>0</v>
      </c>
      <c r="X783" s="16"/>
      <c r="Y783" s="16">
        <v>0</v>
      </c>
      <c r="Z783" s="16">
        <v>3.7878787878787902E-3</v>
      </c>
      <c r="AA783" s="16">
        <v>0</v>
      </c>
      <c r="AB783" s="16">
        <v>0</v>
      </c>
      <c r="AC783" s="16"/>
      <c r="AD783" s="16">
        <v>0</v>
      </c>
      <c r="AE783" s="16">
        <v>0</v>
      </c>
      <c r="AF783" s="16">
        <v>0</v>
      </c>
      <c r="AG783" s="16">
        <v>0</v>
      </c>
      <c r="AH783" s="16">
        <v>0</v>
      </c>
      <c r="AI783" s="16">
        <v>1.1904761904761901E-2</v>
      </c>
      <c r="AJ783" s="16">
        <v>0</v>
      </c>
      <c r="AK783" s="16"/>
      <c r="AL783" s="16">
        <v>0</v>
      </c>
      <c r="AM783" s="16">
        <v>7.8740157480314994E-3</v>
      </c>
      <c r="AN783" s="16">
        <v>0</v>
      </c>
      <c r="AO783" s="16">
        <v>0</v>
      </c>
      <c r="AP783" s="16">
        <v>0</v>
      </c>
      <c r="AQ783" s="16">
        <v>0</v>
      </c>
      <c r="AR783" s="16">
        <v>0</v>
      </c>
      <c r="AS783" s="16">
        <v>0</v>
      </c>
      <c r="AT783" s="16">
        <v>0</v>
      </c>
      <c r="AU783" s="16">
        <v>0</v>
      </c>
      <c r="AV783" s="16">
        <v>0</v>
      </c>
      <c r="AW783" s="16">
        <v>0</v>
      </c>
    </row>
    <row r="784" spans="2:49" x14ac:dyDescent="0.35">
      <c r="B784" t="s">
        <v>581</v>
      </c>
      <c r="C784" s="16">
        <v>1.230012300123E-3</v>
      </c>
      <c r="D784" s="16">
        <v>0</v>
      </c>
      <c r="E784" s="16">
        <v>0</v>
      </c>
      <c r="F784" s="16">
        <v>8.4033613445378096E-3</v>
      </c>
      <c r="G784" s="16">
        <v>0</v>
      </c>
      <c r="H784" s="16">
        <v>0</v>
      </c>
      <c r="I784" s="16">
        <v>0</v>
      </c>
      <c r="J784" s="16">
        <v>0</v>
      </c>
      <c r="K784" s="16">
        <v>0</v>
      </c>
      <c r="L784" s="16">
        <v>0</v>
      </c>
      <c r="M784" s="16">
        <v>0</v>
      </c>
      <c r="N784" s="16">
        <v>0</v>
      </c>
      <c r="O784" s="16">
        <v>0</v>
      </c>
      <c r="P784" s="16"/>
      <c r="Q784" s="16">
        <v>1.45348837209302E-3</v>
      </c>
      <c r="R784" s="16"/>
      <c r="S784" s="16">
        <v>1.27064803049555E-3</v>
      </c>
      <c r="T784" s="16"/>
      <c r="U784" s="16">
        <v>1.6583747927031501E-3</v>
      </c>
      <c r="V784" s="16"/>
      <c r="W784" s="16">
        <v>0</v>
      </c>
      <c r="X784" s="16"/>
      <c r="Y784" s="16">
        <v>1.9841269841269801E-3</v>
      </c>
      <c r="Z784" s="16">
        <v>0</v>
      </c>
      <c r="AA784" s="16">
        <v>0</v>
      </c>
      <c r="AB784" s="16">
        <v>0</v>
      </c>
      <c r="AC784" s="16"/>
      <c r="AD784" s="16">
        <v>6.8493150684931503E-3</v>
      </c>
      <c r="AE784" s="16">
        <v>0</v>
      </c>
      <c r="AF784" s="16">
        <v>0</v>
      </c>
      <c r="AG784" s="16">
        <v>0</v>
      </c>
      <c r="AH784" s="16">
        <v>0</v>
      </c>
      <c r="AI784" s="16">
        <v>0</v>
      </c>
      <c r="AJ784" s="16">
        <v>0</v>
      </c>
      <c r="AK784" s="16"/>
      <c r="AL784" s="16">
        <v>0</v>
      </c>
      <c r="AM784" s="16">
        <v>0</v>
      </c>
      <c r="AN784" s="16">
        <v>4.5248868778280504E-3</v>
      </c>
      <c r="AO784" s="16">
        <v>0</v>
      </c>
      <c r="AP784" s="16">
        <v>0</v>
      </c>
      <c r="AQ784" s="16">
        <v>0</v>
      </c>
      <c r="AR784" s="16">
        <v>0</v>
      </c>
      <c r="AS784" s="16">
        <v>0</v>
      </c>
      <c r="AT784" s="16">
        <v>0</v>
      </c>
      <c r="AU784" s="16">
        <v>0</v>
      </c>
      <c r="AV784" s="16">
        <v>0</v>
      </c>
      <c r="AW784" s="16">
        <v>0</v>
      </c>
    </row>
    <row r="785" spans="2:49" x14ac:dyDescent="0.35">
      <c r="B785" t="s">
        <v>582</v>
      </c>
      <c r="C785" s="16">
        <v>1.230012300123E-3</v>
      </c>
      <c r="D785" s="16">
        <v>0</v>
      </c>
      <c r="E785" s="16">
        <v>0</v>
      </c>
      <c r="F785" s="16">
        <v>0</v>
      </c>
      <c r="G785" s="16">
        <v>0</v>
      </c>
      <c r="H785" s="16">
        <v>0</v>
      </c>
      <c r="I785" s="16">
        <v>1.5151515151515201E-2</v>
      </c>
      <c r="J785" s="16">
        <v>0</v>
      </c>
      <c r="K785" s="16">
        <v>0</v>
      </c>
      <c r="L785" s="16">
        <v>0</v>
      </c>
      <c r="M785" s="16">
        <v>0</v>
      </c>
      <c r="N785" s="16">
        <v>0</v>
      </c>
      <c r="O785" s="16">
        <v>0</v>
      </c>
      <c r="P785" s="16"/>
      <c r="Q785" s="16">
        <v>1.45348837209302E-3</v>
      </c>
      <c r="R785" s="16"/>
      <c r="S785" s="16">
        <v>1.27064803049555E-3</v>
      </c>
      <c r="T785" s="16"/>
      <c r="U785" s="16">
        <v>1.6583747927031501E-3</v>
      </c>
      <c r="V785" s="16"/>
      <c r="W785" s="16">
        <v>8.1300813008130107E-3</v>
      </c>
      <c r="X785" s="16"/>
      <c r="Y785" s="16">
        <v>1.9841269841269801E-3</v>
      </c>
      <c r="Z785" s="16">
        <v>0</v>
      </c>
      <c r="AA785" s="16">
        <v>0</v>
      </c>
      <c r="AB785" s="16">
        <v>0</v>
      </c>
      <c r="AC785" s="16"/>
      <c r="AD785" s="16">
        <v>0</v>
      </c>
      <c r="AE785" s="16">
        <v>0</v>
      </c>
      <c r="AF785" s="16">
        <v>0</v>
      </c>
      <c r="AG785" s="16">
        <v>5.5555555555555601E-3</v>
      </c>
      <c r="AH785" s="16">
        <v>0</v>
      </c>
      <c r="AI785" s="16">
        <v>0</v>
      </c>
      <c r="AJ785" s="16">
        <v>0</v>
      </c>
      <c r="AK785" s="16"/>
      <c r="AL785" s="16">
        <v>0</v>
      </c>
      <c r="AM785" s="16">
        <v>0</v>
      </c>
      <c r="AN785" s="16">
        <v>4.5248868778280504E-3</v>
      </c>
      <c r="AO785" s="16">
        <v>0</v>
      </c>
      <c r="AP785" s="16">
        <v>0</v>
      </c>
      <c r="AQ785" s="16">
        <v>0</v>
      </c>
      <c r="AR785" s="16">
        <v>0</v>
      </c>
      <c r="AS785" s="16">
        <v>0</v>
      </c>
      <c r="AT785" s="16">
        <v>0</v>
      </c>
      <c r="AU785" s="16">
        <v>0</v>
      </c>
      <c r="AV785" s="16">
        <v>0</v>
      </c>
      <c r="AW785" s="16">
        <v>0</v>
      </c>
    </row>
    <row r="786" spans="2:49" x14ac:dyDescent="0.35">
      <c r="B786" t="s">
        <v>583</v>
      </c>
      <c r="C786" s="16">
        <v>1.230012300123E-3</v>
      </c>
      <c r="D786" s="16">
        <v>0</v>
      </c>
      <c r="E786" s="16">
        <v>0</v>
      </c>
      <c r="F786" s="16">
        <v>0</v>
      </c>
      <c r="G786" s="16">
        <v>0</v>
      </c>
      <c r="H786" s="16">
        <v>1.9230769230769201E-2</v>
      </c>
      <c r="I786" s="16">
        <v>0</v>
      </c>
      <c r="J786" s="16">
        <v>0</v>
      </c>
      <c r="K786" s="16">
        <v>0</v>
      </c>
      <c r="L786" s="16">
        <v>0</v>
      </c>
      <c r="M786" s="16">
        <v>0</v>
      </c>
      <c r="N786" s="16">
        <v>0</v>
      </c>
      <c r="O786" s="16">
        <v>0</v>
      </c>
      <c r="P786" s="16"/>
      <c r="Q786" s="16">
        <v>1.45348837209302E-3</v>
      </c>
      <c r="R786" s="16"/>
      <c r="S786" s="16">
        <v>1.27064803049555E-3</v>
      </c>
      <c r="T786" s="16"/>
      <c r="U786" s="16">
        <v>1.6583747927031501E-3</v>
      </c>
      <c r="V786" s="16"/>
      <c r="W786" s="16">
        <v>8.1300813008130107E-3</v>
      </c>
      <c r="X786" s="16"/>
      <c r="Y786" s="16">
        <v>0</v>
      </c>
      <c r="Z786" s="16">
        <v>3.7878787878787902E-3</v>
      </c>
      <c r="AA786" s="16">
        <v>0</v>
      </c>
      <c r="AB786" s="16">
        <v>0</v>
      </c>
      <c r="AC786" s="16"/>
      <c r="AD786" s="16">
        <v>0</v>
      </c>
      <c r="AE786" s="16">
        <v>0</v>
      </c>
      <c r="AF786" s="16">
        <v>0</v>
      </c>
      <c r="AG786" s="16">
        <v>0</v>
      </c>
      <c r="AH786" s="16">
        <v>8.1300813008130107E-3</v>
      </c>
      <c r="AI786" s="16">
        <v>0</v>
      </c>
      <c r="AJ786" s="16">
        <v>0</v>
      </c>
      <c r="AK786" s="16"/>
      <c r="AL786" s="16">
        <v>0</v>
      </c>
      <c r="AM786" s="16">
        <v>7.8740157480314994E-3</v>
      </c>
      <c r="AN786" s="16">
        <v>0</v>
      </c>
      <c r="AO786" s="16">
        <v>0</v>
      </c>
      <c r="AP786" s="16">
        <v>0</v>
      </c>
      <c r="AQ786" s="16">
        <v>0</v>
      </c>
      <c r="AR786" s="16">
        <v>0</v>
      </c>
      <c r="AS786" s="16">
        <v>0</v>
      </c>
      <c r="AT786" s="16">
        <v>0</v>
      </c>
      <c r="AU786" s="16">
        <v>0</v>
      </c>
      <c r="AV786" s="16">
        <v>0</v>
      </c>
      <c r="AW786" s="16">
        <v>0</v>
      </c>
    </row>
    <row r="787" spans="2:49" x14ac:dyDescent="0.35">
      <c r="B787" t="s">
        <v>584</v>
      </c>
      <c r="C787" s="16">
        <v>1.230012300123E-3</v>
      </c>
      <c r="D787" s="16">
        <v>0</v>
      </c>
      <c r="E787" s="16">
        <v>0</v>
      </c>
      <c r="F787" s="16">
        <v>0</v>
      </c>
      <c r="G787" s="16">
        <v>0</v>
      </c>
      <c r="H787" s="16">
        <v>0</v>
      </c>
      <c r="I787" s="16">
        <v>0</v>
      </c>
      <c r="J787" s="16">
        <v>1.63934426229508E-2</v>
      </c>
      <c r="K787" s="16">
        <v>0</v>
      </c>
      <c r="L787" s="16">
        <v>0</v>
      </c>
      <c r="M787" s="16">
        <v>0</v>
      </c>
      <c r="N787" s="16">
        <v>0</v>
      </c>
      <c r="O787" s="16">
        <v>0</v>
      </c>
      <c r="P787" s="16"/>
      <c r="Q787" s="16">
        <v>1.45348837209302E-3</v>
      </c>
      <c r="R787" s="16"/>
      <c r="S787" s="16">
        <v>1.27064803049555E-3</v>
      </c>
      <c r="T787" s="16"/>
      <c r="U787" s="16">
        <v>1.6583747927031501E-3</v>
      </c>
      <c r="V787" s="16"/>
      <c r="W787" s="16">
        <v>0</v>
      </c>
      <c r="X787" s="16"/>
      <c r="Y787" s="16">
        <v>1.9841269841269801E-3</v>
      </c>
      <c r="Z787" s="16">
        <v>0</v>
      </c>
      <c r="AA787" s="16">
        <v>0</v>
      </c>
      <c r="AB787" s="16">
        <v>0</v>
      </c>
      <c r="AC787" s="16"/>
      <c r="AD787" s="16">
        <v>6.8493150684931503E-3</v>
      </c>
      <c r="AE787" s="16">
        <v>0</v>
      </c>
      <c r="AF787" s="16">
        <v>0</v>
      </c>
      <c r="AG787" s="16">
        <v>0</v>
      </c>
      <c r="AH787" s="16">
        <v>0</v>
      </c>
      <c r="AI787" s="16">
        <v>0</v>
      </c>
      <c r="AJ787" s="16">
        <v>0</v>
      </c>
      <c r="AK787" s="16"/>
      <c r="AL787" s="16">
        <v>0</v>
      </c>
      <c r="AM787" s="16">
        <v>7.8740157480314994E-3</v>
      </c>
      <c r="AN787" s="16">
        <v>0</v>
      </c>
      <c r="AO787" s="16">
        <v>0</v>
      </c>
      <c r="AP787" s="16">
        <v>0</v>
      </c>
      <c r="AQ787" s="16">
        <v>0</v>
      </c>
      <c r="AR787" s="16">
        <v>0</v>
      </c>
      <c r="AS787" s="16">
        <v>0</v>
      </c>
      <c r="AT787" s="16">
        <v>0</v>
      </c>
      <c r="AU787" s="16">
        <v>0</v>
      </c>
      <c r="AV787" s="16">
        <v>0</v>
      </c>
      <c r="AW787" s="16">
        <v>0</v>
      </c>
    </row>
    <row r="788" spans="2:49" x14ac:dyDescent="0.35">
      <c r="B788" t="s">
        <v>585</v>
      </c>
      <c r="C788" s="16">
        <v>1.230012300123E-3</v>
      </c>
      <c r="D788" s="16">
        <v>0</v>
      </c>
      <c r="E788" s="16">
        <v>0</v>
      </c>
      <c r="F788" s="16">
        <v>0</v>
      </c>
      <c r="G788" s="16">
        <v>0</v>
      </c>
      <c r="H788" s="16">
        <v>0</v>
      </c>
      <c r="I788" s="16">
        <v>0</v>
      </c>
      <c r="J788" s="16">
        <v>0</v>
      </c>
      <c r="K788" s="16">
        <v>0</v>
      </c>
      <c r="L788" s="16">
        <v>0</v>
      </c>
      <c r="M788" s="16">
        <v>0</v>
      </c>
      <c r="N788" s="16">
        <v>3.03030303030303E-2</v>
      </c>
      <c r="O788" s="16">
        <v>0</v>
      </c>
      <c r="P788" s="16"/>
      <c r="Q788" s="16">
        <v>1.45348837209302E-3</v>
      </c>
      <c r="R788" s="16"/>
      <c r="S788" s="16">
        <v>1.27064803049555E-3</v>
      </c>
      <c r="T788" s="16"/>
      <c r="U788" s="16">
        <v>1.6583747927031501E-3</v>
      </c>
      <c r="V788" s="16"/>
      <c r="W788" s="16">
        <v>8.1300813008130107E-3</v>
      </c>
      <c r="X788" s="16"/>
      <c r="Y788" s="16">
        <v>1.9841269841269801E-3</v>
      </c>
      <c r="Z788" s="16">
        <v>0</v>
      </c>
      <c r="AA788" s="16">
        <v>0</v>
      </c>
      <c r="AB788" s="16">
        <v>0</v>
      </c>
      <c r="AC788" s="16"/>
      <c r="AD788" s="16">
        <v>6.8493150684931503E-3</v>
      </c>
      <c r="AE788" s="16">
        <v>0</v>
      </c>
      <c r="AF788" s="16">
        <v>0</v>
      </c>
      <c r="AG788" s="16">
        <v>0</v>
      </c>
      <c r="AH788" s="16">
        <v>0</v>
      </c>
      <c r="AI788" s="16">
        <v>0</v>
      </c>
      <c r="AJ788" s="16">
        <v>0</v>
      </c>
      <c r="AK788" s="16"/>
      <c r="AL788" s="16">
        <v>0</v>
      </c>
      <c r="AM788" s="16">
        <v>0</v>
      </c>
      <c r="AN788" s="16">
        <v>0</v>
      </c>
      <c r="AO788" s="16">
        <v>7.1942446043165497E-3</v>
      </c>
      <c r="AP788" s="16">
        <v>0</v>
      </c>
      <c r="AQ788" s="16">
        <v>0</v>
      </c>
      <c r="AR788" s="16">
        <v>0</v>
      </c>
      <c r="AS788" s="16">
        <v>0</v>
      </c>
      <c r="AT788" s="16">
        <v>0</v>
      </c>
      <c r="AU788" s="16">
        <v>0</v>
      </c>
      <c r="AV788" s="16">
        <v>0</v>
      </c>
      <c r="AW788" s="16">
        <v>0</v>
      </c>
    </row>
    <row r="789" spans="2:49" x14ac:dyDescent="0.35">
      <c r="B789" t="s">
        <v>586</v>
      </c>
      <c r="C789" s="16">
        <v>1.230012300123E-3</v>
      </c>
      <c r="D789" s="16">
        <v>0</v>
      </c>
      <c r="E789" s="16">
        <v>0</v>
      </c>
      <c r="F789" s="16">
        <v>0</v>
      </c>
      <c r="G789" s="16">
        <v>0</v>
      </c>
      <c r="H789" s="16">
        <v>0</v>
      </c>
      <c r="I789" s="16">
        <v>1.5151515151515201E-2</v>
      </c>
      <c r="J789" s="16">
        <v>0</v>
      </c>
      <c r="K789" s="16">
        <v>0</v>
      </c>
      <c r="L789" s="16">
        <v>0</v>
      </c>
      <c r="M789" s="16">
        <v>0</v>
      </c>
      <c r="N789" s="16">
        <v>0</v>
      </c>
      <c r="O789" s="16">
        <v>0</v>
      </c>
      <c r="P789" s="16"/>
      <c r="Q789" s="16">
        <v>1.45348837209302E-3</v>
      </c>
      <c r="R789" s="16"/>
      <c r="S789" s="16">
        <v>1.27064803049555E-3</v>
      </c>
      <c r="T789" s="16"/>
      <c r="U789" s="16">
        <v>1.6583747927031501E-3</v>
      </c>
      <c r="V789" s="16"/>
      <c r="W789" s="16">
        <v>8.1300813008130107E-3</v>
      </c>
      <c r="X789" s="16"/>
      <c r="Y789" s="16">
        <v>1.9841269841269801E-3</v>
      </c>
      <c r="Z789" s="16">
        <v>0</v>
      </c>
      <c r="AA789" s="16">
        <v>0</v>
      </c>
      <c r="AB789" s="16">
        <v>0</v>
      </c>
      <c r="AC789" s="16"/>
      <c r="AD789" s="16">
        <v>6.8493150684931503E-3</v>
      </c>
      <c r="AE789" s="16">
        <v>0</v>
      </c>
      <c r="AF789" s="16">
        <v>0</v>
      </c>
      <c r="AG789" s="16">
        <v>0</v>
      </c>
      <c r="AH789" s="16">
        <v>0</v>
      </c>
      <c r="AI789" s="16">
        <v>0</v>
      </c>
      <c r="AJ789" s="16">
        <v>0</v>
      </c>
      <c r="AK789" s="16"/>
      <c r="AL789" s="16">
        <v>0</v>
      </c>
      <c r="AM789" s="16">
        <v>0</v>
      </c>
      <c r="AN789" s="16">
        <v>0</v>
      </c>
      <c r="AO789" s="16">
        <v>7.1942446043165497E-3</v>
      </c>
      <c r="AP789" s="16">
        <v>0</v>
      </c>
      <c r="AQ789" s="16">
        <v>0</v>
      </c>
      <c r="AR789" s="16">
        <v>0</v>
      </c>
      <c r="AS789" s="16">
        <v>0</v>
      </c>
      <c r="AT789" s="16">
        <v>0</v>
      </c>
      <c r="AU789" s="16">
        <v>0</v>
      </c>
      <c r="AV789" s="16">
        <v>0</v>
      </c>
      <c r="AW789" s="16">
        <v>0</v>
      </c>
    </row>
    <row r="790" spans="2:49" x14ac:dyDescent="0.35">
      <c r="B790" t="s">
        <v>587</v>
      </c>
      <c r="C790" s="16">
        <v>1.230012300123E-3</v>
      </c>
      <c r="D790" s="16">
        <v>0</v>
      </c>
      <c r="E790" s="16">
        <v>0</v>
      </c>
      <c r="F790" s="16">
        <v>0</v>
      </c>
      <c r="G790" s="16">
        <v>0</v>
      </c>
      <c r="H790" s="16">
        <v>0</v>
      </c>
      <c r="I790" s="16">
        <v>0</v>
      </c>
      <c r="J790" s="16">
        <v>1.63934426229508E-2</v>
      </c>
      <c r="K790" s="16">
        <v>0</v>
      </c>
      <c r="L790" s="16">
        <v>0</v>
      </c>
      <c r="M790" s="16">
        <v>0</v>
      </c>
      <c r="N790" s="16">
        <v>0</v>
      </c>
      <c r="O790" s="16">
        <v>0</v>
      </c>
      <c r="P790" s="16"/>
      <c r="Q790" s="16">
        <v>1.45348837209302E-3</v>
      </c>
      <c r="R790" s="16"/>
      <c r="S790" s="16">
        <v>1.27064803049555E-3</v>
      </c>
      <c r="T790" s="16"/>
      <c r="U790" s="16">
        <v>1.6583747927031501E-3</v>
      </c>
      <c r="V790" s="16"/>
      <c r="W790" s="16">
        <v>0</v>
      </c>
      <c r="X790" s="16"/>
      <c r="Y790" s="16">
        <v>1.9841269841269801E-3</v>
      </c>
      <c r="Z790" s="16">
        <v>0</v>
      </c>
      <c r="AA790" s="16">
        <v>0</v>
      </c>
      <c r="AB790" s="16">
        <v>0</v>
      </c>
      <c r="AC790" s="16"/>
      <c r="AD790" s="16">
        <v>6.8493150684931503E-3</v>
      </c>
      <c r="AE790" s="16">
        <v>0</v>
      </c>
      <c r="AF790" s="16">
        <v>0</v>
      </c>
      <c r="AG790" s="16">
        <v>0</v>
      </c>
      <c r="AH790" s="16">
        <v>0</v>
      </c>
      <c r="AI790" s="16">
        <v>0</v>
      </c>
      <c r="AJ790" s="16">
        <v>0</v>
      </c>
      <c r="AK790" s="16"/>
      <c r="AL790" s="16">
        <v>0</v>
      </c>
      <c r="AM790" s="16">
        <v>0</v>
      </c>
      <c r="AN790" s="16">
        <v>0</v>
      </c>
      <c r="AO790" s="16">
        <v>7.1942446043165497E-3</v>
      </c>
      <c r="AP790" s="16">
        <v>0</v>
      </c>
      <c r="AQ790" s="16">
        <v>0</v>
      </c>
      <c r="AR790" s="16">
        <v>0</v>
      </c>
      <c r="AS790" s="16">
        <v>0</v>
      </c>
      <c r="AT790" s="16">
        <v>0</v>
      </c>
      <c r="AU790" s="16">
        <v>0</v>
      </c>
      <c r="AV790" s="16">
        <v>0</v>
      </c>
      <c r="AW790" s="16">
        <v>0</v>
      </c>
    </row>
    <row r="791" spans="2:49" x14ac:dyDescent="0.35">
      <c r="B791" t="s">
        <v>588</v>
      </c>
      <c r="C791" s="16">
        <v>1.230012300123E-3</v>
      </c>
      <c r="D791" s="16">
        <v>0</v>
      </c>
      <c r="E791" s="16">
        <v>0</v>
      </c>
      <c r="F791" s="16">
        <v>0</v>
      </c>
      <c r="G791" s="16">
        <v>0</v>
      </c>
      <c r="H791" s="16">
        <v>0</v>
      </c>
      <c r="I791" s="16">
        <v>0</v>
      </c>
      <c r="J791" s="16">
        <v>0</v>
      </c>
      <c r="K791" s="16">
        <v>0</v>
      </c>
      <c r="L791" s="16">
        <v>1.2500000000000001E-2</v>
      </c>
      <c r="M791" s="16">
        <v>0</v>
      </c>
      <c r="N791" s="16">
        <v>0</v>
      </c>
      <c r="O791" s="16">
        <v>0</v>
      </c>
      <c r="P791" s="16"/>
      <c r="Q791" s="16">
        <v>1.45348837209302E-3</v>
      </c>
      <c r="R791" s="16"/>
      <c r="S791" s="16">
        <v>1.27064803049555E-3</v>
      </c>
      <c r="T791" s="16"/>
      <c r="U791" s="16">
        <v>1.6583747927031501E-3</v>
      </c>
      <c r="V791" s="16"/>
      <c r="W791" s="16">
        <v>0</v>
      </c>
      <c r="X791" s="16"/>
      <c r="Y791" s="16">
        <v>1.9841269841269801E-3</v>
      </c>
      <c r="Z791" s="16">
        <v>0</v>
      </c>
      <c r="AA791" s="16">
        <v>0</v>
      </c>
      <c r="AB791" s="16">
        <v>0</v>
      </c>
      <c r="AC791" s="16"/>
      <c r="AD791" s="16">
        <v>6.8493150684931503E-3</v>
      </c>
      <c r="AE791" s="16">
        <v>0</v>
      </c>
      <c r="AF791" s="16">
        <v>0</v>
      </c>
      <c r="AG791" s="16">
        <v>0</v>
      </c>
      <c r="AH791" s="16">
        <v>0</v>
      </c>
      <c r="AI791" s="16">
        <v>0</v>
      </c>
      <c r="AJ791" s="16">
        <v>0</v>
      </c>
      <c r="AK791" s="16"/>
      <c r="AL791" s="16">
        <v>0</v>
      </c>
      <c r="AM791" s="16">
        <v>0</v>
      </c>
      <c r="AN791" s="16">
        <v>0</v>
      </c>
      <c r="AO791" s="16">
        <v>7.1942446043165497E-3</v>
      </c>
      <c r="AP791" s="16">
        <v>0</v>
      </c>
      <c r="AQ791" s="16">
        <v>0</v>
      </c>
      <c r="AR791" s="16">
        <v>0</v>
      </c>
      <c r="AS791" s="16">
        <v>0</v>
      </c>
      <c r="AT791" s="16">
        <v>0</v>
      </c>
      <c r="AU791" s="16">
        <v>0</v>
      </c>
      <c r="AV791" s="16">
        <v>0</v>
      </c>
      <c r="AW791" s="16">
        <v>0</v>
      </c>
    </row>
    <row r="792" spans="2:49" x14ac:dyDescent="0.35">
      <c r="B792" t="s">
        <v>589</v>
      </c>
      <c r="C792" s="16">
        <v>1.230012300123E-3</v>
      </c>
      <c r="D792" s="16">
        <v>1.21951219512195E-2</v>
      </c>
      <c r="E792" s="16">
        <v>0</v>
      </c>
      <c r="F792" s="16">
        <v>0</v>
      </c>
      <c r="G792" s="16">
        <v>0</v>
      </c>
      <c r="H792" s="16">
        <v>0</v>
      </c>
      <c r="I792" s="16">
        <v>0</v>
      </c>
      <c r="J792" s="16">
        <v>0</v>
      </c>
      <c r="K792" s="16">
        <v>0</v>
      </c>
      <c r="L792" s="16">
        <v>0</v>
      </c>
      <c r="M792" s="16">
        <v>0</v>
      </c>
      <c r="N792" s="16">
        <v>0</v>
      </c>
      <c r="O792" s="16">
        <v>0</v>
      </c>
      <c r="P792" s="16"/>
      <c r="Q792" s="16">
        <v>1.45348837209302E-3</v>
      </c>
      <c r="R792" s="16"/>
      <c r="S792" s="16">
        <v>1.27064803049555E-3</v>
      </c>
      <c r="T792" s="16"/>
      <c r="U792" s="16">
        <v>1.6583747927031501E-3</v>
      </c>
      <c r="V792" s="16"/>
      <c r="W792" s="16">
        <v>0</v>
      </c>
      <c r="X792" s="16"/>
      <c r="Y792" s="16">
        <v>1.9841269841269801E-3</v>
      </c>
      <c r="Z792" s="16">
        <v>0</v>
      </c>
      <c r="AA792" s="16">
        <v>0</v>
      </c>
      <c r="AB792" s="16">
        <v>0</v>
      </c>
      <c r="AC792" s="16"/>
      <c r="AD792" s="16">
        <v>6.8493150684931503E-3</v>
      </c>
      <c r="AE792" s="16">
        <v>0</v>
      </c>
      <c r="AF792" s="16">
        <v>0</v>
      </c>
      <c r="AG792" s="16">
        <v>0</v>
      </c>
      <c r="AH792" s="16">
        <v>0</v>
      </c>
      <c r="AI792" s="16">
        <v>0</v>
      </c>
      <c r="AJ792" s="16">
        <v>0</v>
      </c>
      <c r="AK792" s="16"/>
      <c r="AL792" s="16">
        <v>0</v>
      </c>
      <c r="AM792" s="16">
        <v>0</v>
      </c>
      <c r="AN792" s="16">
        <v>0</v>
      </c>
      <c r="AO792" s="16">
        <v>7.1942446043165497E-3</v>
      </c>
      <c r="AP792" s="16">
        <v>0</v>
      </c>
      <c r="AQ792" s="16">
        <v>0</v>
      </c>
      <c r="AR792" s="16">
        <v>0</v>
      </c>
      <c r="AS792" s="16">
        <v>0</v>
      </c>
      <c r="AT792" s="16">
        <v>0</v>
      </c>
      <c r="AU792" s="16">
        <v>0</v>
      </c>
      <c r="AV792" s="16">
        <v>0</v>
      </c>
      <c r="AW792" s="16">
        <v>0</v>
      </c>
    </row>
    <row r="793" spans="2:49" x14ac:dyDescent="0.35">
      <c r="B793" t="s">
        <v>590</v>
      </c>
      <c r="C793" s="16">
        <v>1.230012300123E-3</v>
      </c>
      <c r="D793" s="16">
        <v>0</v>
      </c>
      <c r="E793" s="16">
        <v>0</v>
      </c>
      <c r="F793" s="16">
        <v>0</v>
      </c>
      <c r="G793" s="16">
        <v>0</v>
      </c>
      <c r="H793" s="16">
        <v>0</v>
      </c>
      <c r="I793" s="16">
        <v>0</v>
      </c>
      <c r="J793" s="16">
        <v>0</v>
      </c>
      <c r="K793" s="16">
        <v>0</v>
      </c>
      <c r="L793" s="16">
        <v>0</v>
      </c>
      <c r="M793" s="16">
        <v>1.4084507042253501E-2</v>
      </c>
      <c r="N793" s="16">
        <v>0</v>
      </c>
      <c r="O793" s="16">
        <v>0</v>
      </c>
      <c r="P793" s="16"/>
      <c r="Q793" s="16">
        <v>1.45348837209302E-3</v>
      </c>
      <c r="R793" s="16"/>
      <c r="S793" s="16">
        <v>1.27064803049555E-3</v>
      </c>
      <c r="T793" s="16"/>
      <c r="U793" s="16">
        <v>1.6583747927031501E-3</v>
      </c>
      <c r="V793" s="16"/>
      <c r="W793" s="16">
        <v>0</v>
      </c>
      <c r="X793" s="16"/>
      <c r="Y793" s="16">
        <v>0</v>
      </c>
      <c r="Z793" s="16">
        <v>0</v>
      </c>
      <c r="AA793" s="16">
        <v>0</v>
      </c>
      <c r="AB793" s="16">
        <v>0.11111111111111099</v>
      </c>
      <c r="AC793" s="16"/>
      <c r="AD793" s="16">
        <v>6.8493150684931503E-3</v>
      </c>
      <c r="AE793" s="16">
        <v>0</v>
      </c>
      <c r="AF793" s="16">
        <v>0</v>
      </c>
      <c r="AG793" s="16">
        <v>0</v>
      </c>
      <c r="AH793" s="16">
        <v>0</v>
      </c>
      <c r="AI793" s="16">
        <v>0</v>
      </c>
      <c r="AJ793" s="16">
        <v>0</v>
      </c>
      <c r="AK793" s="16"/>
      <c r="AL793" s="16">
        <v>0</v>
      </c>
      <c r="AM793" s="16">
        <v>0</v>
      </c>
      <c r="AN793" s="16">
        <v>0</v>
      </c>
      <c r="AO793" s="16">
        <v>7.1942446043165497E-3</v>
      </c>
      <c r="AP793" s="16">
        <v>0</v>
      </c>
      <c r="AQ793" s="16">
        <v>0</v>
      </c>
      <c r="AR793" s="16">
        <v>0</v>
      </c>
      <c r="AS793" s="16">
        <v>0</v>
      </c>
      <c r="AT793" s="16">
        <v>0</v>
      </c>
      <c r="AU793" s="16">
        <v>0</v>
      </c>
      <c r="AV793" s="16">
        <v>0</v>
      </c>
      <c r="AW793" s="16">
        <v>0</v>
      </c>
    </row>
    <row r="794" spans="2:49" x14ac:dyDescent="0.35">
      <c r="B794" t="s">
        <v>591</v>
      </c>
      <c r="C794" s="16">
        <v>1.230012300123E-3</v>
      </c>
      <c r="D794" s="16">
        <v>0</v>
      </c>
      <c r="E794" s="16">
        <v>0</v>
      </c>
      <c r="F794" s="16">
        <v>0</v>
      </c>
      <c r="G794" s="16">
        <v>1.6666666666666701E-2</v>
      </c>
      <c r="H794" s="16">
        <v>0</v>
      </c>
      <c r="I794" s="16">
        <v>0</v>
      </c>
      <c r="J794" s="16">
        <v>0</v>
      </c>
      <c r="K794" s="16">
        <v>0</v>
      </c>
      <c r="L794" s="16">
        <v>0</v>
      </c>
      <c r="M794" s="16">
        <v>0</v>
      </c>
      <c r="N794" s="16">
        <v>0</v>
      </c>
      <c r="O794" s="16">
        <v>0</v>
      </c>
      <c r="P794" s="16"/>
      <c r="Q794" s="16">
        <v>1.45348837209302E-3</v>
      </c>
      <c r="R794" s="16"/>
      <c r="S794" s="16">
        <v>1.27064803049555E-3</v>
      </c>
      <c r="T794" s="16"/>
      <c r="U794" s="16">
        <v>1.6583747927031501E-3</v>
      </c>
      <c r="V794" s="16"/>
      <c r="W794" s="16">
        <v>0</v>
      </c>
      <c r="X794" s="16"/>
      <c r="Y794" s="16">
        <v>1.9841269841269801E-3</v>
      </c>
      <c r="Z794" s="16">
        <v>0</v>
      </c>
      <c r="AA794" s="16">
        <v>0</v>
      </c>
      <c r="AB794" s="16">
        <v>0</v>
      </c>
      <c r="AC794" s="16"/>
      <c r="AD794" s="16">
        <v>6.8493150684931503E-3</v>
      </c>
      <c r="AE794" s="16">
        <v>0</v>
      </c>
      <c r="AF794" s="16">
        <v>0</v>
      </c>
      <c r="AG794" s="16">
        <v>0</v>
      </c>
      <c r="AH794" s="16">
        <v>0</v>
      </c>
      <c r="AI794" s="16">
        <v>0</v>
      </c>
      <c r="AJ794" s="16">
        <v>0</v>
      </c>
      <c r="AK794" s="16"/>
      <c r="AL794" s="16">
        <v>0</v>
      </c>
      <c r="AM794" s="16">
        <v>0</v>
      </c>
      <c r="AN794" s="16">
        <v>0</v>
      </c>
      <c r="AO794" s="16">
        <v>7.1942446043165497E-3</v>
      </c>
      <c r="AP794" s="16">
        <v>0</v>
      </c>
      <c r="AQ794" s="16">
        <v>0</v>
      </c>
      <c r="AR794" s="16">
        <v>0</v>
      </c>
      <c r="AS794" s="16">
        <v>0</v>
      </c>
      <c r="AT794" s="16">
        <v>0</v>
      </c>
      <c r="AU794" s="16">
        <v>0</v>
      </c>
      <c r="AV794" s="16">
        <v>0</v>
      </c>
      <c r="AW794" s="16">
        <v>0</v>
      </c>
    </row>
    <row r="795" spans="2:49" x14ac:dyDescent="0.35">
      <c r="B795" t="s">
        <v>592</v>
      </c>
      <c r="C795" s="16">
        <v>1.230012300123E-3</v>
      </c>
      <c r="D795" s="16">
        <v>0</v>
      </c>
      <c r="E795" s="16">
        <v>0</v>
      </c>
      <c r="F795" s="16">
        <v>0</v>
      </c>
      <c r="G795" s="16">
        <v>1.6666666666666701E-2</v>
      </c>
      <c r="H795" s="16">
        <v>0</v>
      </c>
      <c r="I795" s="16">
        <v>0</v>
      </c>
      <c r="J795" s="16">
        <v>0</v>
      </c>
      <c r="K795" s="16">
        <v>0</v>
      </c>
      <c r="L795" s="16">
        <v>0</v>
      </c>
      <c r="M795" s="16">
        <v>0</v>
      </c>
      <c r="N795" s="16">
        <v>0</v>
      </c>
      <c r="O795" s="16">
        <v>0</v>
      </c>
      <c r="P795" s="16"/>
      <c r="Q795" s="16">
        <v>1.45348837209302E-3</v>
      </c>
      <c r="R795" s="16"/>
      <c r="S795" s="16">
        <v>1.27064803049555E-3</v>
      </c>
      <c r="T795" s="16"/>
      <c r="U795" s="16">
        <v>1.6583747927031501E-3</v>
      </c>
      <c r="V795" s="16"/>
      <c r="W795" s="16">
        <v>0</v>
      </c>
      <c r="X795" s="16"/>
      <c r="Y795" s="16">
        <v>1.9841269841269801E-3</v>
      </c>
      <c r="Z795" s="16">
        <v>0</v>
      </c>
      <c r="AA795" s="16">
        <v>0</v>
      </c>
      <c r="AB795" s="16">
        <v>0</v>
      </c>
      <c r="AC795" s="16"/>
      <c r="AD795" s="16">
        <v>0</v>
      </c>
      <c r="AE795" s="16">
        <v>1.1111111111111099E-2</v>
      </c>
      <c r="AF795" s="16">
        <v>0</v>
      </c>
      <c r="AG795" s="16">
        <v>0</v>
      </c>
      <c r="AH795" s="16">
        <v>0</v>
      </c>
      <c r="AI795" s="16">
        <v>0</v>
      </c>
      <c r="AJ795" s="16">
        <v>0</v>
      </c>
      <c r="AK795" s="16"/>
      <c r="AL795" s="16">
        <v>0</v>
      </c>
      <c r="AM795" s="16">
        <v>0</v>
      </c>
      <c r="AN795" s="16">
        <v>0</v>
      </c>
      <c r="AO795" s="16">
        <v>7.1942446043165497E-3</v>
      </c>
      <c r="AP795" s="16">
        <v>0</v>
      </c>
      <c r="AQ795" s="16">
        <v>0</v>
      </c>
      <c r="AR795" s="16">
        <v>0</v>
      </c>
      <c r="AS795" s="16">
        <v>0</v>
      </c>
      <c r="AT795" s="16">
        <v>0</v>
      </c>
      <c r="AU795" s="16">
        <v>0</v>
      </c>
      <c r="AV795" s="16">
        <v>0</v>
      </c>
      <c r="AW795" s="16">
        <v>0</v>
      </c>
    </row>
    <row r="796" spans="2:49" x14ac:dyDescent="0.35">
      <c r="B796" t="s">
        <v>593</v>
      </c>
      <c r="C796" s="16">
        <v>1.230012300123E-3</v>
      </c>
      <c r="D796" s="16">
        <v>0</v>
      </c>
      <c r="E796" s="16">
        <v>0</v>
      </c>
      <c r="F796" s="16">
        <v>8.4033613445378096E-3</v>
      </c>
      <c r="G796" s="16">
        <v>0</v>
      </c>
      <c r="H796" s="16">
        <v>0</v>
      </c>
      <c r="I796" s="16">
        <v>0</v>
      </c>
      <c r="J796" s="16">
        <v>0</v>
      </c>
      <c r="K796" s="16">
        <v>0</v>
      </c>
      <c r="L796" s="16">
        <v>0</v>
      </c>
      <c r="M796" s="16">
        <v>0</v>
      </c>
      <c r="N796" s="16">
        <v>0</v>
      </c>
      <c r="O796" s="16">
        <v>0</v>
      </c>
      <c r="P796" s="16"/>
      <c r="Q796" s="16">
        <v>1.45348837209302E-3</v>
      </c>
      <c r="R796" s="16"/>
      <c r="S796" s="16">
        <v>1.27064803049555E-3</v>
      </c>
      <c r="T796" s="16"/>
      <c r="U796" s="16">
        <v>1.6583747927031501E-3</v>
      </c>
      <c r="V796" s="16"/>
      <c r="W796" s="16">
        <v>0</v>
      </c>
      <c r="X796" s="16"/>
      <c r="Y796" s="16">
        <v>1.9841269841269801E-3</v>
      </c>
      <c r="Z796" s="16">
        <v>0</v>
      </c>
      <c r="AA796" s="16">
        <v>0</v>
      </c>
      <c r="AB796" s="16">
        <v>0</v>
      </c>
      <c r="AC796" s="16"/>
      <c r="AD796" s="16">
        <v>0</v>
      </c>
      <c r="AE796" s="16">
        <v>1.1111111111111099E-2</v>
      </c>
      <c r="AF796" s="16">
        <v>0</v>
      </c>
      <c r="AG796" s="16">
        <v>0</v>
      </c>
      <c r="AH796" s="16">
        <v>0</v>
      </c>
      <c r="AI796" s="16">
        <v>0</v>
      </c>
      <c r="AJ796" s="16">
        <v>0</v>
      </c>
      <c r="AK796" s="16"/>
      <c r="AL796" s="16">
        <v>0</v>
      </c>
      <c r="AM796" s="16">
        <v>0</v>
      </c>
      <c r="AN796" s="16">
        <v>0</v>
      </c>
      <c r="AO796" s="16">
        <v>7.1942446043165497E-3</v>
      </c>
      <c r="AP796" s="16">
        <v>0</v>
      </c>
      <c r="AQ796" s="16">
        <v>0</v>
      </c>
      <c r="AR796" s="16">
        <v>0</v>
      </c>
      <c r="AS796" s="16">
        <v>0</v>
      </c>
      <c r="AT796" s="16">
        <v>0</v>
      </c>
      <c r="AU796" s="16">
        <v>0</v>
      </c>
      <c r="AV796" s="16">
        <v>0</v>
      </c>
      <c r="AW796" s="16">
        <v>0</v>
      </c>
    </row>
    <row r="797" spans="2:49" x14ac:dyDescent="0.35">
      <c r="B797" t="s">
        <v>594</v>
      </c>
      <c r="C797" s="16">
        <v>1.230012300123E-3</v>
      </c>
      <c r="D797" s="16">
        <v>0</v>
      </c>
      <c r="E797" s="16">
        <v>0</v>
      </c>
      <c r="F797" s="16">
        <v>0</v>
      </c>
      <c r="G797" s="16">
        <v>0</v>
      </c>
      <c r="H797" s="16">
        <v>0</v>
      </c>
      <c r="I797" s="16">
        <v>0</v>
      </c>
      <c r="J797" s="16">
        <v>0</v>
      </c>
      <c r="K797" s="16">
        <v>0</v>
      </c>
      <c r="L797" s="16">
        <v>0</v>
      </c>
      <c r="M797" s="16">
        <v>1.4084507042253501E-2</v>
      </c>
      <c r="N797" s="16">
        <v>0</v>
      </c>
      <c r="O797" s="16">
        <v>0</v>
      </c>
      <c r="P797" s="16"/>
      <c r="Q797" s="16">
        <v>1.45348837209302E-3</v>
      </c>
      <c r="R797" s="16"/>
      <c r="S797" s="16">
        <v>1.27064803049555E-3</v>
      </c>
      <c r="T797" s="16"/>
      <c r="U797" s="16">
        <v>1.6583747927031501E-3</v>
      </c>
      <c r="V797" s="16"/>
      <c r="W797" s="16">
        <v>0</v>
      </c>
      <c r="X797" s="16"/>
      <c r="Y797" s="16">
        <v>1.9841269841269801E-3</v>
      </c>
      <c r="Z797" s="16">
        <v>0</v>
      </c>
      <c r="AA797" s="16">
        <v>0</v>
      </c>
      <c r="AB797" s="16">
        <v>0</v>
      </c>
      <c r="AC797" s="16"/>
      <c r="AD797" s="16">
        <v>0</v>
      </c>
      <c r="AE797" s="16">
        <v>1.1111111111111099E-2</v>
      </c>
      <c r="AF797" s="16">
        <v>0</v>
      </c>
      <c r="AG797" s="16">
        <v>0</v>
      </c>
      <c r="AH797" s="16">
        <v>0</v>
      </c>
      <c r="AI797" s="16">
        <v>0</v>
      </c>
      <c r="AJ797" s="16">
        <v>0</v>
      </c>
      <c r="AK797" s="16"/>
      <c r="AL797" s="16">
        <v>0</v>
      </c>
      <c r="AM797" s="16">
        <v>0</v>
      </c>
      <c r="AN797" s="16">
        <v>0</v>
      </c>
      <c r="AO797" s="16">
        <v>7.1942446043165497E-3</v>
      </c>
      <c r="AP797" s="16">
        <v>0</v>
      </c>
      <c r="AQ797" s="16">
        <v>0</v>
      </c>
      <c r="AR797" s="16">
        <v>0</v>
      </c>
      <c r="AS797" s="16">
        <v>0</v>
      </c>
      <c r="AT797" s="16">
        <v>0</v>
      </c>
      <c r="AU797" s="16">
        <v>0</v>
      </c>
      <c r="AV797" s="16">
        <v>0</v>
      </c>
      <c r="AW797" s="16">
        <v>0</v>
      </c>
    </row>
    <row r="798" spans="2:49" x14ac:dyDescent="0.35">
      <c r="B798" t="s">
        <v>595</v>
      </c>
      <c r="C798" s="16">
        <v>1.230012300123E-3</v>
      </c>
      <c r="D798" s="16">
        <v>0</v>
      </c>
      <c r="E798" s="16">
        <v>0</v>
      </c>
      <c r="F798" s="16">
        <v>0</v>
      </c>
      <c r="G798" s="16">
        <v>0</v>
      </c>
      <c r="H798" s="16">
        <v>0</v>
      </c>
      <c r="I798" s="16">
        <v>1.5151515151515201E-2</v>
      </c>
      <c r="J798" s="16">
        <v>0</v>
      </c>
      <c r="K798" s="16">
        <v>0</v>
      </c>
      <c r="L798" s="16">
        <v>0</v>
      </c>
      <c r="M798" s="16">
        <v>0</v>
      </c>
      <c r="N798" s="16">
        <v>0</v>
      </c>
      <c r="O798" s="16">
        <v>0</v>
      </c>
      <c r="P798" s="16"/>
      <c r="Q798" s="16">
        <v>1.45348837209302E-3</v>
      </c>
      <c r="R798" s="16"/>
      <c r="S798" s="16">
        <v>1.27064803049555E-3</v>
      </c>
      <c r="T798" s="16"/>
      <c r="U798" s="16">
        <v>1.6583747927031501E-3</v>
      </c>
      <c r="V798" s="16"/>
      <c r="W798" s="16">
        <v>0</v>
      </c>
      <c r="X798" s="16"/>
      <c r="Y798" s="16">
        <v>0</v>
      </c>
      <c r="Z798" s="16">
        <v>0</v>
      </c>
      <c r="AA798" s="16">
        <v>0</v>
      </c>
      <c r="AB798" s="16">
        <v>0.11111111111111099</v>
      </c>
      <c r="AC798" s="16"/>
      <c r="AD798" s="16">
        <v>0</v>
      </c>
      <c r="AE798" s="16">
        <v>1.1111111111111099E-2</v>
      </c>
      <c r="AF798" s="16">
        <v>0</v>
      </c>
      <c r="AG798" s="16">
        <v>0</v>
      </c>
      <c r="AH798" s="16">
        <v>0</v>
      </c>
      <c r="AI798" s="16">
        <v>0</v>
      </c>
      <c r="AJ798" s="16">
        <v>0</v>
      </c>
      <c r="AK798" s="16"/>
      <c r="AL798" s="16">
        <v>0</v>
      </c>
      <c r="AM798" s="16">
        <v>0</v>
      </c>
      <c r="AN798" s="16">
        <v>0</v>
      </c>
      <c r="AO798" s="16">
        <v>7.1942446043165497E-3</v>
      </c>
      <c r="AP798" s="16">
        <v>0</v>
      </c>
      <c r="AQ798" s="16">
        <v>0</v>
      </c>
      <c r="AR798" s="16">
        <v>0</v>
      </c>
      <c r="AS798" s="16">
        <v>0</v>
      </c>
      <c r="AT798" s="16">
        <v>0</v>
      </c>
      <c r="AU798" s="16">
        <v>0</v>
      </c>
      <c r="AV798" s="16">
        <v>0</v>
      </c>
      <c r="AW798" s="16">
        <v>0</v>
      </c>
    </row>
    <row r="799" spans="2:49" x14ac:dyDescent="0.35">
      <c r="B799" t="s">
        <v>596</v>
      </c>
      <c r="C799" s="16">
        <v>1.230012300123E-3</v>
      </c>
      <c r="D799" s="16">
        <v>0</v>
      </c>
      <c r="E799" s="16">
        <v>0</v>
      </c>
      <c r="F799" s="16">
        <v>0</v>
      </c>
      <c r="G799" s="16">
        <v>0</v>
      </c>
      <c r="H799" s="16">
        <v>0</v>
      </c>
      <c r="I799" s="16">
        <v>0</v>
      </c>
      <c r="J799" s="16">
        <v>1.63934426229508E-2</v>
      </c>
      <c r="K799" s="16">
        <v>0</v>
      </c>
      <c r="L799" s="16">
        <v>0</v>
      </c>
      <c r="M799" s="16">
        <v>0</v>
      </c>
      <c r="N799" s="16">
        <v>0</v>
      </c>
      <c r="O799" s="16">
        <v>0</v>
      </c>
      <c r="P799" s="16"/>
      <c r="Q799" s="16">
        <v>1.45348837209302E-3</v>
      </c>
      <c r="R799" s="16"/>
      <c r="S799" s="16">
        <v>1.27064803049555E-3</v>
      </c>
      <c r="T799" s="16"/>
      <c r="U799" s="16">
        <v>1.6583747927031501E-3</v>
      </c>
      <c r="V799" s="16"/>
      <c r="W799" s="16">
        <v>0</v>
      </c>
      <c r="X799" s="16"/>
      <c r="Y799" s="16">
        <v>1.9841269841269801E-3</v>
      </c>
      <c r="Z799" s="16">
        <v>0</v>
      </c>
      <c r="AA799" s="16">
        <v>0</v>
      </c>
      <c r="AB799" s="16">
        <v>0</v>
      </c>
      <c r="AC799" s="16"/>
      <c r="AD799" s="16">
        <v>0</v>
      </c>
      <c r="AE799" s="16">
        <v>1.1111111111111099E-2</v>
      </c>
      <c r="AF799" s="16">
        <v>0</v>
      </c>
      <c r="AG799" s="16">
        <v>0</v>
      </c>
      <c r="AH799" s="16">
        <v>0</v>
      </c>
      <c r="AI799" s="16">
        <v>0</v>
      </c>
      <c r="AJ799" s="16">
        <v>0</v>
      </c>
      <c r="AK799" s="16"/>
      <c r="AL799" s="16">
        <v>0</v>
      </c>
      <c r="AM799" s="16">
        <v>0</v>
      </c>
      <c r="AN799" s="16">
        <v>0</v>
      </c>
      <c r="AO799" s="16">
        <v>7.1942446043165497E-3</v>
      </c>
      <c r="AP799" s="16">
        <v>0</v>
      </c>
      <c r="AQ799" s="16">
        <v>0</v>
      </c>
      <c r="AR799" s="16">
        <v>0</v>
      </c>
      <c r="AS799" s="16">
        <v>0</v>
      </c>
      <c r="AT799" s="16">
        <v>0</v>
      </c>
      <c r="AU799" s="16">
        <v>0</v>
      </c>
      <c r="AV799" s="16">
        <v>0</v>
      </c>
      <c r="AW799" s="16">
        <v>0</v>
      </c>
    </row>
    <row r="800" spans="2:49" x14ac:dyDescent="0.35">
      <c r="B800" t="s">
        <v>597</v>
      </c>
      <c r="C800" s="16">
        <v>1.230012300123E-3</v>
      </c>
      <c r="D800" s="16">
        <v>0</v>
      </c>
      <c r="E800" s="16">
        <v>0</v>
      </c>
      <c r="F800" s="16">
        <v>0</v>
      </c>
      <c r="G800" s="16">
        <v>0</v>
      </c>
      <c r="H800" s="16">
        <v>0</v>
      </c>
      <c r="I800" s="16">
        <v>1.5151515151515201E-2</v>
      </c>
      <c r="J800" s="16">
        <v>0</v>
      </c>
      <c r="K800" s="16">
        <v>0</v>
      </c>
      <c r="L800" s="16">
        <v>0</v>
      </c>
      <c r="M800" s="16">
        <v>0</v>
      </c>
      <c r="N800" s="16">
        <v>0</v>
      </c>
      <c r="O800" s="16">
        <v>0</v>
      </c>
      <c r="P800" s="16"/>
      <c r="Q800" s="16">
        <v>1.45348837209302E-3</v>
      </c>
      <c r="R800" s="16"/>
      <c r="S800" s="16">
        <v>1.27064803049555E-3</v>
      </c>
      <c r="T800" s="16"/>
      <c r="U800" s="16">
        <v>1.6583747927031501E-3</v>
      </c>
      <c r="V800" s="16"/>
      <c r="W800" s="16">
        <v>0</v>
      </c>
      <c r="X800" s="16"/>
      <c r="Y800" s="16">
        <v>1.9841269841269801E-3</v>
      </c>
      <c r="Z800" s="16">
        <v>0</v>
      </c>
      <c r="AA800" s="16">
        <v>0</v>
      </c>
      <c r="AB800" s="16">
        <v>0</v>
      </c>
      <c r="AC800" s="16"/>
      <c r="AD800" s="16">
        <v>0</v>
      </c>
      <c r="AE800" s="16">
        <v>1.1111111111111099E-2</v>
      </c>
      <c r="AF800" s="16">
        <v>0</v>
      </c>
      <c r="AG800" s="16">
        <v>0</v>
      </c>
      <c r="AH800" s="16">
        <v>0</v>
      </c>
      <c r="AI800" s="16">
        <v>0</v>
      </c>
      <c r="AJ800" s="16">
        <v>0</v>
      </c>
      <c r="AK800" s="16"/>
      <c r="AL800" s="16">
        <v>0</v>
      </c>
      <c r="AM800" s="16">
        <v>0</v>
      </c>
      <c r="AN800" s="16">
        <v>0</v>
      </c>
      <c r="AO800" s="16">
        <v>7.1942446043165497E-3</v>
      </c>
      <c r="AP800" s="16">
        <v>0</v>
      </c>
      <c r="AQ800" s="16">
        <v>0</v>
      </c>
      <c r="AR800" s="16">
        <v>0</v>
      </c>
      <c r="AS800" s="16">
        <v>0</v>
      </c>
      <c r="AT800" s="16">
        <v>0</v>
      </c>
      <c r="AU800" s="16">
        <v>0</v>
      </c>
      <c r="AV800" s="16">
        <v>0</v>
      </c>
      <c r="AW800" s="16">
        <v>0</v>
      </c>
    </row>
    <row r="801" spans="2:49" x14ac:dyDescent="0.35">
      <c r="B801" t="s">
        <v>598</v>
      </c>
      <c r="C801" s="16">
        <v>1.230012300123E-3</v>
      </c>
      <c r="D801" s="16">
        <v>0</v>
      </c>
      <c r="E801" s="16">
        <v>0</v>
      </c>
      <c r="F801" s="16">
        <v>0</v>
      </c>
      <c r="G801" s="16">
        <v>1.6666666666666701E-2</v>
      </c>
      <c r="H801" s="16">
        <v>0</v>
      </c>
      <c r="I801" s="16">
        <v>0</v>
      </c>
      <c r="J801" s="16">
        <v>0</v>
      </c>
      <c r="K801" s="16">
        <v>0</v>
      </c>
      <c r="L801" s="16">
        <v>0</v>
      </c>
      <c r="M801" s="16">
        <v>0</v>
      </c>
      <c r="N801" s="16">
        <v>0</v>
      </c>
      <c r="O801" s="16">
        <v>0</v>
      </c>
      <c r="P801" s="16"/>
      <c r="Q801" s="16">
        <v>1.45348837209302E-3</v>
      </c>
      <c r="R801" s="16"/>
      <c r="S801" s="16">
        <v>1.27064803049555E-3</v>
      </c>
      <c r="T801" s="16"/>
      <c r="U801" s="16">
        <v>1.6583747927031501E-3</v>
      </c>
      <c r="V801" s="16"/>
      <c r="W801" s="16">
        <v>8.1300813008130107E-3</v>
      </c>
      <c r="X801" s="16"/>
      <c r="Y801" s="16">
        <v>0</v>
      </c>
      <c r="Z801" s="16">
        <v>3.7878787878787902E-3</v>
      </c>
      <c r="AA801" s="16">
        <v>0</v>
      </c>
      <c r="AB801" s="16">
        <v>0</v>
      </c>
      <c r="AC801" s="16"/>
      <c r="AD801" s="16">
        <v>0</v>
      </c>
      <c r="AE801" s="16">
        <v>1.1111111111111099E-2</v>
      </c>
      <c r="AF801" s="16">
        <v>0</v>
      </c>
      <c r="AG801" s="16">
        <v>0</v>
      </c>
      <c r="AH801" s="16">
        <v>0</v>
      </c>
      <c r="AI801" s="16">
        <v>0</v>
      </c>
      <c r="AJ801" s="16">
        <v>0</v>
      </c>
      <c r="AK801" s="16"/>
      <c r="AL801" s="16">
        <v>0</v>
      </c>
      <c r="AM801" s="16">
        <v>0</v>
      </c>
      <c r="AN801" s="16">
        <v>0</v>
      </c>
      <c r="AO801" s="16">
        <v>7.1942446043165497E-3</v>
      </c>
      <c r="AP801" s="16">
        <v>0</v>
      </c>
      <c r="AQ801" s="16">
        <v>0</v>
      </c>
      <c r="AR801" s="16">
        <v>0</v>
      </c>
      <c r="AS801" s="16">
        <v>0</v>
      </c>
      <c r="AT801" s="16">
        <v>0</v>
      </c>
      <c r="AU801" s="16">
        <v>0</v>
      </c>
      <c r="AV801" s="16">
        <v>0</v>
      </c>
      <c r="AW801" s="16">
        <v>0</v>
      </c>
    </row>
    <row r="802" spans="2:49" x14ac:dyDescent="0.35">
      <c r="B802" t="s">
        <v>599</v>
      </c>
      <c r="C802" s="16">
        <v>1.230012300123E-3</v>
      </c>
      <c r="D802" s="16">
        <v>0</v>
      </c>
      <c r="E802" s="16">
        <v>7.4626865671641798E-3</v>
      </c>
      <c r="F802" s="16">
        <v>0</v>
      </c>
      <c r="G802" s="16">
        <v>0</v>
      </c>
      <c r="H802" s="16">
        <v>0</v>
      </c>
      <c r="I802" s="16">
        <v>0</v>
      </c>
      <c r="J802" s="16">
        <v>0</v>
      </c>
      <c r="K802" s="16">
        <v>0</v>
      </c>
      <c r="L802" s="16">
        <v>0</v>
      </c>
      <c r="M802" s="16">
        <v>0</v>
      </c>
      <c r="N802" s="16">
        <v>0</v>
      </c>
      <c r="O802" s="16">
        <v>0</v>
      </c>
      <c r="P802" s="16"/>
      <c r="Q802" s="16">
        <v>1.45348837209302E-3</v>
      </c>
      <c r="R802" s="16"/>
      <c r="S802" s="16">
        <v>1.27064803049555E-3</v>
      </c>
      <c r="T802" s="16"/>
      <c r="U802" s="16">
        <v>1.6583747927031501E-3</v>
      </c>
      <c r="V802" s="16"/>
      <c r="W802" s="16">
        <v>0</v>
      </c>
      <c r="X802" s="16"/>
      <c r="Y802" s="16">
        <v>1.9841269841269801E-3</v>
      </c>
      <c r="Z802" s="16">
        <v>0</v>
      </c>
      <c r="AA802" s="16">
        <v>0</v>
      </c>
      <c r="AB802" s="16">
        <v>0</v>
      </c>
      <c r="AC802" s="16"/>
      <c r="AD802" s="16">
        <v>0</v>
      </c>
      <c r="AE802" s="16">
        <v>1.1111111111111099E-2</v>
      </c>
      <c r="AF802" s="16">
        <v>0</v>
      </c>
      <c r="AG802" s="16">
        <v>0</v>
      </c>
      <c r="AH802" s="16">
        <v>0</v>
      </c>
      <c r="AI802" s="16">
        <v>0</v>
      </c>
      <c r="AJ802" s="16">
        <v>0</v>
      </c>
      <c r="AK802" s="16"/>
      <c r="AL802" s="16">
        <v>0</v>
      </c>
      <c r="AM802" s="16">
        <v>0</v>
      </c>
      <c r="AN802" s="16">
        <v>0</v>
      </c>
      <c r="AO802" s="16">
        <v>7.1942446043165497E-3</v>
      </c>
      <c r="AP802" s="16">
        <v>0</v>
      </c>
      <c r="AQ802" s="16">
        <v>0</v>
      </c>
      <c r="AR802" s="16">
        <v>0</v>
      </c>
      <c r="AS802" s="16">
        <v>0</v>
      </c>
      <c r="AT802" s="16">
        <v>0</v>
      </c>
      <c r="AU802" s="16">
        <v>0</v>
      </c>
      <c r="AV802" s="16">
        <v>0</v>
      </c>
      <c r="AW802" s="16">
        <v>0</v>
      </c>
    </row>
    <row r="803" spans="2:49" x14ac:dyDescent="0.35">
      <c r="B803" t="s">
        <v>600</v>
      </c>
      <c r="C803" s="16">
        <v>1.230012300123E-3</v>
      </c>
      <c r="D803" s="16">
        <v>0</v>
      </c>
      <c r="E803" s="16">
        <v>0</v>
      </c>
      <c r="F803" s="16">
        <v>0</v>
      </c>
      <c r="G803" s="16">
        <v>0</v>
      </c>
      <c r="H803" s="16">
        <v>1.9230769230769201E-2</v>
      </c>
      <c r="I803" s="16">
        <v>0</v>
      </c>
      <c r="J803" s="16">
        <v>0</v>
      </c>
      <c r="K803" s="16">
        <v>0</v>
      </c>
      <c r="L803" s="16">
        <v>0</v>
      </c>
      <c r="M803" s="16">
        <v>0</v>
      </c>
      <c r="N803" s="16">
        <v>0</v>
      </c>
      <c r="O803" s="16">
        <v>0</v>
      </c>
      <c r="P803" s="16"/>
      <c r="Q803" s="16">
        <v>1.45348837209302E-3</v>
      </c>
      <c r="R803" s="16"/>
      <c r="S803" s="16">
        <v>1.27064803049555E-3</v>
      </c>
      <c r="T803" s="16"/>
      <c r="U803" s="16">
        <v>1.6583747927031501E-3</v>
      </c>
      <c r="V803" s="16"/>
      <c r="W803" s="16">
        <v>8.1300813008130107E-3</v>
      </c>
      <c r="X803" s="16"/>
      <c r="Y803" s="16">
        <v>1.9841269841269801E-3</v>
      </c>
      <c r="Z803" s="16">
        <v>0</v>
      </c>
      <c r="AA803" s="16">
        <v>0</v>
      </c>
      <c r="AB803" s="16">
        <v>0</v>
      </c>
      <c r="AC803" s="16"/>
      <c r="AD803" s="16">
        <v>0</v>
      </c>
      <c r="AE803" s="16">
        <v>0</v>
      </c>
      <c r="AF803" s="16">
        <v>1.02040816326531E-2</v>
      </c>
      <c r="AG803" s="16">
        <v>0</v>
      </c>
      <c r="AH803" s="16">
        <v>0</v>
      </c>
      <c r="AI803" s="16">
        <v>0</v>
      </c>
      <c r="AJ803" s="16">
        <v>0</v>
      </c>
      <c r="AK803" s="16"/>
      <c r="AL803" s="16">
        <v>0</v>
      </c>
      <c r="AM803" s="16">
        <v>0</v>
      </c>
      <c r="AN803" s="16">
        <v>0</v>
      </c>
      <c r="AO803" s="16">
        <v>7.1942446043165497E-3</v>
      </c>
      <c r="AP803" s="16">
        <v>0</v>
      </c>
      <c r="AQ803" s="16">
        <v>0</v>
      </c>
      <c r="AR803" s="16">
        <v>0</v>
      </c>
      <c r="AS803" s="16">
        <v>0</v>
      </c>
      <c r="AT803" s="16">
        <v>0</v>
      </c>
      <c r="AU803" s="16">
        <v>0</v>
      </c>
      <c r="AV803" s="16">
        <v>0</v>
      </c>
      <c r="AW803" s="16">
        <v>0</v>
      </c>
    </row>
    <row r="804" spans="2:49" x14ac:dyDescent="0.35">
      <c r="B804" t="s">
        <v>601</v>
      </c>
      <c r="C804" s="16">
        <v>1.230012300123E-3</v>
      </c>
      <c r="D804" s="16">
        <v>0</v>
      </c>
      <c r="E804" s="16">
        <v>0</v>
      </c>
      <c r="F804" s="16">
        <v>0</v>
      </c>
      <c r="G804" s="16">
        <v>0</v>
      </c>
      <c r="H804" s="16">
        <v>0</v>
      </c>
      <c r="I804" s="16">
        <v>0</v>
      </c>
      <c r="J804" s="16">
        <v>0</v>
      </c>
      <c r="K804" s="16">
        <v>0</v>
      </c>
      <c r="L804" s="16">
        <v>0</v>
      </c>
      <c r="M804" s="16">
        <v>1.4084507042253501E-2</v>
      </c>
      <c r="N804" s="16">
        <v>0</v>
      </c>
      <c r="O804" s="16">
        <v>0</v>
      </c>
      <c r="P804" s="16"/>
      <c r="Q804" s="16">
        <v>1.45348837209302E-3</v>
      </c>
      <c r="R804" s="16"/>
      <c r="S804" s="16">
        <v>1.27064803049555E-3</v>
      </c>
      <c r="T804" s="16"/>
      <c r="U804" s="16">
        <v>1.6583747927031501E-3</v>
      </c>
      <c r="V804" s="16"/>
      <c r="W804" s="16">
        <v>8.1300813008130107E-3</v>
      </c>
      <c r="X804" s="16"/>
      <c r="Y804" s="16">
        <v>1.9841269841269801E-3</v>
      </c>
      <c r="Z804" s="16">
        <v>0</v>
      </c>
      <c r="AA804" s="16">
        <v>0</v>
      </c>
      <c r="AB804" s="16">
        <v>0</v>
      </c>
      <c r="AC804" s="16"/>
      <c r="AD804" s="16">
        <v>0</v>
      </c>
      <c r="AE804" s="16">
        <v>0</v>
      </c>
      <c r="AF804" s="16">
        <v>1.02040816326531E-2</v>
      </c>
      <c r="AG804" s="16">
        <v>0</v>
      </c>
      <c r="AH804" s="16">
        <v>0</v>
      </c>
      <c r="AI804" s="16">
        <v>0</v>
      </c>
      <c r="AJ804" s="16">
        <v>0</v>
      </c>
      <c r="AK804" s="16"/>
      <c r="AL804" s="16">
        <v>0</v>
      </c>
      <c r="AM804" s="16">
        <v>0</v>
      </c>
      <c r="AN804" s="16">
        <v>0</v>
      </c>
      <c r="AO804" s="16">
        <v>7.1942446043165497E-3</v>
      </c>
      <c r="AP804" s="16">
        <v>0</v>
      </c>
      <c r="AQ804" s="16">
        <v>0</v>
      </c>
      <c r="AR804" s="16">
        <v>0</v>
      </c>
      <c r="AS804" s="16">
        <v>0</v>
      </c>
      <c r="AT804" s="16">
        <v>0</v>
      </c>
      <c r="AU804" s="16">
        <v>0</v>
      </c>
      <c r="AV804" s="16">
        <v>0</v>
      </c>
      <c r="AW804" s="16">
        <v>0</v>
      </c>
    </row>
    <row r="805" spans="2:49" x14ac:dyDescent="0.35">
      <c r="B805" t="s">
        <v>602</v>
      </c>
      <c r="C805" s="16">
        <v>1.230012300123E-3</v>
      </c>
      <c r="D805" s="16">
        <v>0</v>
      </c>
      <c r="E805" s="16">
        <v>0</v>
      </c>
      <c r="F805" s="16">
        <v>8.4033613445378096E-3</v>
      </c>
      <c r="G805" s="16">
        <v>0</v>
      </c>
      <c r="H805" s="16">
        <v>0</v>
      </c>
      <c r="I805" s="16">
        <v>0</v>
      </c>
      <c r="J805" s="16">
        <v>0</v>
      </c>
      <c r="K805" s="16">
        <v>0</v>
      </c>
      <c r="L805" s="16">
        <v>0</v>
      </c>
      <c r="M805" s="16">
        <v>0</v>
      </c>
      <c r="N805" s="16">
        <v>0</v>
      </c>
      <c r="O805" s="16">
        <v>0</v>
      </c>
      <c r="P805" s="16"/>
      <c r="Q805" s="16">
        <v>1.45348837209302E-3</v>
      </c>
      <c r="R805" s="16"/>
      <c r="S805" s="16">
        <v>1.27064803049555E-3</v>
      </c>
      <c r="T805" s="16"/>
      <c r="U805" s="16">
        <v>1.6583747927031501E-3</v>
      </c>
      <c r="V805" s="16"/>
      <c r="W805" s="16">
        <v>0</v>
      </c>
      <c r="X805" s="16"/>
      <c r="Y805" s="16">
        <v>0</v>
      </c>
      <c r="Z805" s="16">
        <v>3.7878787878787902E-3</v>
      </c>
      <c r="AA805" s="16">
        <v>0</v>
      </c>
      <c r="AB805" s="16">
        <v>0</v>
      </c>
      <c r="AC805" s="16"/>
      <c r="AD805" s="16">
        <v>0</v>
      </c>
      <c r="AE805" s="16">
        <v>0</v>
      </c>
      <c r="AF805" s="16">
        <v>1.02040816326531E-2</v>
      </c>
      <c r="AG805" s="16">
        <v>0</v>
      </c>
      <c r="AH805" s="16">
        <v>0</v>
      </c>
      <c r="AI805" s="16">
        <v>0</v>
      </c>
      <c r="AJ805" s="16">
        <v>0</v>
      </c>
      <c r="AK805" s="16"/>
      <c r="AL805" s="16">
        <v>0</v>
      </c>
      <c r="AM805" s="16">
        <v>0</v>
      </c>
      <c r="AN805" s="16">
        <v>0</v>
      </c>
      <c r="AO805" s="16">
        <v>7.1942446043165497E-3</v>
      </c>
      <c r="AP805" s="16">
        <v>0</v>
      </c>
      <c r="AQ805" s="16">
        <v>0</v>
      </c>
      <c r="AR805" s="16">
        <v>0</v>
      </c>
      <c r="AS805" s="16">
        <v>0</v>
      </c>
      <c r="AT805" s="16">
        <v>0</v>
      </c>
      <c r="AU805" s="16">
        <v>0</v>
      </c>
      <c r="AV805" s="16">
        <v>0</v>
      </c>
      <c r="AW805" s="16">
        <v>0</v>
      </c>
    </row>
    <row r="806" spans="2:49" x14ac:dyDescent="0.35">
      <c r="B806" t="s">
        <v>603</v>
      </c>
      <c r="C806" s="16">
        <v>1.230012300123E-3</v>
      </c>
      <c r="D806" s="16">
        <v>0</v>
      </c>
      <c r="E806" s="16">
        <v>0</v>
      </c>
      <c r="F806" s="16">
        <v>0</v>
      </c>
      <c r="G806" s="16">
        <v>0</v>
      </c>
      <c r="H806" s="16">
        <v>0</v>
      </c>
      <c r="I806" s="16">
        <v>1.5151515151515201E-2</v>
      </c>
      <c r="J806" s="16">
        <v>0</v>
      </c>
      <c r="K806" s="16">
        <v>0</v>
      </c>
      <c r="L806" s="16">
        <v>0</v>
      </c>
      <c r="M806" s="16">
        <v>0</v>
      </c>
      <c r="N806" s="16">
        <v>0</v>
      </c>
      <c r="O806" s="16">
        <v>0</v>
      </c>
      <c r="P806" s="16"/>
      <c r="Q806" s="16">
        <v>1.45348837209302E-3</v>
      </c>
      <c r="R806" s="16"/>
      <c r="S806" s="16">
        <v>1.27064803049555E-3</v>
      </c>
      <c r="T806" s="16"/>
      <c r="U806" s="16">
        <v>1.6583747927031501E-3</v>
      </c>
      <c r="V806" s="16"/>
      <c r="W806" s="16">
        <v>8.1300813008130107E-3</v>
      </c>
      <c r="X806" s="16"/>
      <c r="Y806" s="16">
        <v>1.9841269841269801E-3</v>
      </c>
      <c r="Z806" s="16">
        <v>0</v>
      </c>
      <c r="AA806" s="16">
        <v>0</v>
      </c>
      <c r="AB806" s="16">
        <v>0</v>
      </c>
      <c r="AC806" s="16"/>
      <c r="AD806" s="16">
        <v>0</v>
      </c>
      <c r="AE806" s="16">
        <v>0</v>
      </c>
      <c r="AF806" s="16">
        <v>1.02040816326531E-2</v>
      </c>
      <c r="AG806" s="16">
        <v>0</v>
      </c>
      <c r="AH806" s="16">
        <v>0</v>
      </c>
      <c r="AI806" s="16">
        <v>0</v>
      </c>
      <c r="AJ806" s="16">
        <v>0</v>
      </c>
      <c r="AK806" s="16"/>
      <c r="AL806" s="16">
        <v>0</v>
      </c>
      <c r="AM806" s="16">
        <v>0</v>
      </c>
      <c r="AN806" s="16">
        <v>0</v>
      </c>
      <c r="AO806" s="16">
        <v>7.1942446043165497E-3</v>
      </c>
      <c r="AP806" s="16">
        <v>0</v>
      </c>
      <c r="AQ806" s="16">
        <v>0</v>
      </c>
      <c r="AR806" s="16">
        <v>0</v>
      </c>
      <c r="AS806" s="16">
        <v>0</v>
      </c>
      <c r="AT806" s="16">
        <v>0</v>
      </c>
      <c r="AU806" s="16">
        <v>0</v>
      </c>
      <c r="AV806" s="16">
        <v>0</v>
      </c>
      <c r="AW806" s="16">
        <v>0</v>
      </c>
    </row>
    <row r="807" spans="2:49" x14ac:dyDescent="0.35">
      <c r="B807" t="s">
        <v>604</v>
      </c>
      <c r="C807" s="16">
        <v>1.230012300123E-3</v>
      </c>
      <c r="D807" s="16">
        <v>0</v>
      </c>
      <c r="E807" s="16">
        <v>0</v>
      </c>
      <c r="F807" s="16">
        <v>0</v>
      </c>
      <c r="G807" s="16">
        <v>0</v>
      </c>
      <c r="H807" s="16">
        <v>1.9230769230769201E-2</v>
      </c>
      <c r="I807" s="16">
        <v>0</v>
      </c>
      <c r="J807" s="16">
        <v>0</v>
      </c>
      <c r="K807" s="16">
        <v>0</v>
      </c>
      <c r="L807" s="16">
        <v>0</v>
      </c>
      <c r="M807" s="16">
        <v>0</v>
      </c>
      <c r="N807" s="16">
        <v>0</v>
      </c>
      <c r="O807" s="16">
        <v>0</v>
      </c>
      <c r="P807" s="16"/>
      <c r="Q807" s="16">
        <v>1.45348837209302E-3</v>
      </c>
      <c r="R807" s="16"/>
      <c r="S807" s="16">
        <v>1.27064803049555E-3</v>
      </c>
      <c r="T807" s="16"/>
      <c r="U807" s="16">
        <v>1.6583747927031501E-3</v>
      </c>
      <c r="V807" s="16"/>
      <c r="W807" s="16">
        <v>0</v>
      </c>
      <c r="X807" s="16"/>
      <c r="Y807" s="16">
        <v>1.9841269841269801E-3</v>
      </c>
      <c r="Z807" s="16">
        <v>0</v>
      </c>
      <c r="AA807" s="16">
        <v>0</v>
      </c>
      <c r="AB807" s="16">
        <v>0</v>
      </c>
      <c r="AC807" s="16"/>
      <c r="AD807" s="16">
        <v>0</v>
      </c>
      <c r="AE807" s="16">
        <v>0</v>
      </c>
      <c r="AF807" s="16">
        <v>0</v>
      </c>
      <c r="AG807" s="16">
        <v>5.5555555555555601E-3</v>
      </c>
      <c r="AH807" s="16">
        <v>0</v>
      </c>
      <c r="AI807" s="16">
        <v>0</v>
      </c>
      <c r="AJ807" s="16">
        <v>0</v>
      </c>
      <c r="AK807" s="16"/>
      <c r="AL807" s="16">
        <v>0</v>
      </c>
      <c r="AM807" s="16">
        <v>0</v>
      </c>
      <c r="AN807" s="16">
        <v>0</v>
      </c>
      <c r="AO807" s="16">
        <v>7.1942446043165497E-3</v>
      </c>
      <c r="AP807" s="16">
        <v>0</v>
      </c>
      <c r="AQ807" s="16">
        <v>0</v>
      </c>
      <c r="AR807" s="16">
        <v>0</v>
      </c>
      <c r="AS807" s="16">
        <v>0</v>
      </c>
      <c r="AT807" s="16">
        <v>0</v>
      </c>
      <c r="AU807" s="16">
        <v>0</v>
      </c>
      <c r="AV807" s="16">
        <v>0</v>
      </c>
      <c r="AW807" s="16">
        <v>0</v>
      </c>
    </row>
    <row r="808" spans="2:49" x14ac:dyDescent="0.35">
      <c r="B808" t="s">
        <v>605</v>
      </c>
      <c r="C808" s="16">
        <v>1.230012300123E-3</v>
      </c>
      <c r="D808" s="16">
        <v>0</v>
      </c>
      <c r="E808" s="16">
        <v>0</v>
      </c>
      <c r="F808" s="16">
        <v>0</v>
      </c>
      <c r="G808" s="16">
        <v>0</v>
      </c>
      <c r="H808" s="16">
        <v>0</v>
      </c>
      <c r="I808" s="16">
        <v>0</v>
      </c>
      <c r="J808" s="16">
        <v>1.63934426229508E-2</v>
      </c>
      <c r="K808" s="16">
        <v>0</v>
      </c>
      <c r="L808" s="16">
        <v>0</v>
      </c>
      <c r="M808" s="16">
        <v>0</v>
      </c>
      <c r="N808" s="16">
        <v>0</v>
      </c>
      <c r="O808" s="16">
        <v>0</v>
      </c>
      <c r="P808" s="16"/>
      <c r="Q808" s="16">
        <v>1.45348837209302E-3</v>
      </c>
      <c r="R808" s="16"/>
      <c r="S808" s="16">
        <v>1.27064803049555E-3</v>
      </c>
      <c r="T808" s="16"/>
      <c r="U808" s="16">
        <v>1.6583747927031501E-3</v>
      </c>
      <c r="V808" s="16"/>
      <c r="W808" s="16">
        <v>0</v>
      </c>
      <c r="X808" s="16"/>
      <c r="Y808" s="16">
        <v>1.9841269841269801E-3</v>
      </c>
      <c r="Z808" s="16">
        <v>0</v>
      </c>
      <c r="AA808" s="16">
        <v>0</v>
      </c>
      <c r="AB808" s="16">
        <v>0</v>
      </c>
      <c r="AC808" s="16"/>
      <c r="AD808" s="16">
        <v>0</v>
      </c>
      <c r="AE808" s="16">
        <v>0</v>
      </c>
      <c r="AF808" s="16">
        <v>0</v>
      </c>
      <c r="AG808" s="16">
        <v>5.5555555555555601E-3</v>
      </c>
      <c r="AH808" s="16">
        <v>0</v>
      </c>
      <c r="AI808" s="16">
        <v>0</v>
      </c>
      <c r="AJ808" s="16">
        <v>0</v>
      </c>
      <c r="AK808" s="16"/>
      <c r="AL808" s="16">
        <v>0</v>
      </c>
      <c r="AM808" s="16">
        <v>0</v>
      </c>
      <c r="AN808" s="16">
        <v>0</v>
      </c>
      <c r="AO808" s="16">
        <v>7.1942446043165497E-3</v>
      </c>
      <c r="AP808" s="16">
        <v>0</v>
      </c>
      <c r="AQ808" s="16">
        <v>0</v>
      </c>
      <c r="AR808" s="16">
        <v>0</v>
      </c>
      <c r="AS808" s="16">
        <v>0</v>
      </c>
      <c r="AT808" s="16">
        <v>0</v>
      </c>
      <c r="AU808" s="16">
        <v>0</v>
      </c>
      <c r="AV808" s="16">
        <v>0</v>
      </c>
      <c r="AW808" s="16">
        <v>0</v>
      </c>
    </row>
    <row r="809" spans="2:49" x14ac:dyDescent="0.35">
      <c r="B809" t="s">
        <v>606</v>
      </c>
      <c r="C809" s="16">
        <v>1.230012300123E-3</v>
      </c>
      <c r="D809" s="16">
        <v>0</v>
      </c>
      <c r="E809" s="16">
        <v>0</v>
      </c>
      <c r="F809" s="16">
        <v>8.4033613445378096E-3</v>
      </c>
      <c r="G809" s="16">
        <v>0</v>
      </c>
      <c r="H809" s="16">
        <v>0</v>
      </c>
      <c r="I809" s="16">
        <v>0</v>
      </c>
      <c r="J809" s="16">
        <v>0</v>
      </c>
      <c r="K809" s="16">
        <v>0</v>
      </c>
      <c r="L809" s="16">
        <v>0</v>
      </c>
      <c r="M809" s="16">
        <v>0</v>
      </c>
      <c r="N809" s="16">
        <v>0</v>
      </c>
      <c r="O809" s="16">
        <v>0</v>
      </c>
      <c r="P809" s="16"/>
      <c r="Q809" s="16">
        <v>1.45348837209302E-3</v>
      </c>
      <c r="R809" s="16"/>
      <c r="S809" s="16">
        <v>1.27064803049555E-3</v>
      </c>
      <c r="T809" s="16"/>
      <c r="U809" s="16">
        <v>1.6583747927031501E-3</v>
      </c>
      <c r="V809" s="16"/>
      <c r="W809" s="16">
        <v>0</v>
      </c>
      <c r="X809" s="16"/>
      <c r="Y809" s="16">
        <v>1.9841269841269801E-3</v>
      </c>
      <c r="Z809" s="16">
        <v>0</v>
      </c>
      <c r="AA809" s="16">
        <v>0</v>
      </c>
      <c r="AB809" s="16">
        <v>0</v>
      </c>
      <c r="AC809" s="16"/>
      <c r="AD809" s="16">
        <v>0</v>
      </c>
      <c r="AE809" s="16">
        <v>0</v>
      </c>
      <c r="AF809" s="16">
        <v>0</v>
      </c>
      <c r="AG809" s="16">
        <v>5.5555555555555601E-3</v>
      </c>
      <c r="AH809" s="16">
        <v>0</v>
      </c>
      <c r="AI809" s="16">
        <v>0</v>
      </c>
      <c r="AJ809" s="16">
        <v>0</v>
      </c>
      <c r="AK809" s="16"/>
      <c r="AL809" s="16">
        <v>0</v>
      </c>
      <c r="AM809" s="16">
        <v>0</v>
      </c>
      <c r="AN809" s="16">
        <v>0</v>
      </c>
      <c r="AO809" s="16">
        <v>7.1942446043165497E-3</v>
      </c>
      <c r="AP809" s="16">
        <v>0</v>
      </c>
      <c r="AQ809" s="16">
        <v>0</v>
      </c>
      <c r="AR809" s="16">
        <v>0</v>
      </c>
      <c r="AS809" s="16">
        <v>0</v>
      </c>
      <c r="AT809" s="16">
        <v>0</v>
      </c>
      <c r="AU809" s="16">
        <v>0</v>
      </c>
      <c r="AV809" s="16">
        <v>0</v>
      </c>
      <c r="AW809" s="16">
        <v>0</v>
      </c>
    </row>
    <row r="810" spans="2:49" x14ac:dyDescent="0.35">
      <c r="B810" t="s">
        <v>607</v>
      </c>
      <c r="C810" s="16">
        <v>1.230012300123E-3</v>
      </c>
      <c r="D810" s="16">
        <v>0</v>
      </c>
      <c r="E810" s="16">
        <v>7.4626865671641798E-3</v>
      </c>
      <c r="F810" s="16">
        <v>0</v>
      </c>
      <c r="G810" s="16">
        <v>0</v>
      </c>
      <c r="H810" s="16">
        <v>0</v>
      </c>
      <c r="I810" s="16">
        <v>0</v>
      </c>
      <c r="J810" s="16">
        <v>0</v>
      </c>
      <c r="K810" s="16">
        <v>0</v>
      </c>
      <c r="L810" s="16">
        <v>0</v>
      </c>
      <c r="M810" s="16">
        <v>0</v>
      </c>
      <c r="N810" s="16">
        <v>0</v>
      </c>
      <c r="O810" s="16">
        <v>0</v>
      </c>
      <c r="P810" s="16"/>
      <c r="Q810" s="16">
        <v>1.45348837209302E-3</v>
      </c>
      <c r="R810" s="16"/>
      <c r="S810" s="16">
        <v>1.27064803049555E-3</v>
      </c>
      <c r="T810" s="16"/>
      <c r="U810" s="16">
        <v>1.6583747927031501E-3</v>
      </c>
      <c r="V810" s="16"/>
      <c r="W810" s="16">
        <v>8.1300813008130107E-3</v>
      </c>
      <c r="X810" s="16"/>
      <c r="Y810" s="16">
        <v>1.9841269841269801E-3</v>
      </c>
      <c r="Z810" s="16">
        <v>0</v>
      </c>
      <c r="AA810" s="16">
        <v>0</v>
      </c>
      <c r="AB810" s="16">
        <v>0</v>
      </c>
      <c r="AC810" s="16"/>
      <c r="AD810" s="16">
        <v>0</v>
      </c>
      <c r="AE810" s="16">
        <v>0</v>
      </c>
      <c r="AF810" s="16">
        <v>0</v>
      </c>
      <c r="AG810" s="16">
        <v>5.5555555555555601E-3</v>
      </c>
      <c r="AH810" s="16">
        <v>0</v>
      </c>
      <c r="AI810" s="16">
        <v>0</v>
      </c>
      <c r="AJ810" s="16">
        <v>0</v>
      </c>
      <c r="AK810" s="16"/>
      <c r="AL810" s="16">
        <v>0</v>
      </c>
      <c r="AM810" s="16">
        <v>0</v>
      </c>
      <c r="AN810" s="16">
        <v>0</v>
      </c>
      <c r="AO810" s="16">
        <v>7.1942446043165497E-3</v>
      </c>
      <c r="AP810" s="16">
        <v>0</v>
      </c>
      <c r="AQ810" s="16">
        <v>0</v>
      </c>
      <c r="AR810" s="16">
        <v>0</v>
      </c>
      <c r="AS810" s="16">
        <v>0</v>
      </c>
      <c r="AT810" s="16">
        <v>0</v>
      </c>
      <c r="AU810" s="16">
        <v>0</v>
      </c>
      <c r="AV810" s="16">
        <v>0</v>
      </c>
      <c r="AW810" s="16">
        <v>0</v>
      </c>
    </row>
    <row r="811" spans="2:49" x14ac:dyDescent="0.35">
      <c r="B811" t="s">
        <v>608</v>
      </c>
      <c r="C811" s="16">
        <v>1.230012300123E-3</v>
      </c>
      <c r="D811" s="16">
        <v>0</v>
      </c>
      <c r="E811" s="16">
        <v>0</v>
      </c>
      <c r="F811" s="16">
        <v>8.4033613445378096E-3</v>
      </c>
      <c r="G811" s="16">
        <v>0</v>
      </c>
      <c r="H811" s="16">
        <v>0</v>
      </c>
      <c r="I811" s="16">
        <v>0</v>
      </c>
      <c r="J811" s="16">
        <v>0</v>
      </c>
      <c r="K811" s="16">
        <v>0</v>
      </c>
      <c r="L811" s="16">
        <v>0</v>
      </c>
      <c r="M811" s="16">
        <v>0</v>
      </c>
      <c r="N811" s="16">
        <v>0</v>
      </c>
      <c r="O811" s="16">
        <v>0</v>
      </c>
      <c r="P811" s="16"/>
      <c r="Q811" s="16">
        <v>1.45348837209302E-3</v>
      </c>
      <c r="R811" s="16"/>
      <c r="S811" s="16">
        <v>1.27064803049555E-3</v>
      </c>
      <c r="T811" s="16"/>
      <c r="U811" s="16">
        <v>1.6583747927031501E-3</v>
      </c>
      <c r="V811" s="16"/>
      <c r="W811" s="16">
        <v>8.1300813008130107E-3</v>
      </c>
      <c r="X811" s="16"/>
      <c r="Y811" s="16">
        <v>0</v>
      </c>
      <c r="Z811" s="16">
        <v>0</v>
      </c>
      <c r="AA811" s="16">
        <v>2.7777777777777801E-2</v>
      </c>
      <c r="AB811" s="16">
        <v>0</v>
      </c>
      <c r="AC811" s="16"/>
      <c r="AD811" s="16">
        <v>0</v>
      </c>
      <c r="AE811" s="16">
        <v>0</v>
      </c>
      <c r="AF811" s="16">
        <v>0</v>
      </c>
      <c r="AG811" s="16">
        <v>0</v>
      </c>
      <c r="AH811" s="16">
        <v>0</v>
      </c>
      <c r="AI811" s="16">
        <v>0</v>
      </c>
      <c r="AJ811" s="16">
        <v>1.0869565217391301E-2</v>
      </c>
      <c r="AK811" s="16"/>
      <c r="AL811" s="16">
        <v>0</v>
      </c>
      <c r="AM811" s="16">
        <v>0</v>
      </c>
      <c r="AN811" s="16">
        <v>0</v>
      </c>
      <c r="AO811" s="16">
        <v>7.1942446043165497E-3</v>
      </c>
      <c r="AP811" s="16">
        <v>0</v>
      </c>
      <c r="AQ811" s="16">
        <v>0</v>
      </c>
      <c r="AR811" s="16">
        <v>0</v>
      </c>
      <c r="AS811" s="16">
        <v>0</v>
      </c>
      <c r="AT811" s="16">
        <v>0</v>
      </c>
      <c r="AU811" s="16">
        <v>0</v>
      </c>
      <c r="AV811" s="16">
        <v>0</v>
      </c>
      <c r="AW811" s="16">
        <v>0</v>
      </c>
    </row>
    <row r="812" spans="2:49" x14ac:dyDescent="0.35">
      <c r="B812" t="s">
        <v>609</v>
      </c>
      <c r="C812" s="16">
        <v>1.230012300123E-3</v>
      </c>
      <c r="D812" s="16">
        <v>0</v>
      </c>
      <c r="E812" s="16">
        <v>0</v>
      </c>
      <c r="F812" s="16">
        <v>8.4033613445378096E-3</v>
      </c>
      <c r="G812" s="16">
        <v>0</v>
      </c>
      <c r="H812" s="16">
        <v>0</v>
      </c>
      <c r="I812" s="16">
        <v>0</v>
      </c>
      <c r="J812" s="16">
        <v>0</v>
      </c>
      <c r="K812" s="16">
        <v>0</v>
      </c>
      <c r="L812" s="16">
        <v>0</v>
      </c>
      <c r="M812" s="16">
        <v>0</v>
      </c>
      <c r="N812" s="16">
        <v>0</v>
      </c>
      <c r="O812" s="16">
        <v>0</v>
      </c>
      <c r="P812" s="16"/>
      <c r="Q812" s="16">
        <v>1.45348837209302E-3</v>
      </c>
      <c r="R812" s="16"/>
      <c r="S812" s="16">
        <v>1.27064803049555E-3</v>
      </c>
      <c r="T812" s="16"/>
      <c r="U812" s="16">
        <v>1.6583747927031501E-3</v>
      </c>
      <c r="V812" s="16"/>
      <c r="W812" s="16">
        <v>8.1300813008130107E-3</v>
      </c>
      <c r="X812" s="16"/>
      <c r="Y812" s="16">
        <v>0</v>
      </c>
      <c r="Z812" s="16">
        <v>3.7878787878787902E-3</v>
      </c>
      <c r="AA812" s="16">
        <v>0</v>
      </c>
      <c r="AB812" s="16">
        <v>0</v>
      </c>
      <c r="AC812" s="16"/>
      <c r="AD812" s="16">
        <v>0</v>
      </c>
      <c r="AE812" s="16">
        <v>1.1111111111111099E-2</v>
      </c>
      <c r="AF812" s="16">
        <v>0</v>
      </c>
      <c r="AG812" s="16">
        <v>0</v>
      </c>
      <c r="AH812" s="16">
        <v>0</v>
      </c>
      <c r="AI812" s="16">
        <v>0</v>
      </c>
      <c r="AJ812" s="16">
        <v>0</v>
      </c>
      <c r="AK812" s="16"/>
      <c r="AL812" s="16">
        <v>0</v>
      </c>
      <c r="AM812" s="16">
        <v>0</v>
      </c>
      <c r="AN812" s="16">
        <v>0</v>
      </c>
      <c r="AO812" s="16">
        <v>0</v>
      </c>
      <c r="AP812" s="16">
        <v>5.2631578947368397E-2</v>
      </c>
      <c r="AQ812" s="16">
        <v>0</v>
      </c>
      <c r="AR812" s="16">
        <v>0</v>
      </c>
      <c r="AS812" s="16">
        <v>0</v>
      </c>
      <c r="AT812" s="16">
        <v>0</v>
      </c>
      <c r="AU812" s="16">
        <v>0</v>
      </c>
      <c r="AV812" s="16">
        <v>0</v>
      </c>
      <c r="AW812" s="16">
        <v>0</v>
      </c>
    </row>
    <row r="813" spans="2:49" x14ac:dyDescent="0.35">
      <c r="B813" t="s">
        <v>610</v>
      </c>
      <c r="C813" s="16">
        <v>1.230012300123E-3</v>
      </c>
      <c r="D813" s="16">
        <v>0</v>
      </c>
      <c r="E813" s="16">
        <v>0</v>
      </c>
      <c r="F813" s="16">
        <v>0</v>
      </c>
      <c r="G813" s="16">
        <v>0</v>
      </c>
      <c r="H813" s="16">
        <v>1.9230769230769201E-2</v>
      </c>
      <c r="I813" s="16">
        <v>0</v>
      </c>
      <c r="J813" s="16">
        <v>0</v>
      </c>
      <c r="K813" s="16">
        <v>0</v>
      </c>
      <c r="L813" s="16">
        <v>0</v>
      </c>
      <c r="M813" s="16">
        <v>0</v>
      </c>
      <c r="N813" s="16">
        <v>0</v>
      </c>
      <c r="O813" s="16">
        <v>0</v>
      </c>
      <c r="P813" s="16"/>
      <c r="Q813" s="16">
        <v>1.45348837209302E-3</v>
      </c>
      <c r="R813" s="16"/>
      <c r="S813" s="16">
        <v>1.27064803049555E-3</v>
      </c>
      <c r="T813" s="16"/>
      <c r="U813" s="16">
        <v>1.6583747927031501E-3</v>
      </c>
      <c r="V813" s="16"/>
      <c r="W813" s="16">
        <v>0</v>
      </c>
      <c r="X813" s="16"/>
      <c r="Y813" s="16">
        <v>1.9841269841269801E-3</v>
      </c>
      <c r="Z813" s="16">
        <v>0</v>
      </c>
      <c r="AA813" s="16">
        <v>0</v>
      </c>
      <c r="AB813" s="16">
        <v>0</v>
      </c>
      <c r="AC813" s="16"/>
      <c r="AD813" s="16">
        <v>0</v>
      </c>
      <c r="AE813" s="16">
        <v>1.1111111111111099E-2</v>
      </c>
      <c r="AF813" s="16">
        <v>0</v>
      </c>
      <c r="AG813" s="16">
        <v>0</v>
      </c>
      <c r="AH813" s="16">
        <v>0</v>
      </c>
      <c r="AI813" s="16">
        <v>0</v>
      </c>
      <c r="AJ813" s="16">
        <v>0</v>
      </c>
      <c r="AK813" s="16"/>
      <c r="AL813" s="16">
        <v>0</v>
      </c>
      <c r="AM813" s="16">
        <v>0</v>
      </c>
      <c r="AN813" s="16">
        <v>0</v>
      </c>
      <c r="AO813" s="16">
        <v>0</v>
      </c>
      <c r="AP813" s="16">
        <v>5.2631578947368397E-2</v>
      </c>
      <c r="AQ813" s="16">
        <v>0</v>
      </c>
      <c r="AR813" s="16">
        <v>0</v>
      </c>
      <c r="AS813" s="16">
        <v>0</v>
      </c>
      <c r="AT813" s="16">
        <v>0</v>
      </c>
      <c r="AU813" s="16">
        <v>0</v>
      </c>
      <c r="AV813" s="16">
        <v>0</v>
      </c>
      <c r="AW813" s="16">
        <v>0</v>
      </c>
    </row>
    <row r="814" spans="2:49" x14ac:dyDescent="0.35">
      <c r="B814" t="s">
        <v>611</v>
      </c>
      <c r="C814" s="16">
        <v>1.230012300123E-3</v>
      </c>
      <c r="D814" s="16">
        <v>0</v>
      </c>
      <c r="E814" s="16">
        <v>0</v>
      </c>
      <c r="F814" s="16">
        <v>8.4033613445378096E-3</v>
      </c>
      <c r="G814" s="16">
        <v>0</v>
      </c>
      <c r="H814" s="16">
        <v>0</v>
      </c>
      <c r="I814" s="16">
        <v>0</v>
      </c>
      <c r="J814" s="16">
        <v>0</v>
      </c>
      <c r="K814" s="16">
        <v>0</v>
      </c>
      <c r="L814" s="16">
        <v>0</v>
      </c>
      <c r="M814" s="16">
        <v>0</v>
      </c>
      <c r="N814" s="16">
        <v>0</v>
      </c>
      <c r="O814" s="16">
        <v>0</v>
      </c>
      <c r="P814" s="16"/>
      <c r="Q814" s="16">
        <v>1.45348837209302E-3</v>
      </c>
      <c r="R814" s="16"/>
      <c r="S814" s="16">
        <v>1.27064803049555E-3</v>
      </c>
      <c r="T814" s="16"/>
      <c r="U814" s="16">
        <v>1.6583747927031501E-3</v>
      </c>
      <c r="V814" s="16"/>
      <c r="W814" s="16">
        <v>0</v>
      </c>
      <c r="X814" s="16"/>
      <c r="Y814" s="16">
        <v>1.9841269841269801E-3</v>
      </c>
      <c r="Z814" s="16">
        <v>0</v>
      </c>
      <c r="AA814" s="16">
        <v>0</v>
      </c>
      <c r="AB814" s="16">
        <v>0</v>
      </c>
      <c r="AC814" s="16"/>
      <c r="AD814" s="16">
        <v>0</v>
      </c>
      <c r="AE814" s="16">
        <v>0</v>
      </c>
      <c r="AF814" s="16">
        <v>1.02040816326531E-2</v>
      </c>
      <c r="AG814" s="16">
        <v>0</v>
      </c>
      <c r="AH814" s="16">
        <v>0</v>
      </c>
      <c r="AI814" s="16">
        <v>0</v>
      </c>
      <c r="AJ814" s="16">
        <v>0</v>
      </c>
      <c r="AK814" s="16"/>
      <c r="AL814" s="16">
        <v>0</v>
      </c>
      <c r="AM814" s="16">
        <v>7.8740157480314994E-3</v>
      </c>
      <c r="AN814" s="16">
        <v>0</v>
      </c>
      <c r="AO814" s="16">
        <v>0</v>
      </c>
      <c r="AP814" s="16">
        <v>0</v>
      </c>
      <c r="AQ814" s="16">
        <v>0</v>
      </c>
      <c r="AR814" s="16">
        <v>0</v>
      </c>
      <c r="AS814" s="16">
        <v>0</v>
      </c>
      <c r="AT814" s="16">
        <v>0</v>
      </c>
      <c r="AU814" s="16">
        <v>0</v>
      </c>
      <c r="AV814" s="16">
        <v>0</v>
      </c>
      <c r="AW814" s="16">
        <v>0</v>
      </c>
    </row>
    <row r="815" spans="2:49" x14ac:dyDescent="0.35">
      <c r="B815" t="s">
        <v>612</v>
      </c>
      <c r="C815" s="16">
        <v>1.230012300123E-3</v>
      </c>
      <c r="D815" s="16">
        <v>0</v>
      </c>
      <c r="E815" s="16">
        <v>0</v>
      </c>
      <c r="F815" s="16">
        <v>0</v>
      </c>
      <c r="G815" s="16">
        <v>0</v>
      </c>
      <c r="H815" s="16">
        <v>0</v>
      </c>
      <c r="I815" s="16">
        <v>0</v>
      </c>
      <c r="J815" s="16">
        <v>0</v>
      </c>
      <c r="K815" s="16">
        <v>0</v>
      </c>
      <c r="L815" s="16">
        <v>0</v>
      </c>
      <c r="M815" s="16">
        <v>1.4084507042253501E-2</v>
      </c>
      <c r="N815" s="16">
        <v>0</v>
      </c>
      <c r="O815" s="16">
        <v>0</v>
      </c>
      <c r="P815" s="16"/>
      <c r="Q815" s="16">
        <v>1.45348837209302E-3</v>
      </c>
      <c r="R815" s="16"/>
      <c r="S815" s="16">
        <v>1.27064803049555E-3</v>
      </c>
      <c r="T815" s="16"/>
      <c r="U815" s="16">
        <v>1.6583747927031501E-3</v>
      </c>
      <c r="V815" s="16"/>
      <c r="W815" s="16">
        <v>0</v>
      </c>
      <c r="X815" s="16"/>
      <c r="Y815" s="16">
        <v>1.9841269841269801E-3</v>
      </c>
      <c r="Z815" s="16">
        <v>0</v>
      </c>
      <c r="AA815" s="16">
        <v>0</v>
      </c>
      <c r="AB815" s="16">
        <v>0</v>
      </c>
      <c r="AC815" s="16"/>
      <c r="AD815" s="16">
        <v>0</v>
      </c>
      <c r="AE815" s="16">
        <v>0</v>
      </c>
      <c r="AF815" s="16">
        <v>1.02040816326531E-2</v>
      </c>
      <c r="AG815" s="16">
        <v>0</v>
      </c>
      <c r="AH815" s="16">
        <v>0</v>
      </c>
      <c r="AI815" s="16">
        <v>0</v>
      </c>
      <c r="AJ815" s="16">
        <v>0</v>
      </c>
      <c r="AK815" s="16"/>
      <c r="AL815" s="16">
        <v>0</v>
      </c>
      <c r="AM815" s="16">
        <v>7.8740157480314994E-3</v>
      </c>
      <c r="AN815" s="16">
        <v>0</v>
      </c>
      <c r="AO815" s="16">
        <v>0</v>
      </c>
      <c r="AP815" s="16">
        <v>0</v>
      </c>
      <c r="AQ815" s="16">
        <v>0</v>
      </c>
      <c r="AR815" s="16">
        <v>0</v>
      </c>
      <c r="AS815" s="16">
        <v>0</v>
      </c>
      <c r="AT815" s="16">
        <v>0</v>
      </c>
      <c r="AU815" s="16">
        <v>0</v>
      </c>
      <c r="AV815" s="16">
        <v>0</v>
      </c>
      <c r="AW815" s="16">
        <v>0</v>
      </c>
    </row>
    <row r="816" spans="2:49" x14ac:dyDescent="0.35">
      <c r="B816" t="s">
        <v>613</v>
      </c>
      <c r="C816" s="16">
        <v>1.230012300123E-3</v>
      </c>
      <c r="D816" s="16">
        <v>0</v>
      </c>
      <c r="E816" s="16">
        <v>0</v>
      </c>
      <c r="F816" s="16">
        <v>0</v>
      </c>
      <c r="G816" s="16">
        <v>0</v>
      </c>
      <c r="H816" s="16">
        <v>0</v>
      </c>
      <c r="I816" s="16">
        <v>0</v>
      </c>
      <c r="J816" s="16">
        <v>1.63934426229508E-2</v>
      </c>
      <c r="K816" s="16">
        <v>0</v>
      </c>
      <c r="L816" s="16">
        <v>0</v>
      </c>
      <c r="M816" s="16">
        <v>0</v>
      </c>
      <c r="N816" s="16">
        <v>0</v>
      </c>
      <c r="O816" s="16">
        <v>0</v>
      </c>
      <c r="P816" s="16"/>
      <c r="Q816" s="16">
        <v>1.45348837209302E-3</v>
      </c>
      <c r="R816" s="16"/>
      <c r="S816" s="16">
        <v>1.27064803049555E-3</v>
      </c>
      <c r="T816" s="16"/>
      <c r="U816" s="16">
        <v>1.6583747927031501E-3</v>
      </c>
      <c r="V816" s="16"/>
      <c r="W816" s="16">
        <v>8.1300813008130107E-3</v>
      </c>
      <c r="X816" s="16"/>
      <c r="Y816" s="16">
        <v>0</v>
      </c>
      <c r="Z816" s="16">
        <v>3.7878787878787902E-3</v>
      </c>
      <c r="AA816" s="16">
        <v>0</v>
      </c>
      <c r="AB816" s="16">
        <v>0</v>
      </c>
      <c r="AC816" s="16"/>
      <c r="AD816" s="16">
        <v>0</v>
      </c>
      <c r="AE816" s="16">
        <v>0</v>
      </c>
      <c r="AF816" s="16">
        <v>0</v>
      </c>
      <c r="AG816" s="16">
        <v>0</v>
      </c>
      <c r="AH816" s="16">
        <v>8.1300813008130107E-3</v>
      </c>
      <c r="AI816" s="16">
        <v>0</v>
      </c>
      <c r="AJ816" s="16">
        <v>0</v>
      </c>
      <c r="AK816" s="16"/>
      <c r="AL816" s="16">
        <v>0</v>
      </c>
      <c r="AM816" s="16">
        <v>7.8740157480314994E-3</v>
      </c>
      <c r="AN816" s="16">
        <v>0</v>
      </c>
      <c r="AO816" s="16">
        <v>0</v>
      </c>
      <c r="AP816" s="16">
        <v>0</v>
      </c>
      <c r="AQ816" s="16">
        <v>0</v>
      </c>
      <c r="AR816" s="16">
        <v>0</v>
      </c>
      <c r="AS816" s="16">
        <v>0</v>
      </c>
      <c r="AT816" s="16">
        <v>0</v>
      </c>
      <c r="AU816" s="16">
        <v>0</v>
      </c>
      <c r="AV816" s="16">
        <v>0</v>
      </c>
      <c r="AW816" s="16">
        <v>0</v>
      </c>
    </row>
    <row r="817" spans="2:49" x14ac:dyDescent="0.35">
      <c r="B817" t="s">
        <v>614</v>
      </c>
      <c r="C817" s="16">
        <v>1.230012300123E-3</v>
      </c>
      <c r="D817" s="16">
        <v>0</v>
      </c>
      <c r="E817" s="16">
        <v>7.4626865671641798E-3</v>
      </c>
      <c r="F817" s="16">
        <v>0</v>
      </c>
      <c r="G817" s="16">
        <v>0</v>
      </c>
      <c r="H817" s="16">
        <v>0</v>
      </c>
      <c r="I817" s="16">
        <v>0</v>
      </c>
      <c r="J817" s="16">
        <v>0</v>
      </c>
      <c r="K817" s="16">
        <v>0</v>
      </c>
      <c r="L817" s="16">
        <v>0</v>
      </c>
      <c r="M817" s="16">
        <v>0</v>
      </c>
      <c r="N817" s="16">
        <v>0</v>
      </c>
      <c r="O817" s="16">
        <v>0</v>
      </c>
      <c r="P817" s="16"/>
      <c r="Q817" s="16">
        <v>1.45348837209302E-3</v>
      </c>
      <c r="R817" s="16"/>
      <c r="S817" s="16">
        <v>1.27064803049555E-3</v>
      </c>
      <c r="T817" s="16"/>
      <c r="U817" s="16">
        <v>1.6583747927031501E-3</v>
      </c>
      <c r="V817" s="16"/>
      <c r="W817" s="16">
        <v>8.1300813008130107E-3</v>
      </c>
      <c r="X817" s="16"/>
      <c r="Y817" s="16">
        <v>1.9841269841269801E-3</v>
      </c>
      <c r="Z817" s="16">
        <v>0</v>
      </c>
      <c r="AA817" s="16">
        <v>0</v>
      </c>
      <c r="AB817" s="16">
        <v>0</v>
      </c>
      <c r="AC817" s="16"/>
      <c r="AD817" s="16">
        <v>6.8493150684931503E-3</v>
      </c>
      <c r="AE817" s="16">
        <v>0</v>
      </c>
      <c r="AF817" s="16">
        <v>0</v>
      </c>
      <c r="AG817" s="16">
        <v>0</v>
      </c>
      <c r="AH817" s="16">
        <v>0</v>
      </c>
      <c r="AI817" s="16">
        <v>0</v>
      </c>
      <c r="AJ817" s="16">
        <v>0</v>
      </c>
      <c r="AK817" s="16"/>
      <c r="AL817" s="16">
        <v>0</v>
      </c>
      <c r="AM817" s="16">
        <v>0</v>
      </c>
      <c r="AN817" s="16">
        <v>0</v>
      </c>
      <c r="AO817" s="16">
        <v>0</v>
      </c>
      <c r="AP817" s="16">
        <v>0</v>
      </c>
      <c r="AQ817" s="16">
        <v>0.02</v>
      </c>
      <c r="AR817" s="16">
        <v>0</v>
      </c>
      <c r="AS817" s="16">
        <v>0</v>
      </c>
      <c r="AT817" s="16">
        <v>0</v>
      </c>
      <c r="AU817" s="16">
        <v>0</v>
      </c>
      <c r="AV817" s="16">
        <v>0</v>
      </c>
      <c r="AW817" s="16">
        <v>0</v>
      </c>
    </row>
    <row r="818" spans="2:49" x14ac:dyDescent="0.35">
      <c r="B818" t="s">
        <v>615</v>
      </c>
      <c r="C818" s="16">
        <v>1.230012300123E-3</v>
      </c>
      <c r="D818" s="16">
        <v>0</v>
      </c>
      <c r="E818" s="16">
        <v>0</v>
      </c>
      <c r="F818" s="16">
        <v>0</v>
      </c>
      <c r="G818" s="16">
        <v>0</v>
      </c>
      <c r="H818" s="16">
        <v>0</v>
      </c>
      <c r="I818" s="16">
        <v>0</v>
      </c>
      <c r="J818" s="16">
        <v>1.63934426229508E-2</v>
      </c>
      <c r="K818" s="16">
        <v>0</v>
      </c>
      <c r="L818" s="16">
        <v>0</v>
      </c>
      <c r="M818" s="16">
        <v>0</v>
      </c>
      <c r="N818" s="16">
        <v>0</v>
      </c>
      <c r="O818" s="16">
        <v>0</v>
      </c>
      <c r="P818" s="16"/>
      <c r="Q818" s="16">
        <v>1.45348837209302E-3</v>
      </c>
      <c r="R818" s="16"/>
      <c r="S818" s="16">
        <v>1.27064803049555E-3</v>
      </c>
      <c r="T818" s="16"/>
      <c r="U818" s="16">
        <v>1.6583747927031501E-3</v>
      </c>
      <c r="V818" s="16"/>
      <c r="W818" s="16">
        <v>0</v>
      </c>
      <c r="X818" s="16"/>
      <c r="Y818" s="16">
        <v>1.9841269841269801E-3</v>
      </c>
      <c r="Z818" s="16">
        <v>0</v>
      </c>
      <c r="AA818" s="16">
        <v>0</v>
      </c>
      <c r="AB818" s="16">
        <v>0</v>
      </c>
      <c r="AC818" s="16"/>
      <c r="AD818" s="16">
        <v>0</v>
      </c>
      <c r="AE818" s="16">
        <v>1.1111111111111099E-2</v>
      </c>
      <c r="AF818" s="16">
        <v>0</v>
      </c>
      <c r="AG818" s="16">
        <v>0</v>
      </c>
      <c r="AH818" s="16">
        <v>0</v>
      </c>
      <c r="AI818" s="16">
        <v>0</v>
      </c>
      <c r="AJ818" s="16">
        <v>0</v>
      </c>
      <c r="AK818" s="16"/>
      <c r="AL818" s="16">
        <v>0</v>
      </c>
      <c r="AM818" s="16">
        <v>0</v>
      </c>
      <c r="AN818" s="16">
        <v>0</v>
      </c>
      <c r="AO818" s="16">
        <v>0</v>
      </c>
      <c r="AP818" s="16">
        <v>0</v>
      </c>
      <c r="AQ818" s="16">
        <v>0.02</v>
      </c>
      <c r="AR818" s="16">
        <v>0</v>
      </c>
      <c r="AS818" s="16">
        <v>0</v>
      </c>
      <c r="AT818" s="16">
        <v>0</v>
      </c>
      <c r="AU818" s="16">
        <v>0</v>
      </c>
      <c r="AV818" s="16">
        <v>0</v>
      </c>
      <c r="AW818" s="16">
        <v>0</v>
      </c>
    </row>
    <row r="819" spans="2:49" x14ac:dyDescent="0.35">
      <c r="B819" t="s">
        <v>616</v>
      </c>
      <c r="C819" s="16">
        <v>1.230012300123E-3</v>
      </c>
      <c r="D819" s="16">
        <v>0</v>
      </c>
      <c r="E819" s="16">
        <v>0</v>
      </c>
      <c r="F819" s="16">
        <v>0</v>
      </c>
      <c r="G819" s="16">
        <v>0</v>
      </c>
      <c r="H819" s="16">
        <v>0</v>
      </c>
      <c r="I819" s="16">
        <v>0</v>
      </c>
      <c r="J819" s="16">
        <v>1.63934426229508E-2</v>
      </c>
      <c r="K819" s="16">
        <v>0</v>
      </c>
      <c r="L819" s="16">
        <v>0</v>
      </c>
      <c r="M819" s="16">
        <v>0</v>
      </c>
      <c r="N819" s="16">
        <v>0</v>
      </c>
      <c r="O819" s="16">
        <v>0</v>
      </c>
      <c r="P819" s="16"/>
      <c r="Q819" s="16">
        <v>1.45348837209302E-3</v>
      </c>
      <c r="R819" s="16"/>
      <c r="S819" s="16">
        <v>1.27064803049555E-3</v>
      </c>
      <c r="T819" s="16"/>
      <c r="U819" s="16">
        <v>1.6583747927031501E-3</v>
      </c>
      <c r="V819" s="16"/>
      <c r="W819" s="16">
        <v>0</v>
      </c>
      <c r="X819" s="16"/>
      <c r="Y819" s="16">
        <v>1.9841269841269801E-3</v>
      </c>
      <c r="Z819" s="16">
        <v>0</v>
      </c>
      <c r="AA819" s="16">
        <v>0</v>
      </c>
      <c r="AB819" s="16">
        <v>0</v>
      </c>
      <c r="AC819" s="16"/>
      <c r="AD819" s="16">
        <v>0</v>
      </c>
      <c r="AE819" s="16">
        <v>0</v>
      </c>
      <c r="AF819" s="16">
        <v>1.02040816326531E-2</v>
      </c>
      <c r="AG819" s="16">
        <v>0</v>
      </c>
      <c r="AH819" s="16">
        <v>0</v>
      </c>
      <c r="AI819" s="16">
        <v>0</v>
      </c>
      <c r="AJ819" s="16">
        <v>0</v>
      </c>
      <c r="AK819" s="16"/>
      <c r="AL819" s="16">
        <v>0</v>
      </c>
      <c r="AM819" s="16">
        <v>0</v>
      </c>
      <c r="AN819" s="16">
        <v>0</v>
      </c>
      <c r="AO819" s="16">
        <v>0</v>
      </c>
      <c r="AP819" s="16">
        <v>0</v>
      </c>
      <c r="AQ819" s="16">
        <v>0.02</v>
      </c>
      <c r="AR819" s="16">
        <v>0</v>
      </c>
      <c r="AS819" s="16">
        <v>0</v>
      </c>
      <c r="AT819" s="16">
        <v>0</v>
      </c>
      <c r="AU819" s="16">
        <v>0</v>
      </c>
      <c r="AV819" s="16">
        <v>0</v>
      </c>
      <c r="AW819" s="16">
        <v>0</v>
      </c>
    </row>
    <row r="820" spans="2:49" x14ac:dyDescent="0.35">
      <c r="B820" t="s">
        <v>617</v>
      </c>
      <c r="C820" s="16">
        <v>1.230012300123E-3</v>
      </c>
      <c r="D820" s="16">
        <v>0</v>
      </c>
      <c r="E820" s="16">
        <v>0</v>
      </c>
      <c r="F820" s="16">
        <v>0</v>
      </c>
      <c r="G820" s="16">
        <v>1.6666666666666701E-2</v>
      </c>
      <c r="H820" s="16">
        <v>0</v>
      </c>
      <c r="I820" s="16">
        <v>0</v>
      </c>
      <c r="J820" s="16">
        <v>0</v>
      </c>
      <c r="K820" s="16">
        <v>0</v>
      </c>
      <c r="L820" s="16">
        <v>0</v>
      </c>
      <c r="M820" s="16">
        <v>0</v>
      </c>
      <c r="N820" s="16">
        <v>0</v>
      </c>
      <c r="O820" s="16">
        <v>0</v>
      </c>
      <c r="P820" s="16"/>
      <c r="Q820" s="16">
        <v>1.45348837209302E-3</v>
      </c>
      <c r="R820" s="16"/>
      <c r="S820" s="16">
        <v>1.27064803049555E-3</v>
      </c>
      <c r="T820" s="16"/>
      <c r="U820" s="16">
        <v>1.6583747927031501E-3</v>
      </c>
      <c r="V820" s="16"/>
      <c r="W820" s="16">
        <v>8.1300813008130107E-3</v>
      </c>
      <c r="X820" s="16"/>
      <c r="Y820" s="16">
        <v>1.9841269841269801E-3</v>
      </c>
      <c r="Z820" s="16">
        <v>0</v>
      </c>
      <c r="AA820" s="16">
        <v>0</v>
      </c>
      <c r="AB820" s="16">
        <v>0</v>
      </c>
      <c r="AC820" s="16"/>
      <c r="AD820" s="16">
        <v>0</v>
      </c>
      <c r="AE820" s="16">
        <v>0</v>
      </c>
      <c r="AF820" s="16">
        <v>1.02040816326531E-2</v>
      </c>
      <c r="AG820" s="16">
        <v>0</v>
      </c>
      <c r="AH820" s="16">
        <v>0</v>
      </c>
      <c r="AI820" s="16">
        <v>0</v>
      </c>
      <c r="AJ820" s="16">
        <v>0</v>
      </c>
      <c r="AK820" s="16"/>
      <c r="AL820" s="16">
        <v>0</v>
      </c>
      <c r="AM820" s="16">
        <v>0</v>
      </c>
      <c r="AN820" s="16">
        <v>0</v>
      </c>
      <c r="AO820" s="16">
        <v>0</v>
      </c>
      <c r="AP820" s="16">
        <v>0</v>
      </c>
      <c r="AQ820" s="16">
        <v>0.02</v>
      </c>
      <c r="AR820" s="16">
        <v>0</v>
      </c>
      <c r="AS820" s="16">
        <v>0</v>
      </c>
      <c r="AT820" s="16">
        <v>0</v>
      </c>
      <c r="AU820" s="16">
        <v>0</v>
      </c>
      <c r="AV820" s="16">
        <v>0</v>
      </c>
      <c r="AW820" s="16">
        <v>0</v>
      </c>
    </row>
    <row r="821" spans="2:49" x14ac:dyDescent="0.35">
      <c r="B821" t="s">
        <v>618</v>
      </c>
      <c r="C821" s="16">
        <v>1.230012300123E-3</v>
      </c>
      <c r="D821" s="16">
        <v>0</v>
      </c>
      <c r="E821" s="16">
        <v>0</v>
      </c>
      <c r="F821" s="16">
        <v>8.4033613445378096E-3</v>
      </c>
      <c r="G821" s="16">
        <v>0</v>
      </c>
      <c r="H821" s="16">
        <v>0</v>
      </c>
      <c r="I821" s="16">
        <v>0</v>
      </c>
      <c r="J821" s="16">
        <v>0</v>
      </c>
      <c r="K821" s="16">
        <v>0</v>
      </c>
      <c r="L821" s="16">
        <v>0</v>
      </c>
      <c r="M821" s="16">
        <v>0</v>
      </c>
      <c r="N821" s="16">
        <v>0</v>
      </c>
      <c r="O821" s="16">
        <v>0</v>
      </c>
      <c r="P821" s="16"/>
      <c r="Q821" s="16">
        <v>1.45348837209302E-3</v>
      </c>
      <c r="R821" s="16"/>
      <c r="S821" s="16">
        <v>1.27064803049555E-3</v>
      </c>
      <c r="T821" s="16"/>
      <c r="U821" s="16">
        <v>1.6583747927031501E-3</v>
      </c>
      <c r="V821" s="16"/>
      <c r="W821" s="16">
        <v>8.1300813008130107E-3</v>
      </c>
      <c r="X821" s="16"/>
      <c r="Y821" s="16">
        <v>1.9841269841269801E-3</v>
      </c>
      <c r="Z821" s="16">
        <v>0</v>
      </c>
      <c r="AA821" s="16">
        <v>0</v>
      </c>
      <c r="AB821" s="16">
        <v>0</v>
      </c>
      <c r="AC821" s="16"/>
      <c r="AD821" s="16">
        <v>0</v>
      </c>
      <c r="AE821" s="16">
        <v>0</v>
      </c>
      <c r="AF821" s="16">
        <v>1.02040816326531E-2</v>
      </c>
      <c r="AG821" s="16">
        <v>0</v>
      </c>
      <c r="AH821" s="16">
        <v>0</v>
      </c>
      <c r="AI821" s="16">
        <v>0</v>
      </c>
      <c r="AJ821" s="16">
        <v>0</v>
      </c>
      <c r="AK821" s="16"/>
      <c r="AL821" s="16">
        <v>0</v>
      </c>
      <c r="AM821" s="16">
        <v>0</v>
      </c>
      <c r="AN821" s="16">
        <v>0</v>
      </c>
      <c r="AO821" s="16">
        <v>0</v>
      </c>
      <c r="AP821" s="16">
        <v>0</v>
      </c>
      <c r="AQ821" s="16">
        <v>0.02</v>
      </c>
      <c r="AR821" s="16">
        <v>0</v>
      </c>
      <c r="AS821" s="16">
        <v>0</v>
      </c>
      <c r="AT821" s="16">
        <v>0</v>
      </c>
      <c r="AU821" s="16">
        <v>0</v>
      </c>
      <c r="AV821" s="16">
        <v>0</v>
      </c>
      <c r="AW821" s="16">
        <v>0</v>
      </c>
    </row>
    <row r="822" spans="2:49" x14ac:dyDescent="0.35">
      <c r="B822" t="s">
        <v>619</v>
      </c>
      <c r="C822" s="16">
        <v>1.230012300123E-3</v>
      </c>
      <c r="D822" s="16">
        <v>0</v>
      </c>
      <c r="E822" s="16">
        <v>0</v>
      </c>
      <c r="F822" s="16">
        <v>0</v>
      </c>
      <c r="G822" s="16">
        <v>0</v>
      </c>
      <c r="H822" s="16">
        <v>0</v>
      </c>
      <c r="I822" s="16">
        <v>0</v>
      </c>
      <c r="J822" s="16">
        <v>0</v>
      </c>
      <c r="K822" s="16">
        <v>0</v>
      </c>
      <c r="L822" s="16">
        <v>0</v>
      </c>
      <c r="M822" s="16">
        <v>1.4084507042253501E-2</v>
      </c>
      <c r="N822" s="16">
        <v>0</v>
      </c>
      <c r="O822" s="16">
        <v>0</v>
      </c>
      <c r="P822" s="16"/>
      <c r="Q822" s="16">
        <v>1.45348837209302E-3</v>
      </c>
      <c r="R822" s="16"/>
      <c r="S822" s="16">
        <v>1.27064803049555E-3</v>
      </c>
      <c r="T822" s="16"/>
      <c r="U822" s="16">
        <v>1.6583747927031501E-3</v>
      </c>
      <c r="V822" s="16"/>
      <c r="W822" s="16">
        <v>0</v>
      </c>
      <c r="X822" s="16"/>
      <c r="Y822" s="16">
        <v>1.9841269841269801E-3</v>
      </c>
      <c r="Z822" s="16">
        <v>0</v>
      </c>
      <c r="AA822" s="16">
        <v>0</v>
      </c>
      <c r="AB822" s="16">
        <v>0</v>
      </c>
      <c r="AC822" s="16"/>
      <c r="AD822" s="16">
        <v>0</v>
      </c>
      <c r="AE822" s="16">
        <v>0</v>
      </c>
      <c r="AF822" s="16">
        <v>0</v>
      </c>
      <c r="AG822" s="16">
        <v>5.5555555555555601E-3</v>
      </c>
      <c r="AH822" s="16">
        <v>0</v>
      </c>
      <c r="AI822" s="16">
        <v>0</v>
      </c>
      <c r="AJ822" s="16">
        <v>0</v>
      </c>
      <c r="AK822" s="16"/>
      <c r="AL822" s="16">
        <v>0</v>
      </c>
      <c r="AM822" s="16">
        <v>0</v>
      </c>
      <c r="AN822" s="16">
        <v>0</v>
      </c>
      <c r="AO822" s="16">
        <v>0</v>
      </c>
      <c r="AP822" s="16">
        <v>0</v>
      </c>
      <c r="AQ822" s="16">
        <v>0.02</v>
      </c>
      <c r="AR822" s="16">
        <v>0</v>
      </c>
      <c r="AS822" s="16">
        <v>0</v>
      </c>
      <c r="AT822" s="16">
        <v>0</v>
      </c>
      <c r="AU822" s="16">
        <v>0</v>
      </c>
      <c r="AV822" s="16">
        <v>0</v>
      </c>
      <c r="AW822" s="16">
        <v>0</v>
      </c>
    </row>
    <row r="823" spans="2:49" x14ac:dyDescent="0.35">
      <c r="B823" t="s">
        <v>620</v>
      </c>
      <c r="C823" s="16">
        <v>1.230012300123E-3</v>
      </c>
      <c r="D823" s="16">
        <v>0</v>
      </c>
      <c r="E823" s="16">
        <v>7.4626865671641798E-3</v>
      </c>
      <c r="F823" s="16">
        <v>0</v>
      </c>
      <c r="G823" s="16">
        <v>0</v>
      </c>
      <c r="H823" s="16">
        <v>0</v>
      </c>
      <c r="I823" s="16">
        <v>0</v>
      </c>
      <c r="J823" s="16">
        <v>0</v>
      </c>
      <c r="K823" s="16">
        <v>0</v>
      </c>
      <c r="L823" s="16">
        <v>0</v>
      </c>
      <c r="M823" s="16">
        <v>0</v>
      </c>
      <c r="N823" s="16">
        <v>0</v>
      </c>
      <c r="O823" s="16">
        <v>0</v>
      </c>
      <c r="P823" s="16"/>
      <c r="Q823" s="16">
        <v>1.45348837209302E-3</v>
      </c>
      <c r="R823" s="16"/>
      <c r="S823" s="16">
        <v>1.27064803049555E-3</v>
      </c>
      <c r="T823" s="16"/>
      <c r="U823" s="16">
        <v>1.6583747927031501E-3</v>
      </c>
      <c r="V823" s="16"/>
      <c r="W823" s="16">
        <v>0</v>
      </c>
      <c r="X823" s="16"/>
      <c r="Y823" s="16">
        <v>1.9841269841269801E-3</v>
      </c>
      <c r="Z823" s="16">
        <v>0</v>
      </c>
      <c r="AA823" s="16">
        <v>0</v>
      </c>
      <c r="AB823" s="16">
        <v>0</v>
      </c>
      <c r="AC823" s="16"/>
      <c r="AD823" s="16">
        <v>0</v>
      </c>
      <c r="AE823" s="16">
        <v>0</v>
      </c>
      <c r="AF823" s="16">
        <v>0</v>
      </c>
      <c r="AG823" s="16">
        <v>5.5555555555555601E-3</v>
      </c>
      <c r="AH823" s="16">
        <v>0</v>
      </c>
      <c r="AI823" s="16">
        <v>0</v>
      </c>
      <c r="AJ823" s="16">
        <v>0</v>
      </c>
      <c r="AK823" s="16"/>
      <c r="AL823" s="16">
        <v>0</v>
      </c>
      <c r="AM823" s="16">
        <v>0</v>
      </c>
      <c r="AN823" s="16">
        <v>0</v>
      </c>
      <c r="AO823" s="16">
        <v>0</v>
      </c>
      <c r="AP823" s="16">
        <v>0</v>
      </c>
      <c r="AQ823" s="16">
        <v>0.02</v>
      </c>
      <c r="AR823" s="16">
        <v>0</v>
      </c>
      <c r="AS823" s="16">
        <v>0</v>
      </c>
      <c r="AT823" s="16">
        <v>0</v>
      </c>
      <c r="AU823" s="16">
        <v>0</v>
      </c>
      <c r="AV823" s="16">
        <v>0</v>
      </c>
      <c r="AW823" s="16">
        <v>0</v>
      </c>
    </row>
    <row r="824" spans="2:49" x14ac:dyDescent="0.35">
      <c r="B824" t="s">
        <v>621</v>
      </c>
      <c r="C824" s="16">
        <v>1.230012300123E-3</v>
      </c>
      <c r="D824" s="16">
        <v>0</v>
      </c>
      <c r="E824" s="16">
        <v>0</v>
      </c>
      <c r="F824" s="16">
        <v>0</v>
      </c>
      <c r="G824" s="16">
        <v>0</v>
      </c>
      <c r="H824" s="16">
        <v>1.9230769230769201E-2</v>
      </c>
      <c r="I824" s="16">
        <v>0</v>
      </c>
      <c r="J824" s="16">
        <v>0</v>
      </c>
      <c r="K824" s="16">
        <v>0</v>
      </c>
      <c r="L824" s="16">
        <v>0</v>
      </c>
      <c r="M824" s="16">
        <v>0</v>
      </c>
      <c r="N824" s="16">
        <v>0</v>
      </c>
      <c r="O824" s="16">
        <v>0</v>
      </c>
      <c r="P824" s="16"/>
      <c r="Q824" s="16">
        <v>1.45348837209302E-3</v>
      </c>
      <c r="R824" s="16"/>
      <c r="S824" s="16">
        <v>1.27064803049555E-3</v>
      </c>
      <c r="T824" s="16"/>
      <c r="U824" s="16">
        <v>1.6583747927031501E-3</v>
      </c>
      <c r="V824" s="16"/>
      <c r="W824" s="16">
        <v>0</v>
      </c>
      <c r="X824" s="16"/>
      <c r="Y824" s="16">
        <v>1.9841269841269801E-3</v>
      </c>
      <c r="Z824" s="16">
        <v>0</v>
      </c>
      <c r="AA824" s="16">
        <v>0</v>
      </c>
      <c r="AB824" s="16">
        <v>0</v>
      </c>
      <c r="AC824" s="16"/>
      <c r="AD824" s="16">
        <v>0</v>
      </c>
      <c r="AE824" s="16">
        <v>0</v>
      </c>
      <c r="AF824" s="16">
        <v>0</v>
      </c>
      <c r="AG824" s="16">
        <v>5.5555555555555601E-3</v>
      </c>
      <c r="AH824" s="16">
        <v>0</v>
      </c>
      <c r="AI824" s="16">
        <v>0</v>
      </c>
      <c r="AJ824" s="16">
        <v>0</v>
      </c>
      <c r="AK824" s="16"/>
      <c r="AL824" s="16">
        <v>0</v>
      </c>
      <c r="AM824" s="16">
        <v>0</v>
      </c>
      <c r="AN824" s="16">
        <v>0</v>
      </c>
      <c r="AO824" s="16">
        <v>0</v>
      </c>
      <c r="AP824" s="16">
        <v>0</v>
      </c>
      <c r="AQ824" s="16">
        <v>0.02</v>
      </c>
      <c r="AR824" s="16">
        <v>0</v>
      </c>
      <c r="AS824" s="16">
        <v>0</v>
      </c>
      <c r="AT824" s="16">
        <v>0</v>
      </c>
      <c r="AU824" s="16">
        <v>0</v>
      </c>
      <c r="AV824" s="16">
        <v>0</v>
      </c>
      <c r="AW824" s="16">
        <v>0</v>
      </c>
    </row>
    <row r="825" spans="2:49" x14ac:dyDescent="0.35">
      <c r="B825" t="s">
        <v>622</v>
      </c>
      <c r="C825" s="16">
        <v>1.230012300123E-3</v>
      </c>
      <c r="D825" s="16">
        <v>0</v>
      </c>
      <c r="E825" s="16">
        <v>0</v>
      </c>
      <c r="F825" s="16">
        <v>0</v>
      </c>
      <c r="G825" s="16">
        <v>1.6666666666666701E-2</v>
      </c>
      <c r="H825" s="16">
        <v>0</v>
      </c>
      <c r="I825" s="16">
        <v>0</v>
      </c>
      <c r="J825" s="16">
        <v>0</v>
      </c>
      <c r="K825" s="16">
        <v>0</v>
      </c>
      <c r="L825" s="16">
        <v>0</v>
      </c>
      <c r="M825" s="16">
        <v>0</v>
      </c>
      <c r="N825" s="16">
        <v>0</v>
      </c>
      <c r="O825" s="16">
        <v>0</v>
      </c>
      <c r="P825" s="16"/>
      <c r="Q825" s="16">
        <v>1.45348837209302E-3</v>
      </c>
      <c r="R825" s="16"/>
      <c r="S825" s="16">
        <v>1.27064803049555E-3</v>
      </c>
      <c r="T825" s="16"/>
      <c r="U825" s="16">
        <v>1.6583747927031501E-3</v>
      </c>
      <c r="V825" s="16"/>
      <c r="W825" s="16">
        <v>0</v>
      </c>
      <c r="X825" s="16"/>
      <c r="Y825" s="16">
        <v>1.9841269841269801E-3</v>
      </c>
      <c r="Z825" s="16">
        <v>0</v>
      </c>
      <c r="AA825" s="16">
        <v>0</v>
      </c>
      <c r="AB825" s="16">
        <v>0</v>
      </c>
      <c r="AC825" s="16"/>
      <c r="AD825" s="16">
        <v>0</v>
      </c>
      <c r="AE825" s="16">
        <v>0</v>
      </c>
      <c r="AF825" s="16">
        <v>0</v>
      </c>
      <c r="AG825" s="16">
        <v>5.5555555555555601E-3</v>
      </c>
      <c r="AH825" s="16">
        <v>0</v>
      </c>
      <c r="AI825" s="16">
        <v>0</v>
      </c>
      <c r="AJ825" s="16">
        <v>0</v>
      </c>
      <c r="AK825" s="16"/>
      <c r="AL825" s="16">
        <v>0</v>
      </c>
      <c r="AM825" s="16">
        <v>0</v>
      </c>
      <c r="AN825" s="16">
        <v>0</v>
      </c>
      <c r="AO825" s="16">
        <v>0</v>
      </c>
      <c r="AP825" s="16">
        <v>0</v>
      </c>
      <c r="AQ825" s="16">
        <v>0.02</v>
      </c>
      <c r="AR825" s="16">
        <v>0</v>
      </c>
      <c r="AS825" s="16">
        <v>0</v>
      </c>
      <c r="AT825" s="16">
        <v>0</v>
      </c>
      <c r="AU825" s="16">
        <v>0</v>
      </c>
      <c r="AV825" s="16">
        <v>0</v>
      </c>
      <c r="AW825" s="16">
        <v>0</v>
      </c>
    </row>
    <row r="826" spans="2:49" x14ac:dyDescent="0.35">
      <c r="B826" t="s">
        <v>623</v>
      </c>
      <c r="C826" s="16">
        <v>1.230012300123E-3</v>
      </c>
      <c r="D826" s="16">
        <v>0</v>
      </c>
      <c r="E826" s="16">
        <v>0</v>
      </c>
      <c r="F826" s="16">
        <v>0</v>
      </c>
      <c r="G826" s="16">
        <v>0</v>
      </c>
      <c r="H826" s="16">
        <v>0</v>
      </c>
      <c r="I826" s="16">
        <v>0</v>
      </c>
      <c r="J826" s="16">
        <v>0</v>
      </c>
      <c r="K826" s="16">
        <v>0</v>
      </c>
      <c r="L826" s="16">
        <v>1.2500000000000001E-2</v>
      </c>
      <c r="M826" s="16">
        <v>0</v>
      </c>
      <c r="N826" s="16">
        <v>0</v>
      </c>
      <c r="O826" s="16">
        <v>0</v>
      </c>
      <c r="P826" s="16"/>
      <c r="Q826" s="16">
        <v>1.45348837209302E-3</v>
      </c>
      <c r="R826" s="16"/>
      <c r="S826" s="16">
        <v>1.27064803049555E-3</v>
      </c>
      <c r="T826" s="16"/>
      <c r="U826" s="16">
        <v>1.6583747927031501E-3</v>
      </c>
      <c r="V826" s="16"/>
      <c r="W826" s="16">
        <v>0</v>
      </c>
      <c r="X826" s="16"/>
      <c r="Y826" s="16">
        <v>1.9841269841269801E-3</v>
      </c>
      <c r="Z826" s="16">
        <v>0</v>
      </c>
      <c r="AA826" s="16">
        <v>0</v>
      </c>
      <c r="AB826" s="16">
        <v>0</v>
      </c>
      <c r="AC826" s="16"/>
      <c r="AD826" s="16">
        <v>0</v>
      </c>
      <c r="AE826" s="16">
        <v>0</v>
      </c>
      <c r="AF826" s="16">
        <v>0</v>
      </c>
      <c r="AG826" s="16">
        <v>0</v>
      </c>
      <c r="AH826" s="16">
        <v>8.1300813008130107E-3</v>
      </c>
      <c r="AI826" s="16">
        <v>0</v>
      </c>
      <c r="AJ826" s="16">
        <v>0</v>
      </c>
      <c r="AK826" s="16"/>
      <c r="AL826" s="16">
        <v>0</v>
      </c>
      <c r="AM826" s="16">
        <v>0</v>
      </c>
      <c r="AN826" s="16">
        <v>0</v>
      </c>
      <c r="AO826" s="16">
        <v>0</v>
      </c>
      <c r="AP826" s="16">
        <v>0</v>
      </c>
      <c r="AQ826" s="16">
        <v>0.02</v>
      </c>
      <c r="AR826" s="16">
        <v>0</v>
      </c>
      <c r="AS826" s="16">
        <v>0</v>
      </c>
      <c r="AT826" s="16">
        <v>0</v>
      </c>
      <c r="AU826" s="16">
        <v>0</v>
      </c>
      <c r="AV826" s="16">
        <v>0</v>
      </c>
      <c r="AW826" s="16">
        <v>0</v>
      </c>
    </row>
    <row r="827" spans="2:49" x14ac:dyDescent="0.35">
      <c r="B827" t="s">
        <v>624</v>
      </c>
      <c r="C827" s="16">
        <v>1.230012300123E-3</v>
      </c>
      <c r="D827" s="16">
        <v>0</v>
      </c>
      <c r="E827" s="16">
        <v>0</v>
      </c>
      <c r="F827" s="16">
        <v>0</v>
      </c>
      <c r="G827" s="16">
        <v>0</v>
      </c>
      <c r="H827" s="16">
        <v>0</v>
      </c>
      <c r="I827" s="16">
        <v>1.5151515151515201E-2</v>
      </c>
      <c r="J827" s="16">
        <v>0</v>
      </c>
      <c r="K827" s="16">
        <v>0</v>
      </c>
      <c r="L827" s="16">
        <v>0</v>
      </c>
      <c r="M827" s="16">
        <v>0</v>
      </c>
      <c r="N827" s="16">
        <v>0</v>
      </c>
      <c r="O827" s="16">
        <v>0</v>
      </c>
      <c r="P827" s="16"/>
      <c r="Q827" s="16">
        <v>1.45348837209302E-3</v>
      </c>
      <c r="R827" s="16"/>
      <c r="S827" s="16">
        <v>1.27064803049555E-3</v>
      </c>
      <c r="T827" s="16"/>
      <c r="U827" s="16">
        <v>1.6583747927031501E-3</v>
      </c>
      <c r="V827" s="16"/>
      <c r="W827" s="16">
        <v>8.1300813008130107E-3</v>
      </c>
      <c r="X827" s="16"/>
      <c r="Y827" s="16">
        <v>1.9841269841269801E-3</v>
      </c>
      <c r="Z827" s="16">
        <v>0</v>
      </c>
      <c r="AA827" s="16">
        <v>0</v>
      </c>
      <c r="AB827" s="16">
        <v>0</v>
      </c>
      <c r="AC827" s="16"/>
      <c r="AD827" s="16">
        <v>0</v>
      </c>
      <c r="AE827" s="16">
        <v>0</v>
      </c>
      <c r="AF827" s="16">
        <v>0</v>
      </c>
      <c r="AG827" s="16">
        <v>0</v>
      </c>
      <c r="AH827" s="16">
        <v>8.1300813008130107E-3</v>
      </c>
      <c r="AI827" s="16">
        <v>0</v>
      </c>
      <c r="AJ827" s="16">
        <v>0</v>
      </c>
      <c r="AK827" s="16"/>
      <c r="AL827" s="16">
        <v>0</v>
      </c>
      <c r="AM827" s="16">
        <v>0</v>
      </c>
      <c r="AN827" s="16">
        <v>0</v>
      </c>
      <c r="AO827" s="16">
        <v>0</v>
      </c>
      <c r="AP827" s="16">
        <v>0</v>
      </c>
      <c r="AQ827" s="16">
        <v>0.02</v>
      </c>
      <c r="AR827" s="16">
        <v>0</v>
      </c>
      <c r="AS827" s="16">
        <v>0</v>
      </c>
      <c r="AT827" s="16">
        <v>0</v>
      </c>
      <c r="AU827" s="16">
        <v>0</v>
      </c>
      <c r="AV827" s="16">
        <v>0</v>
      </c>
      <c r="AW827" s="16">
        <v>0</v>
      </c>
    </row>
    <row r="828" spans="2:49" x14ac:dyDescent="0.35">
      <c r="B828" t="s">
        <v>625</v>
      </c>
      <c r="C828" s="16">
        <v>1.230012300123E-3</v>
      </c>
      <c r="D828" s="16">
        <v>0</v>
      </c>
      <c r="E828" s="16">
        <v>7.4626865671641798E-3</v>
      </c>
      <c r="F828" s="16">
        <v>0</v>
      </c>
      <c r="G828" s="16">
        <v>0</v>
      </c>
      <c r="H828" s="16">
        <v>0</v>
      </c>
      <c r="I828" s="16">
        <v>0</v>
      </c>
      <c r="J828" s="16">
        <v>0</v>
      </c>
      <c r="K828" s="16">
        <v>0</v>
      </c>
      <c r="L828" s="16">
        <v>0</v>
      </c>
      <c r="M828" s="16">
        <v>0</v>
      </c>
      <c r="N828" s="16">
        <v>0</v>
      </c>
      <c r="O828" s="16">
        <v>0</v>
      </c>
      <c r="P828" s="16"/>
      <c r="Q828" s="16">
        <v>1.45348837209302E-3</v>
      </c>
      <c r="R828" s="16"/>
      <c r="S828" s="16">
        <v>1.27064803049555E-3</v>
      </c>
      <c r="T828" s="16"/>
      <c r="U828" s="16">
        <v>1.6583747927031501E-3</v>
      </c>
      <c r="V828" s="16"/>
      <c r="W828" s="16">
        <v>0</v>
      </c>
      <c r="X828" s="16"/>
      <c r="Y828" s="16">
        <v>1.9841269841269801E-3</v>
      </c>
      <c r="Z828" s="16">
        <v>0</v>
      </c>
      <c r="AA828" s="16">
        <v>0</v>
      </c>
      <c r="AB828" s="16">
        <v>0</v>
      </c>
      <c r="AC828" s="16"/>
      <c r="AD828" s="16">
        <v>6.8493150684931503E-3</v>
      </c>
      <c r="AE828" s="16">
        <v>0</v>
      </c>
      <c r="AF828" s="16">
        <v>0</v>
      </c>
      <c r="AG828" s="16">
        <v>0</v>
      </c>
      <c r="AH828" s="16">
        <v>0</v>
      </c>
      <c r="AI828" s="16">
        <v>0</v>
      </c>
      <c r="AJ828" s="16">
        <v>0</v>
      </c>
      <c r="AK828" s="16"/>
      <c r="AL828" s="16">
        <v>0</v>
      </c>
      <c r="AM828" s="16">
        <v>7.8740157480314994E-3</v>
      </c>
      <c r="AN828" s="16">
        <v>0</v>
      </c>
      <c r="AO828" s="16">
        <v>0</v>
      </c>
      <c r="AP828" s="16">
        <v>0</v>
      </c>
      <c r="AQ828" s="16">
        <v>0</v>
      </c>
      <c r="AR828" s="16">
        <v>0</v>
      </c>
      <c r="AS828" s="16">
        <v>0</v>
      </c>
      <c r="AT828" s="16">
        <v>0</v>
      </c>
      <c r="AU828" s="16">
        <v>0</v>
      </c>
      <c r="AV828" s="16">
        <v>0</v>
      </c>
      <c r="AW828" s="16">
        <v>0</v>
      </c>
    </row>
    <row r="829" spans="2:49" x14ac:dyDescent="0.35">
      <c r="B829" t="s">
        <v>626</v>
      </c>
      <c r="C829" s="16">
        <v>1.230012300123E-3</v>
      </c>
      <c r="D829" s="16">
        <v>1.21951219512195E-2</v>
      </c>
      <c r="E829" s="16">
        <v>0</v>
      </c>
      <c r="F829" s="16">
        <v>0</v>
      </c>
      <c r="G829" s="16">
        <v>0</v>
      </c>
      <c r="H829" s="16">
        <v>0</v>
      </c>
      <c r="I829" s="16">
        <v>0</v>
      </c>
      <c r="J829" s="16">
        <v>0</v>
      </c>
      <c r="K829" s="16">
        <v>0</v>
      </c>
      <c r="L829" s="16">
        <v>0</v>
      </c>
      <c r="M829" s="16">
        <v>0</v>
      </c>
      <c r="N829" s="16">
        <v>0</v>
      </c>
      <c r="O829" s="16">
        <v>0</v>
      </c>
      <c r="P829" s="16"/>
      <c r="Q829" s="16">
        <v>1.45348837209302E-3</v>
      </c>
      <c r="R829" s="16"/>
      <c r="S829" s="16">
        <v>1.27064803049555E-3</v>
      </c>
      <c r="T829" s="16"/>
      <c r="U829" s="16">
        <v>1.6583747927031501E-3</v>
      </c>
      <c r="V829" s="16"/>
      <c r="W829" s="16">
        <v>8.1300813008130107E-3</v>
      </c>
      <c r="X829" s="16"/>
      <c r="Y829" s="16">
        <v>1.9841269841269801E-3</v>
      </c>
      <c r="Z829" s="16">
        <v>0</v>
      </c>
      <c r="AA829" s="16">
        <v>0</v>
      </c>
      <c r="AB829" s="16">
        <v>0</v>
      </c>
      <c r="AC829" s="16"/>
      <c r="AD829" s="16">
        <v>0</v>
      </c>
      <c r="AE829" s="16">
        <v>1.1111111111111099E-2</v>
      </c>
      <c r="AF829" s="16">
        <v>0</v>
      </c>
      <c r="AG829" s="16">
        <v>0</v>
      </c>
      <c r="AH829" s="16">
        <v>0</v>
      </c>
      <c r="AI829" s="16">
        <v>0</v>
      </c>
      <c r="AJ829" s="16">
        <v>0</v>
      </c>
      <c r="AK829" s="16"/>
      <c r="AL829" s="16">
        <v>0</v>
      </c>
      <c r="AM829" s="16">
        <v>7.8740157480314994E-3</v>
      </c>
      <c r="AN829" s="16">
        <v>0</v>
      </c>
      <c r="AO829" s="16">
        <v>0</v>
      </c>
      <c r="AP829" s="16">
        <v>0</v>
      </c>
      <c r="AQ829" s="16">
        <v>0</v>
      </c>
      <c r="AR829" s="16">
        <v>0</v>
      </c>
      <c r="AS829" s="16">
        <v>0</v>
      </c>
      <c r="AT829" s="16">
        <v>0</v>
      </c>
      <c r="AU829" s="16">
        <v>0</v>
      </c>
      <c r="AV829" s="16">
        <v>0</v>
      </c>
      <c r="AW829" s="16">
        <v>0</v>
      </c>
    </row>
    <row r="830" spans="2:49" x14ac:dyDescent="0.35">
      <c r="B830" t="s">
        <v>627</v>
      </c>
      <c r="C830" s="16">
        <v>1.230012300123E-3</v>
      </c>
      <c r="D830" s="16">
        <v>0</v>
      </c>
      <c r="E830" s="16">
        <v>7.4626865671641798E-3</v>
      </c>
      <c r="F830" s="16">
        <v>0</v>
      </c>
      <c r="G830" s="16">
        <v>0</v>
      </c>
      <c r="H830" s="16">
        <v>0</v>
      </c>
      <c r="I830" s="16">
        <v>0</v>
      </c>
      <c r="J830" s="16">
        <v>0</v>
      </c>
      <c r="K830" s="16">
        <v>0</v>
      </c>
      <c r="L830" s="16">
        <v>0</v>
      </c>
      <c r="M830" s="16">
        <v>0</v>
      </c>
      <c r="N830" s="16">
        <v>0</v>
      </c>
      <c r="O830" s="16">
        <v>0</v>
      </c>
      <c r="P830" s="16"/>
      <c r="Q830" s="16">
        <v>1.45348837209302E-3</v>
      </c>
      <c r="R830" s="16"/>
      <c r="S830" s="16">
        <v>1.27064803049555E-3</v>
      </c>
      <c r="T830" s="16"/>
      <c r="U830" s="16">
        <v>1.6583747927031501E-3</v>
      </c>
      <c r="V830" s="16"/>
      <c r="W830" s="16">
        <v>0</v>
      </c>
      <c r="X830" s="16"/>
      <c r="Y830" s="16">
        <v>1.9841269841269801E-3</v>
      </c>
      <c r="Z830" s="16">
        <v>0</v>
      </c>
      <c r="AA830" s="16">
        <v>0</v>
      </c>
      <c r="AB830" s="16">
        <v>0</v>
      </c>
      <c r="AC830" s="16"/>
      <c r="AD830" s="16">
        <v>0</v>
      </c>
      <c r="AE830" s="16">
        <v>1.1111111111111099E-2</v>
      </c>
      <c r="AF830" s="16">
        <v>0</v>
      </c>
      <c r="AG830" s="16">
        <v>0</v>
      </c>
      <c r="AH830" s="16">
        <v>0</v>
      </c>
      <c r="AI830" s="16">
        <v>0</v>
      </c>
      <c r="AJ830" s="16">
        <v>0</v>
      </c>
      <c r="AK830" s="16"/>
      <c r="AL830" s="16">
        <v>0</v>
      </c>
      <c r="AM830" s="16">
        <v>7.8740157480314994E-3</v>
      </c>
      <c r="AN830" s="16">
        <v>0</v>
      </c>
      <c r="AO830" s="16">
        <v>0</v>
      </c>
      <c r="AP830" s="16">
        <v>0</v>
      </c>
      <c r="AQ830" s="16">
        <v>0</v>
      </c>
      <c r="AR830" s="16">
        <v>0</v>
      </c>
      <c r="AS830" s="16">
        <v>0</v>
      </c>
      <c r="AT830" s="16">
        <v>0</v>
      </c>
      <c r="AU830" s="16">
        <v>0</v>
      </c>
      <c r="AV830" s="16">
        <v>0</v>
      </c>
      <c r="AW830" s="16">
        <v>0</v>
      </c>
    </row>
    <row r="831" spans="2:49" x14ac:dyDescent="0.35">
      <c r="B831" t="s">
        <v>628</v>
      </c>
      <c r="C831" s="16">
        <v>1.230012300123E-3</v>
      </c>
      <c r="D831" s="16">
        <v>0</v>
      </c>
      <c r="E831" s="16">
        <v>0</v>
      </c>
      <c r="F831" s="16">
        <v>0</v>
      </c>
      <c r="G831" s="16">
        <v>0</v>
      </c>
      <c r="H831" s="16">
        <v>0</v>
      </c>
      <c r="I831" s="16">
        <v>0</v>
      </c>
      <c r="J831" s="16">
        <v>0</v>
      </c>
      <c r="K831" s="16">
        <v>0</v>
      </c>
      <c r="L831" s="16">
        <v>0</v>
      </c>
      <c r="M831" s="16">
        <v>0</v>
      </c>
      <c r="N831" s="16">
        <v>3.03030303030303E-2</v>
      </c>
      <c r="O831" s="16">
        <v>0</v>
      </c>
      <c r="P831" s="16"/>
      <c r="Q831" s="16">
        <v>1.45348837209302E-3</v>
      </c>
      <c r="R831" s="16"/>
      <c r="S831" s="16">
        <v>1.27064803049555E-3</v>
      </c>
      <c r="T831" s="16"/>
      <c r="U831" s="16">
        <v>1.6583747927031501E-3</v>
      </c>
      <c r="V831" s="16"/>
      <c r="W831" s="16">
        <v>0</v>
      </c>
      <c r="X831" s="16"/>
      <c r="Y831" s="16">
        <v>1.9841269841269801E-3</v>
      </c>
      <c r="Z831" s="16">
        <v>0</v>
      </c>
      <c r="AA831" s="16">
        <v>0</v>
      </c>
      <c r="AB831" s="16">
        <v>0</v>
      </c>
      <c r="AC831" s="16"/>
      <c r="AD831" s="16">
        <v>0</v>
      </c>
      <c r="AE831" s="16">
        <v>0</v>
      </c>
      <c r="AF831" s="16">
        <v>0</v>
      </c>
      <c r="AG831" s="16">
        <v>5.5555555555555601E-3</v>
      </c>
      <c r="AH831" s="16">
        <v>0</v>
      </c>
      <c r="AI831" s="16">
        <v>0</v>
      </c>
      <c r="AJ831" s="16">
        <v>0</v>
      </c>
      <c r="AK831" s="16"/>
      <c r="AL831" s="16">
        <v>0</v>
      </c>
      <c r="AM831" s="16">
        <v>7.8740157480314994E-3</v>
      </c>
      <c r="AN831" s="16">
        <v>0</v>
      </c>
      <c r="AO831" s="16">
        <v>0</v>
      </c>
      <c r="AP831" s="16">
        <v>0</v>
      </c>
      <c r="AQ831" s="16">
        <v>0</v>
      </c>
      <c r="AR831" s="16">
        <v>0</v>
      </c>
      <c r="AS831" s="16">
        <v>0</v>
      </c>
      <c r="AT831" s="16">
        <v>0</v>
      </c>
      <c r="AU831" s="16">
        <v>0</v>
      </c>
      <c r="AV831" s="16">
        <v>0</v>
      </c>
      <c r="AW831" s="16">
        <v>0</v>
      </c>
    </row>
    <row r="832" spans="2:49" x14ac:dyDescent="0.35">
      <c r="B832" t="s">
        <v>629</v>
      </c>
      <c r="C832" s="16">
        <v>1.230012300123E-3</v>
      </c>
      <c r="D832" s="16">
        <v>0</v>
      </c>
      <c r="E832" s="16">
        <v>0</v>
      </c>
      <c r="F832" s="16">
        <v>0</v>
      </c>
      <c r="G832" s="16">
        <v>0</v>
      </c>
      <c r="H832" s="16">
        <v>0</v>
      </c>
      <c r="I832" s="16">
        <v>0</v>
      </c>
      <c r="J832" s="16">
        <v>0</v>
      </c>
      <c r="K832" s="16">
        <v>0</v>
      </c>
      <c r="L832" s="16">
        <v>1.2500000000000001E-2</v>
      </c>
      <c r="M832" s="16">
        <v>0</v>
      </c>
      <c r="N832" s="16">
        <v>0</v>
      </c>
      <c r="O832" s="16">
        <v>0</v>
      </c>
      <c r="P832" s="16"/>
      <c r="Q832" s="16">
        <v>1.45348837209302E-3</v>
      </c>
      <c r="R832" s="16"/>
      <c r="S832" s="16">
        <v>1.27064803049555E-3</v>
      </c>
      <c r="T832" s="16"/>
      <c r="U832" s="16">
        <v>1.6583747927031501E-3</v>
      </c>
      <c r="V832" s="16"/>
      <c r="W832" s="16">
        <v>0</v>
      </c>
      <c r="X832" s="16"/>
      <c r="Y832" s="16">
        <v>1.9841269841269801E-3</v>
      </c>
      <c r="Z832" s="16">
        <v>0</v>
      </c>
      <c r="AA832" s="16">
        <v>0</v>
      </c>
      <c r="AB832" s="16">
        <v>0</v>
      </c>
      <c r="AC832" s="16"/>
      <c r="AD832" s="16">
        <v>6.8493150684931503E-3</v>
      </c>
      <c r="AE832" s="16">
        <v>0</v>
      </c>
      <c r="AF832" s="16">
        <v>0</v>
      </c>
      <c r="AG832" s="16">
        <v>0</v>
      </c>
      <c r="AH832" s="16">
        <v>0</v>
      </c>
      <c r="AI832" s="16">
        <v>0</v>
      </c>
      <c r="AJ832" s="16">
        <v>0</v>
      </c>
      <c r="AK832" s="16"/>
      <c r="AL832" s="16">
        <v>0</v>
      </c>
      <c r="AM832" s="16">
        <v>7.8740157480314994E-3</v>
      </c>
      <c r="AN832" s="16">
        <v>0</v>
      </c>
      <c r="AO832" s="16">
        <v>0</v>
      </c>
      <c r="AP832" s="16">
        <v>0</v>
      </c>
      <c r="AQ832" s="16">
        <v>0</v>
      </c>
      <c r="AR832" s="16">
        <v>0</v>
      </c>
      <c r="AS832" s="16">
        <v>0</v>
      </c>
      <c r="AT832" s="16">
        <v>0</v>
      </c>
      <c r="AU832" s="16">
        <v>0</v>
      </c>
      <c r="AV832" s="16">
        <v>0</v>
      </c>
      <c r="AW832" s="16">
        <v>0</v>
      </c>
    </row>
    <row r="833" spans="2:49" x14ac:dyDescent="0.35">
      <c r="B833" t="s">
        <v>630</v>
      </c>
      <c r="C833" s="16">
        <v>1.230012300123E-3</v>
      </c>
      <c r="D833" s="16">
        <v>0</v>
      </c>
      <c r="E833" s="16">
        <v>0</v>
      </c>
      <c r="F833" s="16">
        <v>8.4033613445378096E-3</v>
      </c>
      <c r="G833" s="16">
        <v>0</v>
      </c>
      <c r="H833" s="16">
        <v>0</v>
      </c>
      <c r="I833" s="16">
        <v>0</v>
      </c>
      <c r="J833" s="16">
        <v>0</v>
      </c>
      <c r="K833" s="16">
        <v>0</v>
      </c>
      <c r="L833" s="16">
        <v>0</v>
      </c>
      <c r="M833" s="16">
        <v>0</v>
      </c>
      <c r="N833" s="16">
        <v>0</v>
      </c>
      <c r="O833" s="16">
        <v>0</v>
      </c>
      <c r="P833" s="16"/>
      <c r="Q833" s="16">
        <v>1.45348837209302E-3</v>
      </c>
      <c r="R833" s="16"/>
      <c r="S833" s="16">
        <v>1.27064803049555E-3</v>
      </c>
      <c r="T833" s="16"/>
      <c r="U833" s="16">
        <v>1.6583747927031501E-3</v>
      </c>
      <c r="V833" s="16"/>
      <c r="W833" s="16">
        <v>0</v>
      </c>
      <c r="X833" s="16"/>
      <c r="Y833" s="16">
        <v>1.9841269841269801E-3</v>
      </c>
      <c r="Z833" s="16">
        <v>0</v>
      </c>
      <c r="AA833" s="16">
        <v>0</v>
      </c>
      <c r="AB833" s="16">
        <v>0</v>
      </c>
      <c r="AC833" s="16"/>
      <c r="AD833" s="16">
        <v>6.8493150684931503E-3</v>
      </c>
      <c r="AE833" s="16">
        <v>0</v>
      </c>
      <c r="AF833" s="16">
        <v>0</v>
      </c>
      <c r="AG833" s="16">
        <v>0</v>
      </c>
      <c r="AH833" s="16">
        <v>0</v>
      </c>
      <c r="AI833" s="16">
        <v>0</v>
      </c>
      <c r="AJ833" s="16">
        <v>0</v>
      </c>
      <c r="AK833" s="16"/>
      <c r="AL833" s="16">
        <v>0</v>
      </c>
      <c r="AM833" s="16">
        <v>7.8740157480314994E-3</v>
      </c>
      <c r="AN833" s="16">
        <v>0</v>
      </c>
      <c r="AO833" s="16">
        <v>0</v>
      </c>
      <c r="AP833" s="16">
        <v>0</v>
      </c>
      <c r="AQ833" s="16">
        <v>0</v>
      </c>
      <c r="AR833" s="16">
        <v>0</v>
      </c>
      <c r="AS833" s="16">
        <v>0</v>
      </c>
      <c r="AT833" s="16">
        <v>0</v>
      </c>
      <c r="AU833" s="16">
        <v>0</v>
      </c>
      <c r="AV833" s="16">
        <v>0</v>
      </c>
      <c r="AW833" s="16">
        <v>0</v>
      </c>
    </row>
    <row r="834" spans="2:49" x14ac:dyDescent="0.35">
      <c r="B834" t="s">
        <v>631</v>
      </c>
      <c r="C834" s="16">
        <v>1.230012300123E-3</v>
      </c>
      <c r="D834" s="16">
        <v>0</v>
      </c>
      <c r="E834" s="16">
        <v>7.4626865671641798E-3</v>
      </c>
      <c r="F834" s="16">
        <v>0</v>
      </c>
      <c r="G834" s="16">
        <v>0</v>
      </c>
      <c r="H834" s="16">
        <v>0</v>
      </c>
      <c r="I834" s="16">
        <v>0</v>
      </c>
      <c r="J834" s="16">
        <v>0</v>
      </c>
      <c r="K834" s="16">
        <v>0</v>
      </c>
      <c r="L834" s="16">
        <v>0</v>
      </c>
      <c r="M834" s="16">
        <v>0</v>
      </c>
      <c r="N834" s="16">
        <v>0</v>
      </c>
      <c r="O834" s="16">
        <v>0</v>
      </c>
      <c r="P834" s="16"/>
      <c r="Q834" s="16">
        <v>1.45348837209302E-3</v>
      </c>
      <c r="R834" s="16"/>
      <c r="S834" s="16">
        <v>1.27064803049555E-3</v>
      </c>
      <c r="T834" s="16"/>
      <c r="U834" s="16">
        <v>1.6583747927031501E-3</v>
      </c>
      <c r="V834" s="16"/>
      <c r="W834" s="16">
        <v>0</v>
      </c>
      <c r="X834" s="16"/>
      <c r="Y834" s="16">
        <v>1.9841269841269801E-3</v>
      </c>
      <c r="Z834" s="16">
        <v>0</v>
      </c>
      <c r="AA834" s="16">
        <v>0</v>
      </c>
      <c r="AB834" s="16">
        <v>0</v>
      </c>
      <c r="AC834" s="16"/>
      <c r="AD834" s="16">
        <v>0</v>
      </c>
      <c r="AE834" s="16">
        <v>1.1111111111111099E-2</v>
      </c>
      <c r="AF834" s="16">
        <v>0</v>
      </c>
      <c r="AG834" s="16">
        <v>0</v>
      </c>
      <c r="AH834" s="16">
        <v>0</v>
      </c>
      <c r="AI834" s="16">
        <v>0</v>
      </c>
      <c r="AJ834" s="16">
        <v>0</v>
      </c>
      <c r="AK834" s="16"/>
      <c r="AL834" s="16">
        <v>0</v>
      </c>
      <c r="AM834" s="16">
        <v>0</v>
      </c>
      <c r="AN834" s="16">
        <v>0</v>
      </c>
      <c r="AO834" s="16">
        <v>0</v>
      </c>
      <c r="AP834" s="16">
        <v>0</v>
      </c>
      <c r="AQ834" s="16">
        <v>0</v>
      </c>
      <c r="AR834" s="16">
        <v>0</v>
      </c>
      <c r="AS834" s="16">
        <v>6.6666666666666693E-2</v>
      </c>
      <c r="AT834" s="16">
        <v>0</v>
      </c>
      <c r="AU834" s="16">
        <v>0</v>
      </c>
      <c r="AV834" s="16">
        <v>0</v>
      </c>
      <c r="AW834" s="16">
        <v>0</v>
      </c>
    </row>
    <row r="835" spans="2:49" x14ac:dyDescent="0.35">
      <c r="B835" t="s">
        <v>632</v>
      </c>
      <c r="C835" s="16">
        <v>1.230012300123E-3</v>
      </c>
      <c r="D835" s="16">
        <v>0</v>
      </c>
      <c r="E835" s="16">
        <v>0</v>
      </c>
      <c r="F835" s="16">
        <v>0</v>
      </c>
      <c r="G835" s="16">
        <v>0</v>
      </c>
      <c r="H835" s="16">
        <v>0</v>
      </c>
      <c r="I835" s="16">
        <v>0</v>
      </c>
      <c r="J835" s="16">
        <v>0</v>
      </c>
      <c r="K835" s="16">
        <v>0</v>
      </c>
      <c r="L835" s="16">
        <v>1.2500000000000001E-2</v>
      </c>
      <c r="M835" s="16">
        <v>0</v>
      </c>
      <c r="N835" s="16">
        <v>0</v>
      </c>
      <c r="O835" s="16">
        <v>0</v>
      </c>
      <c r="P835" s="16"/>
      <c r="Q835" s="16">
        <v>1.45348837209302E-3</v>
      </c>
      <c r="R835" s="16"/>
      <c r="S835" s="16">
        <v>1.27064803049555E-3</v>
      </c>
      <c r="T835" s="16"/>
      <c r="U835" s="16">
        <v>1.6583747927031501E-3</v>
      </c>
      <c r="V835" s="16"/>
      <c r="W835" s="16">
        <v>0</v>
      </c>
      <c r="X835" s="16"/>
      <c r="Y835" s="16">
        <v>0</v>
      </c>
      <c r="Z835" s="16">
        <v>3.7878787878787902E-3</v>
      </c>
      <c r="AA835" s="16">
        <v>0</v>
      </c>
      <c r="AB835" s="16">
        <v>0</v>
      </c>
      <c r="AC835" s="16"/>
      <c r="AD835" s="16">
        <v>0</v>
      </c>
      <c r="AE835" s="16">
        <v>0</v>
      </c>
      <c r="AF835" s="16">
        <v>0</v>
      </c>
      <c r="AG835" s="16">
        <v>0</v>
      </c>
      <c r="AH835" s="16">
        <v>0</v>
      </c>
      <c r="AI835" s="16">
        <v>1.1904761904761901E-2</v>
      </c>
      <c r="AJ835" s="16">
        <v>0</v>
      </c>
      <c r="AK835" s="16"/>
      <c r="AL835" s="16">
        <v>0</v>
      </c>
      <c r="AM835" s="16">
        <v>7.8740157480314994E-3</v>
      </c>
      <c r="AN835" s="16">
        <v>0</v>
      </c>
      <c r="AO835" s="16">
        <v>0</v>
      </c>
      <c r="AP835" s="16">
        <v>0</v>
      </c>
      <c r="AQ835" s="16">
        <v>0</v>
      </c>
      <c r="AR835" s="16">
        <v>0</v>
      </c>
      <c r="AS835" s="16">
        <v>0</v>
      </c>
      <c r="AT835" s="16">
        <v>0</v>
      </c>
      <c r="AU835" s="16">
        <v>0</v>
      </c>
      <c r="AV835" s="16">
        <v>0</v>
      </c>
      <c r="AW835" s="16">
        <v>0</v>
      </c>
    </row>
    <row r="836" spans="2:49" x14ac:dyDescent="0.35">
      <c r="B836" t="s">
        <v>633</v>
      </c>
      <c r="C836" s="16">
        <v>1.230012300123E-3</v>
      </c>
      <c r="D836" s="16">
        <v>0</v>
      </c>
      <c r="E836" s="16">
        <v>0</v>
      </c>
      <c r="F836" s="16">
        <v>0</v>
      </c>
      <c r="G836" s="16">
        <v>0</v>
      </c>
      <c r="H836" s="16">
        <v>0</v>
      </c>
      <c r="I836" s="16">
        <v>0</v>
      </c>
      <c r="J836" s="16">
        <v>0</v>
      </c>
      <c r="K836" s="16">
        <v>0</v>
      </c>
      <c r="L836" s="16">
        <v>0</v>
      </c>
      <c r="M836" s="16">
        <v>1.4084507042253501E-2</v>
      </c>
      <c r="N836" s="16">
        <v>0</v>
      </c>
      <c r="O836" s="16">
        <v>0</v>
      </c>
      <c r="P836" s="16"/>
      <c r="Q836" s="16">
        <v>1.45348837209302E-3</v>
      </c>
      <c r="R836" s="16"/>
      <c r="S836" s="16">
        <v>1.27064803049555E-3</v>
      </c>
      <c r="T836" s="16"/>
      <c r="U836" s="16">
        <v>1.6583747927031501E-3</v>
      </c>
      <c r="V836" s="16"/>
      <c r="W836" s="16">
        <v>0</v>
      </c>
      <c r="X836" s="16"/>
      <c r="Y836" s="16">
        <v>1.9841269841269801E-3</v>
      </c>
      <c r="Z836" s="16">
        <v>0</v>
      </c>
      <c r="AA836" s="16">
        <v>0</v>
      </c>
      <c r="AB836" s="16">
        <v>0</v>
      </c>
      <c r="AC836" s="16"/>
      <c r="AD836" s="16">
        <v>0</v>
      </c>
      <c r="AE836" s="16">
        <v>1.1111111111111099E-2</v>
      </c>
      <c r="AF836" s="16">
        <v>0</v>
      </c>
      <c r="AG836" s="16">
        <v>0</v>
      </c>
      <c r="AH836" s="16">
        <v>0</v>
      </c>
      <c r="AI836" s="16">
        <v>0</v>
      </c>
      <c r="AJ836" s="16">
        <v>0</v>
      </c>
      <c r="AK836" s="16"/>
      <c r="AL836" s="16">
        <v>0</v>
      </c>
      <c r="AM836" s="16">
        <v>7.8740157480314994E-3</v>
      </c>
      <c r="AN836" s="16">
        <v>0</v>
      </c>
      <c r="AO836" s="16">
        <v>0</v>
      </c>
      <c r="AP836" s="16">
        <v>0</v>
      </c>
      <c r="AQ836" s="16">
        <v>0</v>
      </c>
      <c r="AR836" s="16">
        <v>0</v>
      </c>
      <c r="AS836" s="16">
        <v>0</v>
      </c>
      <c r="AT836" s="16">
        <v>0</v>
      </c>
      <c r="AU836" s="16">
        <v>0</v>
      </c>
      <c r="AV836" s="16">
        <v>0</v>
      </c>
      <c r="AW836" s="16">
        <v>0</v>
      </c>
    </row>
    <row r="837" spans="2:49" x14ac:dyDescent="0.35">
      <c r="B837" t="s">
        <v>634</v>
      </c>
      <c r="C837" s="16">
        <v>1.230012300123E-3</v>
      </c>
      <c r="D837" s="16">
        <v>0</v>
      </c>
      <c r="E837" s="16">
        <v>0</v>
      </c>
      <c r="F837" s="16">
        <v>0</v>
      </c>
      <c r="G837" s="16">
        <v>0</v>
      </c>
      <c r="H837" s="16">
        <v>0</v>
      </c>
      <c r="I837" s="16">
        <v>0</v>
      </c>
      <c r="J837" s="16">
        <v>0</v>
      </c>
      <c r="K837" s="16">
        <v>0</v>
      </c>
      <c r="L837" s="16">
        <v>0</v>
      </c>
      <c r="M837" s="16">
        <v>1.4084507042253501E-2</v>
      </c>
      <c r="N837" s="16">
        <v>0</v>
      </c>
      <c r="O837" s="16">
        <v>0</v>
      </c>
      <c r="P837" s="16"/>
      <c r="Q837" s="16">
        <v>1.45348837209302E-3</v>
      </c>
      <c r="R837" s="16"/>
      <c r="S837" s="16">
        <v>1.27064803049555E-3</v>
      </c>
      <c r="T837" s="16"/>
      <c r="U837" s="16">
        <v>1.6583747927031501E-3</v>
      </c>
      <c r="V837" s="16"/>
      <c r="W837" s="16">
        <v>8.1300813008130107E-3</v>
      </c>
      <c r="X837" s="16"/>
      <c r="Y837" s="16">
        <v>0</v>
      </c>
      <c r="Z837" s="16">
        <v>3.7878787878787902E-3</v>
      </c>
      <c r="AA837" s="16">
        <v>0</v>
      </c>
      <c r="AB837" s="16">
        <v>0</v>
      </c>
      <c r="AC837" s="16"/>
      <c r="AD837" s="16">
        <v>0</v>
      </c>
      <c r="AE837" s="16">
        <v>0</v>
      </c>
      <c r="AF837" s="16">
        <v>0</v>
      </c>
      <c r="AG837" s="16">
        <v>5.5555555555555601E-3</v>
      </c>
      <c r="AH837" s="16">
        <v>0</v>
      </c>
      <c r="AI837" s="16">
        <v>0</v>
      </c>
      <c r="AJ837" s="16">
        <v>0</v>
      </c>
      <c r="AK837" s="16"/>
      <c r="AL837" s="16">
        <v>0</v>
      </c>
      <c r="AM837" s="16">
        <v>7.8740157480314994E-3</v>
      </c>
      <c r="AN837" s="16">
        <v>0</v>
      </c>
      <c r="AO837" s="16">
        <v>0</v>
      </c>
      <c r="AP837" s="16">
        <v>0</v>
      </c>
      <c r="AQ837" s="16">
        <v>0</v>
      </c>
      <c r="AR837" s="16">
        <v>0</v>
      </c>
      <c r="AS837" s="16">
        <v>0</v>
      </c>
      <c r="AT837" s="16">
        <v>0</v>
      </c>
      <c r="AU837" s="16">
        <v>0</v>
      </c>
      <c r="AV837" s="16">
        <v>0</v>
      </c>
      <c r="AW837" s="16">
        <v>0</v>
      </c>
    </row>
    <row r="838" spans="2:49" x14ac:dyDescent="0.35">
      <c r="B838" t="s">
        <v>635</v>
      </c>
      <c r="C838" s="16">
        <v>1.230012300123E-3</v>
      </c>
      <c r="D838" s="16">
        <v>1.21951219512195E-2</v>
      </c>
      <c r="E838" s="16">
        <v>0</v>
      </c>
      <c r="F838" s="16">
        <v>0</v>
      </c>
      <c r="G838" s="16">
        <v>0</v>
      </c>
      <c r="H838" s="16">
        <v>0</v>
      </c>
      <c r="I838" s="16">
        <v>0</v>
      </c>
      <c r="J838" s="16">
        <v>0</v>
      </c>
      <c r="K838" s="16">
        <v>0</v>
      </c>
      <c r="L838" s="16">
        <v>0</v>
      </c>
      <c r="M838" s="16">
        <v>0</v>
      </c>
      <c r="N838" s="16">
        <v>0</v>
      </c>
      <c r="O838" s="16">
        <v>0</v>
      </c>
      <c r="P838" s="16"/>
      <c r="Q838" s="16">
        <v>1.45348837209302E-3</v>
      </c>
      <c r="R838" s="16"/>
      <c r="S838" s="16">
        <v>1.27064803049555E-3</v>
      </c>
      <c r="T838" s="16"/>
      <c r="U838" s="16">
        <v>1.6583747927031501E-3</v>
      </c>
      <c r="V838" s="16"/>
      <c r="W838" s="16">
        <v>0</v>
      </c>
      <c r="X838" s="16"/>
      <c r="Y838" s="16">
        <v>1.9841269841269801E-3</v>
      </c>
      <c r="Z838" s="16">
        <v>0</v>
      </c>
      <c r="AA838" s="16">
        <v>0</v>
      </c>
      <c r="AB838" s="16">
        <v>0</v>
      </c>
      <c r="AC838" s="16"/>
      <c r="AD838" s="16">
        <v>0</v>
      </c>
      <c r="AE838" s="16">
        <v>0</v>
      </c>
      <c r="AF838" s="16">
        <v>0</v>
      </c>
      <c r="AG838" s="16">
        <v>0</v>
      </c>
      <c r="AH838" s="16">
        <v>8.1300813008130107E-3</v>
      </c>
      <c r="AI838" s="16">
        <v>0</v>
      </c>
      <c r="AJ838" s="16">
        <v>0</v>
      </c>
      <c r="AK838" s="16"/>
      <c r="AL838" s="16">
        <v>0</v>
      </c>
      <c r="AM838" s="16">
        <v>7.8740157480314994E-3</v>
      </c>
      <c r="AN838" s="16">
        <v>0</v>
      </c>
      <c r="AO838" s="16">
        <v>0</v>
      </c>
      <c r="AP838" s="16">
        <v>0</v>
      </c>
      <c r="AQ838" s="16">
        <v>0</v>
      </c>
      <c r="AR838" s="16">
        <v>0</v>
      </c>
      <c r="AS838" s="16">
        <v>0</v>
      </c>
      <c r="AT838" s="16">
        <v>0</v>
      </c>
      <c r="AU838" s="16">
        <v>0</v>
      </c>
      <c r="AV838" s="16">
        <v>0</v>
      </c>
      <c r="AW838" s="16">
        <v>0</v>
      </c>
    </row>
    <row r="839" spans="2:49" x14ac:dyDescent="0.35">
      <c r="B839" t="s">
        <v>636</v>
      </c>
      <c r="C839" s="16">
        <v>1.230012300123E-3</v>
      </c>
      <c r="D839" s="16">
        <v>0</v>
      </c>
      <c r="E839" s="16">
        <v>0</v>
      </c>
      <c r="F839" s="16">
        <v>0</v>
      </c>
      <c r="G839" s="16">
        <v>0</v>
      </c>
      <c r="H839" s="16">
        <v>0</v>
      </c>
      <c r="I839" s="16">
        <v>0</v>
      </c>
      <c r="J839" s="16">
        <v>0</v>
      </c>
      <c r="K839" s="16">
        <v>0</v>
      </c>
      <c r="L839" s="16">
        <v>0</v>
      </c>
      <c r="M839" s="16">
        <v>1.4084507042253501E-2</v>
      </c>
      <c r="N839" s="16">
        <v>0</v>
      </c>
      <c r="O839" s="16">
        <v>0</v>
      </c>
      <c r="P839" s="16"/>
      <c r="Q839" s="16">
        <v>1.45348837209302E-3</v>
      </c>
      <c r="R839" s="16"/>
      <c r="S839" s="16">
        <v>1.27064803049555E-3</v>
      </c>
      <c r="T839" s="16"/>
      <c r="U839" s="16">
        <v>1.6583747927031501E-3</v>
      </c>
      <c r="V839" s="16"/>
      <c r="W839" s="16">
        <v>0</v>
      </c>
      <c r="X839" s="16"/>
      <c r="Y839" s="16">
        <v>1.9841269841269801E-3</v>
      </c>
      <c r="Z839" s="16">
        <v>0</v>
      </c>
      <c r="AA839" s="16">
        <v>0</v>
      </c>
      <c r="AB839" s="16">
        <v>0</v>
      </c>
      <c r="AC839" s="16"/>
      <c r="AD839" s="16">
        <v>0</v>
      </c>
      <c r="AE839" s="16">
        <v>0</v>
      </c>
      <c r="AF839" s="16">
        <v>0</v>
      </c>
      <c r="AG839" s="16">
        <v>5.5555555555555601E-3</v>
      </c>
      <c r="AH839" s="16">
        <v>0</v>
      </c>
      <c r="AI839" s="16">
        <v>0</v>
      </c>
      <c r="AJ839" s="16">
        <v>0</v>
      </c>
      <c r="AK839" s="16"/>
      <c r="AL839" s="16">
        <v>0</v>
      </c>
      <c r="AM839" s="16">
        <v>7.8740157480314994E-3</v>
      </c>
      <c r="AN839" s="16">
        <v>0</v>
      </c>
      <c r="AO839" s="16">
        <v>0</v>
      </c>
      <c r="AP839" s="16">
        <v>0</v>
      </c>
      <c r="AQ839" s="16">
        <v>0</v>
      </c>
      <c r="AR839" s="16">
        <v>0</v>
      </c>
      <c r="AS839" s="16">
        <v>0</v>
      </c>
      <c r="AT839" s="16">
        <v>0</v>
      </c>
      <c r="AU839" s="16">
        <v>0</v>
      </c>
      <c r="AV839" s="16">
        <v>0</v>
      </c>
      <c r="AW839" s="16">
        <v>0</v>
      </c>
    </row>
    <row r="840" spans="2:49" x14ac:dyDescent="0.35">
      <c r="B840" t="s">
        <v>637</v>
      </c>
      <c r="C840" s="16">
        <v>1.230012300123E-3</v>
      </c>
      <c r="D840" s="16">
        <v>0</v>
      </c>
      <c r="E840" s="16">
        <v>0</v>
      </c>
      <c r="F840" s="16">
        <v>0</v>
      </c>
      <c r="G840" s="16">
        <v>0</v>
      </c>
      <c r="H840" s="16">
        <v>0</v>
      </c>
      <c r="I840" s="16">
        <v>0</v>
      </c>
      <c r="J840" s="16">
        <v>1.63934426229508E-2</v>
      </c>
      <c r="K840" s="16">
        <v>0</v>
      </c>
      <c r="L840" s="16">
        <v>0</v>
      </c>
      <c r="M840" s="16">
        <v>0</v>
      </c>
      <c r="N840" s="16">
        <v>0</v>
      </c>
      <c r="O840" s="16">
        <v>0</v>
      </c>
      <c r="P840" s="16"/>
      <c r="Q840" s="16">
        <v>1.45348837209302E-3</v>
      </c>
      <c r="R840" s="16"/>
      <c r="S840" s="16">
        <v>1.27064803049555E-3</v>
      </c>
      <c r="T840" s="16"/>
      <c r="U840" s="16">
        <v>1.6583747927031501E-3</v>
      </c>
      <c r="V840" s="16"/>
      <c r="W840" s="16">
        <v>0</v>
      </c>
      <c r="X840" s="16"/>
      <c r="Y840" s="16">
        <v>1.9841269841269801E-3</v>
      </c>
      <c r="Z840" s="16">
        <v>0</v>
      </c>
      <c r="AA840" s="16">
        <v>0</v>
      </c>
      <c r="AB840" s="16">
        <v>0</v>
      </c>
      <c r="AC840" s="16"/>
      <c r="AD840" s="16">
        <v>6.8493150684931503E-3</v>
      </c>
      <c r="AE840" s="16">
        <v>0</v>
      </c>
      <c r="AF840" s="16">
        <v>0</v>
      </c>
      <c r="AG840" s="16">
        <v>0</v>
      </c>
      <c r="AH840" s="16">
        <v>0</v>
      </c>
      <c r="AI840" s="16">
        <v>0</v>
      </c>
      <c r="AJ840" s="16">
        <v>0</v>
      </c>
      <c r="AK840" s="16"/>
      <c r="AL840" s="16">
        <v>0</v>
      </c>
      <c r="AM840" s="16">
        <v>0</v>
      </c>
      <c r="AN840" s="16">
        <v>4.5248868778280504E-3</v>
      </c>
      <c r="AO840" s="16">
        <v>0</v>
      </c>
      <c r="AP840" s="16">
        <v>0</v>
      </c>
      <c r="AQ840" s="16">
        <v>0</v>
      </c>
      <c r="AR840" s="16">
        <v>0</v>
      </c>
      <c r="AS840" s="16">
        <v>0</v>
      </c>
      <c r="AT840" s="16">
        <v>0</v>
      </c>
      <c r="AU840" s="16">
        <v>0</v>
      </c>
      <c r="AV840" s="16">
        <v>0</v>
      </c>
      <c r="AW840" s="16">
        <v>0</v>
      </c>
    </row>
    <row r="841" spans="2:49" x14ac:dyDescent="0.35">
      <c r="B841" t="s">
        <v>638</v>
      </c>
      <c r="C841" s="16">
        <v>1.230012300123E-3</v>
      </c>
      <c r="D841" s="16">
        <v>0</v>
      </c>
      <c r="E841" s="16">
        <v>0</v>
      </c>
      <c r="F841" s="16">
        <v>8.4033613445378096E-3</v>
      </c>
      <c r="G841" s="16">
        <v>0</v>
      </c>
      <c r="H841" s="16">
        <v>0</v>
      </c>
      <c r="I841" s="16">
        <v>0</v>
      </c>
      <c r="J841" s="16">
        <v>0</v>
      </c>
      <c r="K841" s="16">
        <v>0</v>
      </c>
      <c r="L841" s="16">
        <v>0</v>
      </c>
      <c r="M841" s="16">
        <v>0</v>
      </c>
      <c r="N841" s="16">
        <v>0</v>
      </c>
      <c r="O841" s="16">
        <v>0</v>
      </c>
      <c r="P841" s="16"/>
      <c r="Q841" s="16">
        <v>1.45348837209302E-3</v>
      </c>
      <c r="R841" s="16"/>
      <c r="S841" s="16">
        <v>1.27064803049555E-3</v>
      </c>
      <c r="T841" s="16"/>
      <c r="U841" s="16">
        <v>1.6583747927031501E-3</v>
      </c>
      <c r="V841" s="16"/>
      <c r="W841" s="16">
        <v>8.1300813008130107E-3</v>
      </c>
      <c r="X841" s="16"/>
      <c r="Y841" s="16">
        <v>1.9841269841269801E-3</v>
      </c>
      <c r="Z841" s="16">
        <v>0</v>
      </c>
      <c r="AA841" s="16">
        <v>0</v>
      </c>
      <c r="AB841" s="16">
        <v>0</v>
      </c>
      <c r="AC841" s="16"/>
      <c r="AD841" s="16">
        <v>6.8493150684931503E-3</v>
      </c>
      <c r="AE841" s="16">
        <v>0</v>
      </c>
      <c r="AF841" s="16">
        <v>0</v>
      </c>
      <c r="AG841" s="16">
        <v>0</v>
      </c>
      <c r="AH841" s="16">
        <v>0</v>
      </c>
      <c r="AI841" s="16">
        <v>0</v>
      </c>
      <c r="AJ841" s="16">
        <v>0</v>
      </c>
      <c r="AK841" s="16"/>
      <c r="AL841" s="16">
        <v>0</v>
      </c>
      <c r="AM841" s="16">
        <v>0</v>
      </c>
      <c r="AN841" s="16">
        <v>4.5248868778280504E-3</v>
      </c>
      <c r="AO841" s="16">
        <v>0</v>
      </c>
      <c r="AP841" s="16">
        <v>0</v>
      </c>
      <c r="AQ841" s="16">
        <v>0</v>
      </c>
      <c r="AR841" s="16">
        <v>0</v>
      </c>
      <c r="AS841" s="16">
        <v>0</v>
      </c>
      <c r="AT841" s="16">
        <v>0</v>
      </c>
      <c r="AU841" s="16">
        <v>0</v>
      </c>
      <c r="AV841" s="16">
        <v>0</v>
      </c>
      <c r="AW841" s="16">
        <v>0</v>
      </c>
    </row>
    <row r="842" spans="2:49" x14ac:dyDescent="0.35">
      <c r="B842" t="s">
        <v>639</v>
      </c>
      <c r="C842" s="16">
        <v>1.230012300123E-3</v>
      </c>
      <c r="D842" s="16">
        <v>1.21951219512195E-2</v>
      </c>
      <c r="E842" s="16">
        <v>0</v>
      </c>
      <c r="F842" s="16">
        <v>0</v>
      </c>
      <c r="G842" s="16">
        <v>0</v>
      </c>
      <c r="H842" s="16">
        <v>0</v>
      </c>
      <c r="I842" s="16">
        <v>0</v>
      </c>
      <c r="J842" s="16">
        <v>0</v>
      </c>
      <c r="K842" s="16">
        <v>0</v>
      </c>
      <c r="L842" s="16">
        <v>0</v>
      </c>
      <c r="M842" s="16">
        <v>0</v>
      </c>
      <c r="N842" s="16">
        <v>0</v>
      </c>
      <c r="O842" s="16">
        <v>0</v>
      </c>
      <c r="P842" s="16"/>
      <c r="Q842" s="16">
        <v>1.45348837209302E-3</v>
      </c>
      <c r="R842" s="16"/>
      <c r="S842" s="16">
        <v>1.27064803049555E-3</v>
      </c>
      <c r="T842" s="16"/>
      <c r="U842" s="16">
        <v>1.6583747927031501E-3</v>
      </c>
      <c r="V842" s="16"/>
      <c r="W842" s="16">
        <v>0</v>
      </c>
      <c r="X842" s="16"/>
      <c r="Y842" s="16">
        <v>0</v>
      </c>
      <c r="Z842" s="16">
        <v>3.7878787878787902E-3</v>
      </c>
      <c r="AA842" s="16">
        <v>0</v>
      </c>
      <c r="AB842" s="16">
        <v>0</v>
      </c>
      <c r="AC842" s="16"/>
      <c r="AD842" s="16">
        <v>6.8493150684931503E-3</v>
      </c>
      <c r="AE842" s="16">
        <v>0</v>
      </c>
      <c r="AF842" s="16">
        <v>0</v>
      </c>
      <c r="AG842" s="16">
        <v>0</v>
      </c>
      <c r="AH842" s="16">
        <v>0</v>
      </c>
      <c r="AI842" s="16">
        <v>0</v>
      </c>
      <c r="AJ842" s="16">
        <v>0</v>
      </c>
      <c r="AK842" s="16"/>
      <c r="AL842" s="16">
        <v>0</v>
      </c>
      <c r="AM842" s="16">
        <v>0</v>
      </c>
      <c r="AN842" s="16">
        <v>4.5248868778280504E-3</v>
      </c>
      <c r="AO842" s="16">
        <v>0</v>
      </c>
      <c r="AP842" s="16">
        <v>0</v>
      </c>
      <c r="AQ842" s="16">
        <v>0</v>
      </c>
      <c r="AR842" s="16">
        <v>0</v>
      </c>
      <c r="AS842" s="16">
        <v>0</v>
      </c>
      <c r="AT842" s="16">
        <v>0</v>
      </c>
      <c r="AU842" s="16">
        <v>0</v>
      </c>
      <c r="AV842" s="16">
        <v>0</v>
      </c>
      <c r="AW842" s="16">
        <v>0</v>
      </c>
    </row>
    <row r="843" spans="2:49" x14ac:dyDescent="0.35">
      <c r="B843" t="s">
        <v>640</v>
      </c>
      <c r="C843" s="16">
        <v>1.230012300123E-3</v>
      </c>
      <c r="D843" s="16">
        <v>0</v>
      </c>
      <c r="E843" s="16">
        <v>0</v>
      </c>
      <c r="F843" s="16">
        <v>8.4033613445378096E-3</v>
      </c>
      <c r="G843" s="16">
        <v>0</v>
      </c>
      <c r="H843" s="16">
        <v>0</v>
      </c>
      <c r="I843" s="16">
        <v>0</v>
      </c>
      <c r="J843" s="16">
        <v>0</v>
      </c>
      <c r="K843" s="16">
        <v>0</v>
      </c>
      <c r="L843" s="16">
        <v>0</v>
      </c>
      <c r="M843" s="16">
        <v>0</v>
      </c>
      <c r="N843" s="16">
        <v>0</v>
      </c>
      <c r="O843" s="16">
        <v>0</v>
      </c>
      <c r="P843" s="16"/>
      <c r="Q843" s="16">
        <v>1.45348837209302E-3</v>
      </c>
      <c r="R843" s="16"/>
      <c r="S843" s="16">
        <v>1.27064803049555E-3</v>
      </c>
      <c r="T843" s="16"/>
      <c r="U843" s="16">
        <v>1.6583747927031501E-3</v>
      </c>
      <c r="V843" s="16"/>
      <c r="W843" s="16">
        <v>8.1300813008130107E-3</v>
      </c>
      <c r="X843" s="16"/>
      <c r="Y843" s="16">
        <v>1.9841269841269801E-3</v>
      </c>
      <c r="Z843" s="16">
        <v>0</v>
      </c>
      <c r="AA843" s="16">
        <v>0</v>
      </c>
      <c r="AB843" s="16">
        <v>0</v>
      </c>
      <c r="AC843" s="16"/>
      <c r="AD843" s="16">
        <v>6.8493150684931503E-3</v>
      </c>
      <c r="AE843" s="16">
        <v>0</v>
      </c>
      <c r="AF843" s="16">
        <v>0</v>
      </c>
      <c r="AG843" s="16">
        <v>0</v>
      </c>
      <c r="AH843" s="16">
        <v>0</v>
      </c>
      <c r="AI843" s="16">
        <v>0</v>
      </c>
      <c r="AJ843" s="16">
        <v>0</v>
      </c>
      <c r="AK843" s="16"/>
      <c r="AL843" s="16">
        <v>0</v>
      </c>
      <c r="AM843" s="16">
        <v>0</v>
      </c>
      <c r="AN843" s="16">
        <v>4.5248868778280504E-3</v>
      </c>
      <c r="AO843" s="16">
        <v>0</v>
      </c>
      <c r="AP843" s="16">
        <v>0</v>
      </c>
      <c r="AQ843" s="16">
        <v>0</v>
      </c>
      <c r="AR843" s="16">
        <v>0</v>
      </c>
      <c r="AS843" s="16">
        <v>0</v>
      </c>
      <c r="AT843" s="16">
        <v>0</v>
      </c>
      <c r="AU843" s="16">
        <v>0</v>
      </c>
      <c r="AV843" s="16">
        <v>0</v>
      </c>
      <c r="AW843" s="16">
        <v>0</v>
      </c>
    </row>
    <row r="844" spans="2:49" x14ac:dyDescent="0.35">
      <c r="B844" t="s">
        <v>641</v>
      </c>
      <c r="C844" s="16">
        <v>1.230012300123E-3</v>
      </c>
      <c r="D844" s="16">
        <v>0</v>
      </c>
      <c r="E844" s="16">
        <v>0</v>
      </c>
      <c r="F844" s="16">
        <v>0</v>
      </c>
      <c r="G844" s="16">
        <v>1.6666666666666701E-2</v>
      </c>
      <c r="H844" s="16">
        <v>0</v>
      </c>
      <c r="I844" s="16">
        <v>0</v>
      </c>
      <c r="J844" s="16">
        <v>0</v>
      </c>
      <c r="K844" s="16">
        <v>0</v>
      </c>
      <c r="L844" s="16">
        <v>0</v>
      </c>
      <c r="M844" s="16">
        <v>0</v>
      </c>
      <c r="N844" s="16">
        <v>0</v>
      </c>
      <c r="O844" s="16">
        <v>0</v>
      </c>
      <c r="P844" s="16"/>
      <c r="Q844" s="16">
        <v>1.45348837209302E-3</v>
      </c>
      <c r="R844" s="16"/>
      <c r="S844" s="16">
        <v>1.27064803049555E-3</v>
      </c>
      <c r="T844" s="16"/>
      <c r="U844" s="16">
        <v>1.6583747927031501E-3</v>
      </c>
      <c r="V844" s="16"/>
      <c r="W844" s="16">
        <v>0</v>
      </c>
      <c r="X844" s="16"/>
      <c r="Y844" s="16">
        <v>1.9841269841269801E-3</v>
      </c>
      <c r="Z844" s="16">
        <v>0</v>
      </c>
      <c r="AA844" s="16">
        <v>0</v>
      </c>
      <c r="AB844" s="16">
        <v>0</v>
      </c>
      <c r="AC844" s="16"/>
      <c r="AD844" s="16">
        <v>6.8493150684931503E-3</v>
      </c>
      <c r="AE844" s="16">
        <v>0</v>
      </c>
      <c r="AF844" s="16">
        <v>0</v>
      </c>
      <c r="AG844" s="16">
        <v>0</v>
      </c>
      <c r="AH844" s="16">
        <v>0</v>
      </c>
      <c r="AI844" s="16">
        <v>0</v>
      </c>
      <c r="AJ844" s="16">
        <v>0</v>
      </c>
      <c r="AK844" s="16"/>
      <c r="AL844" s="16">
        <v>0</v>
      </c>
      <c r="AM844" s="16">
        <v>0</v>
      </c>
      <c r="AN844" s="16">
        <v>4.5248868778280504E-3</v>
      </c>
      <c r="AO844" s="16">
        <v>0</v>
      </c>
      <c r="AP844" s="16">
        <v>0</v>
      </c>
      <c r="AQ844" s="16">
        <v>0</v>
      </c>
      <c r="AR844" s="16">
        <v>0</v>
      </c>
      <c r="AS844" s="16">
        <v>0</v>
      </c>
      <c r="AT844" s="16">
        <v>0</v>
      </c>
      <c r="AU844" s="16">
        <v>0</v>
      </c>
      <c r="AV844" s="16">
        <v>0</v>
      </c>
      <c r="AW844" s="16">
        <v>0</v>
      </c>
    </row>
    <row r="845" spans="2:49" x14ac:dyDescent="0.35">
      <c r="B845" t="s">
        <v>642</v>
      </c>
      <c r="C845" s="16">
        <v>1.230012300123E-3</v>
      </c>
      <c r="D845" s="16">
        <v>0</v>
      </c>
      <c r="E845" s="16">
        <v>7.4626865671641798E-3</v>
      </c>
      <c r="F845" s="16">
        <v>0</v>
      </c>
      <c r="G845" s="16">
        <v>0</v>
      </c>
      <c r="H845" s="16">
        <v>0</v>
      </c>
      <c r="I845" s="16">
        <v>0</v>
      </c>
      <c r="J845" s="16">
        <v>0</v>
      </c>
      <c r="K845" s="16">
        <v>0</v>
      </c>
      <c r="L845" s="16">
        <v>0</v>
      </c>
      <c r="M845" s="16">
        <v>0</v>
      </c>
      <c r="N845" s="16">
        <v>0</v>
      </c>
      <c r="O845" s="16">
        <v>0</v>
      </c>
      <c r="P845" s="16"/>
      <c r="Q845" s="16">
        <v>1.45348837209302E-3</v>
      </c>
      <c r="R845" s="16"/>
      <c r="S845" s="16">
        <v>1.27064803049555E-3</v>
      </c>
      <c r="T845" s="16"/>
      <c r="U845" s="16">
        <v>1.6583747927031501E-3</v>
      </c>
      <c r="V845" s="16"/>
      <c r="W845" s="16">
        <v>0</v>
      </c>
      <c r="X845" s="16"/>
      <c r="Y845" s="16">
        <v>0</v>
      </c>
      <c r="Z845" s="16">
        <v>3.7878787878787902E-3</v>
      </c>
      <c r="AA845" s="16">
        <v>0</v>
      </c>
      <c r="AB845" s="16">
        <v>0</v>
      </c>
      <c r="AC845" s="16"/>
      <c r="AD845" s="16">
        <v>6.8493150684931503E-3</v>
      </c>
      <c r="AE845" s="16">
        <v>0</v>
      </c>
      <c r="AF845" s="16">
        <v>0</v>
      </c>
      <c r="AG845" s="16">
        <v>0</v>
      </c>
      <c r="AH845" s="16">
        <v>0</v>
      </c>
      <c r="AI845" s="16">
        <v>0</v>
      </c>
      <c r="AJ845" s="16">
        <v>0</v>
      </c>
      <c r="AK845" s="16"/>
      <c r="AL845" s="16">
        <v>0</v>
      </c>
      <c r="AM845" s="16">
        <v>0</v>
      </c>
      <c r="AN845" s="16">
        <v>4.5248868778280504E-3</v>
      </c>
      <c r="AO845" s="16">
        <v>0</v>
      </c>
      <c r="AP845" s="16">
        <v>0</v>
      </c>
      <c r="AQ845" s="16">
        <v>0</v>
      </c>
      <c r="AR845" s="16">
        <v>0</v>
      </c>
      <c r="AS845" s="16">
        <v>0</v>
      </c>
      <c r="AT845" s="16">
        <v>0</v>
      </c>
      <c r="AU845" s="16">
        <v>0</v>
      </c>
      <c r="AV845" s="16">
        <v>0</v>
      </c>
      <c r="AW845" s="16">
        <v>0</v>
      </c>
    </row>
    <row r="846" spans="2:49" x14ac:dyDescent="0.35">
      <c r="B846" t="s">
        <v>643</v>
      </c>
      <c r="C846" s="16">
        <v>1.230012300123E-3</v>
      </c>
      <c r="D846" s="16">
        <v>0</v>
      </c>
      <c r="E846" s="16">
        <v>0</v>
      </c>
      <c r="F846" s="16">
        <v>0</v>
      </c>
      <c r="G846" s="16">
        <v>0</v>
      </c>
      <c r="H846" s="16">
        <v>0</v>
      </c>
      <c r="I846" s="16">
        <v>0</v>
      </c>
      <c r="J846" s="16">
        <v>0</v>
      </c>
      <c r="K846" s="16">
        <v>2.5641025641025599E-2</v>
      </c>
      <c r="L846" s="16">
        <v>0</v>
      </c>
      <c r="M846" s="16">
        <v>0</v>
      </c>
      <c r="N846" s="16">
        <v>0</v>
      </c>
      <c r="O846" s="16">
        <v>0</v>
      </c>
      <c r="P846" s="16"/>
      <c r="Q846" s="16">
        <v>1.45348837209302E-3</v>
      </c>
      <c r="R846" s="16"/>
      <c r="S846" s="16">
        <v>1.27064803049555E-3</v>
      </c>
      <c r="T846" s="16"/>
      <c r="U846" s="16">
        <v>1.6583747927031501E-3</v>
      </c>
      <c r="V846" s="16"/>
      <c r="W846" s="16">
        <v>0</v>
      </c>
      <c r="X846" s="16"/>
      <c r="Y846" s="16">
        <v>1.9841269841269801E-3</v>
      </c>
      <c r="Z846" s="16">
        <v>0</v>
      </c>
      <c r="AA846" s="16">
        <v>0</v>
      </c>
      <c r="AB846" s="16">
        <v>0</v>
      </c>
      <c r="AC846" s="16"/>
      <c r="AD846" s="16">
        <v>0</v>
      </c>
      <c r="AE846" s="16">
        <v>1.1111111111111099E-2</v>
      </c>
      <c r="AF846" s="16">
        <v>0</v>
      </c>
      <c r="AG846" s="16">
        <v>0</v>
      </c>
      <c r="AH846" s="16">
        <v>0</v>
      </c>
      <c r="AI846" s="16">
        <v>0</v>
      </c>
      <c r="AJ846" s="16">
        <v>0</v>
      </c>
      <c r="AK846" s="16"/>
      <c r="AL846" s="16">
        <v>0</v>
      </c>
      <c r="AM846" s="16">
        <v>0</v>
      </c>
      <c r="AN846" s="16">
        <v>4.5248868778280504E-3</v>
      </c>
      <c r="AO846" s="16">
        <v>0</v>
      </c>
      <c r="AP846" s="16">
        <v>0</v>
      </c>
      <c r="AQ846" s="16">
        <v>0</v>
      </c>
      <c r="AR846" s="16">
        <v>0</v>
      </c>
      <c r="AS846" s="16">
        <v>0</v>
      </c>
      <c r="AT846" s="16">
        <v>0</v>
      </c>
      <c r="AU846" s="16">
        <v>0</v>
      </c>
      <c r="AV846" s="16">
        <v>0</v>
      </c>
      <c r="AW846" s="16">
        <v>0</v>
      </c>
    </row>
    <row r="847" spans="2:49" x14ac:dyDescent="0.35">
      <c r="B847" t="s">
        <v>644</v>
      </c>
      <c r="C847" s="16">
        <v>1.230012300123E-3</v>
      </c>
      <c r="D847" s="16">
        <v>0</v>
      </c>
      <c r="E847" s="16">
        <v>0</v>
      </c>
      <c r="F847" s="16">
        <v>0</v>
      </c>
      <c r="G847" s="16">
        <v>0</v>
      </c>
      <c r="H847" s="16">
        <v>0</v>
      </c>
      <c r="I847" s="16">
        <v>0</v>
      </c>
      <c r="J847" s="16">
        <v>0</v>
      </c>
      <c r="K847" s="16">
        <v>0</v>
      </c>
      <c r="L847" s="16">
        <v>0</v>
      </c>
      <c r="M847" s="16">
        <v>1.4084507042253501E-2</v>
      </c>
      <c r="N847" s="16">
        <v>0</v>
      </c>
      <c r="O847" s="16">
        <v>0</v>
      </c>
      <c r="P847" s="16"/>
      <c r="Q847" s="16">
        <v>1.45348837209302E-3</v>
      </c>
      <c r="R847" s="16"/>
      <c r="S847" s="16">
        <v>1.27064803049555E-3</v>
      </c>
      <c r="T847" s="16"/>
      <c r="U847" s="16">
        <v>1.6583747927031501E-3</v>
      </c>
      <c r="V847" s="16"/>
      <c r="W847" s="16">
        <v>0</v>
      </c>
      <c r="X847" s="16"/>
      <c r="Y847" s="16">
        <v>1.9841269841269801E-3</v>
      </c>
      <c r="Z847" s="16">
        <v>0</v>
      </c>
      <c r="AA847" s="16">
        <v>0</v>
      </c>
      <c r="AB847" s="16">
        <v>0</v>
      </c>
      <c r="AC847" s="16"/>
      <c r="AD847" s="16">
        <v>0</v>
      </c>
      <c r="AE847" s="16">
        <v>1.1111111111111099E-2</v>
      </c>
      <c r="AF847" s="16">
        <v>0</v>
      </c>
      <c r="AG847" s="16">
        <v>0</v>
      </c>
      <c r="AH847" s="16">
        <v>0</v>
      </c>
      <c r="AI847" s="16">
        <v>0</v>
      </c>
      <c r="AJ847" s="16">
        <v>0</v>
      </c>
      <c r="AK847" s="16"/>
      <c r="AL847" s="16">
        <v>0</v>
      </c>
      <c r="AM847" s="16">
        <v>0</v>
      </c>
      <c r="AN847" s="16">
        <v>4.5248868778280504E-3</v>
      </c>
      <c r="AO847" s="16">
        <v>0</v>
      </c>
      <c r="AP847" s="16">
        <v>0</v>
      </c>
      <c r="AQ847" s="16">
        <v>0</v>
      </c>
      <c r="AR847" s="16">
        <v>0</v>
      </c>
      <c r="AS847" s="16">
        <v>0</v>
      </c>
      <c r="AT847" s="16">
        <v>0</v>
      </c>
      <c r="AU847" s="16">
        <v>0</v>
      </c>
      <c r="AV847" s="16">
        <v>0</v>
      </c>
      <c r="AW847" s="16">
        <v>0</v>
      </c>
    </row>
    <row r="848" spans="2:49" x14ac:dyDescent="0.35">
      <c r="B848" t="s">
        <v>645</v>
      </c>
      <c r="C848" s="16">
        <v>1.230012300123E-3</v>
      </c>
      <c r="D848" s="16">
        <v>1.21951219512195E-2</v>
      </c>
      <c r="E848" s="16">
        <v>0</v>
      </c>
      <c r="F848" s="16">
        <v>0</v>
      </c>
      <c r="G848" s="16">
        <v>0</v>
      </c>
      <c r="H848" s="16">
        <v>0</v>
      </c>
      <c r="I848" s="16">
        <v>0</v>
      </c>
      <c r="J848" s="16">
        <v>0</v>
      </c>
      <c r="K848" s="16">
        <v>0</v>
      </c>
      <c r="L848" s="16">
        <v>0</v>
      </c>
      <c r="M848" s="16">
        <v>0</v>
      </c>
      <c r="N848" s="16">
        <v>0</v>
      </c>
      <c r="O848" s="16">
        <v>0</v>
      </c>
      <c r="P848" s="16"/>
      <c r="Q848" s="16">
        <v>1.45348837209302E-3</v>
      </c>
      <c r="R848" s="16"/>
      <c r="S848" s="16">
        <v>1.27064803049555E-3</v>
      </c>
      <c r="T848" s="16"/>
      <c r="U848" s="16">
        <v>1.6583747927031501E-3</v>
      </c>
      <c r="V848" s="16"/>
      <c r="W848" s="16">
        <v>0</v>
      </c>
      <c r="X848" s="16"/>
      <c r="Y848" s="16">
        <v>1.9841269841269801E-3</v>
      </c>
      <c r="Z848" s="16">
        <v>0</v>
      </c>
      <c r="AA848" s="16">
        <v>0</v>
      </c>
      <c r="AB848" s="16">
        <v>0</v>
      </c>
      <c r="AC848" s="16"/>
      <c r="AD848" s="16">
        <v>0</v>
      </c>
      <c r="AE848" s="16">
        <v>0</v>
      </c>
      <c r="AF848" s="16">
        <v>1.02040816326531E-2</v>
      </c>
      <c r="AG848" s="16">
        <v>0</v>
      </c>
      <c r="AH848" s="16">
        <v>0</v>
      </c>
      <c r="AI848" s="16">
        <v>0</v>
      </c>
      <c r="AJ848" s="16">
        <v>0</v>
      </c>
      <c r="AK848" s="16"/>
      <c r="AL848" s="16">
        <v>0</v>
      </c>
      <c r="AM848" s="16">
        <v>0</v>
      </c>
      <c r="AN848" s="16">
        <v>4.5248868778280504E-3</v>
      </c>
      <c r="AO848" s="16">
        <v>0</v>
      </c>
      <c r="AP848" s="16">
        <v>0</v>
      </c>
      <c r="AQ848" s="16">
        <v>0</v>
      </c>
      <c r="AR848" s="16">
        <v>0</v>
      </c>
      <c r="AS848" s="16">
        <v>0</v>
      </c>
      <c r="AT848" s="16">
        <v>0</v>
      </c>
      <c r="AU848" s="16">
        <v>0</v>
      </c>
      <c r="AV848" s="16">
        <v>0</v>
      </c>
      <c r="AW848" s="16">
        <v>0</v>
      </c>
    </row>
    <row r="849" spans="2:49" x14ac:dyDescent="0.35">
      <c r="B849" t="s">
        <v>646</v>
      </c>
      <c r="C849" s="16">
        <v>1.230012300123E-3</v>
      </c>
      <c r="D849" s="16">
        <v>0</v>
      </c>
      <c r="E849" s="16">
        <v>0</v>
      </c>
      <c r="F849" s="16">
        <v>0</v>
      </c>
      <c r="G849" s="16">
        <v>0</v>
      </c>
      <c r="H849" s="16">
        <v>0</v>
      </c>
      <c r="I849" s="16">
        <v>0</v>
      </c>
      <c r="J849" s="16">
        <v>0</v>
      </c>
      <c r="K849" s="16">
        <v>0</v>
      </c>
      <c r="L849" s="16">
        <v>1.2500000000000001E-2</v>
      </c>
      <c r="M849" s="16">
        <v>0</v>
      </c>
      <c r="N849" s="16">
        <v>0</v>
      </c>
      <c r="O849" s="16">
        <v>0</v>
      </c>
      <c r="P849" s="16"/>
      <c r="Q849" s="16">
        <v>1.45348837209302E-3</v>
      </c>
      <c r="R849" s="16"/>
      <c r="S849" s="16">
        <v>1.27064803049555E-3</v>
      </c>
      <c r="T849" s="16"/>
      <c r="U849" s="16">
        <v>1.6583747927031501E-3</v>
      </c>
      <c r="V849" s="16"/>
      <c r="W849" s="16">
        <v>0</v>
      </c>
      <c r="X849" s="16"/>
      <c r="Y849" s="16">
        <v>1.9841269841269801E-3</v>
      </c>
      <c r="Z849" s="16">
        <v>0</v>
      </c>
      <c r="AA849" s="16">
        <v>0</v>
      </c>
      <c r="AB849" s="16">
        <v>0</v>
      </c>
      <c r="AC849" s="16"/>
      <c r="AD849" s="16">
        <v>0</v>
      </c>
      <c r="AE849" s="16">
        <v>0</v>
      </c>
      <c r="AF849" s="16">
        <v>1.02040816326531E-2</v>
      </c>
      <c r="AG849" s="16">
        <v>0</v>
      </c>
      <c r="AH849" s="16">
        <v>0</v>
      </c>
      <c r="AI849" s="16">
        <v>0</v>
      </c>
      <c r="AJ849" s="16">
        <v>0</v>
      </c>
      <c r="AK849" s="16"/>
      <c r="AL849" s="16">
        <v>0</v>
      </c>
      <c r="AM849" s="16">
        <v>0</v>
      </c>
      <c r="AN849" s="16">
        <v>4.5248868778280504E-3</v>
      </c>
      <c r="AO849" s="16">
        <v>0</v>
      </c>
      <c r="AP849" s="16">
        <v>0</v>
      </c>
      <c r="AQ849" s="16">
        <v>0</v>
      </c>
      <c r="AR849" s="16">
        <v>0</v>
      </c>
      <c r="AS849" s="16">
        <v>0</v>
      </c>
      <c r="AT849" s="16">
        <v>0</v>
      </c>
      <c r="AU849" s="16">
        <v>0</v>
      </c>
      <c r="AV849" s="16">
        <v>0</v>
      </c>
      <c r="AW849" s="16">
        <v>0</v>
      </c>
    </row>
    <row r="850" spans="2:49" x14ac:dyDescent="0.35">
      <c r="B850" t="s">
        <v>647</v>
      </c>
      <c r="C850" s="16">
        <v>1.230012300123E-3</v>
      </c>
      <c r="D850" s="16">
        <v>0</v>
      </c>
      <c r="E850" s="16">
        <v>0</v>
      </c>
      <c r="F850" s="16">
        <v>0</v>
      </c>
      <c r="G850" s="16">
        <v>0</v>
      </c>
      <c r="H850" s="16">
        <v>0</v>
      </c>
      <c r="I850" s="16">
        <v>1.5151515151515201E-2</v>
      </c>
      <c r="J850" s="16">
        <v>0</v>
      </c>
      <c r="K850" s="16">
        <v>0</v>
      </c>
      <c r="L850" s="16">
        <v>0</v>
      </c>
      <c r="M850" s="16">
        <v>0</v>
      </c>
      <c r="N850" s="16">
        <v>0</v>
      </c>
      <c r="O850" s="16">
        <v>0</v>
      </c>
      <c r="P850" s="16"/>
      <c r="Q850" s="16">
        <v>1.45348837209302E-3</v>
      </c>
      <c r="R850" s="16"/>
      <c r="S850" s="16">
        <v>1.27064803049555E-3</v>
      </c>
      <c r="T850" s="16"/>
      <c r="U850" s="16">
        <v>1.6583747927031501E-3</v>
      </c>
      <c r="V850" s="16"/>
      <c r="W850" s="16">
        <v>0</v>
      </c>
      <c r="X850" s="16"/>
      <c r="Y850" s="16">
        <v>1.9841269841269801E-3</v>
      </c>
      <c r="Z850" s="16">
        <v>0</v>
      </c>
      <c r="AA850" s="16">
        <v>0</v>
      </c>
      <c r="AB850" s="16">
        <v>0</v>
      </c>
      <c r="AC850" s="16"/>
      <c r="AD850" s="16">
        <v>0</v>
      </c>
      <c r="AE850" s="16">
        <v>0</v>
      </c>
      <c r="AF850" s="16">
        <v>1.02040816326531E-2</v>
      </c>
      <c r="AG850" s="16">
        <v>0</v>
      </c>
      <c r="AH850" s="16">
        <v>0</v>
      </c>
      <c r="AI850" s="16">
        <v>0</v>
      </c>
      <c r="AJ850" s="16">
        <v>0</v>
      </c>
      <c r="AK850" s="16"/>
      <c r="AL850" s="16">
        <v>0</v>
      </c>
      <c r="AM850" s="16">
        <v>0</v>
      </c>
      <c r="AN850" s="16">
        <v>4.5248868778280504E-3</v>
      </c>
      <c r="AO850" s="16">
        <v>0</v>
      </c>
      <c r="AP850" s="16">
        <v>0</v>
      </c>
      <c r="AQ850" s="16">
        <v>0</v>
      </c>
      <c r="AR850" s="16">
        <v>0</v>
      </c>
      <c r="AS850" s="16">
        <v>0</v>
      </c>
      <c r="AT850" s="16">
        <v>0</v>
      </c>
      <c r="AU850" s="16">
        <v>0</v>
      </c>
      <c r="AV850" s="16">
        <v>0</v>
      </c>
      <c r="AW850" s="16">
        <v>0</v>
      </c>
    </row>
    <row r="851" spans="2:49" x14ac:dyDescent="0.35">
      <c r="B851" t="s">
        <v>648</v>
      </c>
      <c r="C851" s="16">
        <v>1.230012300123E-3</v>
      </c>
      <c r="D851" s="16">
        <v>0</v>
      </c>
      <c r="E851" s="16">
        <v>0</v>
      </c>
      <c r="F851" s="16">
        <v>0</v>
      </c>
      <c r="G851" s="16">
        <v>0</v>
      </c>
      <c r="H851" s="16">
        <v>0</v>
      </c>
      <c r="I851" s="16">
        <v>0</v>
      </c>
      <c r="J851" s="16">
        <v>1.63934426229508E-2</v>
      </c>
      <c r="K851" s="16">
        <v>0</v>
      </c>
      <c r="L851" s="16">
        <v>0</v>
      </c>
      <c r="M851" s="16">
        <v>0</v>
      </c>
      <c r="N851" s="16">
        <v>0</v>
      </c>
      <c r="O851" s="16">
        <v>0</v>
      </c>
      <c r="P851" s="16"/>
      <c r="Q851" s="16">
        <v>1.45348837209302E-3</v>
      </c>
      <c r="R851" s="16"/>
      <c r="S851" s="16">
        <v>1.27064803049555E-3</v>
      </c>
      <c r="T851" s="16"/>
      <c r="U851" s="16">
        <v>1.6583747927031501E-3</v>
      </c>
      <c r="V851" s="16"/>
      <c r="W851" s="16">
        <v>0</v>
      </c>
      <c r="X851" s="16"/>
      <c r="Y851" s="16">
        <v>0</v>
      </c>
      <c r="Z851" s="16">
        <v>3.7878787878787902E-3</v>
      </c>
      <c r="AA851" s="16">
        <v>0</v>
      </c>
      <c r="AB851" s="16">
        <v>0</v>
      </c>
      <c r="AC851" s="16"/>
      <c r="AD851" s="16">
        <v>0</v>
      </c>
      <c r="AE851" s="16">
        <v>0</v>
      </c>
      <c r="AF851" s="16">
        <v>0</v>
      </c>
      <c r="AG851" s="16">
        <v>5.5555555555555601E-3</v>
      </c>
      <c r="AH851" s="16">
        <v>0</v>
      </c>
      <c r="AI851" s="16">
        <v>0</v>
      </c>
      <c r="AJ851" s="16">
        <v>0</v>
      </c>
      <c r="AK851" s="16"/>
      <c r="AL851" s="16">
        <v>0</v>
      </c>
      <c r="AM851" s="16">
        <v>0</v>
      </c>
      <c r="AN851" s="16">
        <v>4.5248868778280504E-3</v>
      </c>
      <c r="AO851" s="16">
        <v>0</v>
      </c>
      <c r="AP851" s="16">
        <v>0</v>
      </c>
      <c r="AQ851" s="16">
        <v>0</v>
      </c>
      <c r="AR851" s="16">
        <v>0</v>
      </c>
      <c r="AS851" s="16">
        <v>0</v>
      </c>
      <c r="AT851" s="16">
        <v>0</v>
      </c>
      <c r="AU851" s="16">
        <v>0</v>
      </c>
      <c r="AV851" s="16">
        <v>0</v>
      </c>
      <c r="AW851" s="16">
        <v>0</v>
      </c>
    </row>
    <row r="852" spans="2:49" x14ac:dyDescent="0.35">
      <c r="B852" t="s">
        <v>649</v>
      </c>
      <c r="C852" s="16">
        <v>1.230012300123E-3</v>
      </c>
      <c r="D852" s="16">
        <v>0</v>
      </c>
      <c r="E852" s="16">
        <v>0</v>
      </c>
      <c r="F852" s="16">
        <v>0</v>
      </c>
      <c r="G852" s="16">
        <v>0</v>
      </c>
      <c r="H852" s="16">
        <v>0</v>
      </c>
      <c r="I852" s="16">
        <v>0</v>
      </c>
      <c r="J852" s="16">
        <v>0</v>
      </c>
      <c r="K852" s="16">
        <v>2.5641025641025599E-2</v>
      </c>
      <c r="L852" s="16">
        <v>0</v>
      </c>
      <c r="M852" s="16">
        <v>0</v>
      </c>
      <c r="N852" s="16">
        <v>0</v>
      </c>
      <c r="O852" s="16">
        <v>0</v>
      </c>
      <c r="P852" s="16"/>
      <c r="Q852" s="16">
        <v>1.45348837209302E-3</v>
      </c>
      <c r="R852" s="16"/>
      <c r="S852" s="16">
        <v>1.27064803049555E-3</v>
      </c>
      <c r="T852" s="16"/>
      <c r="U852" s="16">
        <v>1.6583747927031501E-3</v>
      </c>
      <c r="V852" s="16"/>
      <c r="W852" s="16">
        <v>0</v>
      </c>
      <c r="X852" s="16"/>
      <c r="Y852" s="16">
        <v>0</v>
      </c>
      <c r="Z852" s="16">
        <v>3.7878787878787902E-3</v>
      </c>
      <c r="AA852" s="16">
        <v>0</v>
      </c>
      <c r="AB852" s="16">
        <v>0</v>
      </c>
      <c r="AC852" s="16"/>
      <c r="AD852" s="16">
        <v>0</v>
      </c>
      <c r="AE852" s="16">
        <v>0</v>
      </c>
      <c r="AF852" s="16">
        <v>0</v>
      </c>
      <c r="AG852" s="16">
        <v>5.5555555555555601E-3</v>
      </c>
      <c r="AH852" s="16">
        <v>0</v>
      </c>
      <c r="AI852" s="16">
        <v>0</v>
      </c>
      <c r="AJ852" s="16">
        <v>0</v>
      </c>
      <c r="AK852" s="16"/>
      <c r="AL852" s="16">
        <v>0</v>
      </c>
      <c r="AM852" s="16">
        <v>0</v>
      </c>
      <c r="AN852" s="16">
        <v>4.5248868778280504E-3</v>
      </c>
      <c r="AO852" s="16">
        <v>0</v>
      </c>
      <c r="AP852" s="16">
        <v>0</v>
      </c>
      <c r="AQ852" s="16">
        <v>0</v>
      </c>
      <c r="AR852" s="16">
        <v>0</v>
      </c>
      <c r="AS852" s="16">
        <v>0</v>
      </c>
      <c r="AT852" s="16">
        <v>0</v>
      </c>
      <c r="AU852" s="16">
        <v>0</v>
      </c>
      <c r="AV852" s="16">
        <v>0</v>
      </c>
      <c r="AW852" s="16">
        <v>0</v>
      </c>
    </row>
    <row r="853" spans="2:49" x14ac:dyDescent="0.35">
      <c r="B853" t="s">
        <v>650</v>
      </c>
      <c r="C853" s="16">
        <v>1.230012300123E-3</v>
      </c>
      <c r="D853" s="16">
        <v>0</v>
      </c>
      <c r="E853" s="16">
        <v>0</v>
      </c>
      <c r="F853" s="16">
        <v>0</v>
      </c>
      <c r="G853" s="16">
        <v>0</v>
      </c>
      <c r="H853" s="16">
        <v>0</v>
      </c>
      <c r="I853" s="16">
        <v>0</v>
      </c>
      <c r="J853" s="16">
        <v>0</v>
      </c>
      <c r="K853" s="16">
        <v>0</v>
      </c>
      <c r="L853" s="16">
        <v>0</v>
      </c>
      <c r="M853" s="16">
        <v>0</v>
      </c>
      <c r="N853" s="16">
        <v>3.03030303030303E-2</v>
      </c>
      <c r="O853" s="16">
        <v>0</v>
      </c>
      <c r="P853" s="16"/>
      <c r="Q853" s="16">
        <v>1.45348837209302E-3</v>
      </c>
      <c r="R853" s="16"/>
      <c r="S853" s="16">
        <v>1.27064803049555E-3</v>
      </c>
      <c r="T853" s="16"/>
      <c r="U853" s="16">
        <v>1.6583747927031501E-3</v>
      </c>
      <c r="V853" s="16"/>
      <c r="W853" s="16">
        <v>0</v>
      </c>
      <c r="X853" s="16"/>
      <c r="Y853" s="16">
        <v>1.9841269841269801E-3</v>
      </c>
      <c r="Z853" s="16">
        <v>0</v>
      </c>
      <c r="AA853" s="16">
        <v>0</v>
      </c>
      <c r="AB853" s="16">
        <v>0</v>
      </c>
      <c r="AC853" s="16"/>
      <c r="AD853" s="16">
        <v>0</v>
      </c>
      <c r="AE853" s="16">
        <v>0</v>
      </c>
      <c r="AF853" s="16">
        <v>0</v>
      </c>
      <c r="AG853" s="16">
        <v>5.5555555555555601E-3</v>
      </c>
      <c r="AH853" s="16">
        <v>0</v>
      </c>
      <c r="AI853" s="16">
        <v>0</v>
      </c>
      <c r="AJ853" s="16">
        <v>0</v>
      </c>
      <c r="AK853" s="16"/>
      <c r="AL853" s="16">
        <v>0</v>
      </c>
      <c r="AM853" s="16">
        <v>0</v>
      </c>
      <c r="AN853" s="16">
        <v>4.5248868778280504E-3</v>
      </c>
      <c r="AO853" s="16">
        <v>0</v>
      </c>
      <c r="AP853" s="16">
        <v>0</v>
      </c>
      <c r="AQ853" s="16">
        <v>0</v>
      </c>
      <c r="AR853" s="16">
        <v>0</v>
      </c>
      <c r="AS853" s="16">
        <v>0</v>
      </c>
      <c r="AT853" s="16">
        <v>0</v>
      </c>
      <c r="AU853" s="16">
        <v>0</v>
      </c>
      <c r="AV853" s="16">
        <v>0</v>
      </c>
      <c r="AW853" s="16">
        <v>0</v>
      </c>
    </row>
    <row r="854" spans="2:49" x14ac:dyDescent="0.35">
      <c r="B854" t="s">
        <v>651</v>
      </c>
      <c r="C854" s="16">
        <v>1.230012300123E-3</v>
      </c>
      <c r="D854" s="16">
        <v>0</v>
      </c>
      <c r="E854" s="16">
        <v>0</v>
      </c>
      <c r="F854" s="16">
        <v>8.4033613445378096E-3</v>
      </c>
      <c r="G854" s="16">
        <v>0</v>
      </c>
      <c r="H854" s="16">
        <v>0</v>
      </c>
      <c r="I854" s="16">
        <v>0</v>
      </c>
      <c r="J854" s="16">
        <v>0</v>
      </c>
      <c r="K854" s="16">
        <v>0</v>
      </c>
      <c r="L854" s="16">
        <v>0</v>
      </c>
      <c r="M854" s="16">
        <v>0</v>
      </c>
      <c r="N854" s="16">
        <v>0</v>
      </c>
      <c r="O854" s="16">
        <v>0</v>
      </c>
      <c r="P854" s="16"/>
      <c r="Q854" s="16">
        <v>1.45348837209302E-3</v>
      </c>
      <c r="R854" s="16"/>
      <c r="S854" s="16">
        <v>1.27064803049555E-3</v>
      </c>
      <c r="T854" s="16"/>
      <c r="U854" s="16">
        <v>1.6583747927031501E-3</v>
      </c>
      <c r="V854" s="16"/>
      <c r="W854" s="16">
        <v>0</v>
      </c>
      <c r="X854" s="16"/>
      <c r="Y854" s="16">
        <v>1.9841269841269801E-3</v>
      </c>
      <c r="Z854" s="16">
        <v>0</v>
      </c>
      <c r="AA854" s="16">
        <v>0</v>
      </c>
      <c r="AB854" s="16">
        <v>0</v>
      </c>
      <c r="AC854" s="16"/>
      <c r="AD854" s="16">
        <v>0</v>
      </c>
      <c r="AE854" s="16">
        <v>0</v>
      </c>
      <c r="AF854" s="16">
        <v>0</v>
      </c>
      <c r="AG854" s="16">
        <v>5.5555555555555601E-3</v>
      </c>
      <c r="AH854" s="16">
        <v>0</v>
      </c>
      <c r="AI854" s="16">
        <v>0</v>
      </c>
      <c r="AJ854" s="16">
        <v>0</v>
      </c>
      <c r="AK854" s="16"/>
      <c r="AL854" s="16">
        <v>0</v>
      </c>
      <c r="AM854" s="16">
        <v>0</v>
      </c>
      <c r="AN854" s="16">
        <v>4.5248868778280504E-3</v>
      </c>
      <c r="AO854" s="16">
        <v>0</v>
      </c>
      <c r="AP854" s="16">
        <v>0</v>
      </c>
      <c r="AQ854" s="16">
        <v>0</v>
      </c>
      <c r="AR854" s="16">
        <v>0</v>
      </c>
      <c r="AS854" s="16">
        <v>0</v>
      </c>
      <c r="AT854" s="16">
        <v>0</v>
      </c>
      <c r="AU854" s="16">
        <v>0</v>
      </c>
      <c r="AV854" s="16">
        <v>0</v>
      </c>
      <c r="AW854" s="16">
        <v>0</v>
      </c>
    </row>
    <row r="855" spans="2:49" x14ac:dyDescent="0.35">
      <c r="B855" t="s">
        <v>652</v>
      </c>
      <c r="C855" s="16">
        <v>1.230012300123E-3</v>
      </c>
      <c r="D855" s="16">
        <v>0</v>
      </c>
      <c r="E855" s="16">
        <v>7.4626865671641798E-3</v>
      </c>
      <c r="F855" s="16">
        <v>0</v>
      </c>
      <c r="G855" s="16">
        <v>0</v>
      </c>
      <c r="H855" s="16">
        <v>0</v>
      </c>
      <c r="I855" s="16">
        <v>0</v>
      </c>
      <c r="J855" s="16">
        <v>0</v>
      </c>
      <c r="K855" s="16">
        <v>0</v>
      </c>
      <c r="L855" s="16">
        <v>0</v>
      </c>
      <c r="M855" s="16">
        <v>0</v>
      </c>
      <c r="N855" s="16">
        <v>0</v>
      </c>
      <c r="O855" s="16">
        <v>0</v>
      </c>
      <c r="P855" s="16"/>
      <c r="Q855" s="16">
        <v>1.45348837209302E-3</v>
      </c>
      <c r="R855" s="16"/>
      <c r="S855" s="16">
        <v>1.27064803049555E-3</v>
      </c>
      <c r="T855" s="16"/>
      <c r="U855" s="16">
        <v>1.6583747927031501E-3</v>
      </c>
      <c r="V855" s="16"/>
      <c r="W855" s="16">
        <v>0</v>
      </c>
      <c r="X855" s="16"/>
      <c r="Y855" s="16">
        <v>1.9841269841269801E-3</v>
      </c>
      <c r="Z855" s="16">
        <v>0</v>
      </c>
      <c r="AA855" s="16">
        <v>0</v>
      </c>
      <c r="AB855" s="16">
        <v>0</v>
      </c>
      <c r="AC855" s="16"/>
      <c r="AD855" s="16">
        <v>0</v>
      </c>
      <c r="AE855" s="16">
        <v>0</v>
      </c>
      <c r="AF855" s="16">
        <v>0</v>
      </c>
      <c r="AG855" s="16">
        <v>0</v>
      </c>
      <c r="AH855" s="16">
        <v>8.1300813008130107E-3</v>
      </c>
      <c r="AI855" s="16">
        <v>0</v>
      </c>
      <c r="AJ855" s="16">
        <v>0</v>
      </c>
      <c r="AK855" s="16"/>
      <c r="AL855" s="16">
        <v>0</v>
      </c>
      <c r="AM855" s="16">
        <v>0</v>
      </c>
      <c r="AN855" s="16">
        <v>4.5248868778280504E-3</v>
      </c>
      <c r="AO855" s="16">
        <v>0</v>
      </c>
      <c r="AP855" s="16">
        <v>0</v>
      </c>
      <c r="AQ855" s="16">
        <v>0</v>
      </c>
      <c r="AR855" s="16">
        <v>0</v>
      </c>
      <c r="AS855" s="16">
        <v>0</v>
      </c>
      <c r="AT855" s="16">
        <v>0</v>
      </c>
      <c r="AU855" s="16">
        <v>0</v>
      </c>
      <c r="AV855" s="16">
        <v>0</v>
      </c>
      <c r="AW855" s="16">
        <v>0</v>
      </c>
    </row>
    <row r="856" spans="2:49" x14ac:dyDescent="0.35">
      <c r="B856" t="s">
        <v>653</v>
      </c>
      <c r="C856" s="16">
        <v>1.230012300123E-3</v>
      </c>
      <c r="D856" s="16">
        <v>0</v>
      </c>
      <c r="E856" s="16">
        <v>0</v>
      </c>
      <c r="F856" s="16">
        <v>0</v>
      </c>
      <c r="G856" s="16">
        <v>0</v>
      </c>
      <c r="H856" s="16">
        <v>0</v>
      </c>
      <c r="I856" s="16">
        <v>1.5151515151515201E-2</v>
      </c>
      <c r="J856" s="16">
        <v>0</v>
      </c>
      <c r="K856" s="16">
        <v>0</v>
      </c>
      <c r="L856" s="16">
        <v>0</v>
      </c>
      <c r="M856" s="16">
        <v>0</v>
      </c>
      <c r="N856" s="16">
        <v>0</v>
      </c>
      <c r="O856" s="16">
        <v>0</v>
      </c>
      <c r="P856" s="16"/>
      <c r="Q856" s="16">
        <v>1.45348837209302E-3</v>
      </c>
      <c r="R856" s="16"/>
      <c r="S856" s="16">
        <v>1.27064803049555E-3</v>
      </c>
      <c r="T856" s="16"/>
      <c r="U856" s="16">
        <v>1.6583747927031501E-3</v>
      </c>
      <c r="V856" s="16"/>
      <c r="W856" s="16">
        <v>0</v>
      </c>
      <c r="X856" s="16"/>
      <c r="Y856" s="16">
        <v>1.9841269841269801E-3</v>
      </c>
      <c r="Z856" s="16">
        <v>0</v>
      </c>
      <c r="AA856" s="16">
        <v>0</v>
      </c>
      <c r="AB856" s="16">
        <v>0</v>
      </c>
      <c r="AC856" s="16"/>
      <c r="AD856" s="16">
        <v>0</v>
      </c>
      <c r="AE856" s="16">
        <v>0</v>
      </c>
      <c r="AF856" s="16">
        <v>0</v>
      </c>
      <c r="AG856" s="16">
        <v>0</v>
      </c>
      <c r="AH856" s="16">
        <v>8.1300813008130107E-3</v>
      </c>
      <c r="AI856" s="16">
        <v>0</v>
      </c>
      <c r="AJ856" s="16">
        <v>0</v>
      </c>
      <c r="AK856" s="16"/>
      <c r="AL856" s="16">
        <v>0</v>
      </c>
      <c r="AM856" s="16">
        <v>0</v>
      </c>
      <c r="AN856" s="16">
        <v>4.5248868778280504E-3</v>
      </c>
      <c r="AO856" s="16">
        <v>0</v>
      </c>
      <c r="AP856" s="16">
        <v>0</v>
      </c>
      <c r="AQ856" s="16">
        <v>0</v>
      </c>
      <c r="AR856" s="16">
        <v>0</v>
      </c>
      <c r="AS856" s="16">
        <v>0</v>
      </c>
      <c r="AT856" s="16">
        <v>0</v>
      </c>
      <c r="AU856" s="16">
        <v>0</v>
      </c>
      <c r="AV856" s="16">
        <v>0</v>
      </c>
      <c r="AW856" s="16">
        <v>0</v>
      </c>
    </row>
    <row r="857" spans="2:49" x14ac:dyDescent="0.35">
      <c r="B857" t="s">
        <v>654</v>
      </c>
      <c r="C857" s="16">
        <v>1.230012300123E-3</v>
      </c>
      <c r="D857" s="16">
        <v>0</v>
      </c>
      <c r="E857" s="16">
        <v>0</v>
      </c>
      <c r="F857" s="16">
        <v>0</v>
      </c>
      <c r="G857" s="16">
        <v>0</v>
      </c>
      <c r="H857" s="16">
        <v>0</v>
      </c>
      <c r="I857" s="16">
        <v>0</v>
      </c>
      <c r="J857" s="16">
        <v>0</v>
      </c>
      <c r="K857" s="16">
        <v>0</v>
      </c>
      <c r="L857" s="16">
        <v>0</v>
      </c>
      <c r="M857" s="16">
        <v>1.4084507042253501E-2</v>
      </c>
      <c r="N857" s="16">
        <v>0</v>
      </c>
      <c r="O857" s="16">
        <v>0</v>
      </c>
      <c r="P857" s="16"/>
      <c r="Q857" s="16">
        <v>1.45348837209302E-3</v>
      </c>
      <c r="R857" s="16"/>
      <c r="S857" s="16">
        <v>1.27064803049555E-3</v>
      </c>
      <c r="T857" s="16"/>
      <c r="U857" s="16">
        <v>1.6583747927031501E-3</v>
      </c>
      <c r="V857" s="16"/>
      <c r="W857" s="16">
        <v>0</v>
      </c>
      <c r="X857" s="16"/>
      <c r="Y857" s="16">
        <v>0</v>
      </c>
      <c r="Z857" s="16">
        <v>3.7878787878787902E-3</v>
      </c>
      <c r="AA857" s="16">
        <v>0</v>
      </c>
      <c r="AB857" s="16">
        <v>0</v>
      </c>
      <c r="AC857" s="16"/>
      <c r="AD857" s="16">
        <v>0</v>
      </c>
      <c r="AE857" s="16">
        <v>0</v>
      </c>
      <c r="AF857" s="16">
        <v>0</v>
      </c>
      <c r="AG857" s="16">
        <v>0</v>
      </c>
      <c r="AH857" s="16">
        <v>8.1300813008130107E-3</v>
      </c>
      <c r="AI857" s="16">
        <v>0</v>
      </c>
      <c r="AJ857" s="16">
        <v>0</v>
      </c>
      <c r="AK857" s="16"/>
      <c r="AL857" s="16">
        <v>0</v>
      </c>
      <c r="AM857" s="16">
        <v>0</v>
      </c>
      <c r="AN857" s="16">
        <v>4.5248868778280504E-3</v>
      </c>
      <c r="AO857" s="16">
        <v>0</v>
      </c>
      <c r="AP857" s="16">
        <v>0</v>
      </c>
      <c r="AQ857" s="16">
        <v>0</v>
      </c>
      <c r="AR857" s="16">
        <v>0</v>
      </c>
      <c r="AS857" s="16">
        <v>0</v>
      </c>
      <c r="AT857" s="16">
        <v>0</v>
      </c>
      <c r="AU857" s="16">
        <v>0</v>
      </c>
      <c r="AV857" s="16">
        <v>0</v>
      </c>
      <c r="AW857" s="16">
        <v>0</v>
      </c>
    </row>
    <row r="858" spans="2:49" x14ac:dyDescent="0.35">
      <c r="B858" t="s">
        <v>655</v>
      </c>
      <c r="C858" s="16">
        <v>1.230012300123E-3</v>
      </c>
      <c r="D858" s="16">
        <v>0</v>
      </c>
      <c r="E858" s="16">
        <v>0</v>
      </c>
      <c r="F858" s="16">
        <v>0</v>
      </c>
      <c r="G858" s="16">
        <v>0</v>
      </c>
      <c r="H858" s="16">
        <v>0</v>
      </c>
      <c r="I858" s="16">
        <v>0</v>
      </c>
      <c r="J858" s="16">
        <v>0</v>
      </c>
      <c r="K858" s="16">
        <v>0</v>
      </c>
      <c r="L858" s="16">
        <v>0</v>
      </c>
      <c r="M858" s="16">
        <v>1.4084507042253501E-2</v>
      </c>
      <c r="N858" s="16">
        <v>0</v>
      </c>
      <c r="O858" s="16">
        <v>0</v>
      </c>
      <c r="P858" s="16"/>
      <c r="Q858" s="16">
        <v>1.45348837209302E-3</v>
      </c>
      <c r="R858" s="16"/>
      <c r="S858" s="16">
        <v>1.27064803049555E-3</v>
      </c>
      <c r="T858" s="16"/>
      <c r="U858" s="16">
        <v>1.6583747927031501E-3</v>
      </c>
      <c r="V858" s="16"/>
      <c r="W858" s="16">
        <v>0</v>
      </c>
      <c r="X858" s="16"/>
      <c r="Y858" s="16">
        <v>0</v>
      </c>
      <c r="Z858" s="16">
        <v>3.7878787878787902E-3</v>
      </c>
      <c r="AA858" s="16">
        <v>0</v>
      </c>
      <c r="AB858" s="16">
        <v>0</v>
      </c>
      <c r="AC858" s="16"/>
      <c r="AD858" s="16">
        <v>0</v>
      </c>
      <c r="AE858" s="16">
        <v>0</v>
      </c>
      <c r="AF858" s="16">
        <v>0</v>
      </c>
      <c r="AG858" s="16">
        <v>0</v>
      </c>
      <c r="AH858" s="16">
        <v>0</v>
      </c>
      <c r="AI858" s="16">
        <v>1.1904761904761901E-2</v>
      </c>
      <c r="AJ858" s="16">
        <v>0</v>
      </c>
      <c r="AK858" s="16"/>
      <c r="AL858" s="16">
        <v>0</v>
      </c>
      <c r="AM858" s="16">
        <v>0</v>
      </c>
      <c r="AN858" s="16">
        <v>4.5248868778280504E-3</v>
      </c>
      <c r="AO858" s="16">
        <v>0</v>
      </c>
      <c r="AP858" s="16">
        <v>0</v>
      </c>
      <c r="AQ858" s="16">
        <v>0</v>
      </c>
      <c r="AR858" s="16">
        <v>0</v>
      </c>
      <c r="AS858" s="16">
        <v>0</v>
      </c>
      <c r="AT858" s="16">
        <v>0</v>
      </c>
      <c r="AU858" s="16">
        <v>0</v>
      </c>
      <c r="AV858" s="16">
        <v>0</v>
      </c>
      <c r="AW858" s="16">
        <v>0</v>
      </c>
    </row>
    <row r="859" spans="2:49" x14ac:dyDescent="0.35">
      <c r="B859" t="s">
        <v>656</v>
      </c>
      <c r="C859" s="16">
        <v>1.230012300123E-3</v>
      </c>
      <c r="D859" s="16">
        <v>0</v>
      </c>
      <c r="E859" s="16">
        <v>7.4626865671641798E-3</v>
      </c>
      <c r="F859" s="16">
        <v>0</v>
      </c>
      <c r="G859" s="16">
        <v>0</v>
      </c>
      <c r="H859" s="16">
        <v>0</v>
      </c>
      <c r="I859" s="16">
        <v>0</v>
      </c>
      <c r="J859" s="16">
        <v>0</v>
      </c>
      <c r="K859" s="16">
        <v>0</v>
      </c>
      <c r="L859" s="16">
        <v>0</v>
      </c>
      <c r="M859" s="16">
        <v>0</v>
      </c>
      <c r="N859" s="16">
        <v>0</v>
      </c>
      <c r="O859" s="16">
        <v>0</v>
      </c>
      <c r="P859" s="16"/>
      <c r="Q859" s="16">
        <v>1.45348837209302E-3</v>
      </c>
      <c r="R859" s="16"/>
      <c r="S859" s="16">
        <v>1.27064803049555E-3</v>
      </c>
      <c r="T859" s="16"/>
      <c r="U859" s="16">
        <v>1.6583747927031501E-3</v>
      </c>
      <c r="V859" s="16"/>
      <c r="W859" s="16">
        <v>0</v>
      </c>
      <c r="X859" s="16"/>
      <c r="Y859" s="16">
        <v>0</v>
      </c>
      <c r="Z859" s="16">
        <v>3.7878787878787902E-3</v>
      </c>
      <c r="AA859" s="16">
        <v>0</v>
      </c>
      <c r="AB859" s="16">
        <v>0</v>
      </c>
      <c r="AC859" s="16"/>
      <c r="AD859" s="16">
        <v>0</v>
      </c>
      <c r="AE859" s="16">
        <v>0</v>
      </c>
      <c r="AF859" s="16">
        <v>0</v>
      </c>
      <c r="AG859" s="16">
        <v>0</v>
      </c>
      <c r="AH859" s="16">
        <v>0</v>
      </c>
      <c r="AI859" s="16">
        <v>0</v>
      </c>
      <c r="AJ859" s="16">
        <v>1.0869565217391301E-2</v>
      </c>
      <c r="AK859" s="16"/>
      <c r="AL859" s="16">
        <v>0</v>
      </c>
      <c r="AM859" s="16">
        <v>0</v>
      </c>
      <c r="AN859" s="16">
        <v>4.5248868778280504E-3</v>
      </c>
      <c r="AO859" s="16">
        <v>0</v>
      </c>
      <c r="AP859" s="16">
        <v>0</v>
      </c>
      <c r="AQ859" s="16">
        <v>0</v>
      </c>
      <c r="AR859" s="16">
        <v>0</v>
      </c>
      <c r="AS859" s="16">
        <v>0</v>
      </c>
      <c r="AT859" s="16">
        <v>0</v>
      </c>
      <c r="AU859" s="16">
        <v>0</v>
      </c>
      <c r="AV859" s="16">
        <v>0</v>
      </c>
      <c r="AW859" s="16">
        <v>0</v>
      </c>
    </row>
    <row r="860" spans="2:49" x14ac:dyDescent="0.35">
      <c r="B860" t="s">
        <v>657</v>
      </c>
      <c r="C860" s="16">
        <v>1.230012300123E-3</v>
      </c>
      <c r="D860" s="16">
        <v>1.21951219512195E-2</v>
      </c>
      <c r="E860" s="16">
        <v>0</v>
      </c>
      <c r="F860" s="16">
        <v>0</v>
      </c>
      <c r="G860" s="16">
        <v>0</v>
      </c>
      <c r="H860" s="16">
        <v>0</v>
      </c>
      <c r="I860" s="16">
        <v>0</v>
      </c>
      <c r="J860" s="16">
        <v>0</v>
      </c>
      <c r="K860" s="16">
        <v>0</v>
      </c>
      <c r="L860" s="16">
        <v>0</v>
      </c>
      <c r="M860" s="16">
        <v>0</v>
      </c>
      <c r="N860" s="16">
        <v>0</v>
      </c>
      <c r="O860" s="16">
        <v>0</v>
      </c>
      <c r="P860" s="16"/>
      <c r="Q860" s="16">
        <v>1.45348837209302E-3</v>
      </c>
      <c r="R860" s="16"/>
      <c r="S860" s="16">
        <v>1.27064803049555E-3</v>
      </c>
      <c r="T860" s="16"/>
      <c r="U860" s="16">
        <v>0</v>
      </c>
      <c r="V860" s="16"/>
      <c r="W860" s="16">
        <v>0</v>
      </c>
      <c r="X860" s="16"/>
      <c r="Y860" s="16">
        <v>0</v>
      </c>
      <c r="Z860" s="16">
        <v>3.7878787878787902E-3</v>
      </c>
      <c r="AA860" s="16">
        <v>0</v>
      </c>
      <c r="AB860" s="16">
        <v>0</v>
      </c>
      <c r="AC860" s="16"/>
      <c r="AD860" s="16">
        <v>0</v>
      </c>
      <c r="AE860" s="16">
        <v>0</v>
      </c>
      <c r="AF860" s="16">
        <v>0</v>
      </c>
      <c r="AG860" s="16">
        <v>0</v>
      </c>
      <c r="AH860" s="16">
        <v>0</v>
      </c>
      <c r="AI860" s="16">
        <v>0</v>
      </c>
      <c r="AJ860" s="16">
        <v>1.0869565217391301E-2</v>
      </c>
      <c r="AK860" s="16"/>
      <c r="AL860" s="16">
        <v>0</v>
      </c>
      <c r="AM860" s="16">
        <v>0</v>
      </c>
      <c r="AN860" s="16">
        <v>4.5248868778280504E-3</v>
      </c>
      <c r="AO860" s="16">
        <v>0</v>
      </c>
      <c r="AP860" s="16">
        <v>0</v>
      </c>
      <c r="AQ860" s="16">
        <v>0</v>
      </c>
      <c r="AR860" s="16">
        <v>0</v>
      </c>
      <c r="AS860" s="16">
        <v>0</v>
      </c>
      <c r="AT860" s="16">
        <v>0</v>
      </c>
      <c r="AU860" s="16">
        <v>0</v>
      </c>
      <c r="AV860" s="16">
        <v>0</v>
      </c>
      <c r="AW860" s="16">
        <v>0</v>
      </c>
    </row>
    <row r="861" spans="2:49" x14ac:dyDescent="0.35">
      <c r="B861" t="s">
        <v>658</v>
      </c>
      <c r="C861" s="16">
        <v>1.230012300123E-3</v>
      </c>
      <c r="D861" s="16">
        <v>0</v>
      </c>
      <c r="E861" s="16">
        <v>0</v>
      </c>
      <c r="F861" s="16">
        <v>0</v>
      </c>
      <c r="G861" s="16">
        <v>0</v>
      </c>
      <c r="H861" s="16">
        <v>0</v>
      </c>
      <c r="I861" s="16">
        <v>0</v>
      </c>
      <c r="J861" s="16">
        <v>0</v>
      </c>
      <c r="K861" s="16">
        <v>0</v>
      </c>
      <c r="L861" s="16">
        <v>0</v>
      </c>
      <c r="M861" s="16">
        <v>0</v>
      </c>
      <c r="N861" s="16">
        <v>3.03030303030303E-2</v>
      </c>
      <c r="O861" s="16">
        <v>0</v>
      </c>
      <c r="P861" s="16"/>
      <c r="Q861" s="16">
        <v>1.45348837209302E-3</v>
      </c>
      <c r="R861" s="16"/>
      <c r="S861" s="16">
        <v>1.27064803049555E-3</v>
      </c>
      <c r="T861" s="16"/>
      <c r="U861" s="16">
        <v>0</v>
      </c>
      <c r="V861" s="16"/>
      <c r="W861" s="16">
        <v>8.1300813008130107E-3</v>
      </c>
      <c r="X861" s="16"/>
      <c r="Y861" s="16">
        <v>1.9841269841269801E-3</v>
      </c>
      <c r="Z861" s="16">
        <v>0</v>
      </c>
      <c r="AA861" s="16">
        <v>0</v>
      </c>
      <c r="AB861" s="16">
        <v>0</v>
      </c>
      <c r="AC861" s="16"/>
      <c r="AD861" s="16">
        <v>6.8493150684931503E-3</v>
      </c>
      <c r="AE861" s="16">
        <v>0</v>
      </c>
      <c r="AF861" s="16">
        <v>0</v>
      </c>
      <c r="AG861" s="16">
        <v>0</v>
      </c>
      <c r="AH861" s="16">
        <v>0</v>
      </c>
      <c r="AI861" s="16">
        <v>0</v>
      </c>
      <c r="AJ861" s="16">
        <v>0</v>
      </c>
      <c r="AK861" s="16"/>
      <c r="AL861" s="16">
        <v>0</v>
      </c>
      <c r="AM861" s="16">
        <v>0</v>
      </c>
      <c r="AN861" s="16">
        <v>0</v>
      </c>
      <c r="AO861" s="16">
        <v>0</v>
      </c>
      <c r="AP861" s="16">
        <v>0</v>
      </c>
      <c r="AQ861" s="16">
        <v>0</v>
      </c>
      <c r="AR861" s="16">
        <v>0</v>
      </c>
      <c r="AS861" s="16">
        <v>0</v>
      </c>
      <c r="AT861" s="16">
        <v>1.20481927710843E-2</v>
      </c>
      <c r="AU861" s="16">
        <v>0</v>
      </c>
      <c r="AV861" s="16">
        <v>0</v>
      </c>
      <c r="AW861" s="16">
        <v>0</v>
      </c>
    </row>
    <row r="862" spans="2:49" x14ac:dyDescent="0.35">
      <c r="B862" t="s">
        <v>659</v>
      </c>
      <c r="C862" s="16">
        <v>1.230012300123E-3</v>
      </c>
      <c r="D862" s="16">
        <v>0</v>
      </c>
      <c r="E862" s="16">
        <v>0</v>
      </c>
      <c r="F862" s="16">
        <v>0</v>
      </c>
      <c r="G862" s="16">
        <v>0</v>
      </c>
      <c r="H862" s="16">
        <v>0</v>
      </c>
      <c r="I862" s="16">
        <v>1.5151515151515201E-2</v>
      </c>
      <c r="J862" s="16">
        <v>0</v>
      </c>
      <c r="K862" s="16">
        <v>0</v>
      </c>
      <c r="L862" s="16">
        <v>0</v>
      </c>
      <c r="M862" s="16">
        <v>0</v>
      </c>
      <c r="N862" s="16">
        <v>0</v>
      </c>
      <c r="O862" s="16">
        <v>0</v>
      </c>
      <c r="P862" s="16"/>
      <c r="Q862" s="16">
        <v>1.45348837209302E-3</v>
      </c>
      <c r="R862" s="16"/>
      <c r="S862" s="16">
        <v>1.27064803049555E-3</v>
      </c>
      <c r="T862" s="16"/>
      <c r="U862" s="16">
        <v>0</v>
      </c>
      <c r="V862" s="16"/>
      <c r="W862" s="16">
        <v>0</v>
      </c>
      <c r="X862" s="16"/>
      <c r="Y862" s="16">
        <v>1.9841269841269801E-3</v>
      </c>
      <c r="Z862" s="16">
        <v>0</v>
      </c>
      <c r="AA862" s="16">
        <v>0</v>
      </c>
      <c r="AB862" s="16">
        <v>0</v>
      </c>
      <c r="AC862" s="16"/>
      <c r="AD862" s="16">
        <v>0</v>
      </c>
      <c r="AE862" s="16">
        <v>1.1111111111111099E-2</v>
      </c>
      <c r="AF862" s="16">
        <v>0</v>
      </c>
      <c r="AG862" s="16">
        <v>0</v>
      </c>
      <c r="AH862" s="16">
        <v>0</v>
      </c>
      <c r="AI862" s="16">
        <v>0</v>
      </c>
      <c r="AJ862" s="16">
        <v>0</v>
      </c>
      <c r="AK862" s="16"/>
      <c r="AL862" s="16">
        <v>0</v>
      </c>
      <c r="AM862" s="16">
        <v>0</v>
      </c>
      <c r="AN862" s="16">
        <v>0</v>
      </c>
      <c r="AO862" s="16">
        <v>0</v>
      </c>
      <c r="AP862" s="16">
        <v>0</v>
      </c>
      <c r="AQ862" s="16">
        <v>0</v>
      </c>
      <c r="AR862" s="16">
        <v>0</v>
      </c>
      <c r="AS862" s="16">
        <v>0</v>
      </c>
      <c r="AT862" s="16">
        <v>1.20481927710843E-2</v>
      </c>
      <c r="AU862" s="16">
        <v>0</v>
      </c>
      <c r="AV862" s="16">
        <v>0</v>
      </c>
      <c r="AW862" s="16">
        <v>0</v>
      </c>
    </row>
    <row r="863" spans="2:49" x14ac:dyDescent="0.35">
      <c r="B863" t="s">
        <v>660</v>
      </c>
      <c r="C863" s="16">
        <v>1.230012300123E-3</v>
      </c>
      <c r="D863" s="16">
        <v>0</v>
      </c>
      <c r="E863" s="16">
        <v>0</v>
      </c>
      <c r="F863" s="16">
        <v>0</v>
      </c>
      <c r="G863" s="16">
        <v>0</v>
      </c>
      <c r="H863" s="16">
        <v>0</v>
      </c>
      <c r="I863" s="16">
        <v>0</v>
      </c>
      <c r="J863" s="16">
        <v>0</v>
      </c>
      <c r="K863" s="16">
        <v>0</v>
      </c>
      <c r="L863" s="16">
        <v>1.2500000000000001E-2</v>
      </c>
      <c r="M863" s="16">
        <v>0</v>
      </c>
      <c r="N863" s="16">
        <v>0</v>
      </c>
      <c r="O863" s="16">
        <v>0</v>
      </c>
      <c r="P863" s="16"/>
      <c r="Q863" s="16">
        <v>1.45348837209302E-3</v>
      </c>
      <c r="R863" s="16"/>
      <c r="S863" s="16">
        <v>1.27064803049555E-3</v>
      </c>
      <c r="T863" s="16"/>
      <c r="U863" s="16">
        <v>0</v>
      </c>
      <c r="V863" s="16"/>
      <c r="W863" s="16">
        <v>0</v>
      </c>
      <c r="X863" s="16"/>
      <c r="Y863" s="16">
        <v>1.9841269841269801E-3</v>
      </c>
      <c r="Z863" s="16">
        <v>0</v>
      </c>
      <c r="AA863" s="16">
        <v>0</v>
      </c>
      <c r="AB863" s="16">
        <v>0</v>
      </c>
      <c r="AC863" s="16"/>
      <c r="AD863" s="16">
        <v>0</v>
      </c>
      <c r="AE863" s="16">
        <v>1.1111111111111099E-2</v>
      </c>
      <c r="AF863" s="16">
        <v>0</v>
      </c>
      <c r="AG863" s="16">
        <v>0</v>
      </c>
      <c r="AH863" s="16">
        <v>0</v>
      </c>
      <c r="AI863" s="16">
        <v>0</v>
      </c>
      <c r="AJ863" s="16">
        <v>0</v>
      </c>
      <c r="AK863" s="16"/>
      <c r="AL863" s="16">
        <v>0</v>
      </c>
      <c r="AM863" s="16">
        <v>0</v>
      </c>
      <c r="AN863" s="16">
        <v>0</v>
      </c>
      <c r="AO863" s="16">
        <v>0</v>
      </c>
      <c r="AP863" s="16">
        <v>0</v>
      </c>
      <c r="AQ863" s="16">
        <v>0</v>
      </c>
      <c r="AR863" s="16">
        <v>0</v>
      </c>
      <c r="AS863" s="16">
        <v>0</v>
      </c>
      <c r="AT863" s="16">
        <v>1.20481927710843E-2</v>
      </c>
      <c r="AU863" s="16">
        <v>0</v>
      </c>
      <c r="AV863" s="16">
        <v>0</v>
      </c>
      <c r="AW863" s="16">
        <v>0</v>
      </c>
    </row>
    <row r="864" spans="2:49" x14ac:dyDescent="0.35">
      <c r="B864" t="s">
        <v>661</v>
      </c>
      <c r="C864" s="16">
        <v>1.230012300123E-3</v>
      </c>
      <c r="D864" s="16">
        <v>0</v>
      </c>
      <c r="E864" s="16">
        <v>0</v>
      </c>
      <c r="F864" s="16">
        <v>0</v>
      </c>
      <c r="G864" s="16">
        <v>0</v>
      </c>
      <c r="H864" s="16">
        <v>0</v>
      </c>
      <c r="I864" s="16">
        <v>1.5151515151515201E-2</v>
      </c>
      <c r="J864" s="16">
        <v>0</v>
      </c>
      <c r="K864" s="16">
        <v>0</v>
      </c>
      <c r="L864" s="16">
        <v>0</v>
      </c>
      <c r="M864" s="16">
        <v>0</v>
      </c>
      <c r="N864" s="16">
        <v>0</v>
      </c>
      <c r="O864" s="16">
        <v>0</v>
      </c>
      <c r="P864" s="16"/>
      <c r="Q864" s="16">
        <v>1.45348837209302E-3</v>
      </c>
      <c r="R864" s="16"/>
      <c r="S864" s="16">
        <v>1.27064803049555E-3</v>
      </c>
      <c r="T864" s="16"/>
      <c r="U864" s="16">
        <v>0</v>
      </c>
      <c r="V864" s="16"/>
      <c r="W864" s="16">
        <v>0</v>
      </c>
      <c r="X864" s="16"/>
      <c r="Y864" s="16">
        <v>1.9841269841269801E-3</v>
      </c>
      <c r="Z864" s="16">
        <v>0</v>
      </c>
      <c r="AA864" s="16">
        <v>0</v>
      </c>
      <c r="AB864" s="16">
        <v>0</v>
      </c>
      <c r="AC864" s="16"/>
      <c r="AD864" s="16">
        <v>0</v>
      </c>
      <c r="AE864" s="16">
        <v>1.1111111111111099E-2</v>
      </c>
      <c r="AF864" s="16">
        <v>0</v>
      </c>
      <c r="AG864" s="16">
        <v>0</v>
      </c>
      <c r="AH864" s="16">
        <v>0</v>
      </c>
      <c r="AI864" s="16">
        <v>0</v>
      </c>
      <c r="AJ864" s="16">
        <v>0</v>
      </c>
      <c r="AK864" s="16"/>
      <c r="AL864" s="16">
        <v>0</v>
      </c>
      <c r="AM864" s="16">
        <v>0</v>
      </c>
      <c r="AN864" s="16">
        <v>0</v>
      </c>
      <c r="AO864" s="16">
        <v>0</v>
      </c>
      <c r="AP864" s="16">
        <v>0</v>
      </c>
      <c r="AQ864" s="16">
        <v>0</v>
      </c>
      <c r="AR864" s="16">
        <v>0</v>
      </c>
      <c r="AS864" s="16">
        <v>0</v>
      </c>
      <c r="AT864" s="16">
        <v>1.20481927710843E-2</v>
      </c>
      <c r="AU864" s="16">
        <v>0</v>
      </c>
      <c r="AV864" s="16">
        <v>0</v>
      </c>
      <c r="AW864" s="16">
        <v>0</v>
      </c>
    </row>
    <row r="865" spans="2:49" x14ac:dyDescent="0.35">
      <c r="B865" t="s">
        <v>662</v>
      </c>
      <c r="C865" s="16">
        <v>1.230012300123E-3</v>
      </c>
      <c r="D865" s="16">
        <v>0</v>
      </c>
      <c r="E865" s="16">
        <v>0</v>
      </c>
      <c r="F865" s="16">
        <v>0</v>
      </c>
      <c r="G865" s="16">
        <v>0</v>
      </c>
      <c r="H865" s="16">
        <v>0</v>
      </c>
      <c r="I865" s="16">
        <v>0</v>
      </c>
      <c r="J865" s="16">
        <v>0</v>
      </c>
      <c r="K865" s="16">
        <v>0</v>
      </c>
      <c r="L865" s="16">
        <v>0</v>
      </c>
      <c r="M865" s="16">
        <v>1.4084507042253501E-2</v>
      </c>
      <c r="N865" s="16">
        <v>0</v>
      </c>
      <c r="O865" s="16">
        <v>0</v>
      </c>
      <c r="P865" s="16"/>
      <c r="Q865" s="16">
        <v>1.45348837209302E-3</v>
      </c>
      <c r="R865" s="16"/>
      <c r="S865" s="16">
        <v>1.27064803049555E-3</v>
      </c>
      <c r="T865" s="16"/>
      <c r="U865" s="16">
        <v>0</v>
      </c>
      <c r="V865" s="16"/>
      <c r="W865" s="16">
        <v>0</v>
      </c>
      <c r="X865" s="16"/>
      <c r="Y865" s="16">
        <v>1.9841269841269801E-3</v>
      </c>
      <c r="Z865" s="16">
        <v>0</v>
      </c>
      <c r="AA865" s="16">
        <v>0</v>
      </c>
      <c r="AB865" s="16">
        <v>0</v>
      </c>
      <c r="AC865" s="16"/>
      <c r="AD865" s="16">
        <v>0</v>
      </c>
      <c r="AE865" s="16">
        <v>0</v>
      </c>
      <c r="AF865" s="16">
        <v>1.02040816326531E-2</v>
      </c>
      <c r="AG865" s="16">
        <v>0</v>
      </c>
      <c r="AH865" s="16">
        <v>0</v>
      </c>
      <c r="AI865" s="16">
        <v>0</v>
      </c>
      <c r="AJ865" s="16">
        <v>0</v>
      </c>
      <c r="AK865" s="16"/>
      <c r="AL865" s="16">
        <v>0</v>
      </c>
      <c r="AM865" s="16">
        <v>0</v>
      </c>
      <c r="AN865" s="16">
        <v>0</v>
      </c>
      <c r="AO865" s="16">
        <v>0</v>
      </c>
      <c r="AP865" s="16">
        <v>0</v>
      </c>
      <c r="AQ865" s="16">
        <v>0</v>
      </c>
      <c r="AR865" s="16">
        <v>0</v>
      </c>
      <c r="AS865" s="16">
        <v>0</v>
      </c>
      <c r="AT865" s="16">
        <v>1.20481927710843E-2</v>
      </c>
      <c r="AU865" s="16">
        <v>0</v>
      </c>
      <c r="AV865" s="16">
        <v>0</v>
      </c>
      <c r="AW865" s="16">
        <v>0</v>
      </c>
    </row>
    <row r="866" spans="2:49" x14ac:dyDescent="0.35">
      <c r="B866" t="s">
        <v>663</v>
      </c>
      <c r="C866" s="16">
        <v>1.230012300123E-3</v>
      </c>
      <c r="D866" s="16">
        <v>0</v>
      </c>
      <c r="E866" s="16">
        <v>0</v>
      </c>
      <c r="F866" s="16">
        <v>8.4033613445378096E-3</v>
      </c>
      <c r="G866" s="16">
        <v>0</v>
      </c>
      <c r="H866" s="16">
        <v>0</v>
      </c>
      <c r="I866" s="16">
        <v>0</v>
      </c>
      <c r="J866" s="16">
        <v>0</v>
      </c>
      <c r="K866" s="16">
        <v>0</v>
      </c>
      <c r="L866" s="16">
        <v>0</v>
      </c>
      <c r="M866" s="16">
        <v>0</v>
      </c>
      <c r="N866" s="16">
        <v>0</v>
      </c>
      <c r="O866" s="16">
        <v>0</v>
      </c>
      <c r="P866" s="16"/>
      <c r="Q866" s="16">
        <v>1.45348837209302E-3</v>
      </c>
      <c r="R866" s="16"/>
      <c r="S866" s="16">
        <v>1.27064803049555E-3</v>
      </c>
      <c r="T866" s="16"/>
      <c r="U866" s="16">
        <v>0</v>
      </c>
      <c r="V866" s="16"/>
      <c r="W866" s="16">
        <v>8.1300813008130107E-3</v>
      </c>
      <c r="X866" s="16"/>
      <c r="Y866" s="16">
        <v>1.9841269841269801E-3</v>
      </c>
      <c r="Z866" s="16">
        <v>0</v>
      </c>
      <c r="AA866" s="16">
        <v>0</v>
      </c>
      <c r="AB866" s="16">
        <v>0</v>
      </c>
      <c r="AC866" s="16"/>
      <c r="AD866" s="16">
        <v>0</v>
      </c>
      <c r="AE866" s="16">
        <v>0</v>
      </c>
      <c r="AF866" s="16">
        <v>0</v>
      </c>
      <c r="AG866" s="16">
        <v>5.5555555555555601E-3</v>
      </c>
      <c r="AH866" s="16">
        <v>0</v>
      </c>
      <c r="AI866" s="16">
        <v>0</v>
      </c>
      <c r="AJ866" s="16">
        <v>0</v>
      </c>
      <c r="AK866" s="16"/>
      <c r="AL866" s="16">
        <v>0</v>
      </c>
      <c r="AM866" s="16">
        <v>0</v>
      </c>
      <c r="AN866" s="16">
        <v>0</v>
      </c>
      <c r="AO866" s="16">
        <v>0</v>
      </c>
      <c r="AP866" s="16">
        <v>0</v>
      </c>
      <c r="AQ866" s="16">
        <v>0</v>
      </c>
      <c r="AR866" s="16">
        <v>0</v>
      </c>
      <c r="AS866" s="16">
        <v>0</v>
      </c>
      <c r="AT866" s="16">
        <v>1.20481927710843E-2</v>
      </c>
      <c r="AU866" s="16">
        <v>0</v>
      </c>
      <c r="AV866" s="16">
        <v>0</v>
      </c>
      <c r="AW866" s="16">
        <v>0</v>
      </c>
    </row>
    <row r="867" spans="2:49" x14ac:dyDescent="0.35">
      <c r="B867" t="s">
        <v>664</v>
      </c>
      <c r="C867" s="16">
        <v>1.230012300123E-3</v>
      </c>
      <c r="D867" s="16">
        <v>0</v>
      </c>
      <c r="E867" s="16">
        <v>7.4626865671641798E-3</v>
      </c>
      <c r="F867" s="16">
        <v>0</v>
      </c>
      <c r="G867" s="16">
        <v>0</v>
      </c>
      <c r="H867" s="16">
        <v>0</v>
      </c>
      <c r="I867" s="16">
        <v>0</v>
      </c>
      <c r="J867" s="16">
        <v>0</v>
      </c>
      <c r="K867" s="16">
        <v>0</v>
      </c>
      <c r="L867" s="16">
        <v>0</v>
      </c>
      <c r="M867" s="16">
        <v>0</v>
      </c>
      <c r="N867" s="16">
        <v>0</v>
      </c>
      <c r="O867" s="16">
        <v>0</v>
      </c>
      <c r="P867" s="16"/>
      <c r="Q867" s="16">
        <v>1.45348837209302E-3</v>
      </c>
      <c r="R867" s="16"/>
      <c r="S867" s="16">
        <v>1.27064803049555E-3</v>
      </c>
      <c r="T867" s="16"/>
      <c r="U867" s="16">
        <v>0</v>
      </c>
      <c r="V867" s="16"/>
      <c r="W867" s="16">
        <v>8.1300813008130107E-3</v>
      </c>
      <c r="X867" s="16"/>
      <c r="Y867" s="16">
        <v>1.9841269841269801E-3</v>
      </c>
      <c r="Z867" s="16">
        <v>0</v>
      </c>
      <c r="AA867" s="16">
        <v>0</v>
      </c>
      <c r="AB867" s="16">
        <v>0</v>
      </c>
      <c r="AC867" s="16"/>
      <c r="AD867" s="16">
        <v>0</v>
      </c>
      <c r="AE867" s="16">
        <v>0</v>
      </c>
      <c r="AF867" s="16">
        <v>0</v>
      </c>
      <c r="AG867" s="16">
        <v>5.5555555555555601E-3</v>
      </c>
      <c r="AH867" s="16">
        <v>0</v>
      </c>
      <c r="AI867" s="16">
        <v>0</v>
      </c>
      <c r="AJ867" s="16">
        <v>0</v>
      </c>
      <c r="AK867" s="16"/>
      <c r="AL867" s="16">
        <v>0</v>
      </c>
      <c r="AM867" s="16">
        <v>0</v>
      </c>
      <c r="AN867" s="16">
        <v>0</v>
      </c>
      <c r="AO867" s="16">
        <v>0</v>
      </c>
      <c r="AP867" s="16">
        <v>0</v>
      </c>
      <c r="AQ867" s="16">
        <v>0</v>
      </c>
      <c r="AR867" s="16">
        <v>0</v>
      </c>
      <c r="AS867" s="16">
        <v>0</v>
      </c>
      <c r="AT867" s="16">
        <v>1.20481927710843E-2</v>
      </c>
      <c r="AU867" s="16">
        <v>0</v>
      </c>
      <c r="AV867" s="16">
        <v>0</v>
      </c>
      <c r="AW867" s="16">
        <v>0</v>
      </c>
    </row>
    <row r="868" spans="2:49" x14ac:dyDescent="0.35">
      <c r="B868" t="s">
        <v>665</v>
      </c>
      <c r="C868" s="16">
        <v>1.230012300123E-3</v>
      </c>
      <c r="D868" s="16">
        <v>1.21951219512195E-2</v>
      </c>
      <c r="E868" s="16">
        <v>0</v>
      </c>
      <c r="F868" s="16">
        <v>0</v>
      </c>
      <c r="G868" s="16">
        <v>0</v>
      </c>
      <c r="H868" s="16">
        <v>0</v>
      </c>
      <c r="I868" s="16">
        <v>0</v>
      </c>
      <c r="J868" s="16">
        <v>0</v>
      </c>
      <c r="K868" s="16">
        <v>0</v>
      </c>
      <c r="L868" s="16">
        <v>0</v>
      </c>
      <c r="M868" s="16">
        <v>0</v>
      </c>
      <c r="N868" s="16">
        <v>0</v>
      </c>
      <c r="O868" s="16">
        <v>0</v>
      </c>
      <c r="P868" s="16"/>
      <c r="Q868" s="16">
        <v>1.45348837209302E-3</v>
      </c>
      <c r="R868" s="16"/>
      <c r="S868" s="16">
        <v>1.27064803049555E-3</v>
      </c>
      <c r="T868" s="16"/>
      <c r="U868" s="16">
        <v>0</v>
      </c>
      <c r="V868" s="16"/>
      <c r="W868" s="16">
        <v>0</v>
      </c>
      <c r="X868" s="16"/>
      <c r="Y868" s="16">
        <v>0</v>
      </c>
      <c r="Z868" s="16">
        <v>3.7878787878787902E-3</v>
      </c>
      <c r="AA868" s="16">
        <v>0</v>
      </c>
      <c r="AB868" s="16">
        <v>0</v>
      </c>
      <c r="AC868" s="16"/>
      <c r="AD868" s="16">
        <v>0</v>
      </c>
      <c r="AE868" s="16">
        <v>0</v>
      </c>
      <c r="AF868" s="16">
        <v>0</v>
      </c>
      <c r="AG868" s="16">
        <v>0</v>
      </c>
      <c r="AH868" s="16">
        <v>0</v>
      </c>
      <c r="AI868" s="16">
        <v>1.1904761904761901E-2</v>
      </c>
      <c r="AJ868" s="16">
        <v>0</v>
      </c>
      <c r="AK868" s="16"/>
      <c r="AL868" s="16">
        <v>0</v>
      </c>
      <c r="AM868" s="16">
        <v>0</v>
      </c>
      <c r="AN868" s="16">
        <v>0</v>
      </c>
      <c r="AO868" s="16">
        <v>0</v>
      </c>
      <c r="AP868" s="16">
        <v>0</v>
      </c>
      <c r="AQ868" s="16">
        <v>0</v>
      </c>
      <c r="AR868" s="16">
        <v>0</v>
      </c>
      <c r="AS868" s="16">
        <v>0</v>
      </c>
      <c r="AT868" s="16">
        <v>1.20481927710843E-2</v>
      </c>
      <c r="AU868" s="16">
        <v>0</v>
      </c>
      <c r="AV868" s="16">
        <v>0</v>
      </c>
      <c r="AW868" s="16">
        <v>0</v>
      </c>
    </row>
    <row r="869" spans="2:49" x14ac:dyDescent="0.35">
      <c r="B869" t="s">
        <v>666</v>
      </c>
      <c r="C869" s="16">
        <v>1.230012300123E-3</v>
      </c>
      <c r="D869" s="16">
        <v>0</v>
      </c>
      <c r="E869" s="16">
        <v>7.4626865671641798E-3</v>
      </c>
      <c r="F869" s="16">
        <v>0</v>
      </c>
      <c r="G869" s="16">
        <v>0</v>
      </c>
      <c r="H869" s="16">
        <v>0</v>
      </c>
      <c r="I869" s="16">
        <v>0</v>
      </c>
      <c r="J869" s="16">
        <v>0</v>
      </c>
      <c r="K869" s="16">
        <v>0</v>
      </c>
      <c r="L869" s="16">
        <v>0</v>
      </c>
      <c r="M869" s="16">
        <v>0</v>
      </c>
      <c r="N869" s="16">
        <v>0</v>
      </c>
      <c r="O869" s="16">
        <v>0</v>
      </c>
      <c r="P869" s="16"/>
      <c r="Q869" s="16">
        <v>0</v>
      </c>
      <c r="R869" s="16"/>
      <c r="S869" s="16">
        <v>1.27064803049555E-3</v>
      </c>
      <c r="T869" s="16"/>
      <c r="U869" s="16">
        <v>0</v>
      </c>
      <c r="V869" s="16"/>
      <c r="W869" s="16">
        <v>8.1300813008130107E-3</v>
      </c>
      <c r="X869" s="16"/>
      <c r="Y869" s="16">
        <v>0</v>
      </c>
      <c r="Z869" s="16">
        <v>3.7878787878787902E-3</v>
      </c>
      <c r="AA869" s="16">
        <v>0</v>
      </c>
      <c r="AB869" s="16">
        <v>0</v>
      </c>
      <c r="AC869" s="16"/>
      <c r="AD869" s="16">
        <v>0</v>
      </c>
      <c r="AE869" s="16">
        <v>0</v>
      </c>
      <c r="AF869" s="16">
        <v>0</v>
      </c>
      <c r="AG869" s="16">
        <v>0</v>
      </c>
      <c r="AH869" s="16">
        <v>0</v>
      </c>
      <c r="AI869" s="16">
        <v>0</v>
      </c>
      <c r="AJ869" s="16">
        <v>1.0869565217391301E-2</v>
      </c>
      <c r="AK869" s="16"/>
      <c r="AL869" s="16">
        <v>0</v>
      </c>
      <c r="AM869" s="16">
        <v>0</v>
      </c>
      <c r="AN869" s="16">
        <v>0</v>
      </c>
      <c r="AO869" s="16">
        <v>0</v>
      </c>
      <c r="AP869" s="16">
        <v>0</v>
      </c>
      <c r="AQ869" s="16">
        <v>0</v>
      </c>
      <c r="AR869" s="16">
        <v>0</v>
      </c>
      <c r="AS869" s="16">
        <v>0</v>
      </c>
      <c r="AT869" s="16">
        <v>1.20481927710843E-2</v>
      </c>
      <c r="AU869" s="16">
        <v>0</v>
      </c>
      <c r="AV869" s="16">
        <v>0</v>
      </c>
      <c r="AW869" s="16">
        <v>0</v>
      </c>
    </row>
    <row r="870" spans="2:49" x14ac:dyDescent="0.35">
      <c r="B870" t="s">
        <v>667</v>
      </c>
      <c r="C870" s="16">
        <v>1.230012300123E-3</v>
      </c>
      <c r="D870" s="16">
        <v>0</v>
      </c>
      <c r="E870" s="16">
        <v>0</v>
      </c>
      <c r="F870" s="16">
        <v>0</v>
      </c>
      <c r="G870" s="16">
        <v>0</v>
      </c>
      <c r="H870" s="16">
        <v>0</v>
      </c>
      <c r="I870" s="16">
        <v>0</v>
      </c>
      <c r="J870" s="16">
        <v>0</v>
      </c>
      <c r="K870" s="16">
        <v>0</v>
      </c>
      <c r="L870" s="16">
        <v>0</v>
      </c>
      <c r="M870" s="16">
        <v>1.4084507042253501E-2</v>
      </c>
      <c r="N870" s="16">
        <v>0</v>
      </c>
      <c r="O870" s="16">
        <v>0</v>
      </c>
      <c r="P870" s="16"/>
      <c r="Q870" s="16">
        <v>0</v>
      </c>
      <c r="R870" s="16"/>
      <c r="S870" s="16">
        <v>1.27064803049555E-3</v>
      </c>
      <c r="T870" s="16"/>
      <c r="U870" s="16">
        <v>0</v>
      </c>
      <c r="V870" s="16"/>
      <c r="W870" s="16">
        <v>0</v>
      </c>
      <c r="X870" s="16"/>
      <c r="Y870" s="16">
        <v>0</v>
      </c>
      <c r="Z870" s="16">
        <v>0</v>
      </c>
      <c r="AA870" s="16">
        <v>2.7777777777777801E-2</v>
      </c>
      <c r="AB870" s="16">
        <v>0</v>
      </c>
      <c r="AC870" s="16"/>
      <c r="AD870" s="16">
        <v>0</v>
      </c>
      <c r="AE870" s="16">
        <v>0</v>
      </c>
      <c r="AF870" s="16">
        <v>0</v>
      </c>
      <c r="AG870" s="16">
        <v>0</v>
      </c>
      <c r="AH870" s="16">
        <v>0</v>
      </c>
      <c r="AI870" s="16">
        <v>0</v>
      </c>
      <c r="AJ870" s="16">
        <v>1.0869565217391301E-2</v>
      </c>
      <c r="AK870" s="16"/>
      <c r="AL870" s="16">
        <v>0</v>
      </c>
      <c r="AM870" s="16">
        <v>0</v>
      </c>
      <c r="AN870" s="16">
        <v>0</v>
      </c>
      <c r="AO870" s="16">
        <v>0</v>
      </c>
      <c r="AP870" s="16">
        <v>0</v>
      </c>
      <c r="AQ870" s="16">
        <v>0</v>
      </c>
      <c r="AR870" s="16">
        <v>0</v>
      </c>
      <c r="AS870" s="16">
        <v>0</v>
      </c>
      <c r="AT870" s="16">
        <v>1.20481927710843E-2</v>
      </c>
      <c r="AU870" s="16">
        <v>0</v>
      </c>
      <c r="AV870" s="16">
        <v>0</v>
      </c>
      <c r="AW870" s="16">
        <v>0</v>
      </c>
    </row>
    <row r="871" spans="2:49" x14ac:dyDescent="0.35">
      <c r="B871" t="s">
        <v>668</v>
      </c>
      <c r="C871" s="16">
        <v>1.230012300123E-3</v>
      </c>
      <c r="D871" s="16">
        <v>0</v>
      </c>
      <c r="E871" s="16">
        <v>0</v>
      </c>
      <c r="F871" s="16">
        <v>8.4033613445378096E-3</v>
      </c>
      <c r="G871" s="16">
        <v>0</v>
      </c>
      <c r="H871" s="16">
        <v>0</v>
      </c>
      <c r="I871" s="16">
        <v>0</v>
      </c>
      <c r="J871" s="16">
        <v>0</v>
      </c>
      <c r="K871" s="16">
        <v>0</v>
      </c>
      <c r="L871" s="16">
        <v>0</v>
      </c>
      <c r="M871" s="16">
        <v>0</v>
      </c>
      <c r="N871" s="16">
        <v>0</v>
      </c>
      <c r="O871" s="16">
        <v>0</v>
      </c>
      <c r="P871" s="16"/>
      <c r="Q871" s="16">
        <v>0</v>
      </c>
      <c r="R871" s="16"/>
      <c r="S871" s="16">
        <v>1.27064803049555E-3</v>
      </c>
      <c r="T871" s="16"/>
      <c r="U871" s="16">
        <v>0</v>
      </c>
      <c r="V871" s="16"/>
      <c r="W871" s="16">
        <v>0</v>
      </c>
      <c r="X871" s="16"/>
      <c r="Y871" s="16">
        <v>1.9841269841269801E-3</v>
      </c>
      <c r="Z871" s="16">
        <v>0</v>
      </c>
      <c r="AA871" s="16">
        <v>0</v>
      </c>
      <c r="AB871" s="16">
        <v>0</v>
      </c>
      <c r="AC871" s="16"/>
      <c r="AD871" s="16">
        <v>0</v>
      </c>
      <c r="AE871" s="16">
        <v>0</v>
      </c>
      <c r="AF871" s="16">
        <v>1.02040816326531E-2</v>
      </c>
      <c r="AG871" s="16">
        <v>0</v>
      </c>
      <c r="AH871" s="16">
        <v>0</v>
      </c>
      <c r="AI871" s="16">
        <v>0</v>
      </c>
      <c r="AJ871" s="16">
        <v>0</v>
      </c>
      <c r="AK871" s="16"/>
      <c r="AL871" s="16">
        <v>0</v>
      </c>
      <c r="AM871" s="16">
        <v>0</v>
      </c>
      <c r="AN871" s="16">
        <v>0</v>
      </c>
      <c r="AO871" s="16">
        <v>0</v>
      </c>
      <c r="AP871" s="16">
        <v>0</v>
      </c>
      <c r="AQ871" s="16">
        <v>0</v>
      </c>
      <c r="AR871" s="16">
        <v>0</v>
      </c>
      <c r="AS871" s="16">
        <v>0</v>
      </c>
      <c r="AT871" s="16">
        <v>1.20481927710843E-2</v>
      </c>
      <c r="AU871" s="16">
        <v>0</v>
      </c>
      <c r="AV871" s="16">
        <v>0</v>
      </c>
      <c r="AW871" s="16">
        <v>0</v>
      </c>
    </row>
    <row r="872" spans="2:49" x14ac:dyDescent="0.35">
      <c r="B872" t="s">
        <v>669</v>
      </c>
      <c r="C872" s="16">
        <v>1.230012300123E-3</v>
      </c>
      <c r="D872" s="16">
        <v>0</v>
      </c>
      <c r="E872" s="16">
        <v>0</v>
      </c>
      <c r="F872" s="16">
        <v>0</v>
      </c>
      <c r="G872" s="16">
        <v>0</v>
      </c>
      <c r="H872" s="16">
        <v>0</v>
      </c>
      <c r="I872" s="16">
        <v>0</v>
      </c>
      <c r="J872" s="16">
        <v>0</v>
      </c>
      <c r="K872" s="16">
        <v>0</v>
      </c>
      <c r="L872" s="16">
        <v>0</v>
      </c>
      <c r="M872" s="16">
        <v>1.4084507042253501E-2</v>
      </c>
      <c r="N872" s="16">
        <v>0</v>
      </c>
      <c r="O872" s="16">
        <v>0</v>
      </c>
      <c r="P872" s="16"/>
      <c r="Q872" s="16">
        <v>0</v>
      </c>
      <c r="R872" s="16"/>
      <c r="S872" s="16">
        <v>1.27064803049555E-3</v>
      </c>
      <c r="T872" s="16"/>
      <c r="U872" s="16">
        <v>0</v>
      </c>
      <c r="V872" s="16"/>
      <c r="W872" s="16">
        <v>0</v>
      </c>
      <c r="X872" s="16"/>
      <c r="Y872" s="16">
        <v>1.9841269841269801E-3</v>
      </c>
      <c r="Z872" s="16">
        <v>0</v>
      </c>
      <c r="AA872" s="16">
        <v>0</v>
      </c>
      <c r="AB872" s="16">
        <v>0</v>
      </c>
      <c r="AC872" s="16"/>
      <c r="AD872" s="16">
        <v>0</v>
      </c>
      <c r="AE872" s="16">
        <v>0</v>
      </c>
      <c r="AF872" s="16">
        <v>1.02040816326531E-2</v>
      </c>
      <c r="AG872" s="16">
        <v>0</v>
      </c>
      <c r="AH872" s="16">
        <v>0</v>
      </c>
      <c r="AI872" s="16">
        <v>0</v>
      </c>
      <c r="AJ872" s="16">
        <v>0</v>
      </c>
      <c r="AK872" s="16"/>
      <c r="AL872" s="16">
        <v>0</v>
      </c>
      <c r="AM872" s="16">
        <v>0</v>
      </c>
      <c r="AN872" s="16">
        <v>0</v>
      </c>
      <c r="AO872" s="16">
        <v>0</v>
      </c>
      <c r="AP872" s="16">
        <v>0</v>
      </c>
      <c r="AQ872" s="16">
        <v>0</v>
      </c>
      <c r="AR872" s="16">
        <v>0</v>
      </c>
      <c r="AS872" s="16">
        <v>0</v>
      </c>
      <c r="AT872" s="16">
        <v>0</v>
      </c>
      <c r="AU872" s="16">
        <v>7.69230769230769E-2</v>
      </c>
      <c r="AV872" s="16">
        <v>0</v>
      </c>
      <c r="AW872" s="16">
        <v>0</v>
      </c>
    </row>
    <row r="873" spans="2:49" x14ac:dyDescent="0.35">
      <c r="B873" t="s">
        <v>670</v>
      </c>
      <c r="C873" s="16">
        <v>1.230012300123E-3</v>
      </c>
      <c r="D873" s="16">
        <v>0</v>
      </c>
      <c r="E873" s="16">
        <v>0</v>
      </c>
      <c r="F873" s="16">
        <v>0</v>
      </c>
      <c r="G873" s="16">
        <v>0</v>
      </c>
      <c r="H873" s="16">
        <v>0</v>
      </c>
      <c r="I873" s="16">
        <v>0</v>
      </c>
      <c r="J873" s="16">
        <v>0</v>
      </c>
      <c r="K873" s="16">
        <v>0</v>
      </c>
      <c r="L873" s="16">
        <v>1.2500000000000001E-2</v>
      </c>
      <c r="M873" s="16">
        <v>0</v>
      </c>
      <c r="N873" s="16">
        <v>0</v>
      </c>
      <c r="O873" s="16">
        <v>0</v>
      </c>
      <c r="P873" s="16"/>
      <c r="Q873" s="16">
        <v>0</v>
      </c>
      <c r="R873" s="16"/>
      <c r="S873" s="16">
        <v>1.27064803049555E-3</v>
      </c>
      <c r="T873" s="16"/>
      <c r="U873" s="16">
        <v>0</v>
      </c>
      <c r="V873" s="16"/>
      <c r="W873" s="16">
        <v>0</v>
      </c>
      <c r="X873" s="16"/>
      <c r="Y873" s="16">
        <v>1.9841269841269801E-3</v>
      </c>
      <c r="Z873" s="16">
        <v>0</v>
      </c>
      <c r="AA873" s="16">
        <v>0</v>
      </c>
      <c r="AB873" s="16">
        <v>0</v>
      </c>
      <c r="AC873" s="16"/>
      <c r="AD873" s="16">
        <v>0</v>
      </c>
      <c r="AE873" s="16">
        <v>0</v>
      </c>
      <c r="AF873" s="16">
        <v>1.02040816326531E-2</v>
      </c>
      <c r="AG873" s="16">
        <v>0</v>
      </c>
      <c r="AH873" s="16">
        <v>0</v>
      </c>
      <c r="AI873" s="16">
        <v>0</v>
      </c>
      <c r="AJ873" s="16">
        <v>0</v>
      </c>
      <c r="AK873" s="16"/>
      <c r="AL873" s="16">
        <v>0</v>
      </c>
      <c r="AM873" s="16">
        <v>0</v>
      </c>
      <c r="AN873" s="16">
        <v>0</v>
      </c>
      <c r="AO873" s="16">
        <v>0</v>
      </c>
      <c r="AP873" s="16">
        <v>0</v>
      </c>
      <c r="AQ873" s="16">
        <v>0</v>
      </c>
      <c r="AR873" s="16">
        <v>0</v>
      </c>
      <c r="AS873" s="16">
        <v>0</v>
      </c>
      <c r="AT873" s="16">
        <v>0</v>
      </c>
      <c r="AU873" s="16">
        <v>7.69230769230769E-2</v>
      </c>
      <c r="AV873" s="16">
        <v>0</v>
      </c>
      <c r="AW873" s="16">
        <v>0</v>
      </c>
    </row>
    <row r="874" spans="2:49" x14ac:dyDescent="0.35">
      <c r="B874" t="s">
        <v>671</v>
      </c>
      <c r="C874" s="16">
        <v>1.230012300123E-3</v>
      </c>
      <c r="D874" s="16">
        <v>1.21951219512195E-2</v>
      </c>
      <c r="E874" s="16">
        <v>0</v>
      </c>
      <c r="F874" s="16">
        <v>0</v>
      </c>
      <c r="G874" s="16">
        <v>0</v>
      </c>
      <c r="H874" s="16">
        <v>0</v>
      </c>
      <c r="I874" s="16">
        <v>0</v>
      </c>
      <c r="J874" s="16">
        <v>0</v>
      </c>
      <c r="K874" s="16">
        <v>0</v>
      </c>
      <c r="L874" s="16">
        <v>0</v>
      </c>
      <c r="M874" s="16">
        <v>0</v>
      </c>
      <c r="N874" s="16">
        <v>0</v>
      </c>
      <c r="O874" s="16">
        <v>0</v>
      </c>
      <c r="P874" s="16"/>
      <c r="Q874" s="16">
        <v>0</v>
      </c>
      <c r="R874" s="16"/>
      <c r="S874" s="16">
        <v>1.27064803049555E-3</v>
      </c>
      <c r="T874" s="16"/>
      <c r="U874" s="16">
        <v>0</v>
      </c>
      <c r="V874" s="16"/>
      <c r="W874" s="16">
        <v>0</v>
      </c>
      <c r="X874" s="16"/>
      <c r="Y874" s="16">
        <v>1.9841269841269801E-3</v>
      </c>
      <c r="Z874" s="16">
        <v>0</v>
      </c>
      <c r="AA874" s="16">
        <v>0</v>
      </c>
      <c r="AB874" s="16">
        <v>0</v>
      </c>
      <c r="AC874" s="16"/>
      <c r="AD874" s="16">
        <v>0</v>
      </c>
      <c r="AE874" s="16">
        <v>0</v>
      </c>
      <c r="AF874" s="16">
        <v>0</v>
      </c>
      <c r="AG874" s="16">
        <v>0</v>
      </c>
      <c r="AH874" s="16">
        <v>0</v>
      </c>
      <c r="AI874" s="16">
        <v>0</v>
      </c>
      <c r="AJ874" s="16">
        <v>1.0869565217391301E-2</v>
      </c>
      <c r="AK874" s="16"/>
      <c r="AL874" s="16">
        <v>0</v>
      </c>
      <c r="AM874" s="16">
        <v>0</v>
      </c>
      <c r="AN874" s="16">
        <v>0</v>
      </c>
      <c r="AO874" s="16">
        <v>0</v>
      </c>
      <c r="AP874" s="16">
        <v>0</v>
      </c>
      <c r="AQ874" s="16">
        <v>0</v>
      </c>
      <c r="AR874" s="16">
        <v>0</v>
      </c>
      <c r="AS874" s="16">
        <v>0</v>
      </c>
      <c r="AT874" s="16">
        <v>0</v>
      </c>
      <c r="AU874" s="16">
        <v>7.69230769230769E-2</v>
      </c>
      <c r="AV874" s="16">
        <v>0</v>
      </c>
      <c r="AW874" s="16">
        <v>0</v>
      </c>
    </row>
    <row r="875" spans="2:49" x14ac:dyDescent="0.35">
      <c r="B875" t="s">
        <v>672</v>
      </c>
      <c r="C875" s="16">
        <v>1.230012300123E-3</v>
      </c>
      <c r="D875" s="16">
        <v>0</v>
      </c>
      <c r="E875" s="16">
        <v>0</v>
      </c>
      <c r="F875" s="16">
        <v>0</v>
      </c>
      <c r="G875" s="16">
        <v>0</v>
      </c>
      <c r="H875" s="16">
        <v>0</v>
      </c>
      <c r="I875" s="16">
        <v>0</v>
      </c>
      <c r="J875" s="16">
        <v>0</v>
      </c>
      <c r="K875" s="16">
        <v>0</v>
      </c>
      <c r="L875" s="16">
        <v>0</v>
      </c>
      <c r="M875" s="16">
        <v>0</v>
      </c>
      <c r="N875" s="16">
        <v>3.03030303030303E-2</v>
      </c>
      <c r="O875" s="16">
        <v>0</v>
      </c>
      <c r="P875" s="16"/>
      <c r="Q875" s="16">
        <v>0</v>
      </c>
      <c r="R875" s="16"/>
      <c r="S875" s="16">
        <v>1.27064803049555E-3</v>
      </c>
      <c r="T875" s="16"/>
      <c r="U875" s="16">
        <v>0</v>
      </c>
      <c r="V875" s="16"/>
      <c r="W875" s="16">
        <v>8.1300813008130107E-3</v>
      </c>
      <c r="X875" s="16"/>
      <c r="Y875" s="16">
        <v>1.9841269841269801E-3</v>
      </c>
      <c r="Z875" s="16">
        <v>0</v>
      </c>
      <c r="AA875" s="16">
        <v>0</v>
      </c>
      <c r="AB875" s="16">
        <v>0</v>
      </c>
      <c r="AC875" s="16"/>
      <c r="AD875" s="16">
        <v>0</v>
      </c>
      <c r="AE875" s="16">
        <v>0</v>
      </c>
      <c r="AF875" s="16">
        <v>0</v>
      </c>
      <c r="AG875" s="16">
        <v>0</v>
      </c>
      <c r="AH875" s="16">
        <v>0</v>
      </c>
      <c r="AI875" s="16">
        <v>1.1904761904761901E-2</v>
      </c>
      <c r="AJ875" s="16">
        <v>0</v>
      </c>
      <c r="AK875" s="16"/>
      <c r="AL875" s="16">
        <v>0</v>
      </c>
      <c r="AM875" s="16">
        <v>0</v>
      </c>
      <c r="AN875" s="16">
        <v>4.5248868778280504E-3</v>
      </c>
      <c r="AO875" s="16">
        <v>0</v>
      </c>
      <c r="AP875" s="16">
        <v>0</v>
      </c>
      <c r="AQ875" s="16">
        <v>0</v>
      </c>
      <c r="AR875" s="16">
        <v>0</v>
      </c>
      <c r="AS875" s="16">
        <v>0</v>
      </c>
      <c r="AT875" s="16">
        <v>0</v>
      </c>
      <c r="AU875" s="16">
        <v>0</v>
      </c>
      <c r="AV875" s="16">
        <v>0</v>
      </c>
      <c r="AW875" s="16">
        <v>0</v>
      </c>
    </row>
    <row r="876" spans="2:49" x14ac:dyDescent="0.35">
      <c r="B876" t="s">
        <v>673</v>
      </c>
      <c r="C876" s="16">
        <v>1.230012300123E-3</v>
      </c>
      <c r="D876" s="16">
        <v>0</v>
      </c>
      <c r="E876" s="16">
        <v>0</v>
      </c>
      <c r="F876" s="16">
        <v>0</v>
      </c>
      <c r="G876" s="16">
        <v>0</v>
      </c>
      <c r="H876" s="16">
        <v>0</v>
      </c>
      <c r="I876" s="16">
        <v>0</v>
      </c>
      <c r="J876" s="16">
        <v>0</v>
      </c>
      <c r="K876" s="16">
        <v>0</v>
      </c>
      <c r="L876" s="16">
        <v>0</v>
      </c>
      <c r="M876" s="16">
        <v>1.4084507042253501E-2</v>
      </c>
      <c r="N876" s="16">
        <v>0</v>
      </c>
      <c r="O876" s="16">
        <v>0</v>
      </c>
      <c r="P876" s="16"/>
      <c r="Q876" s="16">
        <v>0</v>
      </c>
      <c r="R876" s="16"/>
      <c r="S876" s="16">
        <v>1.27064803049555E-3</v>
      </c>
      <c r="T876" s="16"/>
      <c r="U876" s="16">
        <v>0</v>
      </c>
      <c r="V876" s="16"/>
      <c r="W876" s="16">
        <v>0</v>
      </c>
      <c r="X876" s="16"/>
      <c r="Y876" s="16">
        <v>1.9841269841269801E-3</v>
      </c>
      <c r="Z876" s="16">
        <v>0</v>
      </c>
      <c r="AA876" s="16">
        <v>0</v>
      </c>
      <c r="AB876" s="16">
        <v>0</v>
      </c>
      <c r="AC876" s="16"/>
      <c r="AD876" s="16">
        <v>0</v>
      </c>
      <c r="AE876" s="16">
        <v>0</v>
      </c>
      <c r="AF876" s="16">
        <v>0</v>
      </c>
      <c r="AG876" s="16">
        <v>0</v>
      </c>
      <c r="AH876" s="16">
        <v>8.1300813008130107E-3</v>
      </c>
      <c r="AI876" s="16">
        <v>0</v>
      </c>
      <c r="AJ876" s="16">
        <v>0</v>
      </c>
      <c r="AK876" s="16"/>
      <c r="AL876" s="16">
        <v>0</v>
      </c>
      <c r="AM876" s="16">
        <v>0</v>
      </c>
      <c r="AN876" s="16">
        <v>0</v>
      </c>
      <c r="AO876" s="16">
        <v>0</v>
      </c>
      <c r="AP876" s="16">
        <v>0</v>
      </c>
      <c r="AQ876" s="16">
        <v>0</v>
      </c>
      <c r="AR876" s="16">
        <v>0</v>
      </c>
      <c r="AS876" s="16">
        <v>0</v>
      </c>
      <c r="AT876" s="16">
        <v>0</v>
      </c>
      <c r="AU876" s="16">
        <v>0</v>
      </c>
      <c r="AV876" s="16">
        <v>3.03030303030303E-2</v>
      </c>
      <c r="AW876" s="16">
        <v>0</v>
      </c>
    </row>
    <row r="877" spans="2:49" x14ac:dyDescent="0.35">
      <c r="B877" t="s">
        <v>674</v>
      </c>
      <c r="C877" s="16">
        <v>1.230012300123E-3</v>
      </c>
      <c r="D877" s="16">
        <v>0</v>
      </c>
      <c r="E877" s="16">
        <v>0</v>
      </c>
      <c r="F877" s="16">
        <v>0</v>
      </c>
      <c r="G877" s="16">
        <v>0</v>
      </c>
      <c r="H877" s="16">
        <v>0</v>
      </c>
      <c r="I877" s="16">
        <v>0</v>
      </c>
      <c r="J877" s="16">
        <v>0</v>
      </c>
      <c r="K877" s="16">
        <v>0</v>
      </c>
      <c r="L877" s="16">
        <v>1.2500000000000001E-2</v>
      </c>
      <c r="M877" s="16">
        <v>0</v>
      </c>
      <c r="N877" s="16">
        <v>0</v>
      </c>
      <c r="O877" s="16">
        <v>0</v>
      </c>
      <c r="P877" s="16"/>
      <c r="Q877" s="16">
        <v>0</v>
      </c>
      <c r="R877" s="16"/>
      <c r="S877" s="16">
        <v>1.27064803049555E-3</v>
      </c>
      <c r="T877" s="16"/>
      <c r="U877" s="16">
        <v>0</v>
      </c>
      <c r="V877" s="16"/>
      <c r="W877" s="16">
        <v>0</v>
      </c>
      <c r="X877" s="16"/>
      <c r="Y877" s="16">
        <v>1.9841269841269801E-3</v>
      </c>
      <c r="Z877" s="16">
        <v>0</v>
      </c>
      <c r="AA877" s="16">
        <v>0</v>
      </c>
      <c r="AB877" s="16">
        <v>0</v>
      </c>
      <c r="AC877" s="16"/>
      <c r="AD877" s="16">
        <v>0</v>
      </c>
      <c r="AE877" s="16">
        <v>0</v>
      </c>
      <c r="AF877" s="16">
        <v>0</v>
      </c>
      <c r="AG877" s="16">
        <v>0</v>
      </c>
      <c r="AH877" s="16">
        <v>0</v>
      </c>
      <c r="AI877" s="16">
        <v>1.1904761904761901E-2</v>
      </c>
      <c r="AJ877" s="16">
        <v>0</v>
      </c>
      <c r="AK877" s="16"/>
      <c r="AL877" s="16">
        <v>0</v>
      </c>
      <c r="AM877" s="16">
        <v>0</v>
      </c>
      <c r="AN877" s="16">
        <v>0</v>
      </c>
      <c r="AO877" s="16">
        <v>0</v>
      </c>
      <c r="AP877" s="16">
        <v>0</v>
      </c>
      <c r="AQ877" s="16">
        <v>0</v>
      </c>
      <c r="AR877" s="16">
        <v>0</v>
      </c>
      <c r="AS877" s="16">
        <v>0</v>
      </c>
      <c r="AT877" s="16">
        <v>0</v>
      </c>
      <c r="AU877" s="16">
        <v>0</v>
      </c>
      <c r="AV877" s="16">
        <v>3.03030303030303E-2</v>
      </c>
      <c r="AW877" s="16">
        <v>0</v>
      </c>
    </row>
    <row r="878" spans="2:49" x14ac:dyDescent="0.35">
      <c r="B878" t="s">
        <v>675</v>
      </c>
      <c r="C878" s="16">
        <v>1.230012300123E-3</v>
      </c>
      <c r="D878" s="16">
        <v>0</v>
      </c>
      <c r="E878" s="16">
        <v>0</v>
      </c>
      <c r="F878" s="16">
        <v>0</v>
      </c>
      <c r="G878" s="16">
        <v>0</v>
      </c>
      <c r="H878" s="16">
        <v>0</v>
      </c>
      <c r="I878" s="16">
        <v>0</v>
      </c>
      <c r="J878" s="16">
        <v>0</v>
      </c>
      <c r="K878" s="16">
        <v>0</v>
      </c>
      <c r="L878" s="16">
        <v>0</v>
      </c>
      <c r="M878" s="16">
        <v>1.4084507042253501E-2</v>
      </c>
      <c r="N878" s="16">
        <v>0</v>
      </c>
      <c r="O878" s="16">
        <v>0</v>
      </c>
      <c r="P878" s="16"/>
      <c r="Q878" s="16">
        <v>0</v>
      </c>
      <c r="R878" s="16"/>
      <c r="S878" s="16">
        <v>1.27064803049555E-3</v>
      </c>
      <c r="T878" s="16"/>
      <c r="U878" s="16">
        <v>0</v>
      </c>
      <c r="V878" s="16"/>
      <c r="W878" s="16">
        <v>0</v>
      </c>
      <c r="X878" s="16"/>
      <c r="Y878" s="16">
        <v>0</v>
      </c>
      <c r="Z878" s="16">
        <v>3.7878787878787902E-3</v>
      </c>
      <c r="AA878" s="16">
        <v>0</v>
      </c>
      <c r="AB878" s="16">
        <v>0</v>
      </c>
      <c r="AC878" s="16"/>
      <c r="AD878" s="16">
        <v>0</v>
      </c>
      <c r="AE878" s="16">
        <v>0</v>
      </c>
      <c r="AF878" s="16">
        <v>0</v>
      </c>
      <c r="AG878" s="16">
        <v>0</v>
      </c>
      <c r="AH878" s="16">
        <v>0</v>
      </c>
      <c r="AI878" s="16">
        <v>0</v>
      </c>
      <c r="AJ878" s="16">
        <v>1.0869565217391301E-2</v>
      </c>
      <c r="AK878" s="16"/>
      <c r="AL878" s="16">
        <v>0</v>
      </c>
      <c r="AM878" s="16">
        <v>7.8740157480314994E-3</v>
      </c>
      <c r="AN878" s="16">
        <v>0</v>
      </c>
      <c r="AO878" s="16">
        <v>0</v>
      </c>
      <c r="AP878" s="16">
        <v>0</v>
      </c>
      <c r="AQ878" s="16">
        <v>0</v>
      </c>
      <c r="AR878" s="16">
        <v>0</v>
      </c>
      <c r="AS878" s="16">
        <v>0</v>
      </c>
      <c r="AT878" s="16">
        <v>0</v>
      </c>
      <c r="AU878" s="16">
        <v>0</v>
      </c>
      <c r="AV878" s="16">
        <v>0</v>
      </c>
      <c r="AW878" s="16">
        <v>0</v>
      </c>
    </row>
    <row r="879" spans="2:49" x14ac:dyDescent="0.35">
      <c r="B879" t="s">
        <v>676</v>
      </c>
      <c r="C879" s="16">
        <v>1.230012300123E-3</v>
      </c>
      <c r="D879" s="16">
        <v>0</v>
      </c>
      <c r="E879" s="16">
        <v>0</v>
      </c>
      <c r="F879" s="16">
        <v>0</v>
      </c>
      <c r="G879" s="16">
        <v>0</v>
      </c>
      <c r="H879" s="16">
        <v>0</v>
      </c>
      <c r="I879" s="16">
        <v>0</v>
      </c>
      <c r="J879" s="16">
        <v>0</v>
      </c>
      <c r="K879" s="16">
        <v>0</v>
      </c>
      <c r="L879" s="16">
        <v>0</v>
      </c>
      <c r="M879" s="16">
        <v>1.4084507042253501E-2</v>
      </c>
      <c r="N879" s="16">
        <v>0</v>
      </c>
      <c r="O879" s="16">
        <v>0</v>
      </c>
      <c r="P879" s="16"/>
      <c r="Q879" s="16">
        <v>0</v>
      </c>
      <c r="R879" s="16"/>
      <c r="S879" s="16">
        <v>1.27064803049555E-3</v>
      </c>
      <c r="T879" s="16"/>
      <c r="U879" s="16">
        <v>0</v>
      </c>
      <c r="V879" s="16"/>
      <c r="W879" s="16">
        <v>0</v>
      </c>
      <c r="X879" s="16"/>
      <c r="Y879" s="16">
        <v>1.9841269841269801E-3</v>
      </c>
      <c r="Z879" s="16">
        <v>0</v>
      </c>
      <c r="AA879" s="16">
        <v>0</v>
      </c>
      <c r="AB879" s="16">
        <v>0</v>
      </c>
      <c r="AC879" s="16"/>
      <c r="AD879" s="16">
        <v>0</v>
      </c>
      <c r="AE879" s="16">
        <v>0</v>
      </c>
      <c r="AF879" s="16">
        <v>0</v>
      </c>
      <c r="AG879" s="16">
        <v>0</v>
      </c>
      <c r="AH879" s="16">
        <v>8.1300813008130107E-3</v>
      </c>
      <c r="AI879" s="16">
        <v>0</v>
      </c>
      <c r="AJ879" s="16">
        <v>0</v>
      </c>
      <c r="AK879" s="16"/>
      <c r="AL879" s="16">
        <v>0</v>
      </c>
      <c r="AM879" s="16">
        <v>7.8740157480314994E-3</v>
      </c>
      <c r="AN879" s="16">
        <v>0</v>
      </c>
      <c r="AO879" s="16">
        <v>0</v>
      </c>
      <c r="AP879" s="16">
        <v>0</v>
      </c>
      <c r="AQ879" s="16">
        <v>0</v>
      </c>
      <c r="AR879" s="16">
        <v>0</v>
      </c>
      <c r="AS879" s="16">
        <v>0</v>
      </c>
      <c r="AT879" s="16">
        <v>0</v>
      </c>
      <c r="AU879" s="16">
        <v>0</v>
      </c>
      <c r="AV879" s="16">
        <v>0</v>
      </c>
      <c r="AW879" s="16">
        <v>0</v>
      </c>
    </row>
    <row r="880" spans="2:49" x14ac:dyDescent="0.35">
      <c r="B880" t="s">
        <v>677</v>
      </c>
      <c r="C880" s="16">
        <v>1.230012300123E-3</v>
      </c>
      <c r="D880" s="16">
        <v>0</v>
      </c>
      <c r="E880" s="16">
        <v>0</v>
      </c>
      <c r="F880" s="16">
        <v>0</v>
      </c>
      <c r="G880" s="16">
        <v>0</v>
      </c>
      <c r="H880" s="16">
        <v>0</v>
      </c>
      <c r="I880" s="16">
        <v>0</v>
      </c>
      <c r="J880" s="16">
        <v>1.63934426229508E-2</v>
      </c>
      <c r="K880" s="16">
        <v>0</v>
      </c>
      <c r="L880" s="16">
        <v>0</v>
      </c>
      <c r="M880" s="16">
        <v>0</v>
      </c>
      <c r="N880" s="16">
        <v>0</v>
      </c>
      <c r="O880" s="16">
        <v>0</v>
      </c>
      <c r="P880" s="16"/>
      <c r="Q880" s="16">
        <v>0</v>
      </c>
      <c r="R880" s="16"/>
      <c r="S880" s="16">
        <v>1.27064803049555E-3</v>
      </c>
      <c r="T880" s="16"/>
      <c r="U880" s="16">
        <v>0</v>
      </c>
      <c r="V880" s="16"/>
      <c r="W880" s="16">
        <v>0</v>
      </c>
      <c r="X880" s="16"/>
      <c r="Y880" s="16">
        <v>1.9841269841269801E-3</v>
      </c>
      <c r="Z880" s="16">
        <v>0</v>
      </c>
      <c r="AA880" s="16">
        <v>0</v>
      </c>
      <c r="AB880" s="16">
        <v>0</v>
      </c>
      <c r="AC880" s="16"/>
      <c r="AD880" s="16">
        <v>0</v>
      </c>
      <c r="AE880" s="16">
        <v>1.1111111111111099E-2</v>
      </c>
      <c r="AF880" s="16">
        <v>0</v>
      </c>
      <c r="AG880" s="16">
        <v>0</v>
      </c>
      <c r="AH880" s="16">
        <v>0</v>
      </c>
      <c r="AI880" s="16">
        <v>0</v>
      </c>
      <c r="AJ880" s="16">
        <v>0</v>
      </c>
      <c r="AK880" s="16"/>
      <c r="AL880" s="16">
        <v>0</v>
      </c>
      <c r="AM880" s="16">
        <v>0</v>
      </c>
      <c r="AN880" s="16">
        <v>0</v>
      </c>
      <c r="AO880" s="16">
        <v>0</v>
      </c>
      <c r="AP880" s="16">
        <v>0</v>
      </c>
      <c r="AQ880" s="16">
        <v>0</v>
      </c>
      <c r="AR880" s="16">
        <v>0</v>
      </c>
      <c r="AS880" s="16">
        <v>0</v>
      </c>
      <c r="AT880" s="16">
        <v>0</v>
      </c>
      <c r="AU880" s="16">
        <v>0</v>
      </c>
      <c r="AV880" s="16">
        <v>0</v>
      </c>
      <c r="AW880" s="16">
        <v>2.32558139534884E-2</v>
      </c>
    </row>
    <row r="881" spans="2:49" x14ac:dyDescent="0.35">
      <c r="B881" t="s">
        <v>678</v>
      </c>
      <c r="C881" s="16">
        <v>1.230012300123E-3</v>
      </c>
      <c r="D881" s="16">
        <v>0</v>
      </c>
      <c r="E881" s="16">
        <v>0</v>
      </c>
      <c r="F881" s="16">
        <v>0</v>
      </c>
      <c r="G881" s="16">
        <v>0</v>
      </c>
      <c r="H881" s="16">
        <v>0</v>
      </c>
      <c r="I881" s="16">
        <v>0</v>
      </c>
      <c r="J881" s="16">
        <v>0</v>
      </c>
      <c r="K881" s="16">
        <v>0</v>
      </c>
      <c r="L881" s="16">
        <v>1.2500000000000001E-2</v>
      </c>
      <c r="M881" s="16">
        <v>0</v>
      </c>
      <c r="N881" s="16">
        <v>0</v>
      </c>
      <c r="O881" s="16">
        <v>0</v>
      </c>
      <c r="P881" s="16"/>
      <c r="Q881" s="16">
        <v>0</v>
      </c>
      <c r="R881" s="16"/>
      <c r="S881" s="16">
        <v>1.27064803049555E-3</v>
      </c>
      <c r="T881" s="16"/>
      <c r="U881" s="16">
        <v>0</v>
      </c>
      <c r="V881" s="16"/>
      <c r="W881" s="16">
        <v>8.1300813008130107E-3</v>
      </c>
      <c r="X881" s="16"/>
      <c r="Y881" s="16">
        <v>0</v>
      </c>
      <c r="Z881" s="16">
        <v>3.7878787878787902E-3</v>
      </c>
      <c r="AA881" s="16">
        <v>0</v>
      </c>
      <c r="AB881" s="16">
        <v>0</v>
      </c>
      <c r="AC881" s="16"/>
      <c r="AD881" s="16">
        <v>0</v>
      </c>
      <c r="AE881" s="16">
        <v>0</v>
      </c>
      <c r="AF881" s="16">
        <v>0</v>
      </c>
      <c r="AG881" s="16">
        <v>5.5555555555555601E-3</v>
      </c>
      <c r="AH881" s="16">
        <v>0</v>
      </c>
      <c r="AI881" s="16">
        <v>0</v>
      </c>
      <c r="AJ881" s="16">
        <v>0</v>
      </c>
      <c r="AK881" s="16"/>
      <c r="AL881" s="16">
        <v>0</v>
      </c>
      <c r="AM881" s="16">
        <v>0</v>
      </c>
      <c r="AN881" s="16">
        <v>0</v>
      </c>
      <c r="AO881" s="16">
        <v>0</v>
      </c>
      <c r="AP881" s="16">
        <v>0</v>
      </c>
      <c r="AQ881" s="16">
        <v>0</v>
      </c>
      <c r="AR881" s="16">
        <v>0</v>
      </c>
      <c r="AS881" s="16">
        <v>0</v>
      </c>
      <c r="AT881" s="16">
        <v>0</v>
      </c>
      <c r="AU881" s="16">
        <v>0</v>
      </c>
      <c r="AV881" s="16">
        <v>0</v>
      </c>
      <c r="AW881" s="16">
        <v>2.32558139534884E-2</v>
      </c>
    </row>
    <row r="882" spans="2:49" x14ac:dyDescent="0.35">
      <c r="B882" t="s">
        <v>679</v>
      </c>
      <c r="C882" s="16">
        <v>1.230012300123E-3</v>
      </c>
      <c r="D882" s="16">
        <v>0</v>
      </c>
      <c r="E882" s="16">
        <v>7.4626865671641798E-3</v>
      </c>
      <c r="F882" s="16">
        <v>0</v>
      </c>
      <c r="G882" s="16">
        <v>0</v>
      </c>
      <c r="H882" s="16">
        <v>0</v>
      </c>
      <c r="I882" s="16">
        <v>0</v>
      </c>
      <c r="J882" s="16">
        <v>0</v>
      </c>
      <c r="K882" s="16">
        <v>0</v>
      </c>
      <c r="L882" s="16">
        <v>0</v>
      </c>
      <c r="M882" s="16">
        <v>0</v>
      </c>
      <c r="N882" s="16">
        <v>0</v>
      </c>
      <c r="O882" s="16">
        <v>0</v>
      </c>
      <c r="P882" s="16"/>
      <c r="Q882" s="16">
        <v>0</v>
      </c>
      <c r="R882" s="16"/>
      <c r="S882" s="16">
        <v>0</v>
      </c>
      <c r="T882" s="16"/>
      <c r="U882" s="16">
        <v>0</v>
      </c>
      <c r="V882" s="16"/>
      <c r="W882" s="16">
        <v>0</v>
      </c>
      <c r="X882" s="16"/>
      <c r="Y882" s="16">
        <v>0</v>
      </c>
      <c r="Z882" s="16">
        <v>3.7878787878787902E-3</v>
      </c>
      <c r="AA882" s="16">
        <v>0</v>
      </c>
      <c r="AB882" s="16">
        <v>0</v>
      </c>
      <c r="AC882" s="16"/>
      <c r="AD882" s="16">
        <v>0</v>
      </c>
      <c r="AE882" s="16">
        <v>0</v>
      </c>
      <c r="AF882" s="16">
        <v>0</v>
      </c>
      <c r="AG882" s="16">
        <v>0</v>
      </c>
      <c r="AH882" s="16">
        <v>0</v>
      </c>
      <c r="AI882" s="16">
        <v>0</v>
      </c>
      <c r="AJ882" s="16">
        <v>1.0869565217391301E-2</v>
      </c>
      <c r="AK882" s="16"/>
      <c r="AL882" s="16">
        <v>0</v>
      </c>
      <c r="AM882" s="16">
        <v>0</v>
      </c>
      <c r="AN882" s="16">
        <v>0</v>
      </c>
      <c r="AO882" s="16">
        <v>0</v>
      </c>
      <c r="AP882" s="16">
        <v>0</v>
      </c>
      <c r="AQ882" s="16">
        <v>0</v>
      </c>
      <c r="AR882" s="16">
        <v>0</v>
      </c>
      <c r="AS882" s="16">
        <v>0</v>
      </c>
      <c r="AT882" s="16">
        <v>0</v>
      </c>
      <c r="AU882" s="16">
        <v>0</v>
      </c>
      <c r="AV882" s="16">
        <v>0</v>
      </c>
      <c r="AW882" s="16">
        <v>2.32558139534884E-2</v>
      </c>
    </row>
    <row r="883" spans="2:49" x14ac:dyDescent="0.35">
      <c r="B883" t="s">
        <v>680</v>
      </c>
      <c r="C883" s="16">
        <v>1.230012300123E-3</v>
      </c>
      <c r="D883" s="16">
        <v>1.21951219512195E-2</v>
      </c>
      <c r="E883" s="16">
        <v>0</v>
      </c>
      <c r="F883" s="16">
        <v>0</v>
      </c>
      <c r="G883" s="16">
        <v>0</v>
      </c>
      <c r="H883" s="16">
        <v>0</v>
      </c>
      <c r="I883" s="16">
        <v>0</v>
      </c>
      <c r="J883" s="16">
        <v>0</v>
      </c>
      <c r="K883" s="16">
        <v>0</v>
      </c>
      <c r="L883" s="16">
        <v>0</v>
      </c>
      <c r="M883" s="16">
        <v>0</v>
      </c>
      <c r="N883" s="16">
        <v>0</v>
      </c>
      <c r="O883" s="16">
        <v>0</v>
      </c>
      <c r="P883" s="16"/>
      <c r="Q883" s="16">
        <v>0</v>
      </c>
      <c r="R883" s="16"/>
      <c r="S883" s="16">
        <v>0</v>
      </c>
      <c r="T883" s="16"/>
      <c r="U883" s="16">
        <v>0</v>
      </c>
      <c r="V883" s="16"/>
      <c r="W883" s="16">
        <v>0</v>
      </c>
      <c r="X883" s="16"/>
      <c r="Y883" s="16">
        <v>1.9841269841269801E-3</v>
      </c>
      <c r="Z883" s="16">
        <v>0</v>
      </c>
      <c r="AA883" s="16">
        <v>0</v>
      </c>
      <c r="AB883" s="16">
        <v>0</v>
      </c>
      <c r="AC883" s="16"/>
      <c r="AD883" s="16">
        <v>0</v>
      </c>
      <c r="AE883" s="16">
        <v>1.1111111111111099E-2</v>
      </c>
      <c r="AF883" s="16">
        <v>0</v>
      </c>
      <c r="AG883" s="16">
        <v>0</v>
      </c>
      <c r="AH883" s="16">
        <v>0</v>
      </c>
      <c r="AI883" s="16">
        <v>0</v>
      </c>
      <c r="AJ883" s="16">
        <v>0</v>
      </c>
      <c r="AK883" s="16"/>
      <c r="AL883" s="16">
        <v>0</v>
      </c>
      <c r="AM883" s="16">
        <v>7.8740157480314994E-3</v>
      </c>
      <c r="AN883" s="16">
        <v>0</v>
      </c>
      <c r="AO883" s="16">
        <v>0</v>
      </c>
      <c r="AP883" s="16">
        <v>0</v>
      </c>
      <c r="AQ883" s="16">
        <v>0</v>
      </c>
      <c r="AR883" s="16">
        <v>0</v>
      </c>
      <c r="AS883" s="16">
        <v>0</v>
      </c>
      <c r="AT883" s="16">
        <v>0</v>
      </c>
      <c r="AU883" s="16">
        <v>0</v>
      </c>
      <c r="AV883" s="16">
        <v>0</v>
      </c>
      <c r="AW883" s="16">
        <v>0</v>
      </c>
    </row>
    <row r="884" spans="2:49" x14ac:dyDescent="0.35">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row>
    <row r="885" spans="2:49" x14ac:dyDescent="0.35">
      <c r="B885" s="6" t="s">
        <v>684</v>
      </c>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row>
    <row r="886" spans="2:49" x14ac:dyDescent="0.35">
      <c r="B886" s="25" t="s">
        <v>65</v>
      </c>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row>
    <row r="887" spans="2:49" x14ac:dyDescent="0.35">
      <c r="B887" t="s">
        <v>682</v>
      </c>
      <c r="C887" s="16">
        <v>0.49938499384993901</v>
      </c>
      <c r="D887" s="16">
        <v>0.5</v>
      </c>
      <c r="E887" s="16">
        <v>0.54477611940298498</v>
      </c>
      <c r="F887" s="16">
        <v>0.44537815126050401</v>
      </c>
      <c r="G887" s="16">
        <v>0.58333333333333304</v>
      </c>
      <c r="H887" s="16">
        <v>0.46153846153846201</v>
      </c>
      <c r="I887" s="16">
        <v>0.42424242424242398</v>
      </c>
      <c r="J887" s="16">
        <v>0.50819672131147497</v>
      </c>
      <c r="K887" s="16">
        <v>0.56410256410256399</v>
      </c>
      <c r="L887" s="16">
        <v>0.5</v>
      </c>
      <c r="M887" s="16">
        <v>0.49295774647887303</v>
      </c>
      <c r="N887" s="16">
        <v>0.45454545454545497</v>
      </c>
      <c r="O887" s="16">
        <v>0.5625</v>
      </c>
      <c r="P887" s="16"/>
      <c r="Q887" s="16">
        <v>0.50872093023255804</v>
      </c>
      <c r="R887" s="16"/>
      <c r="S887" s="16">
        <v>0.49555273189326599</v>
      </c>
      <c r="T887" s="16"/>
      <c r="U887" s="16">
        <v>0.50746268656716398</v>
      </c>
      <c r="V887" s="16"/>
      <c r="W887" s="16">
        <v>0.53658536585365901</v>
      </c>
      <c r="X887" s="16"/>
      <c r="Y887" s="16">
        <v>0.44841269841269799</v>
      </c>
      <c r="Z887" s="16">
        <v>0.59090909090909105</v>
      </c>
      <c r="AA887" s="16">
        <v>0.52777777777777801</v>
      </c>
      <c r="AB887" s="16">
        <v>0.55555555555555602</v>
      </c>
      <c r="AC887" s="16"/>
      <c r="AD887" s="16">
        <v>0.40410958904109601</v>
      </c>
      <c r="AE887" s="16">
        <v>0.48888888888888898</v>
      </c>
      <c r="AF887" s="16">
        <v>0.48979591836734698</v>
      </c>
      <c r="AG887" s="16">
        <v>0.46111111111111103</v>
      </c>
      <c r="AH887" s="16">
        <v>0.52845528455284596</v>
      </c>
      <c r="AI887" s="16">
        <v>0.61904761904761896</v>
      </c>
      <c r="AJ887" s="16">
        <v>0.59782608695652195</v>
      </c>
      <c r="AK887" s="16"/>
      <c r="AL887" s="16">
        <v>0.54385964912280704</v>
      </c>
      <c r="AM887" s="16">
        <v>0.66141732283464605</v>
      </c>
      <c r="AN887" s="16">
        <v>0.47511312217194601</v>
      </c>
      <c r="AO887" s="16">
        <v>0.46043165467625902</v>
      </c>
      <c r="AP887" s="16">
        <v>0.47368421052631599</v>
      </c>
      <c r="AQ887" s="16">
        <v>0.52</v>
      </c>
      <c r="AR887" s="16">
        <v>0.5</v>
      </c>
      <c r="AS887" s="16">
        <v>0.53333333333333299</v>
      </c>
      <c r="AT887" s="16">
        <v>0.49397590361445798</v>
      </c>
      <c r="AU887" s="16">
        <v>0.230769230769231</v>
      </c>
      <c r="AV887" s="16">
        <v>0.30303030303030298</v>
      </c>
      <c r="AW887" s="16">
        <v>0.48837209302325602</v>
      </c>
    </row>
    <row r="888" spans="2:49" x14ac:dyDescent="0.35">
      <c r="B888" t="s">
        <v>683</v>
      </c>
      <c r="C888" s="16">
        <v>0.33948339483394802</v>
      </c>
      <c r="D888" s="16">
        <v>0.31707317073170699</v>
      </c>
      <c r="E888" s="16">
        <v>0.28358208955223901</v>
      </c>
      <c r="F888" s="16">
        <v>0.42857142857142899</v>
      </c>
      <c r="G888" s="16">
        <v>0.233333333333333</v>
      </c>
      <c r="H888" s="16">
        <v>0.34615384615384598</v>
      </c>
      <c r="I888" s="16">
        <v>0.37878787878787901</v>
      </c>
      <c r="J888" s="16">
        <v>0.27868852459016402</v>
      </c>
      <c r="K888" s="16">
        <v>0.38461538461538503</v>
      </c>
      <c r="L888" s="16">
        <v>0.36249999999999999</v>
      </c>
      <c r="M888" s="16">
        <v>0.39436619718309901</v>
      </c>
      <c r="N888" s="16">
        <v>0.33333333333333298</v>
      </c>
      <c r="O888" s="16">
        <v>0.25</v>
      </c>
      <c r="P888" s="16"/>
      <c r="Q888" s="16">
        <v>0.32848837209302301</v>
      </c>
      <c r="R888" s="16"/>
      <c r="S888" s="16">
        <v>0.34307496823379902</v>
      </c>
      <c r="T888" s="16"/>
      <c r="U888" s="16">
        <v>0.33167495854063</v>
      </c>
      <c r="V888" s="16"/>
      <c r="W888" s="16">
        <v>0.38211382113821102</v>
      </c>
      <c r="X888" s="16"/>
      <c r="Y888" s="16">
        <v>0.37103174603174599</v>
      </c>
      <c r="Z888" s="16">
        <v>0.28409090909090901</v>
      </c>
      <c r="AA888" s="16">
        <v>0.30555555555555602</v>
      </c>
      <c r="AB888" s="16">
        <v>0.33333333333333298</v>
      </c>
      <c r="AC888" s="16"/>
      <c r="AD888" s="16">
        <v>0.31506849315068503</v>
      </c>
      <c r="AE888" s="16">
        <v>0.37777777777777799</v>
      </c>
      <c r="AF888" s="16">
        <v>0.31632653061224503</v>
      </c>
      <c r="AG888" s="16">
        <v>0.43333333333333302</v>
      </c>
      <c r="AH888" s="16">
        <v>0.33333333333333298</v>
      </c>
      <c r="AI888" s="16">
        <v>0.26190476190476197</v>
      </c>
      <c r="AJ888" s="16">
        <v>0.26086956521739102</v>
      </c>
      <c r="AK888" s="16"/>
      <c r="AL888" s="16">
        <v>0.28070175438596501</v>
      </c>
      <c r="AM888" s="16">
        <v>0.18897637795275599</v>
      </c>
      <c r="AN888" s="16">
        <v>0.35294117647058798</v>
      </c>
      <c r="AO888" s="16">
        <v>0.35971223021582699</v>
      </c>
      <c r="AP888" s="16">
        <v>0.36842105263157898</v>
      </c>
      <c r="AQ888" s="16">
        <v>0.42</v>
      </c>
      <c r="AR888" s="16">
        <v>0.5</v>
      </c>
      <c r="AS888" s="16">
        <v>0.266666666666667</v>
      </c>
      <c r="AT888" s="16">
        <v>0.313253012048193</v>
      </c>
      <c r="AU888" s="16">
        <v>0.69230769230769196</v>
      </c>
      <c r="AV888" s="16">
        <v>0.51515151515151503</v>
      </c>
      <c r="AW888" s="16">
        <v>0.418604651162791</v>
      </c>
    </row>
    <row r="889" spans="2:49" x14ac:dyDescent="0.35">
      <c r="B889" t="s">
        <v>462</v>
      </c>
      <c r="C889" s="16">
        <v>0.111931119311193</v>
      </c>
      <c r="D889" s="16">
        <v>0.109756097560976</v>
      </c>
      <c r="E889" s="16">
        <v>0.111940298507463</v>
      </c>
      <c r="F889" s="16">
        <v>0.10084033613445401</v>
      </c>
      <c r="G889" s="16">
        <v>0.116666666666667</v>
      </c>
      <c r="H889" s="16">
        <v>0.15384615384615399</v>
      </c>
      <c r="I889" s="16">
        <v>0.12121212121212099</v>
      </c>
      <c r="J889" s="16">
        <v>0.14754098360655701</v>
      </c>
      <c r="K889" s="16">
        <v>5.1282051282051301E-2</v>
      </c>
      <c r="L889" s="16">
        <v>8.7499999999999994E-2</v>
      </c>
      <c r="M889" s="16">
        <v>8.4507042253521097E-2</v>
      </c>
      <c r="N889" s="16">
        <v>0.18181818181818199</v>
      </c>
      <c r="O889" s="16">
        <v>0.125</v>
      </c>
      <c r="P889" s="16"/>
      <c r="Q889" s="16">
        <v>0.113372093023256</v>
      </c>
      <c r="R889" s="16"/>
      <c r="S889" s="16">
        <v>0.111817026683609</v>
      </c>
      <c r="T889" s="16"/>
      <c r="U889" s="16">
        <v>0.107794361525705</v>
      </c>
      <c r="V889" s="16"/>
      <c r="W889" s="16">
        <v>5.6910569105691103E-2</v>
      </c>
      <c r="X889" s="16"/>
      <c r="Y889" s="16">
        <v>0.136904761904762</v>
      </c>
      <c r="Z889" s="16">
        <v>6.4393939393939406E-2</v>
      </c>
      <c r="AA889" s="16">
        <v>0.13888888888888901</v>
      </c>
      <c r="AB889" s="16">
        <v>0</v>
      </c>
      <c r="AC889" s="16"/>
      <c r="AD889" s="16">
        <v>0.19178082191780799</v>
      </c>
      <c r="AE889" s="16">
        <v>0.1</v>
      </c>
      <c r="AF889" s="16">
        <v>0.15306122448979601</v>
      </c>
      <c r="AG889" s="16">
        <v>7.7777777777777807E-2</v>
      </c>
      <c r="AH889" s="16">
        <v>8.9430894308943104E-2</v>
      </c>
      <c r="AI889" s="16">
        <v>7.1428571428571397E-2</v>
      </c>
      <c r="AJ889" s="16">
        <v>8.6956521739130405E-2</v>
      </c>
      <c r="AK889" s="16"/>
      <c r="AL889" s="16">
        <v>0.105263157894737</v>
      </c>
      <c r="AM889" s="16">
        <v>8.6614173228346497E-2</v>
      </c>
      <c r="AN889" s="16">
        <v>9.9547511312217202E-2</v>
      </c>
      <c r="AO889" s="16">
        <v>0.13669064748201401</v>
      </c>
      <c r="AP889" s="16">
        <v>0.157894736842105</v>
      </c>
      <c r="AQ889" s="16">
        <v>0.02</v>
      </c>
      <c r="AR889" s="16">
        <v>0</v>
      </c>
      <c r="AS889" s="16">
        <v>0.2</v>
      </c>
      <c r="AT889" s="16">
        <v>0.16867469879518099</v>
      </c>
      <c r="AU889" s="16">
        <v>7.69230769230769E-2</v>
      </c>
      <c r="AV889" s="16">
        <v>0.15151515151515199</v>
      </c>
      <c r="AW889" s="16">
        <v>9.3023255813953501E-2</v>
      </c>
    </row>
    <row r="890" spans="2:49" x14ac:dyDescent="0.35">
      <c r="B890" t="s">
        <v>434</v>
      </c>
      <c r="C890" s="16">
        <v>4.920049200492E-2</v>
      </c>
      <c r="D890" s="16">
        <v>7.3170731707317097E-2</v>
      </c>
      <c r="E890" s="16">
        <v>5.9701492537313397E-2</v>
      </c>
      <c r="F890" s="16">
        <v>2.5210084033613401E-2</v>
      </c>
      <c r="G890" s="16">
        <v>6.6666666666666693E-2</v>
      </c>
      <c r="H890" s="16">
        <v>3.8461538461538498E-2</v>
      </c>
      <c r="I890" s="16">
        <v>7.5757575757575801E-2</v>
      </c>
      <c r="J890" s="16">
        <v>6.5573770491803296E-2</v>
      </c>
      <c r="K890" s="16">
        <v>0</v>
      </c>
      <c r="L890" s="16">
        <v>0.05</v>
      </c>
      <c r="M890" s="16">
        <v>2.8169014084507001E-2</v>
      </c>
      <c r="N890" s="16">
        <v>3.03030303030303E-2</v>
      </c>
      <c r="O890" s="16">
        <v>6.25E-2</v>
      </c>
      <c r="P890" s="16"/>
      <c r="Q890" s="16">
        <v>4.9418604651162802E-2</v>
      </c>
      <c r="R890" s="16"/>
      <c r="S890" s="16">
        <v>4.95552731893266E-2</v>
      </c>
      <c r="T890" s="16"/>
      <c r="U890" s="16">
        <v>5.3067993366500803E-2</v>
      </c>
      <c r="V890" s="16"/>
      <c r="W890" s="16">
        <v>2.4390243902439001E-2</v>
      </c>
      <c r="X890" s="16"/>
      <c r="Y890" s="16">
        <v>4.36507936507936E-2</v>
      </c>
      <c r="Z890" s="16">
        <v>6.0606060606060601E-2</v>
      </c>
      <c r="AA890" s="16">
        <v>2.7777777777777801E-2</v>
      </c>
      <c r="AB890" s="16">
        <v>0.11111111111111099</v>
      </c>
      <c r="AC890" s="16"/>
      <c r="AD890" s="16">
        <v>8.9041095890410996E-2</v>
      </c>
      <c r="AE890" s="16">
        <v>3.3333333333333298E-2</v>
      </c>
      <c r="AF890" s="16">
        <v>4.08163265306122E-2</v>
      </c>
      <c r="AG890" s="16">
        <v>2.7777777777777801E-2</v>
      </c>
      <c r="AH890" s="16">
        <v>4.8780487804878099E-2</v>
      </c>
      <c r="AI890" s="16">
        <v>4.7619047619047603E-2</v>
      </c>
      <c r="AJ890" s="16">
        <v>5.4347826086956499E-2</v>
      </c>
      <c r="AK890" s="16"/>
      <c r="AL890" s="16">
        <v>7.0175438596491196E-2</v>
      </c>
      <c r="AM890" s="16">
        <v>6.2992125984251995E-2</v>
      </c>
      <c r="AN890" s="16">
        <v>7.2398190045248903E-2</v>
      </c>
      <c r="AO890" s="16">
        <v>4.3165467625899297E-2</v>
      </c>
      <c r="AP890" s="16">
        <v>0</v>
      </c>
      <c r="AQ890" s="16">
        <v>0.04</v>
      </c>
      <c r="AR890" s="16">
        <v>0</v>
      </c>
      <c r="AS890" s="16">
        <v>0</v>
      </c>
      <c r="AT890" s="16">
        <v>2.40963855421687E-2</v>
      </c>
      <c r="AU890" s="16">
        <v>0</v>
      </c>
      <c r="AV890" s="16">
        <v>3.03030303030303E-2</v>
      </c>
      <c r="AW890" s="16">
        <v>0</v>
      </c>
    </row>
    <row r="891" spans="2:49" x14ac:dyDescent="0.35">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row>
    <row r="892" spans="2:49" x14ac:dyDescent="0.35">
      <c r="B892" s="6" t="s">
        <v>702</v>
      </c>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row>
    <row r="893" spans="2:49" x14ac:dyDescent="0.35">
      <c r="B893" s="25" t="s">
        <v>65</v>
      </c>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row>
    <row r="894" spans="2:49" x14ac:dyDescent="0.35">
      <c r="B894" t="s">
        <v>397</v>
      </c>
      <c r="C894" s="16">
        <v>3.4440344403443998E-2</v>
      </c>
      <c r="D894" s="16">
        <v>7.3170731707317097E-2</v>
      </c>
      <c r="E894" s="16">
        <v>2.9850746268656699E-2</v>
      </c>
      <c r="F894" s="16">
        <v>3.3613445378151301E-2</v>
      </c>
      <c r="G894" s="16">
        <v>1.6666666666666701E-2</v>
      </c>
      <c r="H894" s="16">
        <v>3.8461538461538498E-2</v>
      </c>
      <c r="I894" s="16">
        <v>1.5151515151515201E-2</v>
      </c>
      <c r="J894" s="16">
        <v>6.5573770491803296E-2</v>
      </c>
      <c r="K894" s="16">
        <v>2.5641025641025599E-2</v>
      </c>
      <c r="L894" s="16">
        <v>0.05</v>
      </c>
      <c r="M894" s="16">
        <v>1.4084507042253501E-2</v>
      </c>
      <c r="N894" s="16">
        <v>0</v>
      </c>
      <c r="O894" s="16">
        <v>0</v>
      </c>
      <c r="P894" s="16"/>
      <c r="Q894" s="16">
        <v>3.1976744186046499E-2</v>
      </c>
      <c r="R894" s="16"/>
      <c r="S894" s="16">
        <v>3.1766200762388799E-2</v>
      </c>
      <c r="T894" s="16"/>
      <c r="U894" s="16">
        <v>2.81923714759536E-2</v>
      </c>
      <c r="V894" s="16"/>
      <c r="W894" s="16">
        <v>0</v>
      </c>
      <c r="X894" s="16"/>
      <c r="Y894" s="16">
        <v>9.9206349206349201E-3</v>
      </c>
      <c r="Z894" s="16">
        <v>6.8181818181818205E-2</v>
      </c>
      <c r="AA894" s="16">
        <v>0.11111111111111099</v>
      </c>
      <c r="AB894" s="16">
        <v>0.11111111111111099</v>
      </c>
      <c r="AC894" s="16"/>
      <c r="AD894" s="16">
        <v>1.3698630136986301E-2</v>
      </c>
      <c r="AE894" s="16">
        <v>0</v>
      </c>
      <c r="AF894" s="16">
        <v>2.04081632653061E-2</v>
      </c>
      <c r="AG894" s="16">
        <v>2.7777777777777801E-2</v>
      </c>
      <c r="AH894" s="16">
        <v>5.6910569105691103E-2</v>
      </c>
      <c r="AI894" s="16">
        <v>4.7619047619047603E-2</v>
      </c>
      <c r="AJ894" s="16">
        <v>8.6956521739130405E-2</v>
      </c>
      <c r="AK894" s="16"/>
      <c r="AL894" s="16">
        <v>3.5087719298245598E-2</v>
      </c>
      <c r="AM894" s="16">
        <v>2.3622047244094498E-2</v>
      </c>
      <c r="AN894" s="16">
        <v>3.6199095022624403E-2</v>
      </c>
      <c r="AO894" s="16">
        <v>1.4388489208633099E-2</v>
      </c>
      <c r="AP894" s="16">
        <v>0.105263157894737</v>
      </c>
      <c r="AQ894" s="16">
        <v>0.02</v>
      </c>
      <c r="AR894" s="16">
        <v>0</v>
      </c>
      <c r="AS894" s="16">
        <v>0</v>
      </c>
      <c r="AT894" s="16">
        <v>6.02409638554217E-2</v>
      </c>
      <c r="AU894" s="16">
        <v>0</v>
      </c>
      <c r="AV894" s="16">
        <v>0</v>
      </c>
      <c r="AW894" s="16">
        <v>9.3023255813953501E-2</v>
      </c>
    </row>
    <row r="895" spans="2:49" x14ac:dyDescent="0.35">
      <c r="B895" t="s">
        <v>494</v>
      </c>
      <c r="C895" s="16">
        <v>5.7810578105781101E-2</v>
      </c>
      <c r="D895" s="16">
        <v>4.8780487804878099E-2</v>
      </c>
      <c r="E895" s="16">
        <v>8.2089552238805999E-2</v>
      </c>
      <c r="F895" s="16">
        <v>2.5210084033613401E-2</v>
      </c>
      <c r="G895" s="16">
        <v>0.05</v>
      </c>
      <c r="H895" s="16">
        <v>1.9230769230769201E-2</v>
      </c>
      <c r="I895" s="16">
        <v>0.15151515151515199</v>
      </c>
      <c r="J895" s="16">
        <v>0</v>
      </c>
      <c r="K895" s="16">
        <v>5.1282051282051301E-2</v>
      </c>
      <c r="L895" s="16">
        <v>0.1125</v>
      </c>
      <c r="M895" s="16">
        <v>4.2253521126760597E-2</v>
      </c>
      <c r="N895" s="16">
        <v>3.03030303030303E-2</v>
      </c>
      <c r="O895" s="16">
        <v>0</v>
      </c>
      <c r="P895" s="16"/>
      <c r="Q895" s="16">
        <v>5.8139534883720902E-2</v>
      </c>
      <c r="R895" s="16"/>
      <c r="S895" s="16">
        <v>5.7179161372299898E-2</v>
      </c>
      <c r="T895" s="16"/>
      <c r="U895" s="16">
        <v>5.4726368159204002E-2</v>
      </c>
      <c r="V895" s="16"/>
      <c r="W895" s="16">
        <v>3.2520325203252001E-2</v>
      </c>
      <c r="X895" s="16"/>
      <c r="Y895" s="16">
        <v>3.1746031746031703E-2</v>
      </c>
      <c r="Z895" s="16">
        <v>0.109848484848485</v>
      </c>
      <c r="AA895" s="16">
        <v>5.5555555555555601E-2</v>
      </c>
      <c r="AB895" s="16">
        <v>0</v>
      </c>
      <c r="AC895" s="16"/>
      <c r="AD895" s="16">
        <v>1.3698630136986301E-2</v>
      </c>
      <c r="AE895" s="16">
        <v>2.2222222222222199E-2</v>
      </c>
      <c r="AF895" s="16">
        <v>2.04081632653061E-2</v>
      </c>
      <c r="AG895" s="16">
        <v>3.8888888888888903E-2</v>
      </c>
      <c r="AH895" s="16">
        <v>8.9430894308943104E-2</v>
      </c>
      <c r="AI895" s="16">
        <v>0.16666666666666699</v>
      </c>
      <c r="AJ895" s="16">
        <v>9.7826086956521702E-2</v>
      </c>
      <c r="AK895" s="16"/>
      <c r="AL895" s="16">
        <v>0.140350877192982</v>
      </c>
      <c r="AM895" s="16">
        <v>7.0866141732283505E-2</v>
      </c>
      <c r="AN895" s="16">
        <v>4.52488687782805E-2</v>
      </c>
      <c r="AO895" s="16">
        <v>3.5971223021582698E-2</v>
      </c>
      <c r="AP895" s="16">
        <v>5.2631578947368397E-2</v>
      </c>
      <c r="AQ895" s="16">
        <v>0.04</v>
      </c>
      <c r="AR895" s="16">
        <v>0</v>
      </c>
      <c r="AS895" s="16">
        <v>0</v>
      </c>
      <c r="AT895" s="16">
        <v>8.4337349397590397E-2</v>
      </c>
      <c r="AU895" s="16">
        <v>7.69230769230769E-2</v>
      </c>
      <c r="AV895" s="16">
        <v>6.0606060606060601E-2</v>
      </c>
      <c r="AW895" s="16">
        <v>4.6511627906976702E-2</v>
      </c>
    </row>
    <row r="896" spans="2:49" x14ac:dyDescent="0.35">
      <c r="B896" t="s">
        <v>495</v>
      </c>
      <c r="C896" s="16">
        <v>5.28905289052891E-2</v>
      </c>
      <c r="D896" s="16">
        <v>1.21951219512195E-2</v>
      </c>
      <c r="E896" s="16">
        <v>4.47761194029851E-2</v>
      </c>
      <c r="F896" s="16">
        <v>8.40336134453782E-2</v>
      </c>
      <c r="G896" s="16">
        <v>1.6666666666666701E-2</v>
      </c>
      <c r="H896" s="16">
        <v>7.69230769230769E-2</v>
      </c>
      <c r="I896" s="16">
        <v>7.5757575757575801E-2</v>
      </c>
      <c r="J896" s="16">
        <v>6.5573770491803296E-2</v>
      </c>
      <c r="K896" s="16">
        <v>5.1282051282051301E-2</v>
      </c>
      <c r="L896" s="16">
        <v>7.4999999999999997E-2</v>
      </c>
      <c r="M896" s="16">
        <v>0</v>
      </c>
      <c r="N896" s="16">
        <v>3.03030303030303E-2</v>
      </c>
      <c r="O896" s="16">
        <v>0.1875</v>
      </c>
      <c r="P896" s="16"/>
      <c r="Q896" s="16">
        <v>5.5232558139534899E-2</v>
      </c>
      <c r="R896" s="16"/>
      <c r="S896" s="16">
        <v>5.4637865311308799E-2</v>
      </c>
      <c r="T896" s="16"/>
      <c r="U896" s="16">
        <v>5.4726368159204002E-2</v>
      </c>
      <c r="V896" s="16"/>
      <c r="W896" s="16">
        <v>4.8780487804878099E-2</v>
      </c>
      <c r="X896" s="16"/>
      <c r="Y896" s="16">
        <v>2.7777777777777801E-2</v>
      </c>
      <c r="Z896" s="16">
        <v>9.8484848484848495E-2</v>
      </c>
      <c r="AA896" s="16">
        <v>8.3333333333333301E-2</v>
      </c>
      <c r="AB896" s="16">
        <v>0</v>
      </c>
      <c r="AC896" s="16"/>
      <c r="AD896" s="16">
        <v>6.8493150684931503E-3</v>
      </c>
      <c r="AE896" s="16">
        <v>0</v>
      </c>
      <c r="AF896" s="16">
        <v>5.10204081632653E-2</v>
      </c>
      <c r="AG896" s="16">
        <v>2.2222222222222199E-2</v>
      </c>
      <c r="AH896" s="16">
        <v>0.113821138211382</v>
      </c>
      <c r="AI896" s="16">
        <v>0.13095238095238099</v>
      </c>
      <c r="AJ896" s="16">
        <v>8.6956521739130405E-2</v>
      </c>
      <c r="AK896" s="16"/>
      <c r="AL896" s="16">
        <v>8.7719298245614002E-2</v>
      </c>
      <c r="AM896" s="16">
        <v>7.0866141732283505E-2</v>
      </c>
      <c r="AN896" s="16">
        <v>5.8823529411764698E-2</v>
      </c>
      <c r="AO896" s="16">
        <v>2.8776978417266199E-2</v>
      </c>
      <c r="AP896" s="16">
        <v>5.2631578947368397E-2</v>
      </c>
      <c r="AQ896" s="16">
        <v>0.02</v>
      </c>
      <c r="AR896" s="16">
        <v>0</v>
      </c>
      <c r="AS896" s="16">
        <v>6.6666666666666693E-2</v>
      </c>
      <c r="AT896" s="16">
        <v>4.81927710843374E-2</v>
      </c>
      <c r="AU896" s="16">
        <v>0.15384615384615399</v>
      </c>
      <c r="AV896" s="16">
        <v>3.03030303030303E-2</v>
      </c>
      <c r="AW896" s="16">
        <v>2.32558139534884E-2</v>
      </c>
    </row>
    <row r="897" spans="2:49" x14ac:dyDescent="0.35">
      <c r="B897" t="s">
        <v>698</v>
      </c>
      <c r="C897" s="23">
        <v>0.85485854858548604</v>
      </c>
      <c r="D897" s="23">
        <v>0.86585365853658502</v>
      </c>
      <c r="E897" s="23">
        <v>0.84328358208955201</v>
      </c>
      <c r="F897" s="23">
        <v>0.85714285714285698</v>
      </c>
      <c r="G897" s="23">
        <v>0.91666666666666696</v>
      </c>
      <c r="H897" s="23">
        <v>0.86538461538461497</v>
      </c>
      <c r="I897" s="23">
        <v>0.75757575757575801</v>
      </c>
      <c r="J897" s="23">
        <v>0.86885245901639296</v>
      </c>
      <c r="K897" s="23">
        <v>0.87179487179487203</v>
      </c>
      <c r="L897" s="23">
        <v>0.76249999999999996</v>
      </c>
      <c r="M897" s="23">
        <v>0.94366197183098599</v>
      </c>
      <c r="N897" s="23">
        <v>0.939393939393939</v>
      </c>
      <c r="O897" s="23">
        <v>0.8125</v>
      </c>
      <c r="P897" s="23"/>
      <c r="Q897" s="23">
        <v>0.85465116279069797</v>
      </c>
      <c r="R897" s="23"/>
      <c r="S897" s="23">
        <v>0.85641677255400295</v>
      </c>
      <c r="T897" s="23"/>
      <c r="U897" s="23">
        <v>0.86235489220563799</v>
      </c>
      <c r="V897" s="23"/>
      <c r="W897" s="23">
        <v>0.91869918699187003</v>
      </c>
      <c r="X897" s="23"/>
      <c r="Y897" s="23">
        <v>0.93055555555555602</v>
      </c>
      <c r="Z897" s="23">
        <v>0.72348484848484895</v>
      </c>
      <c r="AA897" s="23">
        <v>0.75</v>
      </c>
      <c r="AB897" s="23">
        <v>0.88888888888888895</v>
      </c>
      <c r="AC897" s="23"/>
      <c r="AD897" s="23">
        <v>0.965753424657534</v>
      </c>
      <c r="AE897" s="23">
        <v>0.97777777777777797</v>
      </c>
      <c r="AF897" s="23">
        <v>0.90816326530612201</v>
      </c>
      <c r="AG897" s="23">
        <v>0.91111111111111098</v>
      </c>
      <c r="AH897" s="23">
        <v>0.73983739837398399</v>
      </c>
      <c r="AI897" s="23">
        <v>0.65476190476190499</v>
      </c>
      <c r="AJ897" s="23">
        <v>0.72826086956521696</v>
      </c>
      <c r="AK897" s="23"/>
      <c r="AL897" s="23">
        <v>0.73684210526315796</v>
      </c>
      <c r="AM897" s="23">
        <v>0.83464566929133899</v>
      </c>
      <c r="AN897" s="23">
        <v>0.85972850678733004</v>
      </c>
      <c r="AO897" s="23">
        <v>0.92086330935251803</v>
      </c>
      <c r="AP897" s="23">
        <v>0.78947368421052599</v>
      </c>
      <c r="AQ897" s="23">
        <v>0.92</v>
      </c>
      <c r="AR897" s="23">
        <v>1</v>
      </c>
      <c r="AS897" s="23">
        <v>0.93333333333333302</v>
      </c>
      <c r="AT897" s="23">
        <v>0.80722891566265098</v>
      </c>
      <c r="AU897" s="23">
        <v>0.76923076923076905</v>
      </c>
      <c r="AV897" s="23">
        <v>0.90909090909090895</v>
      </c>
      <c r="AW897" s="23">
        <v>0.837209302325581</v>
      </c>
    </row>
    <row r="898" spans="2:49" x14ac:dyDescent="0.35">
      <c r="B898" t="s">
        <v>699</v>
      </c>
      <c r="C898" s="23">
        <v>1.86592865928659</v>
      </c>
      <c r="D898" s="23">
        <v>1.9634146341463401</v>
      </c>
      <c r="E898" s="23">
        <v>1.8208955223880601</v>
      </c>
      <c r="F898" s="23">
        <v>1.8991596638655499</v>
      </c>
      <c r="G898" s="23">
        <v>1.9</v>
      </c>
      <c r="H898" s="23">
        <v>1.92307692307692</v>
      </c>
      <c r="I898" s="23">
        <v>1.63636363636363</v>
      </c>
      <c r="J898" s="23">
        <v>2</v>
      </c>
      <c r="K898" s="23">
        <v>1.87179487179487</v>
      </c>
      <c r="L898" s="23">
        <v>1.75</v>
      </c>
      <c r="M898" s="23">
        <v>1.92957746478873</v>
      </c>
      <c r="N898" s="23">
        <v>1.9090909090909101</v>
      </c>
      <c r="O898" s="23">
        <v>1.8125</v>
      </c>
      <c r="P898" s="23"/>
      <c r="Q898" s="23">
        <v>1.86046511627907</v>
      </c>
      <c r="R898" s="23"/>
      <c r="S898" s="23">
        <v>1.8627700127064799</v>
      </c>
      <c r="T898" s="23"/>
      <c r="U898" s="23">
        <v>1.86401326699834</v>
      </c>
      <c r="V898" s="23"/>
      <c r="W898" s="23">
        <v>1.8861788617886199</v>
      </c>
      <c r="X898" s="23"/>
      <c r="Y898" s="23">
        <v>1.9186507936507899</v>
      </c>
      <c r="Z898" s="23">
        <v>1.75</v>
      </c>
      <c r="AA898" s="23">
        <v>1.9166666666666701</v>
      </c>
      <c r="AB898" s="23">
        <v>2.1111111111111098</v>
      </c>
      <c r="AC898" s="23"/>
      <c r="AD898" s="23">
        <v>1.97945205479452</v>
      </c>
      <c r="AE898" s="23">
        <v>1.9555555555555599</v>
      </c>
      <c r="AF898" s="23">
        <v>1.9285714285714299</v>
      </c>
      <c r="AG898" s="23">
        <v>1.92777777777778</v>
      </c>
      <c r="AH898" s="23">
        <v>1.76422764227642</v>
      </c>
      <c r="AI898" s="23">
        <v>1.5833333333333299</v>
      </c>
      <c r="AJ898" s="23">
        <v>1.8043478260869601</v>
      </c>
      <c r="AK898" s="23"/>
      <c r="AL898" s="23">
        <v>1.6666666666666701</v>
      </c>
      <c r="AM898" s="23">
        <v>1.81102362204724</v>
      </c>
      <c r="AN898" s="23">
        <v>1.8868778280542999</v>
      </c>
      <c r="AO898" s="23">
        <v>1.9136690647482</v>
      </c>
      <c r="AP898" s="23">
        <v>1.9473684210526301</v>
      </c>
      <c r="AQ898" s="23">
        <v>1.92</v>
      </c>
      <c r="AR898" s="23">
        <v>2</v>
      </c>
      <c r="AS898" s="23">
        <v>1.93333333333333</v>
      </c>
      <c r="AT898" s="23">
        <v>1.8433734939758999</v>
      </c>
      <c r="AU898" s="23">
        <v>1.6923076923076901</v>
      </c>
      <c r="AV898" s="23">
        <v>1.84848484848485</v>
      </c>
      <c r="AW898" s="23">
        <v>1.97674418604651</v>
      </c>
    </row>
    <row r="899" spans="2:49" x14ac:dyDescent="0.35">
      <c r="B899" t="s">
        <v>700</v>
      </c>
      <c r="C899" s="16">
        <v>-1.1794061376584199E-2</v>
      </c>
      <c r="D899" s="16">
        <v>-1.9969087414347001E-2</v>
      </c>
      <c r="E899" s="16">
        <v>-1.3647188087528199E-2</v>
      </c>
      <c r="F899" s="16">
        <v>-6.8916526184072896E-3</v>
      </c>
      <c r="G899" s="16">
        <v>-4.46892655367233E-3</v>
      </c>
      <c r="H899" s="16">
        <v>-6.56349567592171E-3</v>
      </c>
      <c r="I899" s="16">
        <v>-1.25893390356201E-2</v>
      </c>
      <c r="J899" s="16">
        <v>-4.6016681046879603E-3</v>
      </c>
      <c r="K899" s="16">
        <v>-7.8487322336590407E-3</v>
      </c>
      <c r="L899" s="16">
        <v>-3.2113486842105299E-2</v>
      </c>
      <c r="M899" s="16">
        <v>-3.0059348353561098E-3</v>
      </c>
      <c r="N899" s="16">
        <v>0</v>
      </c>
      <c r="O899" s="16">
        <v>0</v>
      </c>
      <c r="P899" s="16"/>
      <c r="Q899" s="16">
        <v>-1.1041981080782699E-2</v>
      </c>
      <c r="R899" s="16"/>
      <c r="S899" s="16">
        <v>-1.07990492756428E-2</v>
      </c>
      <c r="T899" s="16"/>
      <c r="U899" s="16">
        <v>-9.2128696886751293E-3</v>
      </c>
      <c r="V899" s="16"/>
      <c r="W899" s="16">
        <v>0</v>
      </c>
      <c r="X899" s="16"/>
      <c r="Y899" s="16">
        <v>-1.8395354142108601E-3</v>
      </c>
      <c r="Z899" s="16">
        <v>-4.4536446784922502E-2</v>
      </c>
      <c r="AA899" s="16">
        <v>-4.3065200617283902E-2</v>
      </c>
      <c r="AB899" s="16">
        <v>-1.3717421124828501E-3</v>
      </c>
      <c r="AC899" s="16"/>
      <c r="AD899" s="16">
        <v>-1.0405589958508001E-3</v>
      </c>
      <c r="AE899" s="16">
        <v>0</v>
      </c>
      <c r="AF899" s="16">
        <v>-3.0824829931972702E-3</v>
      </c>
      <c r="AG899" s="16">
        <v>-6.0889574759945197E-3</v>
      </c>
      <c r="AH899" s="16">
        <v>-3.1531955729275099E-2</v>
      </c>
      <c r="AI899" s="16">
        <v>-4.5527447089947201E-2</v>
      </c>
      <c r="AJ899" s="16">
        <v>-5.1664435808020902E-2</v>
      </c>
      <c r="AK899" s="16"/>
      <c r="AL899" s="16">
        <v>-2.7644869750132799E-2</v>
      </c>
      <c r="AM899" s="16">
        <v>-9.8958386893151905E-3</v>
      </c>
      <c r="AN899" s="16">
        <v>-1.0307399594793E-2</v>
      </c>
      <c r="AO899" s="16">
        <v>-2.99368518401865E-3</v>
      </c>
      <c r="AP899" s="16">
        <v>-3.61568741799096E-2</v>
      </c>
      <c r="AQ899" s="16">
        <v>-4.42710204081633E-3</v>
      </c>
      <c r="AR899" s="16">
        <v>0</v>
      </c>
      <c r="AS899" s="16">
        <v>0</v>
      </c>
      <c r="AT899" s="16">
        <v>-2.9069682708188001E-2</v>
      </c>
      <c r="AU899" s="16">
        <v>0</v>
      </c>
      <c r="AV899" s="16">
        <v>0</v>
      </c>
      <c r="AW899" s="16">
        <v>-2.5957398364859299E-2</v>
      </c>
    </row>
    <row r="900" spans="2:49" x14ac:dyDescent="0.35">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row>
    <row r="901" spans="2:49" x14ac:dyDescent="0.35">
      <c r="B901" s="6" t="s">
        <v>705</v>
      </c>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row>
    <row r="902" spans="2:49" x14ac:dyDescent="0.35">
      <c r="B902" s="25" t="s">
        <v>65</v>
      </c>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row>
    <row r="903" spans="2:49" x14ac:dyDescent="0.35">
      <c r="B903" t="s">
        <v>397</v>
      </c>
      <c r="C903" s="16">
        <v>0.44238683127571998</v>
      </c>
      <c r="D903" s="16">
        <v>0.57142857142857095</v>
      </c>
      <c r="E903" s="16">
        <v>0.37804878048780499</v>
      </c>
      <c r="F903" s="16">
        <v>0.44927536231884102</v>
      </c>
      <c r="G903" s="16">
        <v>0.38461538461538503</v>
      </c>
      <c r="H903" s="16">
        <v>0.51428571428571401</v>
      </c>
      <c r="I903" s="16">
        <v>0.5</v>
      </c>
      <c r="J903" s="16">
        <v>0.41025641025641002</v>
      </c>
      <c r="K903" s="16">
        <v>0.40909090909090901</v>
      </c>
      <c r="L903" s="16">
        <v>0.4</v>
      </c>
      <c r="M903" s="16">
        <v>0.48780487804877998</v>
      </c>
      <c r="N903" s="16">
        <v>0.38888888888888901</v>
      </c>
      <c r="O903" s="16">
        <v>0.4</v>
      </c>
      <c r="P903" s="16"/>
      <c r="Q903" s="16">
        <v>0.44811320754716999</v>
      </c>
      <c r="R903" s="16"/>
      <c r="S903" s="16">
        <v>0.44136460554370999</v>
      </c>
      <c r="T903" s="16"/>
      <c r="U903" s="16">
        <v>0.45552560646900297</v>
      </c>
      <c r="V903" s="16"/>
      <c r="W903" s="16">
        <v>0.46666666666666701</v>
      </c>
      <c r="X903" s="16"/>
      <c r="Y903" s="16">
        <v>0.42617449664429502</v>
      </c>
      <c r="Z903" s="16">
        <v>0.49397590361445798</v>
      </c>
      <c r="AA903" s="16">
        <v>0.25</v>
      </c>
      <c r="AB903" s="16">
        <v>0.5</v>
      </c>
      <c r="AC903" s="16"/>
      <c r="AD903" s="16">
        <v>0.40217391304347799</v>
      </c>
      <c r="AE903" s="16">
        <v>0.421875</v>
      </c>
      <c r="AF903" s="16">
        <v>0.44067796610169502</v>
      </c>
      <c r="AG903" s="16">
        <v>0.46153846153846201</v>
      </c>
      <c r="AH903" s="16">
        <v>0.434782608695652</v>
      </c>
      <c r="AI903" s="16">
        <v>0.51785714285714302</v>
      </c>
      <c r="AJ903" s="16">
        <v>0.43636363636363601</v>
      </c>
      <c r="AK903" s="16"/>
      <c r="AL903" s="16">
        <v>0.48275862068965503</v>
      </c>
      <c r="AM903" s="16">
        <v>0.47727272727272702</v>
      </c>
      <c r="AN903" s="16">
        <v>0.45736434108527102</v>
      </c>
      <c r="AO903" s="16">
        <v>0.41052631578947402</v>
      </c>
      <c r="AP903" s="16">
        <v>0.44444444444444398</v>
      </c>
      <c r="AQ903" s="16">
        <v>0.5</v>
      </c>
      <c r="AR903" s="16" t="s">
        <v>397</v>
      </c>
      <c r="AS903" s="16">
        <v>0.41666666666666702</v>
      </c>
      <c r="AT903" s="16">
        <v>0.42857142857142899</v>
      </c>
      <c r="AU903" s="16">
        <v>0.5</v>
      </c>
      <c r="AV903" s="16">
        <v>0.14285714285714299</v>
      </c>
      <c r="AW903" s="16">
        <v>0.37931034482758602</v>
      </c>
    </row>
    <row r="904" spans="2:49" x14ac:dyDescent="0.35">
      <c r="B904" t="s">
        <v>494</v>
      </c>
      <c r="C904" s="16">
        <v>0.37860082304526699</v>
      </c>
      <c r="D904" s="16">
        <v>0.20408163265306101</v>
      </c>
      <c r="E904" s="16">
        <v>0.40243902439024398</v>
      </c>
      <c r="F904" s="16">
        <v>0.405797101449275</v>
      </c>
      <c r="G904" s="16">
        <v>0.512820512820513</v>
      </c>
      <c r="H904" s="16">
        <v>0.34285714285714303</v>
      </c>
      <c r="I904" s="16">
        <v>0.3125</v>
      </c>
      <c r="J904" s="16">
        <v>0.43589743589743601</v>
      </c>
      <c r="K904" s="16">
        <v>0.27272727272727298</v>
      </c>
      <c r="L904" s="16">
        <v>0.46</v>
      </c>
      <c r="M904" s="16">
        <v>0.292682926829268</v>
      </c>
      <c r="N904" s="16">
        <v>0.44444444444444398</v>
      </c>
      <c r="O904" s="16">
        <v>0.5</v>
      </c>
      <c r="P904" s="16"/>
      <c r="Q904" s="16">
        <v>0.38679245283018898</v>
      </c>
      <c r="R904" s="16"/>
      <c r="S904" s="16">
        <v>0.38166311300639699</v>
      </c>
      <c r="T904" s="16"/>
      <c r="U904" s="16">
        <v>0.380053908355795</v>
      </c>
      <c r="V904" s="16"/>
      <c r="W904" s="16">
        <v>0.31666666666666698</v>
      </c>
      <c r="X904" s="16"/>
      <c r="Y904" s="16">
        <v>0.41275167785234901</v>
      </c>
      <c r="Z904" s="16">
        <v>0.30120481927710802</v>
      </c>
      <c r="AA904" s="16">
        <v>0.5</v>
      </c>
      <c r="AB904" s="16">
        <v>0.5</v>
      </c>
      <c r="AC904" s="16"/>
      <c r="AD904" s="16">
        <v>0.35869565217391303</v>
      </c>
      <c r="AE904" s="16">
        <v>0.34375</v>
      </c>
      <c r="AF904" s="16">
        <v>0.45762711864406802</v>
      </c>
      <c r="AG904" s="16">
        <v>0.35164835164835201</v>
      </c>
      <c r="AH904" s="16">
        <v>0.49275362318840599</v>
      </c>
      <c r="AI904" s="16">
        <v>0.28571428571428598</v>
      </c>
      <c r="AJ904" s="16">
        <v>0.36363636363636398</v>
      </c>
      <c r="AK904" s="16"/>
      <c r="AL904" s="16">
        <v>0.27586206896551702</v>
      </c>
      <c r="AM904" s="16">
        <v>0.31818181818181801</v>
      </c>
      <c r="AN904" s="16">
        <v>0.44961240310077499</v>
      </c>
      <c r="AO904" s="16">
        <v>0.37894736842105298</v>
      </c>
      <c r="AP904" s="16">
        <v>0.44444444444444398</v>
      </c>
      <c r="AQ904" s="16">
        <v>0.33333333333333298</v>
      </c>
      <c r="AR904" s="16" t="s">
        <v>703</v>
      </c>
      <c r="AS904" s="16">
        <v>0.5</v>
      </c>
      <c r="AT904" s="16">
        <v>0.36734693877551</v>
      </c>
      <c r="AU904" s="16">
        <v>0.16666666666666699</v>
      </c>
      <c r="AV904" s="16">
        <v>0.42857142857142899</v>
      </c>
      <c r="AW904" s="16">
        <v>0.34482758620689702</v>
      </c>
    </row>
    <row r="905" spans="2:49" x14ac:dyDescent="0.35">
      <c r="B905" t="s">
        <v>495</v>
      </c>
      <c r="C905" s="16">
        <v>0.179012345679012</v>
      </c>
      <c r="D905" s="16">
        <v>0.22448979591836701</v>
      </c>
      <c r="E905" s="16">
        <v>0.219512195121951</v>
      </c>
      <c r="F905" s="16">
        <v>0.14492753623188401</v>
      </c>
      <c r="G905" s="16">
        <v>0.102564102564103</v>
      </c>
      <c r="H905" s="16">
        <v>0.14285714285714299</v>
      </c>
      <c r="I905" s="16">
        <v>0.1875</v>
      </c>
      <c r="J905" s="16">
        <v>0.15384615384615399</v>
      </c>
      <c r="K905" s="16">
        <v>0.31818181818181801</v>
      </c>
      <c r="L905" s="16">
        <v>0.14000000000000001</v>
      </c>
      <c r="M905" s="16">
        <v>0.219512195121951</v>
      </c>
      <c r="N905" s="16">
        <v>0.16666666666666699</v>
      </c>
      <c r="O905" s="16">
        <v>0.1</v>
      </c>
      <c r="P905" s="16"/>
      <c r="Q905" s="16">
        <v>0.165094339622642</v>
      </c>
      <c r="R905" s="16"/>
      <c r="S905" s="16">
        <v>0.17697228144989299</v>
      </c>
      <c r="T905" s="16"/>
      <c r="U905" s="16">
        <v>0.164420485175202</v>
      </c>
      <c r="V905" s="16"/>
      <c r="W905" s="16">
        <v>0.21666666666666701</v>
      </c>
      <c r="X905" s="16"/>
      <c r="Y905" s="16">
        <v>0.161073825503356</v>
      </c>
      <c r="Z905" s="16">
        <v>0.20481927710843401</v>
      </c>
      <c r="AA905" s="16">
        <v>0.25</v>
      </c>
      <c r="AB905" s="16">
        <v>0</v>
      </c>
      <c r="AC905" s="16"/>
      <c r="AD905" s="16">
        <v>0.23913043478260901</v>
      </c>
      <c r="AE905" s="16">
        <v>0.234375</v>
      </c>
      <c r="AF905" s="16">
        <v>0.101694915254237</v>
      </c>
      <c r="AG905" s="16">
        <v>0.18681318681318701</v>
      </c>
      <c r="AH905" s="16">
        <v>7.2463768115942004E-2</v>
      </c>
      <c r="AI905" s="16">
        <v>0.19642857142857101</v>
      </c>
      <c r="AJ905" s="16">
        <v>0.2</v>
      </c>
      <c r="AK905" s="16"/>
      <c r="AL905" s="16">
        <v>0.24137931034482801</v>
      </c>
      <c r="AM905" s="16">
        <v>0.204545454545455</v>
      </c>
      <c r="AN905" s="16">
        <v>9.3023255813953501E-2</v>
      </c>
      <c r="AO905" s="16">
        <v>0.21052631578947401</v>
      </c>
      <c r="AP905" s="16">
        <v>0.11111111111111099</v>
      </c>
      <c r="AQ905" s="16">
        <v>0.16666666666666699</v>
      </c>
      <c r="AR905" s="16" t="s">
        <v>703</v>
      </c>
      <c r="AS905" s="16">
        <v>8.3333333333333301E-2</v>
      </c>
      <c r="AT905" s="16">
        <v>0.20408163265306101</v>
      </c>
      <c r="AU905" s="16">
        <v>0.33333333333333298</v>
      </c>
      <c r="AV905" s="16">
        <v>0.42857142857142899</v>
      </c>
      <c r="AW905" s="16">
        <v>0.27586206896551702</v>
      </c>
    </row>
    <row r="906" spans="2:49" x14ac:dyDescent="0.35">
      <c r="B906" t="s">
        <v>698</v>
      </c>
      <c r="C906" s="23">
        <v>0</v>
      </c>
      <c r="D906" s="23">
        <v>0</v>
      </c>
      <c r="E906" s="23">
        <v>0</v>
      </c>
      <c r="F906" s="23">
        <v>0</v>
      </c>
      <c r="G906" s="23">
        <v>0</v>
      </c>
      <c r="H906" s="23">
        <v>0</v>
      </c>
      <c r="I906" s="23">
        <v>0</v>
      </c>
      <c r="J906" s="23">
        <v>0</v>
      </c>
      <c r="K906" s="23">
        <v>0</v>
      </c>
      <c r="L906" s="23">
        <v>0</v>
      </c>
      <c r="M906" s="23">
        <v>0</v>
      </c>
      <c r="N906" s="23">
        <v>0</v>
      </c>
      <c r="O906" s="23">
        <v>0</v>
      </c>
      <c r="P906" s="23"/>
      <c r="Q906" s="23">
        <v>0</v>
      </c>
      <c r="R906" s="23"/>
      <c r="S906" s="23">
        <v>0</v>
      </c>
      <c r="T906" s="23"/>
      <c r="U906" s="23">
        <v>0</v>
      </c>
      <c r="V906" s="23"/>
      <c r="W906" s="23">
        <v>0</v>
      </c>
      <c r="X906" s="23"/>
      <c r="Y906" s="23">
        <v>0</v>
      </c>
      <c r="Z906" s="23">
        <v>0</v>
      </c>
      <c r="AA906" s="23">
        <v>0</v>
      </c>
      <c r="AB906" s="23">
        <v>0</v>
      </c>
      <c r="AC906" s="23"/>
      <c r="AD906" s="23">
        <v>0</v>
      </c>
      <c r="AE906" s="23">
        <v>0</v>
      </c>
      <c r="AF906" s="23">
        <v>0</v>
      </c>
      <c r="AG906" s="23">
        <v>0</v>
      </c>
      <c r="AH906" s="23">
        <v>0</v>
      </c>
      <c r="AI906" s="23">
        <v>0</v>
      </c>
      <c r="AJ906" s="23">
        <v>0</v>
      </c>
      <c r="AK906" s="23"/>
      <c r="AL906" s="23">
        <v>0</v>
      </c>
      <c r="AM906" s="23">
        <v>0</v>
      </c>
      <c r="AN906" s="23">
        <v>0</v>
      </c>
      <c r="AO906" s="23">
        <v>0</v>
      </c>
      <c r="AP906" s="23">
        <v>0</v>
      </c>
      <c r="AQ906" s="23">
        <v>0</v>
      </c>
      <c r="AR906" s="23" t="s">
        <v>703</v>
      </c>
      <c r="AS906" s="23">
        <v>0</v>
      </c>
      <c r="AT906" s="23">
        <v>0</v>
      </c>
      <c r="AU906" s="23">
        <v>0</v>
      </c>
      <c r="AV906" s="23">
        <v>0</v>
      </c>
      <c r="AW906" s="23">
        <v>0</v>
      </c>
    </row>
    <row r="907" spans="2:49" x14ac:dyDescent="0.35">
      <c r="B907" t="s">
        <v>699</v>
      </c>
      <c r="C907" s="23">
        <v>1.50617283950618</v>
      </c>
      <c r="D907" s="23">
        <v>1.93877551020408</v>
      </c>
      <c r="E907" s="23">
        <v>1.3536585365853699</v>
      </c>
      <c r="F907" s="23">
        <v>1.49275362318841</v>
      </c>
      <c r="G907" s="23">
        <v>1.2564102564102599</v>
      </c>
      <c r="H907" s="23">
        <v>1.6857142857142799</v>
      </c>
      <c r="I907" s="23">
        <v>1.6875</v>
      </c>
      <c r="J907" s="23">
        <v>1.3846153846153799</v>
      </c>
      <c r="K907" s="23">
        <v>1.5454545454545401</v>
      </c>
      <c r="L907" s="23">
        <v>1.34</v>
      </c>
      <c r="M907" s="23">
        <v>1.68292682926829</v>
      </c>
      <c r="N907" s="23">
        <v>1.3333333333333299</v>
      </c>
      <c r="O907" s="23">
        <v>1.3</v>
      </c>
      <c r="P907" s="23"/>
      <c r="Q907" s="23">
        <v>1.5094339622641499</v>
      </c>
      <c r="R907" s="23"/>
      <c r="S907" s="23">
        <v>1.50106609808102</v>
      </c>
      <c r="T907" s="23"/>
      <c r="U907" s="23">
        <v>1.5309973045822101</v>
      </c>
      <c r="V907" s="23"/>
      <c r="W907" s="23">
        <v>1.61666666666666</v>
      </c>
      <c r="X907" s="23"/>
      <c r="Y907" s="23">
        <v>1.43959731543624</v>
      </c>
      <c r="Z907" s="23">
        <v>1.68674698795181</v>
      </c>
      <c r="AA907" s="23">
        <v>1</v>
      </c>
      <c r="AB907" s="23">
        <v>1.5</v>
      </c>
      <c r="AC907" s="23"/>
      <c r="AD907" s="23">
        <v>1.4456521739130399</v>
      </c>
      <c r="AE907" s="23">
        <v>1.5</v>
      </c>
      <c r="AF907" s="23">
        <v>1.42372881355932</v>
      </c>
      <c r="AG907" s="23">
        <v>1.5714285714285701</v>
      </c>
      <c r="AH907" s="23">
        <v>1.3768115942029</v>
      </c>
      <c r="AI907" s="23">
        <v>1.75</v>
      </c>
      <c r="AJ907" s="23">
        <v>1.5090909090909099</v>
      </c>
      <c r="AK907" s="23"/>
      <c r="AL907" s="23">
        <v>1.68965517241379</v>
      </c>
      <c r="AM907" s="23">
        <v>1.63636363636364</v>
      </c>
      <c r="AN907" s="23">
        <v>1.46511627906977</v>
      </c>
      <c r="AO907" s="23">
        <v>1.4421052631578899</v>
      </c>
      <c r="AP907" s="23">
        <v>1.44444444444445</v>
      </c>
      <c r="AQ907" s="23">
        <v>1.6666666666666701</v>
      </c>
      <c r="AR907" s="23" t="s">
        <v>495</v>
      </c>
      <c r="AS907" s="23">
        <v>1.3333333333333299</v>
      </c>
      <c r="AT907" s="23">
        <v>1.4897959183673499</v>
      </c>
      <c r="AU907" s="23">
        <v>1.8333333333333299</v>
      </c>
      <c r="AV907" s="23">
        <v>0.85714285714285499</v>
      </c>
      <c r="AW907" s="23">
        <v>1.41379310344827</v>
      </c>
    </row>
    <row r="908" spans="2:49" x14ac:dyDescent="0.35">
      <c r="B908" t="s">
        <v>700</v>
      </c>
      <c r="C908" s="16">
        <v>-1.3880570397828</v>
      </c>
      <c r="D908" s="16">
        <v>-1.59305504792504</v>
      </c>
      <c r="E908" s="16">
        <v>-1.12795510972921</v>
      </c>
      <c r="F908" s="16">
        <v>-1.51844433966481</v>
      </c>
      <c r="G908" s="16">
        <v>-1.4845580673983101</v>
      </c>
      <c r="H908" s="16">
        <v>-1.72977808266163</v>
      </c>
      <c r="I908" s="16">
        <v>-1.516845703125</v>
      </c>
      <c r="J908" s="16">
        <v>-1.38845461202034</v>
      </c>
      <c r="K908" s="16">
        <v>-0.91596832919146998</v>
      </c>
      <c r="L908" s="16">
        <v>-1.4064906666666701</v>
      </c>
      <c r="M908" s="16">
        <v>-1.3705132377235201</v>
      </c>
      <c r="N908" s="16">
        <v>-1.30022446689113</v>
      </c>
      <c r="O908" s="16">
        <v>-1.53266666666667</v>
      </c>
      <c r="P908" s="16"/>
      <c r="Q908" s="16">
        <v>-1.4481253210287901</v>
      </c>
      <c r="R908" s="16"/>
      <c r="S908" s="16">
        <v>-1.3920487832219799</v>
      </c>
      <c r="T908" s="16"/>
      <c r="U908" s="16">
        <v>-1.4702436259127301</v>
      </c>
      <c r="V908" s="16"/>
      <c r="W908" s="16">
        <v>-1.3265121527777799</v>
      </c>
      <c r="X908" s="16"/>
      <c r="Y908" s="16">
        <v>-1.4048140103965301</v>
      </c>
      <c r="Z908" s="16">
        <v>-1.4379554591049399</v>
      </c>
      <c r="AA908" s="16">
        <v>-0.83333333333333304</v>
      </c>
      <c r="AB908" s="16">
        <v>-2.25</v>
      </c>
      <c r="AC908" s="16"/>
      <c r="AD908" s="16">
        <v>-1.1192446782279899</v>
      </c>
      <c r="AE908" s="16">
        <v>-1.1715582770270301</v>
      </c>
      <c r="AF908" s="16">
        <v>-1.6410768738416699</v>
      </c>
      <c r="AG908" s="16">
        <v>-1.41171947585942</v>
      </c>
      <c r="AH908" s="16">
        <v>-1.7251043584568699</v>
      </c>
      <c r="AI908" s="16">
        <v>-1.53798776455027</v>
      </c>
      <c r="AJ908" s="16">
        <v>-1.3070388017740699</v>
      </c>
      <c r="AK908" s="16"/>
      <c r="AL908" s="16">
        <v>-1.28429483236978</v>
      </c>
      <c r="AM908" s="16">
        <v>-1.3937461209290101</v>
      </c>
      <c r="AN908" s="16">
        <v>-1.7231995745208399</v>
      </c>
      <c r="AO908" s="16">
        <v>-1.2180203694832701</v>
      </c>
      <c r="AP908" s="16">
        <v>-1.61975308641975</v>
      </c>
      <c r="AQ908" s="16">
        <v>-1.5925925925925899</v>
      </c>
      <c r="AR908" s="16" t="s">
        <v>704</v>
      </c>
      <c r="AS908" s="16">
        <v>-1.6335978835978899</v>
      </c>
      <c r="AT908" s="16">
        <v>-1.2765726865506699</v>
      </c>
      <c r="AU908" s="16">
        <v>-1.0185185185185199</v>
      </c>
      <c r="AV908" s="16">
        <v>-0.38192419825072998</v>
      </c>
      <c r="AW908" s="16">
        <v>-0.98027343838980296</v>
      </c>
    </row>
    <row r="909" spans="2:49" x14ac:dyDescent="0.35">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row>
    <row r="910" spans="2:49" x14ac:dyDescent="0.35">
      <c r="B910" s="6" t="s">
        <v>707</v>
      </c>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row>
    <row r="911" spans="2:49" x14ac:dyDescent="0.35">
      <c r="B911" s="25" t="s">
        <v>65</v>
      </c>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row>
    <row r="912" spans="2:49" x14ac:dyDescent="0.35">
      <c r="B912" t="s">
        <v>397</v>
      </c>
      <c r="C912" s="16">
        <v>0.37777777777777799</v>
      </c>
      <c r="D912" s="16">
        <v>0.125</v>
      </c>
      <c r="E912" s="16">
        <v>0.5</v>
      </c>
      <c r="F912" s="16">
        <v>0.5</v>
      </c>
      <c r="G912" s="16">
        <v>0.5</v>
      </c>
      <c r="H912" s="16">
        <v>0</v>
      </c>
      <c r="I912" s="16">
        <v>0.53333333333333299</v>
      </c>
      <c r="J912" s="16">
        <v>0.5</v>
      </c>
      <c r="K912" s="16">
        <v>0.2</v>
      </c>
      <c r="L912" s="16">
        <v>0.125</v>
      </c>
      <c r="M912" s="16">
        <v>0.28571428571428598</v>
      </c>
      <c r="N912" s="16">
        <v>0.5</v>
      </c>
      <c r="O912" s="16">
        <v>0</v>
      </c>
      <c r="P912" s="16"/>
      <c r="Q912" s="16">
        <v>0.38961038961039002</v>
      </c>
      <c r="R912" s="16"/>
      <c r="S912" s="16">
        <v>0.36904761904761901</v>
      </c>
      <c r="T912" s="16"/>
      <c r="U912" s="16">
        <v>0.38095238095238099</v>
      </c>
      <c r="V912" s="16"/>
      <c r="W912" s="16">
        <v>0.33333333333333298</v>
      </c>
      <c r="X912" s="16"/>
      <c r="Y912" s="16">
        <v>0.26470588235294101</v>
      </c>
      <c r="Z912" s="16">
        <v>0.44444444444444398</v>
      </c>
      <c r="AA912" s="16">
        <v>0.5</v>
      </c>
      <c r="AB912" s="16">
        <v>0</v>
      </c>
      <c r="AC912" s="16"/>
      <c r="AD912" s="16">
        <v>0.5</v>
      </c>
      <c r="AE912" s="16">
        <v>0.2</v>
      </c>
      <c r="AF912" s="16">
        <v>0.1</v>
      </c>
      <c r="AG912" s="16">
        <v>0.33333333333333298</v>
      </c>
      <c r="AH912" s="16">
        <v>0.44444444444444398</v>
      </c>
      <c r="AI912" s="16">
        <v>0.47058823529411797</v>
      </c>
      <c r="AJ912" s="16">
        <v>0.4</v>
      </c>
      <c r="AK912" s="16"/>
      <c r="AL912" s="16">
        <v>0.41666666666666702</v>
      </c>
      <c r="AM912" s="16">
        <v>0.16666666666666699</v>
      </c>
      <c r="AN912" s="16">
        <v>0.41176470588235298</v>
      </c>
      <c r="AO912" s="16">
        <v>0.33333333333333298</v>
      </c>
      <c r="AP912" s="16" t="s">
        <v>397</v>
      </c>
      <c r="AQ912" s="16">
        <v>0.66666666666666696</v>
      </c>
      <c r="AR912" s="16">
        <v>0</v>
      </c>
      <c r="AS912" s="16">
        <v>0</v>
      </c>
      <c r="AT912" s="16">
        <v>0.3</v>
      </c>
      <c r="AU912" s="16">
        <v>0</v>
      </c>
      <c r="AV912" s="16">
        <v>0</v>
      </c>
      <c r="AW912" s="16">
        <v>0.375</v>
      </c>
    </row>
    <row r="913" spans="2:49" x14ac:dyDescent="0.35">
      <c r="B913" t="s">
        <v>494</v>
      </c>
      <c r="C913" s="16">
        <v>0.22222222222222199</v>
      </c>
      <c r="D913" s="16">
        <v>0.5</v>
      </c>
      <c r="E913" s="16">
        <v>0</v>
      </c>
      <c r="F913" s="16">
        <v>0.3</v>
      </c>
      <c r="G913" s="16">
        <v>0</v>
      </c>
      <c r="H913" s="16">
        <v>0.6</v>
      </c>
      <c r="I913" s="16">
        <v>0.266666666666667</v>
      </c>
      <c r="J913" s="16">
        <v>0</v>
      </c>
      <c r="K913" s="16">
        <v>0.4</v>
      </c>
      <c r="L913" s="16">
        <v>0.25</v>
      </c>
      <c r="M913" s="16">
        <v>0.28571428571428598</v>
      </c>
      <c r="N913" s="16">
        <v>0</v>
      </c>
      <c r="O913" s="16">
        <v>0</v>
      </c>
      <c r="P913" s="16"/>
      <c r="Q913" s="16">
        <v>0.19480519480519501</v>
      </c>
      <c r="R913" s="16"/>
      <c r="S913" s="16">
        <v>0.214285714285714</v>
      </c>
      <c r="T913" s="16"/>
      <c r="U913" s="16">
        <v>0.19047619047618999</v>
      </c>
      <c r="V913" s="16"/>
      <c r="W913" s="16">
        <v>0.16666666666666699</v>
      </c>
      <c r="X913" s="16"/>
      <c r="Y913" s="16">
        <v>0.23529411764705899</v>
      </c>
      <c r="Z913" s="16">
        <v>0.203703703703704</v>
      </c>
      <c r="AA913" s="16">
        <v>0.5</v>
      </c>
      <c r="AB913" s="16">
        <v>0</v>
      </c>
      <c r="AC913" s="16"/>
      <c r="AD913" s="16">
        <v>0.375</v>
      </c>
      <c r="AE913" s="16">
        <v>0.4</v>
      </c>
      <c r="AF913" s="16">
        <v>0.1</v>
      </c>
      <c r="AG913" s="16">
        <v>0.25</v>
      </c>
      <c r="AH913" s="16">
        <v>5.5555555555555601E-2</v>
      </c>
      <c r="AI913" s="16">
        <v>0.17647058823529399</v>
      </c>
      <c r="AJ913" s="16">
        <v>0.35</v>
      </c>
      <c r="AK913" s="16"/>
      <c r="AL913" s="16">
        <v>0.16666666666666699</v>
      </c>
      <c r="AM913" s="16">
        <v>0.25</v>
      </c>
      <c r="AN913" s="16">
        <v>0.26470588235294101</v>
      </c>
      <c r="AO913" s="16">
        <v>0.16666666666666699</v>
      </c>
      <c r="AP913" s="16" t="s">
        <v>703</v>
      </c>
      <c r="AQ913" s="16">
        <v>0.16666666666666699</v>
      </c>
      <c r="AR913" s="16">
        <v>0</v>
      </c>
      <c r="AS913" s="16">
        <v>0</v>
      </c>
      <c r="AT913" s="16">
        <v>0.1</v>
      </c>
      <c r="AU913" s="16">
        <v>0</v>
      </c>
      <c r="AV913" s="16">
        <v>0</v>
      </c>
      <c r="AW913" s="16">
        <v>0.375</v>
      </c>
    </row>
    <row r="914" spans="2:49" x14ac:dyDescent="0.35">
      <c r="B914" t="s">
        <v>495</v>
      </c>
      <c r="C914" s="16">
        <v>0.4</v>
      </c>
      <c r="D914" s="16">
        <v>0.375</v>
      </c>
      <c r="E914" s="16">
        <v>0.5</v>
      </c>
      <c r="F914" s="16">
        <v>0.2</v>
      </c>
      <c r="G914" s="16">
        <v>0.5</v>
      </c>
      <c r="H914" s="16">
        <v>0.4</v>
      </c>
      <c r="I914" s="16">
        <v>0.2</v>
      </c>
      <c r="J914" s="16">
        <v>0.5</v>
      </c>
      <c r="K914" s="16">
        <v>0.4</v>
      </c>
      <c r="L914" s="16">
        <v>0.625</v>
      </c>
      <c r="M914" s="16">
        <v>0.42857142857142899</v>
      </c>
      <c r="N914" s="16">
        <v>0.5</v>
      </c>
      <c r="O914" s="16">
        <v>0</v>
      </c>
      <c r="P914" s="16"/>
      <c r="Q914" s="16">
        <v>0.415584415584416</v>
      </c>
      <c r="R914" s="16"/>
      <c r="S914" s="16">
        <v>0.41666666666666702</v>
      </c>
      <c r="T914" s="16"/>
      <c r="U914" s="16">
        <v>0.42857142857142899</v>
      </c>
      <c r="V914" s="16"/>
      <c r="W914" s="16">
        <v>0.5</v>
      </c>
      <c r="X914" s="16"/>
      <c r="Y914" s="16">
        <v>0.5</v>
      </c>
      <c r="Z914" s="16">
        <v>0.35185185185185203</v>
      </c>
      <c r="AA914" s="16">
        <v>0</v>
      </c>
      <c r="AB914" s="16">
        <v>0</v>
      </c>
      <c r="AC914" s="16"/>
      <c r="AD914" s="16">
        <v>0.125</v>
      </c>
      <c r="AE914" s="16">
        <v>0.4</v>
      </c>
      <c r="AF914" s="16">
        <v>0.8</v>
      </c>
      <c r="AG914" s="16">
        <v>0.41666666666666702</v>
      </c>
      <c r="AH914" s="16">
        <v>0.5</v>
      </c>
      <c r="AI914" s="16">
        <v>0.35294117647058798</v>
      </c>
      <c r="AJ914" s="16">
        <v>0.25</v>
      </c>
      <c r="AK914" s="16"/>
      <c r="AL914" s="16">
        <v>0.41666666666666702</v>
      </c>
      <c r="AM914" s="16">
        <v>0.58333333333333304</v>
      </c>
      <c r="AN914" s="16">
        <v>0.32352941176470601</v>
      </c>
      <c r="AO914" s="16">
        <v>0.5</v>
      </c>
      <c r="AP914" s="16" t="s">
        <v>703</v>
      </c>
      <c r="AQ914" s="16">
        <v>0.16666666666666699</v>
      </c>
      <c r="AR914" s="16">
        <v>0</v>
      </c>
      <c r="AS914" s="16">
        <v>0</v>
      </c>
      <c r="AT914" s="16">
        <v>0.6</v>
      </c>
      <c r="AU914" s="16">
        <v>1</v>
      </c>
      <c r="AV914" s="16">
        <v>0</v>
      </c>
      <c r="AW914" s="16">
        <v>0.25</v>
      </c>
    </row>
    <row r="915" spans="2:49" x14ac:dyDescent="0.35">
      <c r="B915" t="s">
        <v>698</v>
      </c>
      <c r="C915" s="23">
        <v>0</v>
      </c>
      <c r="D915" s="23">
        <v>0</v>
      </c>
      <c r="E915" s="23">
        <v>0</v>
      </c>
      <c r="F915" s="23">
        <v>0</v>
      </c>
      <c r="G915" s="23">
        <v>0</v>
      </c>
      <c r="H915" s="23">
        <v>0</v>
      </c>
      <c r="I915" s="23">
        <v>0</v>
      </c>
      <c r="J915" s="23">
        <v>0</v>
      </c>
      <c r="K915" s="23">
        <v>0</v>
      </c>
      <c r="L915" s="23">
        <v>0</v>
      </c>
      <c r="M915" s="23">
        <v>0</v>
      </c>
      <c r="N915" s="23">
        <v>0</v>
      </c>
      <c r="O915" s="23">
        <v>0</v>
      </c>
      <c r="P915" s="23"/>
      <c r="Q915" s="23">
        <v>0</v>
      </c>
      <c r="R915" s="23"/>
      <c r="S915" s="23">
        <v>0</v>
      </c>
      <c r="T915" s="23"/>
      <c r="U915" s="23">
        <v>0</v>
      </c>
      <c r="V915" s="23"/>
      <c r="W915" s="23">
        <v>0</v>
      </c>
      <c r="X915" s="23"/>
      <c r="Y915" s="23">
        <v>0</v>
      </c>
      <c r="Z915" s="23">
        <v>0</v>
      </c>
      <c r="AA915" s="23">
        <v>0</v>
      </c>
      <c r="AB915" s="23">
        <v>0</v>
      </c>
      <c r="AC915" s="23"/>
      <c r="AD915" s="23">
        <v>0</v>
      </c>
      <c r="AE915" s="23">
        <v>0</v>
      </c>
      <c r="AF915" s="23">
        <v>0</v>
      </c>
      <c r="AG915" s="23">
        <v>0</v>
      </c>
      <c r="AH915" s="23">
        <v>0</v>
      </c>
      <c r="AI915" s="23">
        <v>0</v>
      </c>
      <c r="AJ915" s="23">
        <v>0</v>
      </c>
      <c r="AK915" s="23"/>
      <c r="AL915" s="23">
        <v>0</v>
      </c>
      <c r="AM915" s="23">
        <v>0</v>
      </c>
      <c r="AN915" s="23">
        <v>0</v>
      </c>
      <c r="AO915" s="23">
        <v>0</v>
      </c>
      <c r="AP915" s="23" t="s">
        <v>703</v>
      </c>
      <c r="AQ915" s="23">
        <v>0</v>
      </c>
      <c r="AR915" s="23">
        <v>0</v>
      </c>
      <c r="AS915" s="23">
        <v>0</v>
      </c>
      <c r="AT915" s="23">
        <v>0</v>
      </c>
      <c r="AU915" s="23">
        <v>0</v>
      </c>
      <c r="AV915" s="23">
        <v>0</v>
      </c>
      <c r="AW915" s="23">
        <v>0</v>
      </c>
    </row>
    <row r="916" spans="2:49" x14ac:dyDescent="0.35">
      <c r="B916" t="s">
        <v>699</v>
      </c>
      <c r="C916" s="23">
        <v>1.5333333333333301</v>
      </c>
      <c r="D916" s="23">
        <v>0.75</v>
      </c>
      <c r="E916" s="23">
        <v>2</v>
      </c>
      <c r="F916" s="23">
        <v>1.7</v>
      </c>
      <c r="G916" s="23">
        <v>2</v>
      </c>
      <c r="H916" s="23">
        <v>0.4</v>
      </c>
      <c r="I916" s="23">
        <v>1.8</v>
      </c>
      <c r="J916" s="23">
        <v>2</v>
      </c>
      <c r="K916" s="23">
        <v>1</v>
      </c>
      <c r="L916" s="23">
        <v>1</v>
      </c>
      <c r="M916" s="23">
        <v>1.28571428571428</v>
      </c>
      <c r="N916" s="23">
        <v>2</v>
      </c>
      <c r="O916" s="23">
        <v>3</v>
      </c>
      <c r="P916" s="23"/>
      <c r="Q916" s="23">
        <v>1.5844155844155801</v>
      </c>
      <c r="R916" s="23"/>
      <c r="S916" s="23">
        <v>1.52380952380952</v>
      </c>
      <c r="T916" s="23"/>
      <c r="U916" s="23">
        <v>1.5714285714285701</v>
      </c>
      <c r="V916" s="23"/>
      <c r="W916" s="23">
        <v>1.5</v>
      </c>
      <c r="X916" s="23"/>
      <c r="Y916" s="23">
        <v>1.29411764705882</v>
      </c>
      <c r="Z916" s="23">
        <v>1.68518518518518</v>
      </c>
      <c r="AA916" s="23">
        <v>1.5</v>
      </c>
      <c r="AB916" s="23">
        <v>3</v>
      </c>
      <c r="AC916" s="23"/>
      <c r="AD916" s="23">
        <v>1.625</v>
      </c>
      <c r="AE916" s="23">
        <v>1</v>
      </c>
      <c r="AF916" s="23">
        <v>1.1000000000000001</v>
      </c>
      <c r="AG916" s="23">
        <v>1.4166666666666701</v>
      </c>
      <c r="AH916" s="23">
        <v>1.8333333333333299</v>
      </c>
      <c r="AI916" s="23">
        <v>1.76470588235294</v>
      </c>
      <c r="AJ916" s="23">
        <v>1.45</v>
      </c>
      <c r="AK916" s="23"/>
      <c r="AL916" s="23">
        <v>1.6666666666666601</v>
      </c>
      <c r="AM916" s="23">
        <v>1.0833333333333299</v>
      </c>
      <c r="AN916" s="23">
        <v>1.5588235294117601</v>
      </c>
      <c r="AO916" s="23">
        <v>1.5</v>
      </c>
      <c r="AP916" s="23" t="s">
        <v>495</v>
      </c>
      <c r="AQ916" s="23">
        <v>2.1666666666666701</v>
      </c>
      <c r="AR916" s="23">
        <v>3</v>
      </c>
      <c r="AS916" s="23">
        <v>3</v>
      </c>
      <c r="AT916" s="23">
        <v>1.5</v>
      </c>
      <c r="AU916" s="23">
        <v>1</v>
      </c>
      <c r="AV916" s="23">
        <v>3</v>
      </c>
      <c r="AW916" s="23">
        <v>1.375</v>
      </c>
    </row>
    <row r="917" spans="2:49" x14ac:dyDescent="0.35">
      <c r="B917" t="s">
        <v>700</v>
      </c>
      <c r="C917" s="16">
        <v>-0.67652204585537901</v>
      </c>
      <c r="D917" s="16">
        <v>-0.40513392857142899</v>
      </c>
      <c r="E917" s="16">
        <v>-0.5</v>
      </c>
      <c r="F917" s="16">
        <v>-1.472</v>
      </c>
      <c r="G917" s="16">
        <v>-0.5</v>
      </c>
      <c r="H917" s="16">
        <v>0</v>
      </c>
      <c r="I917" s="16">
        <v>-1.5725714285714301</v>
      </c>
      <c r="J917" s="16">
        <v>-0.5</v>
      </c>
      <c r="K917" s="16">
        <v>-0.5</v>
      </c>
      <c r="L917" s="16">
        <v>-0.17857142857142899</v>
      </c>
      <c r="M917" s="16">
        <v>-0.53877551020408299</v>
      </c>
      <c r="N917" s="16">
        <v>-0.5</v>
      </c>
      <c r="O917" s="16">
        <v>0</v>
      </c>
      <c r="P917" s="16"/>
      <c r="Q917" s="16">
        <v>-0.65191856979787299</v>
      </c>
      <c r="R917" s="16"/>
      <c r="S917" s="16">
        <v>-0.63102674433055606</v>
      </c>
      <c r="T917" s="16"/>
      <c r="U917" s="16">
        <v>-0.61478657397024605</v>
      </c>
      <c r="V917" s="16"/>
      <c r="W917" s="16">
        <v>-0.4375</v>
      </c>
      <c r="X917" s="16"/>
      <c r="Y917" s="16">
        <v>-0.40392835334825999</v>
      </c>
      <c r="Z917" s="16">
        <v>-0.87666006198241997</v>
      </c>
      <c r="AA917" s="16">
        <v>-2.25</v>
      </c>
      <c r="AB917" s="16">
        <v>0</v>
      </c>
      <c r="AC917" s="16"/>
      <c r="AD917" s="16">
        <v>-1.748046875</v>
      </c>
      <c r="AE917" s="16">
        <v>-0.5</v>
      </c>
      <c r="AF917" s="16">
        <v>-5.44444444444444E-2</v>
      </c>
      <c r="AG917" s="16">
        <v>-0.600405092592592</v>
      </c>
      <c r="AH917" s="16">
        <v>-0.48765432098765399</v>
      </c>
      <c r="AI917" s="16">
        <v>-0.91132369902978605</v>
      </c>
      <c r="AJ917" s="16">
        <v>-1.0849166666666701</v>
      </c>
      <c r="AK917" s="16"/>
      <c r="AL917" s="16">
        <v>-0.67460317460317598</v>
      </c>
      <c r="AM917" s="16">
        <v>-0.243171296296297</v>
      </c>
      <c r="AN917" s="16">
        <v>-0.90582892326480702</v>
      </c>
      <c r="AO917" s="16">
        <v>-0.4375</v>
      </c>
      <c r="AP917" s="16" t="s">
        <v>704</v>
      </c>
      <c r="AQ917" s="16">
        <v>-2.25</v>
      </c>
      <c r="AR917" s="16">
        <v>0</v>
      </c>
      <c r="AS917" s="16">
        <v>0</v>
      </c>
      <c r="AT917" s="16">
        <v>-0.25714285714285701</v>
      </c>
      <c r="AU917" s="16">
        <v>0</v>
      </c>
      <c r="AV917" s="16">
        <v>0</v>
      </c>
      <c r="AW917" s="16">
        <v>-1.0406249999999999</v>
      </c>
    </row>
    <row r="918" spans="2:49" x14ac:dyDescent="0.35">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row>
    <row r="919" spans="2:49" x14ac:dyDescent="0.35">
      <c r="B919" s="6" t="s">
        <v>708</v>
      </c>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row>
    <row r="920" spans="2:49" x14ac:dyDescent="0.35">
      <c r="B920" s="25" t="s">
        <v>65</v>
      </c>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row>
    <row r="921" spans="2:49" x14ac:dyDescent="0.35">
      <c r="B921" t="s">
        <v>397</v>
      </c>
      <c r="C921" s="16">
        <v>0.50313152400835104</v>
      </c>
      <c r="D921" s="16">
        <v>0.36</v>
      </c>
      <c r="E921" s="16">
        <v>0.45348837209302301</v>
      </c>
      <c r="F921" s="16">
        <v>0.50746268656716398</v>
      </c>
      <c r="G921" s="16">
        <v>0.48888888888888898</v>
      </c>
      <c r="H921" s="16">
        <v>0.48148148148148101</v>
      </c>
      <c r="I921" s="16">
        <v>0.483870967741935</v>
      </c>
      <c r="J921" s="16">
        <v>0.55882352941176505</v>
      </c>
      <c r="K921" s="16">
        <v>0.55000000000000004</v>
      </c>
      <c r="L921" s="16">
        <v>0.6</v>
      </c>
      <c r="M921" s="16">
        <v>0.51351351351351304</v>
      </c>
      <c r="N921" s="16">
        <v>0.68421052631578905</v>
      </c>
      <c r="O921" s="16">
        <v>0.61538461538461497</v>
      </c>
      <c r="P921" s="16"/>
      <c r="Q921" s="16">
        <v>0.497607655502392</v>
      </c>
      <c r="R921" s="16"/>
      <c r="S921" s="16">
        <v>0.50539956803455699</v>
      </c>
      <c r="T921" s="16"/>
      <c r="U921" s="16">
        <v>0.5</v>
      </c>
      <c r="V921" s="16"/>
      <c r="W921" s="16">
        <v>0.39682539682539703</v>
      </c>
      <c r="X921" s="16"/>
      <c r="Y921" s="16">
        <v>0.56730769230769196</v>
      </c>
      <c r="Z921" s="16">
        <v>0.38620689655172402</v>
      </c>
      <c r="AA921" s="16">
        <v>0.36842105263157898</v>
      </c>
      <c r="AB921" s="16">
        <v>0.33333333333333298</v>
      </c>
      <c r="AC921" s="16"/>
      <c r="AD921" s="16">
        <v>0.51162790697674398</v>
      </c>
      <c r="AE921" s="16">
        <v>0.50847457627118597</v>
      </c>
      <c r="AF921" s="16">
        <v>0.59701492537313405</v>
      </c>
      <c r="AG921" s="16">
        <v>0.51485148514851498</v>
      </c>
      <c r="AH921" s="16">
        <v>0.565217391304348</v>
      </c>
      <c r="AI921" s="16">
        <v>0.41304347826087001</v>
      </c>
      <c r="AJ921" s="16">
        <v>0.33333333333333298</v>
      </c>
      <c r="AK921" s="16"/>
      <c r="AL921" s="16">
        <v>0.4</v>
      </c>
      <c r="AM921" s="16">
        <v>0.39534883720930197</v>
      </c>
      <c r="AN921" s="16">
        <v>0.5859375</v>
      </c>
      <c r="AO921" s="16">
        <v>0.52747252747252704</v>
      </c>
      <c r="AP921" s="16">
        <v>0.35714285714285698</v>
      </c>
      <c r="AQ921" s="16">
        <v>0.53125</v>
      </c>
      <c r="AR921" s="16">
        <v>0</v>
      </c>
      <c r="AS921" s="16">
        <v>0.36363636363636398</v>
      </c>
      <c r="AT921" s="16">
        <v>0.51219512195121997</v>
      </c>
      <c r="AU921" s="16">
        <v>0.66666666666666696</v>
      </c>
      <c r="AV921" s="16">
        <v>0.55555555555555602</v>
      </c>
      <c r="AW921" s="16">
        <v>0.52</v>
      </c>
    </row>
    <row r="922" spans="2:49" x14ac:dyDescent="0.35">
      <c r="B922" t="s">
        <v>494</v>
      </c>
      <c r="C922" s="16">
        <v>0.32985386221294399</v>
      </c>
      <c r="D922" s="16">
        <v>0.38</v>
      </c>
      <c r="E922" s="16">
        <v>0.38372093023255799</v>
      </c>
      <c r="F922" s="16">
        <v>0.328358208955224</v>
      </c>
      <c r="G922" s="16">
        <v>0.28888888888888897</v>
      </c>
      <c r="H922" s="16">
        <v>0.407407407407407</v>
      </c>
      <c r="I922" s="16">
        <v>0.25806451612903197</v>
      </c>
      <c r="J922" s="16">
        <v>0.38235294117647101</v>
      </c>
      <c r="K922" s="16">
        <v>0.4</v>
      </c>
      <c r="L922" s="16">
        <v>0.26</v>
      </c>
      <c r="M922" s="16">
        <v>0.27027027027027001</v>
      </c>
      <c r="N922" s="16">
        <v>0.21052631578947401</v>
      </c>
      <c r="O922" s="16">
        <v>0.30769230769230799</v>
      </c>
      <c r="P922" s="16"/>
      <c r="Q922" s="16">
        <v>0.33253588516746402</v>
      </c>
      <c r="R922" s="16"/>
      <c r="S922" s="16">
        <v>0.33045356371490298</v>
      </c>
      <c r="T922" s="16"/>
      <c r="U922" s="16">
        <v>0.33510638297872303</v>
      </c>
      <c r="V922" s="16"/>
      <c r="W922" s="16">
        <v>0.41269841269841301</v>
      </c>
      <c r="X922" s="16"/>
      <c r="Y922" s="16">
        <v>0.30448717948717902</v>
      </c>
      <c r="Z922" s="16">
        <v>0.4</v>
      </c>
      <c r="AA922" s="16">
        <v>0.157894736842105</v>
      </c>
      <c r="AB922" s="16">
        <v>0.66666666666666696</v>
      </c>
      <c r="AC922" s="16"/>
      <c r="AD922" s="16">
        <v>0.38372093023255799</v>
      </c>
      <c r="AE922" s="16">
        <v>0.338983050847458</v>
      </c>
      <c r="AF922" s="16">
        <v>0.26865671641791</v>
      </c>
      <c r="AG922" s="16">
        <v>0.316831683168317</v>
      </c>
      <c r="AH922" s="16">
        <v>0.31884057971014501</v>
      </c>
      <c r="AI922" s="16">
        <v>0.41304347826087001</v>
      </c>
      <c r="AJ922" s="16">
        <v>0.27450980392156898</v>
      </c>
      <c r="AK922" s="16"/>
      <c r="AL922" s="16">
        <v>0.266666666666667</v>
      </c>
      <c r="AM922" s="16">
        <v>0.40697674418604701</v>
      </c>
      <c r="AN922" s="16">
        <v>0.2734375</v>
      </c>
      <c r="AO922" s="16">
        <v>0.35164835164835201</v>
      </c>
      <c r="AP922" s="16">
        <v>0.35714285714285698</v>
      </c>
      <c r="AQ922" s="16">
        <v>0.34375</v>
      </c>
      <c r="AR922" s="16">
        <v>1</v>
      </c>
      <c r="AS922" s="16">
        <v>0.36363636363636398</v>
      </c>
      <c r="AT922" s="16">
        <v>0.31707317073170699</v>
      </c>
      <c r="AU922" s="16">
        <v>0.33333333333333298</v>
      </c>
      <c r="AV922" s="16">
        <v>0.33333333333333298</v>
      </c>
      <c r="AW922" s="16">
        <v>0.32</v>
      </c>
    </row>
    <row r="923" spans="2:49" x14ac:dyDescent="0.35">
      <c r="B923" t="s">
        <v>495</v>
      </c>
      <c r="C923" s="16">
        <v>0.16701461377870599</v>
      </c>
      <c r="D923" s="16">
        <v>0.26</v>
      </c>
      <c r="E923" s="16">
        <v>0.162790697674419</v>
      </c>
      <c r="F923" s="16">
        <v>0.164179104477612</v>
      </c>
      <c r="G923" s="16">
        <v>0.22222222222222199</v>
      </c>
      <c r="H923" s="16">
        <v>0.11111111111111099</v>
      </c>
      <c r="I923" s="16">
        <v>0.25806451612903197</v>
      </c>
      <c r="J923" s="16">
        <v>5.8823529411764698E-2</v>
      </c>
      <c r="K923" s="16">
        <v>0.05</v>
      </c>
      <c r="L923" s="16">
        <v>0.14000000000000001</v>
      </c>
      <c r="M923" s="16">
        <v>0.21621621621621601</v>
      </c>
      <c r="N923" s="16">
        <v>0.105263157894737</v>
      </c>
      <c r="O923" s="16">
        <v>7.69230769230769E-2</v>
      </c>
      <c r="P923" s="16"/>
      <c r="Q923" s="16">
        <v>0.16985645933014401</v>
      </c>
      <c r="R923" s="16"/>
      <c r="S923" s="16">
        <v>0.16414686825054001</v>
      </c>
      <c r="T923" s="16"/>
      <c r="U923" s="16">
        <v>0.164893617021277</v>
      </c>
      <c r="V923" s="16"/>
      <c r="W923" s="16">
        <v>0.19047619047618999</v>
      </c>
      <c r="X923" s="16"/>
      <c r="Y923" s="16">
        <v>0.128205128205128</v>
      </c>
      <c r="Z923" s="16">
        <v>0.21379310344827601</v>
      </c>
      <c r="AA923" s="16">
        <v>0.47368421052631599</v>
      </c>
      <c r="AB923" s="16">
        <v>0</v>
      </c>
      <c r="AC923" s="16"/>
      <c r="AD923" s="16">
        <v>0.104651162790698</v>
      </c>
      <c r="AE923" s="16">
        <v>0.152542372881356</v>
      </c>
      <c r="AF923" s="16">
        <v>0.134328358208955</v>
      </c>
      <c r="AG923" s="16">
        <v>0.16831683168316799</v>
      </c>
      <c r="AH923" s="16">
        <v>0.115942028985507</v>
      </c>
      <c r="AI923" s="16">
        <v>0.173913043478261</v>
      </c>
      <c r="AJ923" s="16">
        <v>0.39215686274509798</v>
      </c>
      <c r="AK923" s="16"/>
      <c r="AL923" s="16">
        <v>0.33333333333333298</v>
      </c>
      <c r="AM923" s="16">
        <v>0.19767441860465099</v>
      </c>
      <c r="AN923" s="16">
        <v>0.140625</v>
      </c>
      <c r="AO923" s="16">
        <v>0.120879120879121</v>
      </c>
      <c r="AP923" s="16">
        <v>0.28571428571428598</v>
      </c>
      <c r="AQ923" s="16">
        <v>0.125</v>
      </c>
      <c r="AR923" s="16">
        <v>0</v>
      </c>
      <c r="AS923" s="16">
        <v>0.27272727272727298</v>
      </c>
      <c r="AT923" s="16">
        <v>0.17073170731707299</v>
      </c>
      <c r="AU923" s="16">
        <v>0</v>
      </c>
      <c r="AV923" s="16">
        <v>0.11111111111111099</v>
      </c>
      <c r="AW923" s="16">
        <v>0.16</v>
      </c>
    </row>
    <row r="924" spans="2:49" x14ac:dyDescent="0.35">
      <c r="B924" t="s">
        <v>698</v>
      </c>
      <c r="C924" s="23">
        <v>0</v>
      </c>
      <c r="D924" s="23">
        <v>0</v>
      </c>
      <c r="E924" s="23">
        <v>0</v>
      </c>
      <c r="F924" s="23">
        <v>0</v>
      </c>
      <c r="G924" s="23">
        <v>0</v>
      </c>
      <c r="H924" s="23">
        <v>0</v>
      </c>
      <c r="I924" s="23">
        <v>0</v>
      </c>
      <c r="J924" s="23">
        <v>0</v>
      </c>
      <c r="K924" s="23">
        <v>0</v>
      </c>
      <c r="L924" s="23">
        <v>0</v>
      </c>
      <c r="M924" s="23">
        <v>0</v>
      </c>
      <c r="N924" s="23">
        <v>0</v>
      </c>
      <c r="O924" s="23">
        <v>0</v>
      </c>
      <c r="P924" s="23"/>
      <c r="Q924" s="23">
        <v>0</v>
      </c>
      <c r="R924" s="23"/>
      <c r="S924" s="23">
        <v>0</v>
      </c>
      <c r="T924" s="23"/>
      <c r="U924" s="23">
        <v>0</v>
      </c>
      <c r="V924" s="23"/>
      <c r="W924" s="23">
        <v>0</v>
      </c>
      <c r="X924" s="23"/>
      <c r="Y924" s="23">
        <v>0</v>
      </c>
      <c r="Z924" s="23">
        <v>0</v>
      </c>
      <c r="AA924" s="23">
        <v>0</v>
      </c>
      <c r="AB924" s="23">
        <v>0</v>
      </c>
      <c r="AC924" s="23"/>
      <c r="AD924" s="23">
        <v>0</v>
      </c>
      <c r="AE924" s="23">
        <v>0</v>
      </c>
      <c r="AF924" s="23">
        <v>0</v>
      </c>
      <c r="AG924" s="23">
        <v>0</v>
      </c>
      <c r="AH924" s="23">
        <v>0</v>
      </c>
      <c r="AI924" s="23">
        <v>0</v>
      </c>
      <c r="AJ924" s="23">
        <v>0</v>
      </c>
      <c r="AK924" s="23"/>
      <c r="AL924" s="23">
        <v>0</v>
      </c>
      <c r="AM924" s="23">
        <v>0</v>
      </c>
      <c r="AN924" s="23">
        <v>0</v>
      </c>
      <c r="AO924" s="23">
        <v>0</v>
      </c>
      <c r="AP924" s="23">
        <v>0</v>
      </c>
      <c r="AQ924" s="23">
        <v>0</v>
      </c>
      <c r="AR924" s="23">
        <v>0</v>
      </c>
      <c r="AS924" s="23">
        <v>0</v>
      </c>
      <c r="AT924" s="23">
        <v>0</v>
      </c>
      <c r="AU924" s="23">
        <v>0</v>
      </c>
      <c r="AV924" s="23">
        <v>0</v>
      </c>
      <c r="AW924" s="23">
        <v>0</v>
      </c>
    </row>
    <row r="925" spans="2:49" x14ac:dyDescent="0.35">
      <c r="B925" t="s">
        <v>699</v>
      </c>
      <c r="C925" s="23">
        <v>1.67640918580376</v>
      </c>
      <c r="D925" s="23">
        <v>1.34</v>
      </c>
      <c r="E925" s="23">
        <v>1.52325581395349</v>
      </c>
      <c r="F925" s="23">
        <v>1.6865671641791</v>
      </c>
      <c r="G925" s="23">
        <v>1.68888888888889</v>
      </c>
      <c r="H925" s="23">
        <v>1.55555555555556</v>
      </c>
      <c r="I925" s="23">
        <v>1.7096774193548401</v>
      </c>
      <c r="J925" s="23">
        <v>1.73529411764706</v>
      </c>
      <c r="K925" s="23">
        <v>1.7</v>
      </c>
      <c r="L925" s="23">
        <v>1.94</v>
      </c>
      <c r="M925" s="23">
        <v>1.7567567567567599</v>
      </c>
      <c r="N925" s="23">
        <v>2.1578947368421</v>
      </c>
      <c r="O925" s="23">
        <v>1.92307692307692</v>
      </c>
      <c r="P925" s="23"/>
      <c r="Q925" s="23">
        <v>1.6626794258373201</v>
      </c>
      <c r="R925" s="23"/>
      <c r="S925" s="23">
        <v>1.68034557235421</v>
      </c>
      <c r="T925" s="23"/>
      <c r="U925" s="23">
        <v>1.66489361702128</v>
      </c>
      <c r="V925" s="23"/>
      <c r="W925" s="23">
        <v>1.38095238095238</v>
      </c>
      <c r="X925" s="23"/>
      <c r="Y925" s="23">
        <v>1.83012820512821</v>
      </c>
      <c r="Z925" s="23">
        <v>1.3724137931034499</v>
      </c>
      <c r="AA925" s="23">
        <v>1.57894736842105</v>
      </c>
      <c r="AB925" s="23">
        <v>0.999999999999999</v>
      </c>
      <c r="AC925" s="23"/>
      <c r="AD925" s="23">
        <v>1.63953488372093</v>
      </c>
      <c r="AE925" s="23">
        <v>1.6779661016949099</v>
      </c>
      <c r="AF925" s="23">
        <v>1.92537313432836</v>
      </c>
      <c r="AG925" s="23">
        <v>1.71287128712871</v>
      </c>
      <c r="AH925" s="23">
        <v>1.8115942028985501</v>
      </c>
      <c r="AI925" s="23">
        <v>1.4130434782608701</v>
      </c>
      <c r="AJ925" s="23">
        <v>1.3921568627451</v>
      </c>
      <c r="AK925" s="23"/>
      <c r="AL925" s="23">
        <v>1.5333333333333301</v>
      </c>
      <c r="AM925" s="23">
        <v>1.3837209302325599</v>
      </c>
      <c r="AN925" s="23">
        <v>1.8984375</v>
      </c>
      <c r="AO925" s="23">
        <v>1.7032967032966999</v>
      </c>
      <c r="AP925" s="23">
        <v>1.3571428571428601</v>
      </c>
      <c r="AQ925" s="23">
        <v>1.71875</v>
      </c>
      <c r="AR925" s="23">
        <v>0</v>
      </c>
      <c r="AS925" s="23">
        <v>1.36363636363636</v>
      </c>
      <c r="AT925" s="23">
        <v>1.7073170731707299</v>
      </c>
      <c r="AU925" s="23">
        <v>2</v>
      </c>
      <c r="AV925" s="23">
        <v>1.7777777777777799</v>
      </c>
      <c r="AW925" s="23">
        <v>1.72</v>
      </c>
    </row>
    <row r="926" spans="2:49" x14ac:dyDescent="0.35">
      <c r="B926" t="s">
        <v>700</v>
      </c>
      <c r="C926" s="16">
        <v>-1.6012188960656499</v>
      </c>
      <c r="D926" s="16">
        <v>-0.98972550000000004</v>
      </c>
      <c r="E926" s="16">
        <v>-1.4701595925315301</v>
      </c>
      <c r="F926" s="16">
        <v>-1.6256742573609999</v>
      </c>
      <c r="G926" s="16">
        <v>-1.3640708534621599</v>
      </c>
      <c r="H926" s="16">
        <v>-1.7365601933503101</v>
      </c>
      <c r="I926" s="16">
        <v>-1.2318317612701799</v>
      </c>
      <c r="J926" s="16">
        <v>-2.2733224777800398</v>
      </c>
      <c r="K926" s="16">
        <v>-2.26905555555556</v>
      </c>
      <c r="L926" s="16">
        <v>-2.091564</v>
      </c>
      <c r="M926" s="16">
        <v>-1.4521000182066599</v>
      </c>
      <c r="N926" s="16">
        <v>-2.75326821208145</v>
      </c>
      <c r="O926" s="16">
        <v>-2.4964952207555702</v>
      </c>
      <c r="P926" s="16"/>
      <c r="Q926" s="16">
        <v>-1.5734742274309601</v>
      </c>
      <c r="R926" s="16"/>
      <c r="S926" s="16">
        <v>-1.6191118105884399</v>
      </c>
      <c r="T926" s="16"/>
      <c r="U926" s="16">
        <v>-1.5990984957572001</v>
      </c>
      <c r="V926" s="16"/>
      <c r="W926" s="16">
        <v>-1.24768648757192</v>
      </c>
      <c r="X926" s="16"/>
      <c r="Y926" s="16">
        <v>-1.99932507250112</v>
      </c>
      <c r="Z926" s="16">
        <v>-1.15943532104407</v>
      </c>
      <c r="AA926" s="16">
        <v>-0.50823735238372902</v>
      </c>
      <c r="AB926" s="16">
        <v>-1.6666666666666701</v>
      </c>
      <c r="AC926" s="16"/>
      <c r="AD926" s="16">
        <v>-1.8694647730927501</v>
      </c>
      <c r="AE926" s="16">
        <v>-1.6727694853803501</v>
      </c>
      <c r="AF926" s="16">
        <v>-2.1054894828597002</v>
      </c>
      <c r="AG926" s="16">
        <v>-1.6342779479798999</v>
      </c>
      <c r="AH926" s="16">
        <v>-2.0449844600909</v>
      </c>
      <c r="AI926" s="16">
        <v>-1.3332458167051799</v>
      </c>
      <c r="AJ926" s="16">
        <v>-0.65099396159848</v>
      </c>
      <c r="AK926" s="16"/>
      <c r="AL926" s="16">
        <v>-0.863604938271606</v>
      </c>
      <c r="AM926" s="16">
        <v>-1.223677390283</v>
      </c>
      <c r="AN926" s="16">
        <v>-2.0247135522230599</v>
      </c>
      <c r="AO926" s="16">
        <v>-1.8656087497565399</v>
      </c>
      <c r="AP926" s="16">
        <v>-0.92120181405895596</v>
      </c>
      <c r="AQ926" s="16">
        <v>-1.8635945638020801</v>
      </c>
      <c r="AR926" s="16">
        <v>0</v>
      </c>
      <c r="AS926" s="16">
        <v>-0.96340023612751102</v>
      </c>
      <c r="AT926" s="16">
        <v>-1.6164768357975099</v>
      </c>
      <c r="AU926" s="16">
        <v>-3.3333333333333401</v>
      </c>
      <c r="AV926" s="16">
        <v>-2.02331961591221</v>
      </c>
      <c r="AW926" s="16">
        <v>-1.6834133333333301</v>
      </c>
    </row>
    <row r="927" spans="2:49" x14ac:dyDescent="0.35">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row>
    <row r="928" spans="2:49" x14ac:dyDescent="0.35">
      <c r="B928" s="6" t="s">
        <v>714</v>
      </c>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row>
    <row r="929" spans="2:49" x14ac:dyDescent="0.35">
      <c r="B929" s="25" t="s">
        <v>65</v>
      </c>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row>
    <row r="930" spans="2:49" x14ac:dyDescent="0.35">
      <c r="B930" t="s">
        <v>397</v>
      </c>
      <c r="C930" s="16">
        <v>0.34210526315789502</v>
      </c>
      <c r="D930" s="16">
        <v>0.38888888888888901</v>
      </c>
      <c r="E930" s="16">
        <v>0.66666666666666696</v>
      </c>
      <c r="F930" s="16">
        <v>0.16666666666666699</v>
      </c>
      <c r="G930" s="16">
        <v>0.375</v>
      </c>
      <c r="H930" s="16">
        <v>0.5</v>
      </c>
      <c r="I930" s="16">
        <v>0</v>
      </c>
      <c r="J930" s="16" t="s">
        <v>397</v>
      </c>
      <c r="K930" s="16">
        <v>0.16666666666666699</v>
      </c>
      <c r="L930" s="16">
        <v>0.28571428571428598</v>
      </c>
      <c r="M930" s="16">
        <v>0</v>
      </c>
      <c r="N930" s="16">
        <v>0.5</v>
      </c>
      <c r="O930" s="16" t="s">
        <v>397</v>
      </c>
      <c r="P930" s="16"/>
      <c r="Q930" s="16">
        <v>0.328358208955224</v>
      </c>
      <c r="R930" s="16"/>
      <c r="S930" s="16">
        <v>0.352112676056338</v>
      </c>
      <c r="T930" s="16"/>
      <c r="U930" s="16">
        <v>0.34920634920634902</v>
      </c>
      <c r="V930" s="16"/>
      <c r="W930" s="16">
        <v>0.375</v>
      </c>
      <c r="X930" s="16"/>
      <c r="Y930" s="16">
        <v>0.30612244897959201</v>
      </c>
      <c r="Z930" s="16">
        <v>0.39130434782608697</v>
      </c>
      <c r="AA930" s="16">
        <v>0.33333333333333298</v>
      </c>
      <c r="AB930" s="16" t="s">
        <v>397</v>
      </c>
      <c r="AC930" s="16"/>
      <c r="AD930" s="16">
        <v>0.36842105263157898</v>
      </c>
      <c r="AE930" s="16">
        <v>0.27272727272727298</v>
      </c>
      <c r="AF930" s="16">
        <v>0.27272727272727298</v>
      </c>
      <c r="AG930" s="16">
        <v>0.46153846153846201</v>
      </c>
      <c r="AH930" s="16">
        <v>0.33333333333333298</v>
      </c>
      <c r="AI930" s="16">
        <v>0.33333333333333298</v>
      </c>
      <c r="AJ930" s="16">
        <v>0.3</v>
      </c>
      <c r="AK930" s="16"/>
      <c r="AL930" s="16">
        <v>0</v>
      </c>
      <c r="AM930" s="16">
        <v>0.28571428571428598</v>
      </c>
      <c r="AN930" s="16">
        <v>0.28571428571428598</v>
      </c>
      <c r="AO930" s="16">
        <v>0.34782608695652201</v>
      </c>
      <c r="AP930" s="16" t="s">
        <v>397</v>
      </c>
      <c r="AQ930" s="16" t="s">
        <v>397</v>
      </c>
      <c r="AR930" s="16">
        <v>0</v>
      </c>
      <c r="AS930" s="16">
        <v>0.33333333333333298</v>
      </c>
      <c r="AT930" s="16">
        <v>0</v>
      </c>
      <c r="AU930" s="16">
        <v>0</v>
      </c>
      <c r="AV930" s="16" t="s">
        <v>397</v>
      </c>
      <c r="AW930" s="16">
        <v>0.5</v>
      </c>
    </row>
    <row r="931" spans="2:49" x14ac:dyDescent="0.35">
      <c r="B931" t="s">
        <v>494</v>
      </c>
      <c r="C931" s="16">
        <v>0.25</v>
      </c>
      <c r="D931" s="16">
        <v>0.38888888888888901</v>
      </c>
      <c r="E931" s="16">
        <v>0</v>
      </c>
      <c r="F931" s="16">
        <v>0.5</v>
      </c>
      <c r="G931" s="16">
        <v>0.125</v>
      </c>
      <c r="H931" s="16">
        <v>0</v>
      </c>
      <c r="I931" s="16">
        <v>0.14285714285714299</v>
      </c>
      <c r="J931" s="16" t="s">
        <v>703</v>
      </c>
      <c r="K931" s="16">
        <v>0.66666666666666696</v>
      </c>
      <c r="L931" s="16">
        <v>0</v>
      </c>
      <c r="M931" s="16">
        <v>0.5</v>
      </c>
      <c r="N931" s="16">
        <v>0</v>
      </c>
      <c r="O931" s="16" t="s">
        <v>703</v>
      </c>
      <c r="P931" s="16"/>
      <c r="Q931" s="16">
        <v>0.238805970149254</v>
      </c>
      <c r="R931" s="16"/>
      <c r="S931" s="16">
        <v>0.22535211267605601</v>
      </c>
      <c r="T931" s="16"/>
      <c r="U931" s="16">
        <v>0.238095238095238</v>
      </c>
      <c r="V931" s="16"/>
      <c r="W931" s="16">
        <v>0.375</v>
      </c>
      <c r="X931" s="16"/>
      <c r="Y931" s="16">
        <v>0.20408163265306101</v>
      </c>
      <c r="Z931" s="16">
        <v>0.39130434782608697</v>
      </c>
      <c r="AA931" s="16">
        <v>0</v>
      </c>
      <c r="AB931" s="16" t="s">
        <v>703</v>
      </c>
      <c r="AC931" s="16"/>
      <c r="AD931" s="16">
        <v>0.21052631578947401</v>
      </c>
      <c r="AE931" s="16">
        <v>0.27272727272727298</v>
      </c>
      <c r="AF931" s="16">
        <v>0.18181818181818199</v>
      </c>
      <c r="AG931" s="16">
        <v>0.230769230769231</v>
      </c>
      <c r="AH931" s="16">
        <v>0</v>
      </c>
      <c r="AI931" s="16">
        <v>0.33333333333333298</v>
      </c>
      <c r="AJ931" s="16">
        <v>0.5</v>
      </c>
      <c r="AK931" s="16"/>
      <c r="AL931" s="16">
        <v>0</v>
      </c>
      <c r="AM931" s="16">
        <v>0.28571428571428598</v>
      </c>
      <c r="AN931" s="16">
        <v>0.28571428571428598</v>
      </c>
      <c r="AO931" s="16">
        <v>0.173913043478261</v>
      </c>
      <c r="AP931" s="16" t="s">
        <v>703</v>
      </c>
      <c r="AQ931" s="16" t="s">
        <v>703</v>
      </c>
      <c r="AR931" s="16">
        <v>0</v>
      </c>
      <c r="AS931" s="16">
        <v>0.33333333333333298</v>
      </c>
      <c r="AT931" s="16">
        <v>0.25</v>
      </c>
      <c r="AU931" s="16">
        <v>0</v>
      </c>
      <c r="AV931" s="16" t="s">
        <v>703</v>
      </c>
      <c r="AW931" s="16">
        <v>0.5</v>
      </c>
    </row>
    <row r="932" spans="2:49" x14ac:dyDescent="0.35">
      <c r="B932" t="s">
        <v>495</v>
      </c>
      <c r="C932" s="16">
        <v>0.40789473684210498</v>
      </c>
      <c r="D932" s="16">
        <v>0.22222222222222199</v>
      </c>
      <c r="E932" s="16">
        <v>0.33333333333333298</v>
      </c>
      <c r="F932" s="16">
        <v>0.33333333333333298</v>
      </c>
      <c r="G932" s="16">
        <v>0.5</v>
      </c>
      <c r="H932" s="16">
        <v>0.5</v>
      </c>
      <c r="I932" s="16">
        <v>0.85714285714285698</v>
      </c>
      <c r="J932" s="16" t="s">
        <v>703</v>
      </c>
      <c r="K932" s="16">
        <v>0.16666666666666699</v>
      </c>
      <c r="L932" s="16">
        <v>0.71428571428571397</v>
      </c>
      <c r="M932" s="16">
        <v>0.5</v>
      </c>
      <c r="N932" s="16">
        <v>0.5</v>
      </c>
      <c r="O932" s="16" t="s">
        <v>703</v>
      </c>
      <c r="P932" s="16"/>
      <c r="Q932" s="16">
        <v>0.43283582089552203</v>
      </c>
      <c r="R932" s="16"/>
      <c r="S932" s="16">
        <v>0.42253521126760601</v>
      </c>
      <c r="T932" s="16"/>
      <c r="U932" s="16">
        <v>0.41269841269841301</v>
      </c>
      <c r="V932" s="16"/>
      <c r="W932" s="16">
        <v>0.25</v>
      </c>
      <c r="X932" s="16"/>
      <c r="Y932" s="16">
        <v>0.48979591836734698</v>
      </c>
      <c r="Z932" s="16">
        <v>0.217391304347826</v>
      </c>
      <c r="AA932" s="16">
        <v>0.66666666666666696</v>
      </c>
      <c r="AB932" s="16" t="s">
        <v>703</v>
      </c>
      <c r="AC932" s="16"/>
      <c r="AD932" s="16">
        <v>0.42105263157894701</v>
      </c>
      <c r="AE932" s="16">
        <v>0.45454545454545497</v>
      </c>
      <c r="AF932" s="16">
        <v>0.54545454545454497</v>
      </c>
      <c r="AG932" s="16">
        <v>0.30769230769230799</v>
      </c>
      <c r="AH932" s="16">
        <v>0.66666666666666696</v>
      </c>
      <c r="AI932" s="16">
        <v>0.33333333333333298</v>
      </c>
      <c r="AJ932" s="16">
        <v>0.2</v>
      </c>
      <c r="AK932" s="16"/>
      <c r="AL932" s="16">
        <v>1</v>
      </c>
      <c r="AM932" s="16">
        <v>0.42857142857142899</v>
      </c>
      <c r="AN932" s="16">
        <v>0.42857142857142899</v>
      </c>
      <c r="AO932" s="16">
        <v>0.47826086956521702</v>
      </c>
      <c r="AP932" s="16" t="s">
        <v>703</v>
      </c>
      <c r="AQ932" s="16" t="s">
        <v>703</v>
      </c>
      <c r="AR932" s="16">
        <v>0</v>
      </c>
      <c r="AS932" s="16">
        <v>0.33333333333333298</v>
      </c>
      <c r="AT932" s="16">
        <v>0.75</v>
      </c>
      <c r="AU932" s="16">
        <v>0</v>
      </c>
      <c r="AV932" s="16" t="s">
        <v>703</v>
      </c>
      <c r="AW932" s="16">
        <v>0</v>
      </c>
    </row>
    <row r="933" spans="2:49" x14ac:dyDescent="0.35">
      <c r="B933" t="s">
        <v>698</v>
      </c>
      <c r="C933" s="23">
        <v>0</v>
      </c>
      <c r="D933" s="23">
        <v>0</v>
      </c>
      <c r="E933" s="23">
        <v>0</v>
      </c>
      <c r="F933" s="23">
        <v>0</v>
      </c>
      <c r="G933" s="23">
        <v>0</v>
      </c>
      <c r="H933" s="23">
        <v>0</v>
      </c>
      <c r="I933" s="23">
        <v>0</v>
      </c>
      <c r="J933" s="23" t="s">
        <v>703</v>
      </c>
      <c r="K933" s="23">
        <v>0</v>
      </c>
      <c r="L933" s="23">
        <v>0</v>
      </c>
      <c r="M933" s="23">
        <v>0</v>
      </c>
      <c r="N933" s="23">
        <v>0</v>
      </c>
      <c r="O933" s="23" t="s">
        <v>703</v>
      </c>
      <c r="P933" s="23"/>
      <c r="Q933" s="23">
        <v>0</v>
      </c>
      <c r="R933" s="23"/>
      <c r="S933" s="23">
        <v>0</v>
      </c>
      <c r="T933" s="23"/>
      <c r="U933" s="23">
        <v>0</v>
      </c>
      <c r="V933" s="23"/>
      <c r="W933" s="23">
        <v>0</v>
      </c>
      <c r="X933" s="23"/>
      <c r="Y933" s="23">
        <v>0</v>
      </c>
      <c r="Z933" s="23">
        <v>0</v>
      </c>
      <c r="AA933" s="23">
        <v>0</v>
      </c>
      <c r="AB933" s="23" t="s">
        <v>703</v>
      </c>
      <c r="AC933" s="23"/>
      <c r="AD933" s="23">
        <v>0</v>
      </c>
      <c r="AE933" s="23">
        <v>0</v>
      </c>
      <c r="AF933" s="23">
        <v>0</v>
      </c>
      <c r="AG933" s="23">
        <v>0</v>
      </c>
      <c r="AH933" s="23">
        <v>0</v>
      </c>
      <c r="AI933" s="23">
        <v>0</v>
      </c>
      <c r="AJ933" s="23">
        <v>0</v>
      </c>
      <c r="AK933" s="23"/>
      <c r="AL933" s="23">
        <v>0</v>
      </c>
      <c r="AM933" s="23">
        <v>0</v>
      </c>
      <c r="AN933" s="23">
        <v>0</v>
      </c>
      <c r="AO933" s="23">
        <v>0</v>
      </c>
      <c r="AP933" s="23" t="s">
        <v>703</v>
      </c>
      <c r="AQ933" s="23" t="s">
        <v>703</v>
      </c>
      <c r="AR933" s="23">
        <v>0</v>
      </c>
      <c r="AS933" s="23">
        <v>0</v>
      </c>
      <c r="AT933" s="23">
        <v>0</v>
      </c>
      <c r="AU933" s="23">
        <v>0</v>
      </c>
      <c r="AV933" s="23" t="s">
        <v>703</v>
      </c>
      <c r="AW933" s="23">
        <v>0</v>
      </c>
    </row>
    <row r="934" spans="2:49" x14ac:dyDescent="0.35">
      <c r="B934" t="s">
        <v>699</v>
      </c>
      <c r="C934" s="23">
        <v>1.43421052631579</v>
      </c>
      <c r="D934" s="23">
        <v>1.3888888888888899</v>
      </c>
      <c r="E934" s="23">
        <v>2.3333333333333299</v>
      </c>
      <c r="F934" s="23">
        <v>0.83333333333333404</v>
      </c>
      <c r="G934" s="23">
        <v>1.625</v>
      </c>
      <c r="H934" s="23">
        <v>2</v>
      </c>
      <c r="I934" s="23">
        <v>0.85714285714285698</v>
      </c>
      <c r="J934" s="23" t="s">
        <v>495</v>
      </c>
      <c r="K934" s="23">
        <v>0.66666666666666496</v>
      </c>
      <c r="L934" s="23">
        <v>1.5714285714285701</v>
      </c>
      <c r="M934" s="23">
        <v>0.5</v>
      </c>
      <c r="N934" s="23">
        <v>2</v>
      </c>
      <c r="O934" s="23" t="s">
        <v>495</v>
      </c>
      <c r="P934" s="23"/>
      <c r="Q934" s="23">
        <v>1.4179104477611899</v>
      </c>
      <c r="R934" s="23"/>
      <c r="S934" s="23">
        <v>1.47887323943662</v>
      </c>
      <c r="T934" s="23"/>
      <c r="U934" s="23">
        <v>1.46031746031746</v>
      </c>
      <c r="V934" s="23"/>
      <c r="W934" s="23">
        <v>1.375</v>
      </c>
      <c r="X934" s="23"/>
      <c r="Y934" s="23">
        <v>1.40816326530612</v>
      </c>
      <c r="Z934" s="23">
        <v>1.39130434782609</v>
      </c>
      <c r="AA934" s="23">
        <v>1.6666666666666701</v>
      </c>
      <c r="AB934" s="23" t="s">
        <v>495</v>
      </c>
      <c r="AC934" s="23"/>
      <c r="AD934" s="23">
        <v>1.5263157894736801</v>
      </c>
      <c r="AE934" s="23">
        <v>1.27272727272727</v>
      </c>
      <c r="AF934" s="23">
        <v>1.36363636363636</v>
      </c>
      <c r="AG934" s="23">
        <v>1.6923076923076901</v>
      </c>
      <c r="AH934" s="23">
        <v>1.6666666666666701</v>
      </c>
      <c r="AI934" s="23">
        <v>1.3333333333333399</v>
      </c>
      <c r="AJ934" s="23">
        <v>1.1000000000000001</v>
      </c>
      <c r="AK934" s="23"/>
      <c r="AL934" s="23">
        <v>1</v>
      </c>
      <c r="AM934" s="23">
        <v>1.28571428571428</v>
      </c>
      <c r="AN934" s="23">
        <v>1.28571428571428</v>
      </c>
      <c r="AO934" s="23">
        <v>1.52173913043478</v>
      </c>
      <c r="AP934" s="23" t="s">
        <v>495</v>
      </c>
      <c r="AQ934" s="23" t="s">
        <v>495</v>
      </c>
      <c r="AR934" s="23">
        <v>3</v>
      </c>
      <c r="AS934" s="23">
        <v>1.3333333333333399</v>
      </c>
      <c r="AT934" s="23">
        <v>0.75</v>
      </c>
      <c r="AU934" s="23">
        <v>3</v>
      </c>
      <c r="AV934" s="23" t="s">
        <v>495</v>
      </c>
      <c r="AW934" s="23">
        <v>1.5</v>
      </c>
    </row>
    <row r="935" spans="2:49" x14ac:dyDescent="0.35">
      <c r="B935" t="s">
        <v>700</v>
      </c>
      <c r="C935" s="16">
        <v>-0.62611541405452797</v>
      </c>
      <c r="D935" s="16">
        <v>-1.14113355780023</v>
      </c>
      <c r="E935" s="16">
        <v>-1.18518518518519</v>
      </c>
      <c r="F935" s="16">
        <v>-0.54074074074074197</v>
      </c>
      <c r="G935" s="16">
        <v>-0.45703125</v>
      </c>
      <c r="H935" s="16">
        <v>-0.5</v>
      </c>
      <c r="I935" s="16">
        <v>0</v>
      </c>
      <c r="J935" s="16" t="s">
        <v>704</v>
      </c>
      <c r="K935" s="16">
        <v>-0.78888888888889197</v>
      </c>
      <c r="L935" s="16">
        <v>-9.3294460641399707E-2</v>
      </c>
      <c r="M935" s="16">
        <v>0</v>
      </c>
      <c r="N935" s="16">
        <v>-0.5</v>
      </c>
      <c r="O935" s="16" t="s">
        <v>704</v>
      </c>
      <c r="P935" s="16"/>
      <c r="Q935" s="16">
        <v>-0.56390387854298096</v>
      </c>
      <c r="R935" s="16"/>
      <c r="S935" s="16">
        <v>-0.60390286484871702</v>
      </c>
      <c r="T935" s="16"/>
      <c r="U935" s="16">
        <v>-0.62223833626595204</v>
      </c>
      <c r="V935" s="16"/>
      <c r="W935" s="16">
        <v>-1.0406249999999999</v>
      </c>
      <c r="X935" s="16"/>
      <c r="Y935" s="16">
        <v>-0.44268019577676998</v>
      </c>
      <c r="Z935" s="16">
        <v>-1.15933027275182</v>
      </c>
      <c r="AA935" s="16">
        <v>-0.148148148148148</v>
      </c>
      <c r="AB935" s="16" t="s">
        <v>704</v>
      </c>
      <c r="AC935" s="16"/>
      <c r="AD935" s="16">
        <v>-0.62083880060261598</v>
      </c>
      <c r="AE935" s="16">
        <v>-0.48347107438016601</v>
      </c>
      <c r="AF935" s="16">
        <v>-0.33640120210368202</v>
      </c>
      <c r="AG935" s="16">
        <v>-1.0311463684244799</v>
      </c>
      <c r="AH935" s="16">
        <v>-0.148148148148148</v>
      </c>
      <c r="AI935" s="16">
        <v>-0.77777777777777601</v>
      </c>
      <c r="AJ935" s="16">
        <v>-1.03371428571429</v>
      </c>
      <c r="AK935" s="16"/>
      <c r="AL935" s="16">
        <v>0</v>
      </c>
      <c r="AM935" s="16">
        <v>-0.53877551020408299</v>
      </c>
      <c r="AN935" s="16">
        <v>-0.53877551020408299</v>
      </c>
      <c r="AO935" s="16">
        <v>-0.48691268732363602</v>
      </c>
      <c r="AP935" s="16" t="s">
        <v>704</v>
      </c>
      <c r="AQ935" s="16" t="s">
        <v>704</v>
      </c>
      <c r="AR935" s="16">
        <v>0</v>
      </c>
      <c r="AS935" s="16">
        <v>-0.77777777777777601</v>
      </c>
      <c r="AT935" s="16">
        <v>0</v>
      </c>
      <c r="AU935" s="16">
        <v>0</v>
      </c>
      <c r="AV935" s="16" t="s">
        <v>704</v>
      </c>
      <c r="AW935" s="16">
        <v>-2.25</v>
      </c>
    </row>
    <row r="936" spans="2:49" x14ac:dyDescent="0.35">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row>
    <row r="937" spans="2:49" x14ac:dyDescent="0.35">
      <c r="B937" s="6" t="s">
        <v>715</v>
      </c>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row>
    <row r="938" spans="2:49" x14ac:dyDescent="0.35">
      <c r="B938" s="25" t="s">
        <v>65</v>
      </c>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row>
    <row r="939" spans="2:49" x14ac:dyDescent="0.35">
      <c r="B939" t="s">
        <v>397</v>
      </c>
      <c r="C939" s="16">
        <v>0.52702702702702697</v>
      </c>
      <c r="D939" s="16">
        <v>0.26315789473684198</v>
      </c>
      <c r="E939" s="16">
        <v>0.61538461538461497</v>
      </c>
      <c r="F939" s="16">
        <v>0.57142857142857095</v>
      </c>
      <c r="G939" s="16">
        <v>0.57142857142857095</v>
      </c>
      <c r="H939" s="16">
        <v>0.33333333333333298</v>
      </c>
      <c r="I939" s="16">
        <v>0.6</v>
      </c>
      <c r="J939" s="16">
        <v>0.3125</v>
      </c>
      <c r="K939" s="16">
        <v>0.6875</v>
      </c>
      <c r="L939" s="16">
        <v>0.38461538461538503</v>
      </c>
      <c r="M939" s="16">
        <v>0.625</v>
      </c>
      <c r="N939" s="16">
        <v>0.45454545454545497</v>
      </c>
      <c r="O939" s="16" t="s">
        <v>397</v>
      </c>
      <c r="P939" s="16"/>
      <c r="Q939" s="16">
        <v>0.50279329608938494</v>
      </c>
      <c r="R939" s="16"/>
      <c r="S939" s="16">
        <v>0.53023255813953496</v>
      </c>
      <c r="T939" s="16"/>
      <c r="U939" s="16">
        <v>0.480769230769231</v>
      </c>
      <c r="V939" s="16"/>
      <c r="W939" s="16">
        <v>0.6</v>
      </c>
      <c r="X939" s="16"/>
      <c r="Y939" s="16">
        <v>0.56209150326797397</v>
      </c>
      <c r="Z939" s="16">
        <v>0.42857142857142899</v>
      </c>
      <c r="AA939" s="16">
        <v>0.44444444444444398</v>
      </c>
      <c r="AB939" s="16">
        <v>0.75</v>
      </c>
      <c r="AC939" s="16"/>
      <c r="AD939" s="16">
        <v>0.57142857142857095</v>
      </c>
      <c r="AE939" s="16">
        <v>0.44827586206896602</v>
      </c>
      <c r="AF939" s="16">
        <v>0.45833333333333298</v>
      </c>
      <c r="AG939" s="16">
        <v>0.53333333333333299</v>
      </c>
      <c r="AH939" s="16">
        <v>0.56756756756756799</v>
      </c>
      <c r="AI939" s="16">
        <v>0.55555555555555602</v>
      </c>
      <c r="AJ939" s="16">
        <v>0.52631578947368396</v>
      </c>
      <c r="AK939" s="16"/>
      <c r="AL939" s="16">
        <v>0.52631578947368396</v>
      </c>
      <c r="AM939" s="16">
        <v>0.52941176470588203</v>
      </c>
      <c r="AN939" s="16">
        <v>0.57692307692307698</v>
      </c>
      <c r="AO939" s="16">
        <v>0.407407407407407</v>
      </c>
      <c r="AP939" s="16">
        <v>0.6</v>
      </c>
      <c r="AQ939" s="16">
        <v>0.36842105263157898</v>
      </c>
      <c r="AR939" s="16">
        <v>0</v>
      </c>
      <c r="AS939" s="16">
        <v>0.5</v>
      </c>
      <c r="AT939" s="16">
        <v>0.6</v>
      </c>
      <c r="AU939" s="16">
        <v>0.25</v>
      </c>
      <c r="AV939" s="16">
        <v>0.77777777777777801</v>
      </c>
      <c r="AW939" s="16">
        <v>0.36363636363636398</v>
      </c>
    </row>
    <row r="940" spans="2:49" x14ac:dyDescent="0.35">
      <c r="B940" t="s">
        <v>494</v>
      </c>
      <c r="C940" s="16">
        <v>0.29279279279279302</v>
      </c>
      <c r="D940" s="16">
        <v>0.47368421052631599</v>
      </c>
      <c r="E940" s="16">
        <v>0.256410256410256</v>
      </c>
      <c r="F940" s="16">
        <v>0.28571428571428598</v>
      </c>
      <c r="G940" s="16">
        <v>0.28571428571428598</v>
      </c>
      <c r="H940" s="16">
        <v>0.44444444444444398</v>
      </c>
      <c r="I940" s="16">
        <v>0.24</v>
      </c>
      <c r="J940" s="16">
        <v>0.3125</v>
      </c>
      <c r="K940" s="16">
        <v>0.1875</v>
      </c>
      <c r="L940" s="16">
        <v>0.30769230769230799</v>
      </c>
      <c r="M940" s="16">
        <v>0.29166666666666702</v>
      </c>
      <c r="N940" s="16">
        <v>0.27272727272727298</v>
      </c>
      <c r="O940" s="16" t="s">
        <v>703</v>
      </c>
      <c r="P940" s="16"/>
      <c r="Q940" s="16">
        <v>0.30726256983240202</v>
      </c>
      <c r="R940" s="16"/>
      <c r="S940" s="16">
        <v>0.293023255813953</v>
      </c>
      <c r="T940" s="16"/>
      <c r="U940" s="16">
        <v>0.31410256410256399</v>
      </c>
      <c r="V940" s="16"/>
      <c r="W940" s="16">
        <v>0.26</v>
      </c>
      <c r="X940" s="16"/>
      <c r="Y940" s="16">
        <v>0.30065359477124198</v>
      </c>
      <c r="Z940" s="16">
        <v>0.28571428571428598</v>
      </c>
      <c r="AA940" s="16">
        <v>0.22222222222222199</v>
      </c>
      <c r="AB940" s="16">
        <v>0.25</v>
      </c>
      <c r="AC940" s="16"/>
      <c r="AD940" s="16">
        <v>0.28571428571428598</v>
      </c>
      <c r="AE940" s="16">
        <v>0.31034482758620702</v>
      </c>
      <c r="AF940" s="16">
        <v>0.375</v>
      </c>
      <c r="AG940" s="16">
        <v>0.35</v>
      </c>
      <c r="AH940" s="16">
        <v>0.24324324324324301</v>
      </c>
      <c r="AI940" s="16">
        <v>0.16666666666666699</v>
      </c>
      <c r="AJ940" s="16">
        <v>0.21052631578947401</v>
      </c>
      <c r="AK940" s="16"/>
      <c r="AL940" s="16">
        <v>0.36842105263157898</v>
      </c>
      <c r="AM940" s="16">
        <v>0.23529411764705899</v>
      </c>
      <c r="AN940" s="16">
        <v>0.25</v>
      </c>
      <c r="AO940" s="16">
        <v>0.37037037037037002</v>
      </c>
      <c r="AP940" s="16">
        <v>0.4</v>
      </c>
      <c r="AQ940" s="16">
        <v>0.31578947368421101</v>
      </c>
      <c r="AR940" s="16">
        <v>0</v>
      </c>
      <c r="AS940" s="16">
        <v>0.25</v>
      </c>
      <c r="AT940" s="16">
        <v>0.28000000000000003</v>
      </c>
      <c r="AU940" s="16">
        <v>0.75</v>
      </c>
      <c r="AV940" s="16">
        <v>0.16666666666666699</v>
      </c>
      <c r="AW940" s="16">
        <v>0.27272727272727298</v>
      </c>
    </row>
    <row r="941" spans="2:49" x14ac:dyDescent="0.35">
      <c r="B941" t="s">
        <v>495</v>
      </c>
      <c r="C941" s="16">
        <v>0.18018018018018001</v>
      </c>
      <c r="D941" s="16">
        <v>0.26315789473684198</v>
      </c>
      <c r="E941" s="16">
        <v>0.128205128205128</v>
      </c>
      <c r="F941" s="16">
        <v>0.14285714285714299</v>
      </c>
      <c r="G941" s="16">
        <v>0.14285714285714299</v>
      </c>
      <c r="H941" s="16">
        <v>0.22222222222222199</v>
      </c>
      <c r="I941" s="16">
        <v>0.16</v>
      </c>
      <c r="J941" s="16">
        <v>0.375</v>
      </c>
      <c r="K941" s="16">
        <v>0.125</v>
      </c>
      <c r="L941" s="16">
        <v>0.30769230769230799</v>
      </c>
      <c r="M941" s="16">
        <v>8.3333333333333301E-2</v>
      </c>
      <c r="N941" s="16">
        <v>0.27272727272727298</v>
      </c>
      <c r="O941" s="16" t="s">
        <v>703</v>
      </c>
      <c r="P941" s="16"/>
      <c r="Q941" s="16">
        <v>0.18994413407821201</v>
      </c>
      <c r="R941" s="16"/>
      <c r="S941" s="16">
        <v>0.17674418604651199</v>
      </c>
      <c r="T941" s="16"/>
      <c r="U941" s="16">
        <v>0.20512820512820501</v>
      </c>
      <c r="V941" s="16"/>
      <c r="W941" s="16">
        <v>0.14000000000000001</v>
      </c>
      <c r="X941" s="16"/>
      <c r="Y941" s="16">
        <v>0.13725490196078399</v>
      </c>
      <c r="Z941" s="16">
        <v>0.28571428571428598</v>
      </c>
      <c r="AA941" s="16">
        <v>0.33333333333333298</v>
      </c>
      <c r="AB941" s="16">
        <v>0</v>
      </c>
      <c r="AC941" s="16"/>
      <c r="AD941" s="16">
        <v>0.14285714285714299</v>
      </c>
      <c r="AE941" s="16">
        <v>0.24137931034482801</v>
      </c>
      <c r="AF941" s="16">
        <v>0.16666666666666699</v>
      </c>
      <c r="AG941" s="16">
        <v>0.116666666666667</v>
      </c>
      <c r="AH941" s="16">
        <v>0.18918918918918901</v>
      </c>
      <c r="AI941" s="16">
        <v>0.27777777777777801</v>
      </c>
      <c r="AJ941" s="16">
        <v>0.26315789473684198</v>
      </c>
      <c r="AK941" s="16"/>
      <c r="AL941" s="16">
        <v>0.105263157894737</v>
      </c>
      <c r="AM941" s="16">
        <v>0.23529411764705899</v>
      </c>
      <c r="AN941" s="16">
        <v>0.17307692307692299</v>
      </c>
      <c r="AO941" s="16">
        <v>0.22222222222222199</v>
      </c>
      <c r="AP941" s="16">
        <v>0</v>
      </c>
      <c r="AQ941" s="16">
        <v>0.31578947368421101</v>
      </c>
      <c r="AR941" s="16">
        <v>0</v>
      </c>
      <c r="AS941" s="16">
        <v>0.25</v>
      </c>
      <c r="AT941" s="16">
        <v>0.12</v>
      </c>
      <c r="AU941" s="16">
        <v>0</v>
      </c>
      <c r="AV941" s="16">
        <v>5.5555555555555601E-2</v>
      </c>
      <c r="AW941" s="16">
        <v>0.36363636363636398</v>
      </c>
    </row>
    <row r="942" spans="2:49" x14ac:dyDescent="0.35">
      <c r="B942" t="s">
        <v>698</v>
      </c>
      <c r="C942" s="23">
        <v>0</v>
      </c>
      <c r="D942" s="23">
        <v>0</v>
      </c>
      <c r="E942" s="23">
        <v>0</v>
      </c>
      <c r="F942" s="23">
        <v>0</v>
      </c>
      <c r="G942" s="23">
        <v>0</v>
      </c>
      <c r="H942" s="23">
        <v>0</v>
      </c>
      <c r="I942" s="23">
        <v>0</v>
      </c>
      <c r="J942" s="23">
        <v>0</v>
      </c>
      <c r="K942" s="23">
        <v>0</v>
      </c>
      <c r="L942" s="23">
        <v>0</v>
      </c>
      <c r="M942" s="23">
        <v>0</v>
      </c>
      <c r="N942" s="23">
        <v>0</v>
      </c>
      <c r="O942" s="23" t="s">
        <v>703</v>
      </c>
      <c r="P942" s="23"/>
      <c r="Q942" s="23">
        <v>0</v>
      </c>
      <c r="R942" s="23"/>
      <c r="S942" s="23">
        <v>0</v>
      </c>
      <c r="T942" s="23"/>
      <c r="U942" s="23">
        <v>0</v>
      </c>
      <c r="V942" s="23"/>
      <c r="W942" s="23">
        <v>0</v>
      </c>
      <c r="X942" s="23"/>
      <c r="Y942" s="23">
        <v>0</v>
      </c>
      <c r="Z942" s="23">
        <v>0</v>
      </c>
      <c r="AA942" s="23">
        <v>0</v>
      </c>
      <c r="AB942" s="23">
        <v>0</v>
      </c>
      <c r="AC942" s="23"/>
      <c r="AD942" s="23">
        <v>0</v>
      </c>
      <c r="AE942" s="23">
        <v>0</v>
      </c>
      <c r="AF942" s="23">
        <v>0</v>
      </c>
      <c r="AG942" s="23">
        <v>0</v>
      </c>
      <c r="AH942" s="23">
        <v>0</v>
      </c>
      <c r="AI942" s="23">
        <v>0</v>
      </c>
      <c r="AJ942" s="23">
        <v>0</v>
      </c>
      <c r="AK942" s="23"/>
      <c r="AL942" s="23">
        <v>0</v>
      </c>
      <c r="AM942" s="23">
        <v>0</v>
      </c>
      <c r="AN942" s="23">
        <v>0</v>
      </c>
      <c r="AO942" s="23">
        <v>0</v>
      </c>
      <c r="AP942" s="23">
        <v>0</v>
      </c>
      <c r="AQ942" s="23">
        <v>0</v>
      </c>
      <c r="AR942" s="23">
        <v>0</v>
      </c>
      <c r="AS942" s="23">
        <v>0</v>
      </c>
      <c r="AT942" s="23">
        <v>0</v>
      </c>
      <c r="AU942" s="23">
        <v>0</v>
      </c>
      <c r="AV942" s="23">
        <v>0</v>
      </c>
      <c r="AW942" s="23">
        <v>0</v>
      </c>
    </row>
    <row r="943" spans="2:49" x14ac:dyDescent="0.35">
      <c r="B943" t="s">
        <v>699</v>
      </c>
      <c r="C943" s="23">
        <v>1.7612612612612599</v>
      </c>
      <c r="D943" s="23">
        <v>1.0526315789473699</v>
      </c>
      <c r="E943" s="23">
        <v>1.97435897435898</v>
      </c>
      <c r="F943" s="23">
        <v>1.8571428571428601</v>
      </c>
      <c r="G943" s="23">
        <v>1.8571428571428601</v>
      </c>
      <c r="H943" s="23">
        <v>1.2222222222222201</v>
      </c>
      <c r="I943" s="23">
        <v>1.96</v>
      </c>
      <c r="J943" s="23">
        <v>1.3125</v>
      </c>
      <c r="K943" s="23">
        <v>2.1875</v>
      </c>
      <c r="L943" s="23">
        <v>1.4615384615384599</v>
      </c>
      <c r="M943" s="23">
        <v>1.9583333333333299</v>
      </c>
      <c r="N943" s="23">
        <v>1.63636363636363</v>
      </c>
      <c r="O943" s="23" t="s">
        <v>495</v>
      </c>
      <c r="P943" s="23"/>
      <c r="Q943" s="23">
        <v>1.69832402234637</v>
      </c>
      <c r="R943" s="23"/>
      <c r="S943" s="23">
        <v>1.7674418604651201</v>
      </c>
      <c r="T943" s="23"/>
      <c r="U943" s="23">
        <v>1.6474358974359</v>
      </c>
      <c r="V943" s="23"/>
      <c r="W943" s="23">
        <v>1.94</v>
      </c>
      <c r="X943" s="23"/>
      <c r="Y943" s="23">
        <v>1.8235294117647101</v>
      </c>
      <c r="Z943" s="23">
        <v>1.5714285714285701</v>
      </c>
      <c r="AA943" s="23">
        <v>1.6666666666666701</v>
      </c>
      <c r="AB943" s="23">
        <v>2.25</v>
      </c>
      <c r="AC943" s="23"/>
      <c r="AD943" s="23">
        <v>1.8571428571428601</v>
      </c>
      <c r="AE943" s="23">
        <v>1.58620689655172</v>
      </c>
      <c r="AF943" s="23">
        <v>1.5416666666666701</v>
      </c>
      <c r="AG943" s="23">
        <v>1.7166666666666699</v>
      </c>
      <c r="AH943" s="23">
        <v>1.8918918918918901</v>
      </c>
      <c r="AI943" s="23">
        <v>1.94444444444444</v>
      </c>
      <c r="AJ943" s="23">
        <v>1.84210526315789</v>
      </c>
      <c r="AK943" s="23"/>
      <c r="AL943" s="23">
        <v>1.68421052631579</v>
      </c>
      <c r="AM943" s="23">
        <v>1.8235294117647101</v>
      </c>
      <c r="AN943" s="23">
        <v>1.90384615384615</v>
      </c>
      <c r="AO943" s="23">
        <v>1.44444444444445</v>
      </c>
      <c r="AP943" s="23">
        <v>1.8</v>
      </c>
      <c r="AQ943" s="23">
        <v>1.42105263157895</v>
      </c>
      <c r="AR943" s="23">
        <v>3</v>
      </c>
      <c r="AS943" s="23">
        <v>1.75</v>
      </c>
      <c r="AT943" s="23">
        <v>1.92</v>
      </c>
      <c r="AU943" s="23">
        <v>0.75</v>
      </c>
      <c r="AV943" s="23">
        <v>2.3888888888888902</v>
      </c>
      <c r="AW943" s="23">
        <v>1.4545454545454499</v>
      </c>
    </row>
    <row r="944" spans="2:49" x14ac:dyDescent="0.35">
      <c r="B944" t="s">
        <v>700</v>
      </c>
      <c r="C944" s="16">
        <v>-1.6290366073054201</v>
      </c>
      <c r="D944" s="16">
        <v>-0.82925457688542703</v>
      </c>
      <c r="E944" s="16">
        <v>-2.2255263912068601</v>
      </c>
      <c r="F944" s="16">
        <v>-1.9514091350825999</v>
      </c>
      <c r="G944" s="16">
        <v>-1.9514091350825999</v>
      </c>
      <c r="H944" s="16">
        <v>-1.0397805212619999</v>
      </c>
      <c r="I944" s="16">
        <v>-1.993536</v>
      </c>
      <c r="J944" s="16">
        <v>-0.66583806818181801</v>
      </c>
      <c r="K944" s="16">
        <v>-2.6339843749999998</v>
      </c>
      <c r="L944" s="16">
        <v>-0.90691852526172301</v>
      </c>
      <c r="M944" s="16">
        <v>-2.5192901234567899</v>
      </c>
      <c r="N944" s="16">
        <v>-1.12321562734786</v>
      </c>
      <c r="O944" s="16" t="s">
        <v>704</v>
      </c>
      <c r="P944" s="16"/>
      <c r="Q944" s="16">
        <v>-1.51632789175705</v>
      </c>
      <c r="R944" s="16"/>
      <c r="S944" s="16">
        <v>-1.65313342482952</v>
      </c>
      <c r="T944" s="16"/>
      <c r="U944" s="16">
        <v>-1.4010197258950801</v>
      </c>
      <c r="V944" s="16"/>
      <c r="W944" s="16">
        <v>-2.091564</v>
      </c>
      <c r="X944" s="16"/>
      <c r="Y944" s="16">
        <v>-1.9368831937739901</v>
      </c>
      <c r="Z944" s="16">
        <v>-1.0364431486880501</v>
      </c>
      <c r="AA944" s="16">
        <v>-0.92839506172839303</v>
      </c>
      <c r="AB944" s="16">
        <v>-4.21875</v>
      </c>
      <c r="AC944" s="16"/>
      <c r="AD944" s="16">
        <v>-1.9514091350825999</v>
      </c>
      <c r="AE944" s="16">
        <v>-1.2058407478781401</v>
      </c>
      <c r="AF944" s="16">
        <v>-1.47036369301994</v>
      </c>
      <c r="AG944" s="16">
        <v>-1.9060370370370301</v>
      </c>
      <c r="AH944" s="16">
        <v>-1.7322419205180399</v>
      </c>
      <c r="AI944" s="16">
        <v>-1.3295181755829899</v>
      </c>
      <c r="AJ944" s="16">
        <v>-1.3147365181189401</v>
      </c>
      <c r="AK944" s="16"/>
      <c r="AL944" s="16">
        <v>-1.9246407801590799</v>
      </c>
      <c r="AM944" s="16">
        <v>-1.4261143903928299</v>
      </c>
      <c r="AN944" s="16">
        <v>-1.83809856933008</v>
      </c>
      <c r="AO944" s="16">
        <v>-1.1775834476451701</v>
      </c>
      <c r="AP944" s="16">
        <v>-2.8079999999999998</v>
      </c>
      <c r="AQ944" s="16">
        <v>-0.86390144335909202</v>
      </c>
      <c r="AR944" s="16">
        <v>0</v>
      </c>
      <c r="AS944" s="16">
        <v>-1.296875</v>
      </c>
      <c r="AT944" s="16">
        <v>-2.190528</v>
      </c>
      <c r="AU944" s="16">
        <v>-1.40625</v>
      </c>
      <c r="AV944" s="16">
        <v>-3.9218964334705202</v>
      </c>
      <c r="AW944" s="16">
        <v>-0.74487495975099405</v>
      </c>
    </row>
    <row r="945" spans="2:49" x14ac:dyDescent="0.35">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row>
    <row r="946" spans="2:49" x14ac:dyDescent="0.35">
      <c r="B946" s="6" t="s">
        <v>716</v>
      </c>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row>
    <row r="947" spans="2:49" x14ac:dyDescent="0.35">
      <c r="B947" s="25" t="s">
        <v>65</v>
      </c>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row>
    <row r="948" spans="2:49" x14ac:dyDescent="0.35">
      <c r="B948" t="s">
        <v>397</v>
      </c>
      <c r="C948" s="16">
        <v>0.18817204301075299</v>
      </c>
      <c r="D948" s="16">
        <v>0.21052631578947401</v>
      </c>
      <c r="E948" s="16">
        <v>0.25714285714285701</v>
      </c>
      <c r="F948" s="16">
        <v>0.214285714285714</v>
      </c>
      <c r="G948" s="16">
        <v>0.15384615384615399</v>
      </c>
      <c r="H948" s="16">
        <v>0.15384615384615399</v>
      </c>
      <c r="I948" s="16">
        <v>0.214285714285714</v>
      </c>
      <c r="J948" s="16">
        <v>8.3333333333333301E-2</v>
      </c>
      <c r="K948" s="16">
        <v>0.33333333333333298</v>
      </c>
      <c r="L948" s="16">
        <v>0.105263157894737</v>
      </c>
      <c r="M948" s="16">
        <v>0.15384615384615399</v>
      </c>
      <c r="N948" s="16">
        <v>0.16666666666666699</v>
      </c>
      <c r="O948" s="16">
        <v>0.125</v>
      </c>
      <c r="P948" s="16"/>
      <c r="Q948" s="16">
        <v>0.18666666666666701</v>
      </c>
      <c r="R948" s="16"/>
      <c r="S948" s="16">
        <v>0.19230769230769201</v>
      </c>
      <c r="T948" s="16"/>
      <c r="U948" s="16">
        <v>0.186046511627907</v>
      </c>
      <c r="V948" s="16"/>
      <c r="W948" s="16">
        <v>0.27027027027027001</v>
      </c>
      <c r="X948" s="16"/>
      <c r="Y948" s="16">
        <v>0.12844036697247699</v>
      </c>
      <c r="Z948" s="16">
        <v>0.27272727272727298</v>
      </c>
      <c r="AA948" s="16">
        <v>0.27272727272727298</v>
      </c>
      <c r="AB948" s="16">
        <v>0</v>
      </c>
      <c r="AC948" s="16"/>
      <c r="AD948" s="16">
        <v>0.133333333333333</v>
      </c>
      <c r="AE948" s="16">
        <v>0.14285714285714299</v>
      </c>
      <c r="AF948" s="16">
        <v>0</v>
      </c>
      <c r="AG948" s="16">
        <v>0.22222222222222199</v>
      </c>
      <c r="AH948" s="16">
        <v>0.266666666666667</v>
      </c>
      <c r="AI948" s="16">
        <v>0.125</v>
      </c>
      <c r="AJ948" s="16">
        <v>0.28571428571428598</v>
      </c>
      <c r="AK948" s="16"/>
      <c r="AL948" s="16">
        <v>0.1</v>
      </c>
      <c r="AM948" s="16">
        <v>0.25806451612903197</v>
      </c>
      <c r="AN948" s="16">
        <v>7.3170731707317097E-2</v>
      </c>
      <c r="AO948" s="16">
        <v>0.16129032258064499</v>
      </c>
      <c r="AP948" s="16">
        <v>0.11111111111111099</v>
      </c>
      <c r="AQ948" s="16">
        <v>0.25</v>
      </c>
      <c r="AR948" s="16">
        <v>0</v>
      </c>
      <c r="AS948" s="16">
        <v>0.66666666666666696</v>
      </c>
      <c r="AT948" s="16">
        <v>0.19047619047618999</v>
      </c>
      <c r="AU948" s="16">
        <v>0</v>
      </c>
      <c r="AV948" s="16">
        <v>0.41666666666666702</v>
      </c>
      <c r="AW948" s="16">
        <v>0.18181818181818199</v>
      </c>
    </row>
    <row r="949" spans="2:49" x14ac:dyDescent="0.35">
      <c r="B949" t="s">
        <v>494</v>
      </c>
      <c r="C949" s="16">
        <v>0.36559139784946199</v>
      </c>
      <c r="D949" s="16">
        <v>0.36842105263157898</v>
      </c>
      <c r="E949" s="16">
        <v>0.314285714285714</v>
      </c>
      <c r="F949" s="16">
        <v>0.39285714285714302</v>
      </c>
      <c r="G949" s="16">
        <v>0.53846153846153799</v>
      </c>
      <c r="H949" s="16">
        <v>0.30769230769230799</v>
      </c>
      <c r="I949" s="16">
        <v>0.28571428571428598</v>
      </c>
      <c r="J949" s="16">
        <v>0.25</v>
      </c>
      <c r="K949" s="16">
        <v>0.16666666666666699</v>
      </c>
      <c r="L949" s="16">
        <v>0.42105263157894701</v>
      </c>
      <c r="M949" s="16">
        <v>0.46153846153846201</v>
      </c>
      <c r="N949" s="16">
        <v>0.5</v>
      </c>
      <c r="O949" s="16">
        <v>0.375</v>
      </c>
      <c r="P949" s="16"/>
      <c r="Q949" s="16">
        <v>0.36</v>
      </c>
      <c r="R949" s="16"/>
      <c r="S949" s="16">
        <v>0.36813186813186799</v>
      </c>
      <c r="T949" s="16"/>
      <c r="U949" s="16">
        <v>0.372093023255814</v>
      </c>
      <c r="V949" s="16"/>
      <c r="W949" s="16">
        <v>0.43243243243243201</v>
      </c>
      <c r="X949" s="16"/>
      <c r="Y949" s="16">
        <v>0.36697247706421998</v>
      </c>
      <c r="Z949" s="16">
        <v>0.33333333333333298</v>
      </c>
      <c r="AA949" s="16">
        <v>0.54545454545454497</v>
      </c>
      <c r="AB949" s="16">
        <v>0</v>
      </c>
      <c r="AC949" s="16"/>
      <c r="AD949" s="16">
        <v>0.43333333333333302</v>
      </c>
      <c r="AE949" s="16">
        <v>0.28571428571428598</v>
      </c>
      <c r="AF949" s="16">
        <v>0.25</v>
      </c>
      <c r="AG949" s="16">
        <v>0.422222222222222</v>
      </c>
      <c r="AH949" s="16">
        <v>0.266666666666667</v>
      </c>
      <c r="AI949" s="16">
        <v>0.5</v>
      </c>
      <c r="AJ949" s="16">
        <v>0.35714285714285698</v>
      </c>
      <c r="AK949" s="16"/>
      <c r="AL949" s="16">
        <v>0.5</v>
      </c>
      <c r="AM949" s="16">
        <v>0.25806451612903197</v>
      </c>
      <c r="AN949" s="16">
        <v>0.36585365853658502</v>
      </c>
      <c r="AO949" s="16">
        <v>0.35483870967741898</v>
      </c>
      <c r="AP949" s="16">
        <v>0.55555555555555602</v>
      </c>
      <c r="AQ949" s="16">
        <v>0.41666666666666702</v>
      </c>
      <c r="AR949" s="16">
        <v>0.5</v>
      </c>
      <c r="AS949" s="16">
        <v>0.33333333333333298</v>
      </c>
      <c r="AT949" s="16">
        <v>0.38095238095238099</v>
      </c>
      <c r="AU949" s="16">
        <v>0</v>
      </c>
      <c r="AV949" s="16">
        <v>0.5</v>
      </c>
      <c r="AW949" s="16">
        <v>0.27272727272727298</v>
      </c>
    </row>
    <row r="950" spans="2:49" x14ac:dyDescent="0.35">
      <c r="B950" t="s">
        <v>495</v>
      </c>
      <c r="C950" s="16">
        <v>0.44623655913978499</v>
      </c>
      <c r="D950" s="16">
        <v>0.42105263157894701</v>
      </c>
      <c r="E950" s="16">
        <v>0.42857142857142899</v>
      </c>
      <c r="F950" s="16">
        <v>0.39285714285714302</v>
      </c>
      <c r="G950" s="16">
        <v>0.30769230769230799</v>
      </c>
      <c r="H950" s="16">
        <v>0.53846153846153799</v>
      </c>
      <c r="I950" s="16">
        <v>0.5</v>
      </c>
      <c r="J950" s="16">
        <v>0.66666666666666696</v>
      </c>
      <c r="K950" s="16">
        <v>0.5</v>
      </c>
      <c r="L950" s="16">
        <v>0.47368421052631599</v>
      </c>
      <c r="M950" s="16">
        <v>0.38461538461538503</v>
      </c>
      <c r="N950" s="16">
        <v>0.33333333333333298</v>
      </c>
      <c r="O950" s="16">
        <v>0.5</v>
      </c>
      <c r="P950" s="16"/>
      <c r="Q950" s="16">
        <v>0.45333333333333298</v>
      </c>
      <c r="R950" s="16"/>
      <c r="S950" s="16">
        <v>0.43956043956044</v>
      </c>
      <c r="T950" s="16"/>
      <c r="U950" s="16">
        <v>0.44186046511627902</v>
      </c>
      <c r="V950" s="16"/>
      <c r="W950" s="16">
        <v>0.29729729729729698</v>
      </c>
      <c r="X950" s="16"/>
      <c r="Y950" s="16">
        <v>0.50458715596330295</v>
      </c>
      <c r="Z950" s="16">
        <v>0.39393939393939398</v>
      </c>
      <c r="AA950" s="16">
        <v>0.18181818181818199</v>
      </c>
      <c r="AB950" s="16">
        <v>0</v>
      </c>
      <c r="AC950" s="16"/>
      <c r="AD950" s="16">
        <v>0.43333333333333302</v>
      </c>
      <c r="AE950" s="16">
        <v>0.57142857142857095</v>
      </c>
      <c r="AF950" s="16">
        <v>0.75</v>
      </c>
      <c r="AG950" s="16">
        <v>0.35555555555555601</v>
      </c>
      <c r="AH950" s="16">
        <v>0.46666666666666701</v>
      </c>
      <c r="AI950" s="16">
        <v>0.375</v>
      </c>
      <c r="AJ950" s="16">
        <v>0.35714285714285698</v>
      </c>
      <c r="AK950" s="16"/>
      <c r="AL950" s="16">
        <v>0.4</v>
      </c>
      <c r="AM950" s="16">
        <v>0.483870967741935</v>
      </c>
      <c r="AN950" s="16">
        <v>0.56097560975609795</v>
      </c>
      <c r="AO950" s="16">
        <v>0.483870967741935</v>
      </c>
      <c r="AP950" s="16">
        <v>0.33333333333333298</v>
      </c>
      <c r="AQ950" s="16">
        <v>0.33333333333333298</v>
      </c>
      <c r="AR950" s="16">
        <v>0.5</v>
      </c>
      <c r="AS950" s="16">
        <v>0</v>
      </c>
      <c r="AT950" s="16">
        <v>0.42857142857142899</v>
      </c>
      <c r="AU950" s="16">
        <v>1</v>
      </c>
      <c r="AV950" s="16">
        <v>8.3333333333333301E-2</v>
      </c>
      <c r="AW950" s="16">
        <v>0.54545454545454497</v>
      </c>
    </row>
    <row r="951" spans="2:49" x14ac:dyDescent="0.35">
      <c r="B951" t="s">
        <v>698</v>
      </c>
      <c r="C951" s="23">
        <v>0</v>
      </c>
      <c r="D951" s="23">
        <v>0</v>
      </c>
      <c r="E951" s="23">
        <v>0</v>
      </c>
      <c r="F951" s="23">
        <v>0</v>
      </c>
      <c r="G951" s="23">
        <v>0</v>
      </c>
      <c r="H951" s="23">
        <v>0</v>
      </c>
      <c r="I951" s="23">
        <v>0</v>
      </c>
      <c r="J951" s="23">
        <v>0</v>
      </c>
      <c r="K951" s="23">
        <v>0</v>
      </c>
      <c r="L951" s="23">
        <v>0</v>
      </c>
      <c r="M951" s="23">
        <v>0</v>
      </c>
      <c r="N951" s="23">
        <v>0</v>
      </c>
      <c r="O951" s="23">
        <v>0</v>
      </c>
      <c r="P951" s="23"/>
      <c r="Q951" s="23">
        <v>0</v>
      </c>
      <c r="R951" s="23"/>
      <c r="S951" s="23">
        <v>0</v>
      </c>
      <c r="T951" s="23"/>
      <c r="U951" s="23">
        <v>0</v>
      </c>
      <c r="V951" s="23"/>
      <c r="W951" s="23">
        <v>0</v>
      </c>
      <c r="X951" s="23"/>
      <c r="Y951" s="23">
        <v>0</v>
      </c>
      <c r="Z951" s="23">
        <v>0</v>
      </c>
      <c r="AA951" s="23">
        <v>0</v>
      </c>
      <c r="AB951" s="23">
        <v>0</v>
      </c>
      <c r="AC951" s="23"/>
      <c r="AD951" s="23">
        <v>0</v>
      </c>
      <c r="AE951" s="23">
        <v>0</v>
      </c>
      <c r="AF951" s="23">
        <v>0</v>
      </c>
      <c r="AG951" s="23">
        <v>0</v>
      </c>
      <c r="AH951" s="23">
        <v>0</v>
      </c>
      <c r="AI951" s="23">
        <v>0</v>
      </c>
      <c r="AJ951" s="23">
        <v>0</v>
      </c>
      <c r="AK951" s="23"/>
      <c r="AL951" s="23">
        <v>0</v>
      </c>
      <c r="AM951" s="23">
        <v>0</v>
      </c>
      <c r="AN951" s="23">
        <v>0</v>
      </c>
      <c r="AO951" s="23">
        <v>0</v>
      </c>
      <c r="AP951" s="23">
        <v>0</v>
      </c>
      <c r="AQ951" s="23">
        <v>0</v>
      </c>
      <c r="AR951" s="23">
        <v>0</v>
      </c>
      <c r="AS951" s="23">
        <v>0</v>
      </c>
      <c r="AT951" s="23">
        <v>0</v>
      </c>
      <c r="AU951" s="23">
        <v>0</v>
      </c>
      <c r="AV951" s="23">
        <v>0</v>
      </c>
      <c r="AW951" s="23">
        <v>0</v>
      </c>
    </row>
    <row r="952" spans="2:49" x14ac:dyDescent="0.35">
      <c r="B952" t="s">
        <v>699</v>
      </c>
      <c r="C952" s="23">
        <v>1.0107526881720399</v>
      </c>
      <c r="D952" s="23">
        <v>1.0526315789473699</v>
      </c>
      <c r="E952" s="23">
        <v>1.2</v>
      </c>
      <c r="F952" s="23">
        <v>1.03571428571428</v>
      </c>
      <c r="G952" s="23">
        <v>0.76923076923077005</v>
      </c>
      <c r="H952" s="23">
        <v>1</v>
      </c>
      <c r="I952" s="23">
        <v>1.1428571428571399</v>
      </c>
      <c r="J952" s="23">
        <v>0.91666666666666596</v>
      </c>
      <c r="K952" s="23">
        <v>1.5</v>
      </c>
      <c r="L952" s="23">
        <v>0.78947368421052699</v>
      </c>
      <c r="M952" s="23">
        <v>0.84615384615384404</v>
      </c>
      <c r="N952" s="23">
        <v>0.83333333333333404</v>
      </c>
      <c r="O952" s="23">
        <v>0.875</v>
      </c>
      <c r="P952" s="23"/>
      <c r="Q952" s="23">
        <v>1.0133333333333301</v>
      </c>
      <c r="R952" s="23"/>
      <c r="S952" s="23">
        <v>1.01648351648352</v>
      </c>
      <c r="T952" s="23"/>
      <c r="U952" s="23">
        <v>1</v>
      </c>
      <c r="V952" s="23"/>
      <c r="W952" s="23">
        <v>1.1081081081081099</v>
      </c>
      <c r="X952" s="23"/>
      <c r="Y952" s="23">
        <v>0.88990825688073405</v>
      </c>
      <c r="Z952" s="23">
        <v>1.2121212121212099</v>
      </c>
      <c r="AA952" s="23">
        <v>1</v>
      </c>
      <c r="AB952" s="23">
        <v>3</v>
      </c>
      <c r="AC952" s="23"/>
      <c r="AD952" s="23">
        <v>0.83333333333333504</v>
      </c>
      <c r="AE952" s="23">
        <v>1</v>
      </c>
      <c r="AF952" s="23">
        <v>0.75</v>
      </c>
      <c r="AG952" s="23">
        <v>1.0222222222222199</v>
      </c>
      <c r="AH952" s="23">
        <v>1.2666666666666699</v>
      </c>
      <c r="AI952" s="23">
        <v>0.75</v>
      </c>
      <c r="AJ952" s="23">
        <v>1.21428571428572</v>
      </c>
      <c r="AK952" s="23"/>
      <c r="AL952" s="23">
        <v>0.7</v>
      </c>
      <c r="AM952" s="23">
        <v>1.25806451612903</v>
      </c>
      <c r="AN952" s="23">
        <v>0.78048780487804903</v>
      </c>
      <c r="AO952" s="23">
        <v>0.96774193548387299</v>
      </c>
      <c r="AP952" s="23">
        <v>0.66666666666666596</v>
      </c>
      <c r="AQ952" s="23">
        <v>1.0833333333333299</v>
      </c>
      <c r="AR952" s="23">
        <v>0.5</v>
      </c>
      <c r="AS952" s="23">
        <v>2</v>
      </c>
      <c r="AT952" s="23">
        <v>0.999999999999999</v>
      </c>
      <c r="AU952" s="23">
        <v>1</v>
      </c>
      <c r="AV952" s="23">
        <v>1.3333333333333299</v>
      </c>
      <c r="AW952" s="23">
        <v>1.0909090909090899</v>
      </c>
    </row>
    <row r="953" spans="2:49" x14ac:dyDescent="0.35">
      <c r="B953" t="s">
        <v>700</v>
      </c>
      <c r="C953" s="16">
        <v>-0.42190783429192502</v>
      </c>
      <c r="D953" s="16">
        <v>-0.48174175049813001</v>
      </c>
      <c r="E953" s="16">
        <v>-0.51507692307692199</v>
      </c>
      <c r="F953" s="16">
        <v>-0.52847120991253604</v>
      </c>
      <c r="G953" s="16">
        <v>-0.54810278478917496</v>
      </c>
      <c r="H953" s="16">
        <v>-0.27972027972028002</v>
      </c>
      <c r="I953" s="16">
        <v>-0.37331036310628102</v>
      </c>
      <c r="J953" s="16">
        <v>-0.11816077441077399</v>
      </c>
      <c r="K953" s="16">
        <v>-0.4375</v>
      </c>
      <c r="L953" s="16">
        <v>-0.27539600181813501</v>
      </c>
      <c r="M953" s="16">
        <v>-0.451028261679151</v>
      </c>
      <c r="N953" s="16">
        <v>-0.54074074074074197</v>
      </c>
      <c r="O953" s="16">
        <v>-0.28404017857142899</v>
      </c>
      <c r="P953" s="16"/>
      <c r="Q953" s="16">
        <v>-0.41095934911961202</v>
      </c>
      <c r="R953" s="16"/>
      <c r="S953" s="16">
        <v>-0.43543871525740402</v>
      </c>
      <c r="T953" s="16"/>
      <c r="U953" s="16">
        <v>-0.42524916943521601</v>
      </c>
      <c r="V953" s="16"/>
      <c r="W953" s="16">
        <v>-0.77120217368573596</v>
      </c>
      <c r="X953" s="16"/>
      <c r="Y953" s="16">
        <v>-0.28452051327767403</v>
      </c>
      <c r="Z953" s="16">
        <v>-0.58986559813006101</v>
      </c>
      <c r="AA953" s="16">
        <v>-1.02272727272727</v>
      </c>
      <c r="AB953" s="16">
        <v>0</v>
      </c>
      <c r="AC953" s="16"/>
      <c r="AD953" s="16">
        <v>-0.36111111111110999</v>
      </c>
      <c r="AE953" s="16">
        <v>-0.238095238095239</v>
      </c>
      <c r="AF953" s="16">
        <v>0</v>
      </c>
      <c r="AG953" s="16">
        <v>-0.59798236331569499</v>
      </c>
      <c r="AH953" s="16">
        <v>-0.4589898989899</v>
      </c>
      <c r="AI953" s="16">
        <v>-0.40513392857142899</v>
      </c>
      <c r="AJ953" s="16">
        <v>-0.67274052478134205</v>
      </c>
      <c r="AK953" s="16"/>
      <c r="AL953" s="16">
        <v>-0.32511111111111102</v>
      </c>
      <c r="AM953" s="16">
        <v>-0.425643577794868</v>
      </c>
      <c r="AN953" s="16">
        <v>-0.162013869426399</v>
      </c>
      <c r="AO953" s="16">
        <v>-0.34583237580787102</v>
      </c>
      <c r="AP953" s="16">
        <v>-0.41358024691357997</v>
      </c>
      <c r="AQ953" s="16">
        <v>-0.67399691358024805</v>
      </c>
      <c r="AR953" s="16">
        <v>0</v>
      </c>
      <c r="AS953" s="16">
        <v>-3.3333333333333401</v>
      </c>
      <c r="AT953" s="16">
        <v>-0.44817927170868199</v>
      </c>
      <c r="AU953" s="16">
        <v>0</v>
      </c>
      <c r="AV953" s="16">
        <v>-1.6335978835978899</v>
      </c>
      <c r="AW953" s="16">
        <v>-0.29401452541948497</v>
      </c>
    </row>
    <row r="954" spans="2:49" x14ac:dyDescent="0.35">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row>
    <row r="955" spans="2:49" x14ac:dyDescent="0.35">
      <c r="B955" s="6" t="s">
        <v>719</v>
      </c>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row>
    <row r="956" spans="2:49" x14ac:dyDescent="0.35">
      <c r="B956" s="25" t="s">
        <v>65</v>
      </c>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row>
    <row r="957" spans="2:49" x14ac:dyDescent="0.35">
      <c r="B957" t="s">
        <v>397</v>
      </c>
      <c r="C957" s="16">
        <v>0.46428571428571402</v>
      </c>
      <c r="D957" s="16">
        <v>0.57142857142857095</v>
      </c>
      <c r="E957" s="16">
        <v>0.15384615384615399</v>
      </c>
      <c r="F957" s="16">
        <v>0.44444444444444398</v>
      </c>
      <c r="G957" s="16">
        <v>0.5</v>
      </c>
      <c r="H957" s="16">
        <v>0.25</v>
      </c>
      <c r="I957" s="16">
        <v>0.5</v>
      </c>
      <c r="J957" s="16" t="s">
        <v>397</v>
      </c>
      <c r="K957" s="16" t="s">
        <v>397</v>
      </c>
      <c r="L957" s="16">
        <v>0.55555555555555602</v>
      </c>
      <c r="M957" s="16">
        <v>0.75</v>
      </c>
      <c r="N957" s="16" t="s">
        <v>397</v>
      </c>
      <c r="O957" s="16">
        <v>0</v>
      </c>
      <c r="P957" s="16"/>
      <c r="Q957" s="16">
        <v>0.46808510638297901</v>
      </c>
      <c r="R957" s="16"/>
      <c r="S957" s="16">
        <v>0.490566037735849</v>
      </c>
      <c r="T957" s="16"/>
      <c r="U957" s="16">
        <v>0.46341463414634099</v>
      </c>
      <c r="V957" s="16"/>
      <c r="W957" s="16">
        <v>0.230769230769231</v>
      </c>
      <c r="X957" s="16"/>
      <c r="Y957" s="16">
        <v>0.476190476190476</v>
      </c>
      <c r="Z957" s="16">
        <v>0.44827586206896602</v>
      </c>
      <c r="AA957" s="16">
        <v>0.66666666666666696</v>
      </c>
      <c r="AB957" s="16">
        <v>0.33333333333333298</v>
      </c>
      <c r="AC957" s="16"/>
      <c r="AD957" s="16">
        <v>0.4</v>
      </c>
      <c r="AE957" s="16">
        <v>0.25</v>
      </c>
      <c r="AF957" s="16">
        <v>0.25</v>
      </c>
      <c r="AG957" s="16">
        <v>0.75</v>
      </c>
      <c r="AH957" s="16">
        <v>0.54545454545454497</v>
      </c>
      <c r="AI957" s="16">
        <v>0.38461538461538503</v>
      </c>
      <c r="AJ957" s="16">
        <v>0.45454545454545497</v>
      </c>
      <c r="AK957" s="16"/>
      <c r="AL957" s="16">
        <v>0.875</v>
      </c>
      <c r="AM957" s="16">
        <v>0.125</v>
      </c>
      <c r="AN957" s="16">
        <v>0.5</v>
      </c>
      <c r="AO957" s="16">
        <v>0.42857142857142899</v>
      </c>
      <c r="AP957" s="16">
        <v>0</v>
      </c>
      <c r="AQ957" s="16">
        <v>0.5</v>
      </c>
      <c r="AR957" s="16">
        <v>0</v>
      </c>
      <c r="AS957" s="16">
        <v>0</v>
      </c>
      <c r="AT957" s="16">
        <v>0.5</v>
      </c>
      <c r="AU957" s="16" t="s">
        <v>397</v>
      </c>
      <c r="AV957" s="16">
        <v>0.66666666666666696</v>
      </c>
      <c r="AW957" s="16">
        <v>0.25</v>
      </c>
    </row>
    <row r="958" spans="2:49" x14ac:dyDescent="0.35">
      <c r="B958" t="s">
        <v>494</v>
      </c>
      <c r="C958" s="16">
        <v>0.17857142857142899</v>
      </c>
      <c r="D958" s="16">
        <v>0</v>
      </c>
      <c r="E958" s="16">
        <v>0.30769230769230799</v>
      </c>
      <c r="F958" s="16">
        <v>0.22222222222222199</v>
      </c>
      <c r="G958" s="16">
        <v>0.5</v>
      </c>
      <c r="H958" s="16">
        <v>0.5</v>
      </c>
      <c r="I958" s="16">
        <v>0.25</v>
      </c>
      <c r="J958" s="16" t="s">
        <v>703</v>
      </c>
      <c r="K958" s="16" t="s">
        <v>703</v>
      </c>
      <c r="L958" s="16">
        <v>0</v>
      </c>
      <c r="M958" s="16">
        <v>0</v>
      </c>
      <c r="N958" s="16" t="s">
        <v>703</v>
      </c>
      <c r="O958" s="16">
        <v>0</v>
      </c>
      <c r="P958" s="16"/>
      <c r="Q958" s="16">
        <v>0.19148936170212799</v>
      </c>
      <c r="R958" s="16"/>
      <c r="S958" s="16">
        <v>0.169811320754717</v>
      </c>
      <c r="T958" s="16"/>
      <c r="U958" s="16">
        <v>0.19512195121951201</v>
      </c>
      <c r="V958" s="16"/>
      <c r="W958" s="16">
        <v>0.30769230769230799</v>
      </c>
      <c r="X958" s="16"/>
      <c r="Y958" s="16">
        <v>9.5238095238095205E-2</v>
      </c>
      <c r="Z958" s="16">
        <v>0.20689655172413801</v>
      </c>
      <c r="AA958" s="16">
        <v>0</v>
      </c>
      <c r="AB958" s="16">
        <v>0.66666666666666696</v>
      </c>
      <c r="AC958" s="16"/>
      <c r="AD958" s="16">
        <v>0.4</v>
      </c>
      <c r="AE958" s="16">
        <v>0.25</v>
      </c>
      <c r="AF958" s="16">
        <v>0.5</v>
      </c>
      <c r="AG958" s="16">
        <v>0</v>
      </c>
      <c r="AH958" s="16">
        <v>9.0909090909090898E-2</v>
      </c>
      <c r="AI958" s="16">
        <v>0.230769230769231</v>
      </c>
      <c r="AJ958" s="16">
        <v>9.0909090909090898E-2</v>
      </c>
      <c r="AK958" s="16"/>
      <c r="AL958" s="16">
        <v>0</v>
      </c>
      <c r="AM958" s="16">
        <v>0.375</v>
      </c>
      <c r="AN958" s="16">
        <v>0.25</v>
      </c>
      <c r="AO958" s="16">
        <v>0.42857142857142899</v>
      </c>
      <c r="AP958" s="16">
        <v>0</v>
      </c>
      <c r="AQ958" s="16">
        <v>0</v>
      </c>
      <c r="AR958" s="16">
        <v>0</v>
      </c>
      <c r="AS958" s="16">
        <v>0</v>
      </c>
      <c r="AT958" s="16">
        <v>0</v>
      </c>
      <c r="AU958" s="16" t="s">
        <v>703</v>
      </c>
      <c r="AV958" s="16">
        <v>0</v>
      </c>
      <c r="AW958" s="16">
        <v>0</v>
      </c>
    </row>
    <row r="959" spans="2:49" x14ac:dyDescent="0.35">
      <c r="B959" t="s">
        <v>495</v>
      </c>
      <c r="C959" s="16">
        <v>0.35714285714285698</v>
      </c>
      <c r="D959" s="16">
        <v>0.42857142857142899</v>
      </c>
      <c r="E959" s="16">
        <v>0.53846153846153799</v>
      </c>
      <c r="F959" s="16">
        <v>0.33333333333333298</v>
      </c>
      <c r="G959" s="16">
        <v>0</v>
      </c>
      <c r="H959" s="16">
        <v>0.25</v>
      </c>
      <c r="I959" s="16">
        <v>0.25</v>
      </c>
      <c r="J959" s="16" t="s">
        <v>703</v>
      </c>
      <c r="K959" s="16" t="s">
        <v>703</v>
      </c>
      <c r="L959" s="16">
        <v>0.44444444444444398</v>
      </c>
      <c r="M959" s="16">
        <v>0.25</v>
      </c>
      <c r="N959" s="16" t="s">
        <v>703</v>
      </c>
      <c r="O959" s="16">
        <v>0</v>
      </c>
      <c r="P959" s="16"/>
      <c r="Q959" s="16">
        <v>0.340425531914894</v>
      </c>
      <c r="R959" s="16"/>
      <c r="S959" s="16">
        <v>0.339622641509434</v>
      </c>
      <c r="T959" s="16"/>
      <c r="U959" s="16">
        <v>0.34146341463414598</v>
      </c>
      <c r="V959" s="16"/>
      <c r="W959" s="16">
        <v>0.46153846153846201</v>
      </c>
      <c r="X959" s="16"/>
      <c r="Y959" s="16">
        <v>0.42857142857142899</v>
      </c>
      <c r="Z959" s="16">
        <v>0.34482758620689702</v>
      </c>
      <c r="AA959" s="16">
        <v>0.33333333333333298</v>
      </c>
      <c r="AB959" s="16">
        <v>0</v>
      </c>
      <c r="AC959" s="16"/>
      <c r="AD959" s="16">
        <v>0.2</v>
      </c>
      <c r="AE959" s="16">
        <v>0.5</v>
      </c>
      <c r="AF959" s="16">
        <v>0.25</v>
      </c>
      <c r="AG959" s="16">
        <v>0.25</v>
      </c>
      <c r="AH959" s="16">
        <v>0.36363636363636398</v>
      </c>
      <c r="AI959" s="16">
        <v>0.38461538461538503</v>
      </c>
      <c r="AJ959" s="16">
        <v>0.45454545454545497</v>
      </c>
      <c r="AK959" s="16"/>
      <c r="AL959" s="16">
        <v>0.125</v>
      </c>
      <c r="AM959" s="16">
        <v>0.5</v>
      </c>
      <c r="AN959" s="16">
        <v>0.25</v>
      </c>
      <c r="AO959" s="16">
        <v>0.14285714285714299</v>
      </c>
      <c r="AP959" s="16">
        <v>0</v>
      </c>
      <c r="AQ959" s="16">
        <v>0.5</v>
      </c>
      <c r="AR959" s="16">
        <v>0</v>
      </c>
      <c r="AS959" s="16">
        <v>1</v>
      </c>
      <c r="AT959" s="16">
        <v>0.5</v>
      </c>
      <c r="AU959" s="16" t="s">
        <v>703</v>
      </c>
      <c r="AV959" s="16">
        <v>0.33333333333333298</v>
      </c>
      <c r="AW959" s="16">
        <v>0.75</v>
      </c>
    </row>
    <row r="960" spans="2:49" x14ac:dyDescent="0.35">
      <c r="B960" t="s">
        <v>698</v>
      </c>
      <c r="C960" s="23">
        <v>0</v>
      </c>
      <c r="D960" s="23">
        <v>0</v>
      </c>
      <c r="E960" s="23">
        <v>0</v>
      </c>
      <c r="F960" s="23">
        <v>0</v>
      </c>
      <c r="G960" s="23">
        <v>0</v>
      </c>
      <c r="H960" s="23">
        <v>0</v>
      </c>
      <c r="I960" s="23">
        <v>0</v>
      </c>
      <c r="J960" s="23" t="s">
        <v>703</v>
      </c>
      <c r="K960" s="23" t="s">
        <v>703</v>
      </c>
      <c r="L960" s="23">
        <v>0</v>
      </c>
      <c r="M960" s="23">
        <v>0</v>
      </c>
      <c r="N960" s="23" t="s">
        <v>703</v>
      </c>
      <c r="O960" s="23">
        <v>0</v>
      </c>
      <c r="P960" s="23"/>
      <c r="Q960" s="23">
        <v>0</v>
      </c>
      <c r="R960" s="23"/>
      <c r="S960" s="23">
        <v>0</v>
      </c>
      <c r="T960" s="23"/>
      <c r="U960" s="23">
        <v>0</v>
      </c>
      <c r="V960" s="23"/>
      <c r="W960" s="23">
        <v>0</v>
      </c>
      <c r="X960" s="23"/>
      <c r="Y960" s="23">
        <v>0</v>
      </c>
      <c r="Z960" s="23">
        <v>0</v>
      </c>
      <c r="AA960" s="23">
        <v>0</v>
      </c>
      <c r="AB960" s="23">
        <v>0</v>
      </c>
      <c r="AC960" s="23"/>
      <c r="AD960" s="23">
        <v>0</v>
      </c>
      <c r="AE960" s="23">
        <v>0</v>
      </c>
      <c r="AF960" s="23">
        <v>0</v>
      </c>
      <c r="AG960" s="23">
        <v>0</v>
      </c>
      <c r="AH960" s="23">
        <v>0</v>
      </c>
      <c r="AI960" s="23">
        <v>0</v>
      </c>
      <c r="AJ960" s="23">
        <v>0</v>
      </c>
      <c r="AK960" s="23"/>
      <c r="AL960" s="23">
        <v>0</v>
      </c>
      <c r="AM960" s="23">
        <v>0</v>
      </c>
      <c r="AN960" s="23">
        <v>0</v>
      </c>
      <c r="AO960" s="23">
        <v>0</v>
      </c>
      <c r="AP960" s="23">
        <v>0</v>
      </c>
      <c r="AQ960" s="23">
        <v>0</v>
      </c>
      <c r="AR960" s="23">
        <v>0</v>
      </c>
      <c r="AS960" s="23">
        <v>0</v>
      </c>
      <c r="AT960" s="23">
        <v>0</v>
      </c>
      <c r="AU960" s="23" t="s">
        <v>703</v>
      </c>
      <c r="AV960" s="23">
        <v>0</v>
      </c>
      <c r="AW960" s="23">
        <v>0</v>
      </c>
    </row>
    <row r="961" spans="2:49" x14ac:dyDescent="0.35">
      <c r="B961" t="s">
        <v>699</v>
      </c>
      <c r="C961" s="23">
        <v>1.75</v>
      </c>
      <c r="D961" s="23">
        <v>2.1428571428571401</v>
      </c>
      <c r="E961" s="23">
        <v>1</v>
      </c>
      <c r="F961" s="23">
        <v>1.6666666666666701</v>
      </c>
      <c r="G961" s="23">
        <v>1.5</v>
      </c>
      <c r="H961" s="23">
        <v>1</v>
      </c>
      <c r="I961" s="23">
        <v>1.75</v>
      </c>
      <c r="J961" s="23" t="s">
        <v>495</v>
      </c>
      <c r="K961" s="23" t="s">
        <v>495</v>
      </c>
      <c r="L961" s="23">
        <v>2.1111111111111098</v>
      </c>
      <c r="M961" s="23">
        <v>2.5</v>
      </c>
      <c r="N961" s="23" t="s">
        <v>495</v>
      </c>
      <c r="O961" s="23">
        <v>3</v>
      </c>
      <c r="P961" s="23"/>
      <c r="Q961" s="23">
        <v>1.7446808510638301</v>
      </c>
      <c r="R961" s="23"/>
      <c r="S961" s="23">
        <v>1.8113207547169801</v>
      </c>
      <c r="T961" s="23"/>
      <c r="U961" s="23">
        <v>1.73170731707317</v>
      </c>
      <c r="V961" s="23"/>
      <c r="W961" s="23">
        <v>1.15384615384615</v>
      </c>
      <c r="X961" s="23"/>
      <c r="Y961" s="23">
        <v>1.8571428571428601</v>
      </c>
      <c r="Z961" s="23">
        <v>1.68965517241379</v>
      </c>
      <c r="AA961" s="23">
        <v>2.3333333333333299</v>
      </c>
      <c r="AB961" s="23">
        <v>0.999999999999999</v>
      </c>
      <c r="AC961" s="23"/>
      <c r="AD961" s="23">
        <v>1.4</v>
      </c>
      <c r="AE961" s="23">
        <v>1.25</v>
      </c>
      <c r="AF961" s="23">
        <v>1</v>
      </c>
      <c r="AG961" s="23">
        <v>2.5</v>
      </c>
      <c r="AH961" s="23">
        <v>2</v>
      </c>
      <c r="AI961" s="23">
        <v>1.5384615384615401</v>
      </c>
      <c r="AJ961" s="23">
        <v>1.8181818181818199</v>
      </c>
      <c r="AK961" s="23"/>
      <c r="AL961" s="23">
        <v>2.75</v>
      </c>
      <c r="AM961" s="23">
        <v>0.875</v>
      </c>
      <c r="AN961" s="23">
        <v>1.75</v>
      </c>
      <c r="AO961" s="23">
        <v>1.4285714285714299</v>
      </c>
      <c r="AP961" s="23">
        <v>3</v>
      </c>
      <c r="AQ961" s="23">
        <v>2</v>
      </c>
      <c r="AR961" s="23">
        <v>3</v>
      </c>
      <c r="AS961" s="23">
        <v>1</v>
      </c>
      <c r="AT961" s="23">
        <v>2</v>
      </c>
      <c r="AU961" s="23" t="s">
        <v>495</v>
      </c>
      <c r="AV961" s="23">
        <v>2.3333333333333299</v>
      </c>
      <c r="AW961" s="23">
        <v>1.5</v>
      </c>
    </row>
    <row r="962" spans="2:49" x14ac:dyDescent="0.35">
      <c r="B962" t="s">
        <v>700</v>
      </c>
      <c r="C962" s="16">
        <v>-0.889880952380952</v>
      </c>
      <c r="D962" s="16">
        <v>-0.74635568513119299</v>
      </c>
      <c r="E962" s="16">
        <v>-0.27972027972028002</v>
      </c>
      <c r="F962" s="16">
        <v>-0.92839506172839303</v>
      </c>
      <c r="G962" s="16">
        <v>-2.25</v>
      </c>
      <c r="H962" s="16">
        <v>-0.83333333333333304</v>
      </c>
      <c r="I962" s="16">
        <v>-1.296875</v>
      </c>
      <c r="J962" s="16" t="s">
        <v>704</v>
      </c>
      <c r="K962" s="16" t="s">
        <v>704</v>
      </c>
      <c r="L962" s="16">
        <v>-0.68587105624142797</v>
      </c>
      <c r="M962" s="16">
        <v>-1.6875</v>
      </c>
      <c r="N962" s="16" t="s">
        <v>704</v>
      </c>
      <c r="O962" s="16">
        <v>0</v>
      </c>
      <c r="P962" s="16"/>
      <c r="Q962" s="16">
        <v>-0.94460379684655704</v>
      </c>
      <c r="R962" s="16"/>
      <c r="S962" s="16">
        <v>-0.98282026997678096</v>
      </c>
      <c r="T962" s="16"/>
      <c r="U962" s="16">
        <v>-0.93429763457766402</v>
      </c>
      <c r="V962" s="16"/>
      <c r="W962" s="16">
        <v>-0.44078288575330099</v>
      </c>
      <c r="X962" s="16"/>
      <c r="Y962" s="16">
        <v>-0.69794151426804396</v>
      </c>
      <c r="Z962" s="16">
        <v>-0.90181536758374803</v>
      </c>
      <c r="AA962" s="16">
        <v>-1.18518518518519</v>
      </c>
      <c r="AB962" s="16">
        <v>-1.6666666666666701</v>
      </c>
      <c r="AC962" s="16"/>
      <c r="AD962" s="16">
        <v>-1.2266666666666699</v>
      </c>
      <c r="AE962" s="16">
        <v>-0.39583333333333298</v>
      </c>
      <c r="AF962" s="16">
        <v>-0.83333333333333304</v>
      </c>
      <c r="AG962" s="16">
        <v>-1.6875</v>
      </c>
      <c r="AH962" s="16">
        <v>-0.98181818181818004</v>
      </c>
      <c r="AI962" s="16">
        <v>-0.719162494310425</v>
      </c>
      <c r="AJ962" s="16">
        <v>-0.60981718006511498</v>
      </c>
      <c r="AK962" s="16"/>
      <c r="AL962" s="16">
        <v>-2.6796875</v>
      </c>
      <c r="AM962" s="16">
        <v>-0.28404017857142899</v>
      </c>
      <c r="AN962" s="16">
        <v>-1.296875</v>
      </c>
      <c r="AO962" s="16">
        <v>-1.46938775510205</v>
      </c>
      <c r="AP962" s="16">
        <v>0</v>
      </c>
      <c r="AQ962" s="16">
        <v>-0.5</v>
      </c>
      <c r="AR962" s="16">
        <v>0</v>
      </c>
      <c r="AS962" s="16">
        <v>0</v>
      </c>
      <c r="AT962" s="16">
        <v>-0.5</v>
      </c>
      <c r="AU962" s="16" t="s">
        <v>704</v>
      </c>
      <c r="AV962" s="16">
        <v>-1.18518518518519</v>
      </c>
      <c r="AW962" s="16">
        <v>-6.25E-2</v>
      </c>
    </row>
    <row r="963" spans="2:49" x14ac:dyDescent="0.35">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row>
    <row r="964" spans="2:49" x14ac:dyDescent="0.35">
      <c r="B964" s="6" t="s">
        <v>720</v>
      </c>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row>
    <row r="965" spans="2:49" x14ac:dyDescent="0.35">
      <c r="B965" s="25" t="s">
        <v>65</v>
      </c>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row>
    <row r="966" spans="2:49" x14ac:dyDescent="0.35">
      <c r="B966" t="s">
        <v>397</v>
      </c>
      <c r="C966" s="16">
        <v>0.22023809523809501</v>
      </c>
      <c r="D966" s="16">
        <v>0.21052631578947401</v>
      </c>
      <c r="E966" s="16">
        <v>0.16129032258064499</v>
      </c>
      <c r="F966" s="16">
        <v>0.13636363636363599</v>
      </c>
      <c r="G966" s="16">
        <v>0.18181818181818199</v>
      </c>
      <c r="H966" s="16">
        <v>0.42857142857142899</v>
      </c>
      <c r="I966" s="16">
        <v>0.18181818181818199</v>
      </c>
      <c r="J966" s="16">
        <v>0.28571428571428598</v>
      </c>
      <c r="K966" s="16">
        <v>0.2</v>
      </c>
      <c r="L966" s="16">
        <v>0.29411764705882398</v>
      </c>
      <c r="M966" s="16">
        <v>0.33333333333333298</v>
      </c>
      <c r="N966" s="16">
        <v>0.14285714285714299</v>
      </c>
      <c r="O966" s="16">
        <v>0</v>
      </c>
      <c r="P966" s="16"/>
      <c r="Q966" s="16">
        <v>0.223776223776224</v>
      </c>
      <c r="R966" s="16"/>
      <c r="S966" s="16">
        <v>0.232704402515723</v>
      </c>
      <c r="T966" s="16"/>
      <c r="U966" s="16">
        <v>0.21875</v>
      </c>
      <c r="V966" s="16"/>
      <c r="W966" s="16">
        <v>0.48275862068965503</v>
      </c>
      <c r="X966" s="16"/>
      <c r="Y966" s="16">
        <v>0.22018348623853201</v>
      </c>
      <c r="Z966" s="16">
        <v>0.17307692307692299</v>
      </c>
      <c r="AA966" s="16">
        <v>0.57142857142857095</v>
      </c>
      <c r="AB966" s="16">
        <v>0</v>
      </c>
      <c r="AC966" s="16"/>
      <c r="AD966" s="16">
        <v>0.25</v>
      </c>
      <c r="AE966" s="16">
        <v>0.35294117647058798</v>
      </c>
      <c r="AF966" s="16">
        <v>0.2</v>
      </c>
      <c r="AG966" s="16">
        <v>0.214285714285714</v>
      </c>
      <c r="AH966" s="16">
        <v>0.05</v>
      </c>
      <c r="AI966" s="16">
        <v>0.2</v>
      </c>
      <c r="AJ966" s="16">
        <v>0.28571428571428598</v>
      </c>
      <c r="AK966" s="16"/>
      <c r="AL966" s="16">
        <v>0.25</v>
      </c>
      <c r="AM966" s="16">
        <v>0.20689655172413801</v>
      </c>
      <c r="AN966" s="16">
        <v>0.13636363636363599</v>
      </c>
      <c r="AO966" s="16">
        <v>0.29032258064516098</v>
      </c>
      <c r="AP966" s="16">
        <v>0.33333333333333298</v>
      </c>
      <c r="AQ966" s="16">
        <v>0.22222222222222199</v>
      </c>
      <c r="AR966" s="16">
        <v>0</v>
      </c>
      <c r="AS966" s="16">
        <v>0.5</v>
      </c>
      <c r="AT966" s="16">
        <v>0.29411764705882398</v>
      </c>
      <c r="AU966" s="16" t="s">
        <v>397</v>
      </c>
      <c r="AV966" s="16">
        <v>0.2</v>
      </c>
      <c r="AW966" s="16">
        <v>0.125</v>
      </c>
    </row>
    <row r="967" spans="2:49" x14ac:dyDescent="0.35">
      <c r="B967" t="s">
        <v>494</v>
      </c>
      <c r="C967" s="16">
        <v>0.33333333333333298</v>
      </c>
      <c r="D967" s="16">
        <v>0.42105263157894701</v>
      </c>
      <c r="E967" s="16">
        <v>0.35483870967741898</v>
      </c>
      <c r="F967" s="16">
        <v>0.36363636363636398</v>
      </c>
      <c r="G967" s="16">
        <v>9.0909090909090898E-2</v>
      </c>
      <c r="H967" s="16">
        <v>0.28571428571428598</v>
      </c>
      <c r="I967" s="16">
        <v>0.63636363636363602</v>
      </c>
      <c r="J967" s="16">
        <v>0.214285714285714</v>
      </c>
      <c r="K967" s="16">
        <v>0.2</v>
      </c>
      <c r="L967" s="16">
        <v>0.17647058823529399</v>
      </c>
      <c r="M967" s="16">
        <v>0.55555555555555602</v>
      </c>
      <c r="N967" s="16">
        <v>0.42857142857142899</v>
      </c>
      <c r="O967" s="16">
        <v>0.33333333333333298</v>
      </c>
      <c r="P967" s="16"/>
      <c r="Q967" s="16">
        <v>0.321678321678322</v>
      </c>
      <c r="R967" s="16"/>
      <c r="S967" s="16">
        <v>0.32704402515723302</v>
      </c>
      <c r="T967" s="16"/>
      <c r="U967" s="16">
        <v>0.3125</v>
      </c>
      <c r="V967" s="16"/>
      <c r="W967" s="16">
        <v>0.17241379310344801</v>
      </c>
      <c r="X967" s="16"/>
      <c r="Y967" s="16">
        <v>0.32110091743119301</v>
      </c>
      <c r="Z967" s="16">
        <v>0.36538461538461497</v>
      </c>
      <c r="AA967" s="16">
        <v>0.28571428571428598</v>
      </c>
      <c r="AB967" s="16">
        <v>0</v>
      </c>
      <c r="AC967" s="16"/>
      <c r="AD967" s="16">
        <v>0.22500000000000001</v>
      </c>
      <c r="AE967" s="16">
        <v>0.35294117647058798</v>
      </c>
      <c r="AF967" s="16">
        <v>0.45</v>
      </c>
      <c r="AG967" s="16">
        <v>0.33333333333333298</v>
      </c>
      <c r="AH967" s="16">
        <v>0.4</v>
      </c>
      <c r="AI967" s="16">
        <v>0.33333333333333298</v>
      </c>
      <c r="AJ967" s="16">
        <v>0.35714285714285698</v>
      </c>
      <c r="AK967" s="16"/>
      <c r="AL967" s="16">
        <v>0.33333333333333298</v>
      </c>
      <c r="AM967" s="16">
        <v>0.31034482758620702</v>
      </c>
      <c r="AN967" s="16">
        <v>0.31818181818181801</v>
      </c>
      <c r="AO967" s="16">
        <v>0.35483870967741898</v>
      </c>
      <c r="AP967" s="16">
        <v>0.16666666666666699</v>
      </c>
      <c r="AQ967" s="16">
        <v>0.22222222222222199</v>
      </c>
      <c r="AR967" s="16">
        <v>0</v>
      </c>
      <c r="AS967" s="16">
        <v>0.5</v>
      </c>
      <c r="AT967" s="16">
        <v>0.35294117647058798</v>
      </c>
      <c r="AU967" s="16" t="s">
        <v>703</v>
      </c>
      <c r="AV967" s="16">
        <v>0.6</v>
      </c>
      <c r="AW967" s="16">
        <v>0.5</v>
      </c>
    </row>
    <row r="968" spans="2:49" x14ac:dyDescent="0.35">
      <c r="B968" t="s">
        <v>495</v>
      </c>
      <c r="C968" s="16">
        <v>0.44642857142857101</v>
      </c>
      <c r="D968" s="16">
        <v>0.36842105263157898</v>
      </c>
      <c r="E968" s="16">
        <v>0.483870967741935</v>
      </c>
      <c r="F968" s="16">
        <v>0.5</v>
      </c>
      <c r="G968" s="16">
        <v>0.72727272727272696</v>
      </c>
      <c r="H968" s="16">
        <v>0.28571428571428598</v>
      </c>
      <c r="I968" s="16">
        <v>0.18181818181818199</v>
      </c>
      <c r="J968" s="16">
        <v>0.5</v>
      </c>
      <c r="K968" s="16">
        <v>0.6</v>
      </c>
      <c r="L968" s="16">
        <v>0.52941176470588203</v>
      </c>
      <c r="M968" s="16">
        <v>0.11111111111111099</v>
      </c>
      <c r="N968" s="16">
        <v>0.42857142857142899</v>
      </c>
      <c r="O968" s="16">
        <v>0.66666666666666696</v>
      </c>
      <c r="P968" s="16"/>
      <c r="Q968" s="16">
        <v>0.45454545454545497</v>
      </c>
      <c r="R968" s="16"/>
      <c r="S968" s="16">
        <v>0.44025157232704398</v>
      </c>
      <c r="T968" s="16"/>
      <c r="U968" s="16">
        <v>0.46875</v>
      </c>
      <c r="V968" s="16"/>
      <c r="W968" s="16">
        <v>0.34482758620689702</v>
      </c>
      <c r="X968" s="16"/>
      <c r="Y968" s="16">
        <v>0.45871559633027498</v>
      </c>
      <c r="Z968" s="16">
        <v>0.46153846153846201</v>
      </c>
      <c r="AA968" s="16">
        <v>0.14285714285714299</v>
      </c>
      <c r="AB968" s="16">
        <v>0</v>
      </c>
      <c r="AC968" s="16"/>
      <c r="AD968" s="16">
        <v>0.52500000000000002</v>
      </c>
      <c r="AE968" s="16">
        <v>0.29411764705882398</v>
      </c>
      <c r="AF968" s="16">
        <v>0.35</v>
      </c>
      <c r="AG968" s="16">
        <v>0.452380952380952</v>
      </c>
      <c r="AH968" s="16">
        <v>0.55000000000000004</v>
      </c>
      <c r="AI968" s="16">
        <v>0.46666666666666701</v>
      </c>
      <c r="AJ968" s="16">
        <v>0.35714285714285698</v>
      </c>
      <c r="AK968" s="16"/>
      <c r="AL968" s="16">
        <v>0.41666666666666702</v>
      </c>
      <c r="AM968" s="16">
        <v>0.48275862068965503</v>
      </c>
      <c r="AN968" s="16">
        <v>0.54545454545454497</v>
      </c>
      <c r="AO968" s="16">
        <v>0.35483870967741898</v>
      </c>
      <c r="AP968" s="16">
        <v>0.5</v>
      </c>
      <c r="AQ968" s="16">
        <v>0.55555555555555602</v>
      </c>
      <c r="AR968" s="16">
        <v>1</v>
      </c>
      <c r="AS968" s="16">
        <v>0</v>
      </c>
      <c r="AT968" s="16">
        <v>0.35294117647058798</v>
      </c>
      <c r="AU968" s="16" t="s">
        <v>703</v>
      </c>
      <c r="AV968" s="16">
        <v>0.2</v>
      </c>
      <c r="AW968" s="16">
        <v>0.375</v>
      </c>
    </row>
    <row r="969" spans="2:49" x14ac:dyDescent="0.35">
      <c r="B969" t="s">
        <v>698</v>
      </c>
      <c r="C969" s="23">
        <v>0</v>
      </c>
      <c r="D969" s="23">
        <v>0</v>
      </c>
      <c r="E969" s="23">
        <v>0</v>
      </c>
      <c r="F969" s="23">
        <v>0</v>
      </c>
      <c r="G969" s="23">
        <v>0</v>
      </c>
      <c r="H969" s="23">
        <v>0</v>
      </c>
      <c r="I969" s="23">
        <v>0</v>
      </c>
      <c r="J969" s="23">
        <v>0</v>
      </c>
      <c r="K969" s="23">
        <v>0</v>
      </c>
      <c r="L969" s="23">
        <v>0</v>
      </c>
      <c r="M969" s="23">
        <v>0</v>
      </c>
      <c r="N969" s="23">
        <v>0</v>
      </c>
      <c r="O969" s="23">
        <v>0</v>
      </c>
      <c r="P969" s="23"/>
      <c r="Q969" s="23">
        <v>0</v>
      </c>
      <c r="R969" s="23"/>
      <c r="S969" s="23">
        <v>0</v>
      </c>
      <c r="T969" s="23"/>
      <c r="U969" s="23">
        <v>0</v>
      </c>
      <c r="V969" s="23"/>
      <c r="W969" s="23">
        <v>0</v>
      </c>
      <c r="X969" s="23"/>
      <c r="Y969" s="23">
        <v>0</v>
      </c>
      <c r="Z969" s="23">
        <v>0</v>
      </c>
      <c r="AA969" s="23">
        <v>0</v>
      </c>
      <c r="AB969" s="23">
        <v>0</v>
      </c>
      <c r="AC969" s="23"/>
      <c r="AD969" s="23">
        <v>0</v>
      </c>
      <c r="AE969" s="23">
        <v>0</v>
      </c>
      <c r="AF969" s="23">
        <v>0</v>
      </c>
      <c r="AG969" s="23">
        <v>0</v>
      </c>
      <c r="AH969" s="23">
        <v>0</v>
      </c>
      <c r="AI969" s="23">
        <v>0</v>
      </c>
      <c r="AJ969" s="23">
        <v>0</v>
      </c>
      <c r="AK969" s="23"/>
      <c r="AL969" s="23">
        <v>0</v>
      </c>
      <c r="AM969" s="23">
        <v>0</v>
      </c>
      <c r="AN969" s="23">
        <v>0</v>
      </c>
      <c r="AO969" s="23">
        <v>0</v>
      </c>
      <c r="AP969" s="23">
        <v>0</v>
      </c>
      <c r="AQ969" s="23">
        <v>0</v>
      </c>
      <c r="AR969" s="23">
        <v>0</v>
      </c>
      <c r="AS969" s="23">
        <v>0</v>
      </c>
      <c r="AT969" s="23">
        <v>0</v>
      </c>
      <c r="AU969" s="23" t="s">
        <v>703</v>
      </c>
      <c r="AV969" s="23">
        <v>0</v>
      </c>
      <c r="AW969" s="23">
        <v>0</v>
      </c>
    </row>
    <row r="970" spans="2:49" x14ac:dyDescent="0.35">
      <c r="B970" t="s">
        <v>699</v>
      </c>
      <c r="C970" s="23">
        <v>1.1071428571428601</v>
      </c>
      <c r="D970" s="23">
        <v>1</v>
      </c>
      <c r="E970" s="23">
        <v>0.96774193548387299</v>
      </c>
      <c r="F970" s="23">
        <v>0.90909090909090795</v>
      </c>
      <c r="G970" s="23">
        <v>1.27272727272727</v>
      </c>
      <c r="H970" s="23">
        <v>1.5714285714285701</v>
      </c>
      <c r="I970" s="23">
        <v>0.72727272727272796</v>
      </c>
      <c r="J970" s="23">
        <v>1.3571428571428601</v>
      </c>
      <c r="K970" s="23">
        <v>1.2</v>
      </c>
      <c r="L970" s="23">
        <v>1.4117647058823499</v>
      </c>
      <c r="M970" s="23">
        <v>1.1111111111111101</v>
      </c>
      <c r="N970" s="23">
        <v>0.85714285714285499</v>
      </c>
      <c r="O970" s="23">
        <v>0.66666666666666696</v>
      </c>
      <c r="P970" s="23"/>
      <c r="Q970" s="23">
        <v>1.1258741258741201</v>
      </c>
      <c r="R970" s="23"/>
      <c r="S970" s="23">
        <v>1.13836477987421</v>
      </c>
      <c r="T970" s="23"/>
      <c r="U970" s="23">
        <v>1.125</v>
      </c>
      <c r="V970" s="23"/>
      <c r="W970" s="23">
        <v>1.7931034482758601</v>
      </c>
      <c r="X970" s="23"/>
      <c r="Y970" s="23">
        <v>1.11926605504587</v>
      </c>
      <c r="Z970" s="23">
        <v>0.98076923076923095</v>
      </c>
      <c r="AA970" s="23">
        <v>1.8571428571428601</v>
      </c>
      <c r="AB970" s="23">
        <v>3</v>
      </c>
      <c r="AC970" s="23"/>
      <c r="AD970" s="23">
        <v>1.2749999999999999</v>
      </c>
      <c r="AE970" s="23">
        <v>1.3529411764705901</v>
      </c>
      <c r="AF970" s="23">
        <v>0.95</v>
      </c>
      <c r="AG970" s="23">
        <v>1.0952380952381</v>
      </c>
      <c r="AH970" s="23">
        <v>0.7</v>
      </c>
      <c r="AI970" s="23">
        <v>1.06666666666667</v>
      </c>
      <c r="AJ970" s="23">
        <v>1.21428571428572</v>
      </c>
      <c r="AK970" s="23"/>
      <c r="AL970" s="23">
        <v>1.1666666666666701</v>
      </c>
      <c r="AM970" s="23">
        <v>1.1034482758620701</v>
      </c>
      <c r="AN970" s="23">
        <v>0.95454545454545603</v>
      </c>
      <c r="AO970" s="23">
        <v>1.2258064516129099</v>
      </c>
      <c r="AP970" s="23">
        <v>1.5</v>
      </c>
      <c r="AQ970" s="23">
        <v>1.2222222222222201</v>
      </c>
      <c r="AR970" s="23">
        <v>1</v>
      </c>
      <c r="AS970" s="23">
        <v>1.5</v>
      </c>
      <c r="AT970" s="23">
        <v>1.23529411764706</v>
      </c>
      <c r="AU970" s="23" t="s">
        <v>495</v>
      </c>
      <c r="AV970" s="23">
        <v>0.8</v>
      </c>
      <c r="AW970" s="23">
        <v>0.75</v>
      </c>
    </row>
    <row r="971" spans="2:49" x14ac:dyDescent="0.35">
      <c r="B971" t="s">
        <v>700</v>
      </c>
      <c r="C971" s="16">
        <v>-0.454172450741473</v>
      </c>
      <c r="D971" s="16">
        <v>-0.56140350877193002</v>
      </c>
      <c r="E971" s="16">
        <v>-0.34583237580787102</v>
      </c>
      <c r="F971" s="16">
        <v>-0.29912214796947201</v>
      </c>
      <c r="G971" s="16">
        <v>-0.10501711328157599</v>
      </c>
      <c r="H971" s="16">
        <v>-1.0364431486880501</v>
      </c>
      <c r="I971" s="16">
        <v>-0.80824776692545297</v>
      </c>
      <c r="J971" s="16">
        <v>-0.41472303206997102</v>
      </c>
      <c r="K971" s="16">
        <v>-0.24</v>
      </c>
      <c r="L971" s="16">
        <v>-0.36942804803582402</v>
      </c>
      <c r="M971" s="16">
        <v>-1.3347050754458201</v>
      </c>
      <c r="N971" s="16">
        <v>-0.38192419825072998</v>
      </c>
      <c r="O971" s="16">
        <v>0</v>
      </c>
      <c r="P971" s="16"/>
      <c r="Q971" s="16">
        <v>-0.44534922915283898</v>
      </c>
      <c r="R971" s="16"/>
      <c r="S971" s="16">
        <v>-0.47483382970891203</v>
      </c>
      <c r="T971" s="16"/>
      <c r="U971" s="16">
        <v>-0.42041015625</v>
      </c>
      <c r="V971" s="16"/>
      <c r="W971" s="16">
        <v>-0.95422799896127897</v>
      </c>
      <c r="X971" s="16"/>
      <c r="Y971" s="16">
        <v>-0.43611433093958002</v>
      </c>
      <c r="Z971" s="16">
        <v>-0.38541291772078101</v>
      </c>
      <c r="AA971" s="16">
        <v>-1.9514091350825999</v>
      </c>
      <c r="AB971" s="16">
        <v>0</v>
      </c>
      <c r="AC971" s="16"/>
      <c r="AD971" s="16">
        <v>-0.358328125</v>
      </c>
      <c r="AE971" s="16">
        <v>-0.89462094998427</v>
      </c>
      <c r="AF971" s="16">
        <v>-0.57453125000000005</v>
      </c>
      <c r="AG971" s="16">
        <v>-0.439997644079275</v>
      </c>
      <c r="AH971" s="16">
        <v>-0.124289473684211</v>
      </c>
      <c r="AI971" s="16">
        <v>-0.40681481481481402</v>
      </c>
      <c r="AJ971" s="16">
        <v>-0.67274052478134205</v>
      </c>
      <c r="AK971" s="16"/>
      <c r="AL971" s="16">
        <v>-0.52854938271604901</v>
      </c>
      <c r="AM971" s="16">
        <v>-0.39112786056436699</v>
      </c>
      <c r="AN971" s="16">
        <v>-0.25614891850211402</v>
      </c>
      <c r="AO971" s="16">
        <v>-0.68245443254673999</v>
      </c>
      <c r="AP971" s="16">
        <v>-0.4375</v>
      </c>
      <c r="AQ971" s="16">
        <v>-0.303350970017636</v>
      </c>
      <c r="AR971" s="16">
        <v>0</v>
      </c>
      <c r="AS971" s="16">
        <v>-2.25</v>
      </c>
      <c r="AT971" s="16">
        <v>-0.69051496030938397</v>
      </c>
      <c r="AU971" s="16" t="s">
        <v>704</v>
      </c>
      <c r="AV971" s="16">
        <v>-0.82399999999999995</v>
      </c>
      <c r="AW971" s="16">
        <v>-0.40513392857142899</v>
      </c>
    </row>
    <row r="972" spans="2:49" x14ac:dyDescent="0.35">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row>
    <row r="973" spans="2:49" x14ac:dyDescent="0.35">
      <c r="B973" s="6" t="s">
        <v>721</v>
      </c>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row>
    <row r="974" spans="2:49" x14ac:dyDescent="0.35">
      <c r="B974" s="25" t="s">
        <v>65</v>
      </c>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row>
    <row r="975" spans="2:49" x14ac:dyDescent="0.35">
      <c r="B975" t="s">
        <v>397</v>
      </c>
      <c r="C975" s="16">
        <v>0.27472527472527503</v>
      </c>
      <c r="D975" s="16">
        <v>0.125</v>
      </c>
      <c r="E975" s="16">
        <v>0.44444444444444398</v>
      </c>
      <c r="F975" s="16">
        <v>0.35294117647058798</v>
      </c>
      <c r="G975" s="16">
        <v>0</v>
      </c>
      <c r="H975" s="16">
        <v>0.4</v>
      </c>
      <c r="I975" s="16">
        <v>0</v>
      </c>
      <c r="J975" s="16">
        <v>0.11111111111111099</v>
      </c>
      <c r="K975" s="16">
        <v>0</v>
      </c>
      <c r="L975" s="16">
        <v>0.6</v>
      </c>
      <c r="M975" s="16">
        <v>0.46153846153846201</v>
      </c>
      <c r="N975" s="16">
        <v>0.5</v>
      </c>
      <c r="O975" s="16">
        <v>0</v>
      </c>
      <c r="P975" s="16"/>
      <c r="Q975" s="16">
        <v>0.27142857142857102</v>
      </c>
      <c r="R975" s="16"/>
      <c r="S975" s="16">
        <v>0.26966292134831499</v>
      </c>
      <c r="T975" s="16"/>
      <c r="U975" s="16">
        <v>0.27419354838709697</v>
      </c>
      <c r="V975" s="16"/>
      <c r="W975" s="16">
        <v>6.6666666666666693E-2</v>
      </c>
      <c r="X975" s="16"/>
      <c r="Y975" s="16">
        <v>0.26984126984126999</v>
      </c>
      <c r="Z975" s="16">
        <v>0.3</v>
      </c>
      <c r="AA975" s="16">
        <v>0.25</v>
      </c>
      <c r="AB975" s="16">
        <v>0.25</v>
      </c>
      <c r="AC975" s="16"/>
      <c r="AD975" s="16">
        <v>0.47368421052631599</v>
      </c>
      <c r="AE975" s="16">
        <v>0.25</v>
      </c>
      <c r="AF975" s="16">
        <v>0.27272727272727298</v>
      </c>
      <c r="AG975" s="16">
        <v>0.25</v>
      </c>
      <c r="AH975" s="16">
        <v>0</v>
      </c>
      <c r="AI975" s="16">
        <v>0</v>
      </c>
      <c r="AJ975" s="16">
        <v>0.5</v>
      </c>
      <c r="AK975" s="16"/>
      <c r="AL975" s="16">
        <v>0.4</v>
      </c>
      <c r="AM975" s="16">
        <v>0.28571428571428598</v>
      </c>
      <c r="AN975" s="16">
        <v>0.29166666666666702</v>
      </c>
      <c r="AO975" s="16">
        <v>0.42857142857142899</v>
      </c>
      <c r="AP975" s="16">
        <v>0</v>
      </c>
      <c r="AQ975" s="16">
        <v>0</v>
      </c>
      <c r="AR975" s="16">
        <v>0</v>
      </c>
      <c r="AS975" s="16">
        <v>0</v>
      </c>
      <c r="AT975" s="16">
        <v>0.22222222222222199</v>
      </c>
      <c r="AU975" s="16">
        <v>0.5</v>
      </c>
      <c r="AV975" s="16">
        <v>0.22222222222222199</v>
      </c>
      <c r="AW975" s="16">
        <v>0.2</v>
      </c>
    </row>
    <row r="976" spans="2:49" x14ac:dyDescent="0.35">
      <c r="B976" t="s">
        <v>494</v>
      </c>
      <c r="C976" s="16">
        <v>0.21978021978022</v>
      </c>
      <c r="D976" s="16">
        <v>0.25</v>
      </c>
      <c r="E976" s="16">
        <v>0.33333333333333298</v>
      </c>
      <c r="F976" s="16">
        <v>5.8823529411764698E-2</v>
      </c>
      <c r="G976" s="16">
        <v>0.25</v>
      </c>
      <c r="H976" s="16">
        <v>0</v>
      </c>
      <c r="I976" s="16">
        <v>0.25</v>
      </c>
      <c r="J976" s="16">
        <v>0.55555555555555602</v>
      </c>
      <c r="K976" s="16">
        <v>0.4</v>
      </c>
      <c r="L976" s="16">
        <v>0.2</v>
      </c>
      <c r="M976" s="16">
        <v>0.15384615384615399</v>
      </c>
      <c r="N976" s="16">
        <v>0</v>
      </c>
      <c r="O976" s="16">
        <v>0</v>
      </c>
      <c r="P976" s="16"/>
      <c r="Q976" s="16">
        <v>0.2</v>
      </c>
      <c r="R976" s="16"/>
      <c r="S976" s="16">
        <v>0.224719101123595</v>
      </c>
      <c r="T976" s="16"/>
      <c r="U976" s="16">
        <v>0.19354838709677399</v>
      </c>
      <c r="V976" s="16"/>
      <c r="W976" s="16">
        <v>0.4</v>
      </c>
      <c r="X976" s="16"/>
      <c r="Y976" s="16">
        <v>0.238095238095238</v>
      </c>
      <c r="Z976" s="16">
        <v>0.15</v>
      </c>
      <c r="AA976" s="16">
        <v>0.5</v>
      </c>
      <c r="AB976" s="16">
        <v>0</v>
      </c>
      <c r="AC976" s="16"/>
      <c r="AD976" s="16">
        <v>5.2631578947368397E-2</v>
      </c>
      <c r="AE976" s="16">
        <v>0.16666666666666699</v>
      </c>
      <c r="AF976" s="16">
        <v>0.54545454545454497</v>
      </c>
      <c r="AG976" s="16">
        <v>0.15625</v>
      </c>
      <c r="AH976" s="16">
        <v>0.33333333333333298</v>
      </c>
      <c r="AI976" s="16">
        <v>1</v>
      </c>
      <c r="AJ976" s="16">
        <v>0.25</v>
      </c>
      <c r="AK976" s="16"/>
      <c r="AL976" s="16">
        <v>0.2</v>
      </c>
      <c r="AM976" s="16">
        <v>0.42857142857142899</v>
      </c>
      <c r="AN976" s="16">
        <v>0.125</v>
      </c>
      <c r="AO976" s="16">
        <v>0.14285714285714299</v>
      </c>
      <c r="AP976" s="16">
        <v>0</v>
      </c>
      <c r="AQ976" s="16">
        <v>0.25</v>
      </c>
      <c r="AR976" s="16">
        <v>0</v>
      </c>
      <c r="AS976" s="16">
        <v>0</v>
      </c>
      <c r="AT976" s="16">
        <v>0.22222222222222199</v>
      </c>
      <c r="AU976" s="16">
        <v>0.5</v>
      </c>
      <c r="AV976" s="16">
        <v>0.33333333333333298</v>
      </c>
      <c r="AW976" s="16">
        <v>0.2</v>
      </c>
    </row>
    <row r="977" spans="2:49" x14ac:dyDescent="0.35">
      <c r="B977" t="s">
        <v>495</v>
      </c>
      <c r="C977" s="16">
        <v>0.50549450549450503</v>
      </c>
      <c r="D977" s="16">
        <v>0.625</v>
      </c>
      <c r="E977" s="16">
        <v>0.22222222222222199</v>
      </c>
      <c r="F977" s="16">
        <v>0.58823529411764697</v>
      </c>
      <c r="G977" s="16">
        <v>0.75</v>
      </c>
      <c r="H977" s="16">
        <v>0.6</v>
      </c>
      <c r="I977" s="16">
        <v>0.75</v>
      </c>
      <c r="J977" s="16">
        <v>0.33333333333333298</v>
      </c>
      <c r="K977" s="16">
        <v>0.6</v>
      </c>
      <c r="L977" s="16">
        <v>0.2</v>
      </c>
      <c r="M977" s="16">
        <v>0.38461538461538503</v>
      </c>
      <c r="N977" s="16">
        <v>0.5</v>
      </c>
      <c r="O977" s="16">
        <v>0</v>
      </c>
      <c r="P977" s="16"/>
      <c r="Q977" s="16">
        <v>0.52857142857142903</v>
      </c>
      <c r="R977" s="16"/>
      <c r="S977" s="16">
        <v>0.50561797752809001</v>
      </c>
      <c r="T977" s="16"/>
      <c r="U977" s="16">
        <v>0.532258064516129</v>
      </c>
      <c r="V977" s="16"/>
      <c r="W977" s="16">
        <v>0.53333333333333299</v>
      </c>
      <c r="X977" s="16"/>
      <c r="Y977" s="16">
        <v>0.49206349206349198</v>
      </c>
      <c r="Z977" s="16">
        <v>0.55000000000000004</v>
      </c>
      <c r="AA977" s="16">
        <v>0.25</v>
      </c>
      <c r="AB977" s="16">
        <v>0.75</v>
      </c>
      <c r="AC977" s="16"/>
      <c r="AD977" s="16">
        <v>0.47368421052631599</v>
      </c>
      <c r="AE977" s="16">
        <v>0.58333333333333304</v>
      </c>
      <c r="AF977" s="16">
        <v>0.18181818181818199</v>
      </c>
      <c r="AG977" s="16">
        <v>0.59375</v>
      </c>
      <c r="AH977" s="16">
        <v>0.66666666666666696</v>
      </c>
      <c r="AI977" s="16">
        <v>0</v>
      </c>
      <c r="AJ977" s="16">
        <v>0.25</v>
      </c>
      <c r="AK977" s="16"/>
      <c r="AL977" s="16">
        <v>0.4</v>
      </c>
      <c r="AM977" s="16">
        <v>0.28571428571428598</v>
      </c>
      <c r="AN977" s="16">
        <v>0.58333333333333304</v>
      </c>
      <c r="AO977" s="16">
        <v>0.42857142857142899</v>
      </c>
      <c r="AP977" s="16">
        <v>0</v>
      </c>
      <c r="AQ977" s="16">
        <v>0.75</v>
      </c>
      <c r="AR977" s="16">
        <v>0</v>
      </c>
      <c r="AS977" s="16">
        <v>0</v>
      </c>
      <c r="AT977" s="16">
        <v>0.55555555555555602</v>
      </c>
      <c r="AU977" s="16">
        <v>0</v>
      </c>
      <c r="AV977" s="16">
        <v>0.44444444444444398</v>
      </c>
      <c r="AW977" s="16">
        <v>0.6</v>
      </c>
    </row>
    <row r="978" spans="2:49" x14ac:dyDescent="0.35">
      <c r="B978" t="s">
        <v>698</v>
      </c>
      <c r="C978" s="23">
        <v>0</v>
      </c>
      <c r="D978" s="23">
        <v>0</v>
      </c>
      <c r="E978" s="23">
        <v>0</v>
      </c>
      <c r="F978" s="23">
        <v>0</v>
      </c>
      <c r="G978" s="23">
        <v>0</v>
      </c>
      <c r="H978" s="23">
        <v>0</v>
      </c>
      <c r="I978" s="23">
        <v>0</v>
      </c>
      <c r="J978" s="23">
        <v>0</v>
      </c>
      <c r="K978" s="23">
        <v>0</v>
      </c>
      <c r="L978" s="23">
        <v>0</v>
      </c>
      <c r="M978" s="23">
        <v>0</v>
      </c>
      <c r="N978" s="23">
        <v>0</v>
      </c>
      <c r="O978" s="23">
        <v>0</v>
      </c>
      <c r="P978" s="23"/>
      <c r="Q978" s="23">
        <v>0</v>
      </c>
      <c r="R978" s="23"/>
      <c r="S978" s="23">
        <v>0</v>
      </c>
      <c r="T978" s="23"/>
      <c r="U978" s="23">
        <v>0</v>
      </c>
      <c r="V978" s="23"/>
      <c r="W978" s="23">
        <v>0</v>
      </c>
      <c r="X978" s="23"/>
      <c r="Y978" s="23">
        <v>0</v>
      </c>
      <c r="Z978" s="23">
        <v>0</v>
      </c>
      <c r="AA978" s="23">
        <v>0</v>
      </c>
      <c r="AB978" s="23">
        <v>0</v>
      </c>
      <c r="AC978" s="23"/>
      <c r="AD978" s="23">
        <v>0</v>
      </c>
      <c r="AE978" s="23">
        <v>0</v>
      </c>
      <c r="AF978" s="23">
        <v>0</v>
      </c>
      <c r="AG978" s="23">
        <v>0</v>
      </c>
      <c r="AH978" s="23">
        <v>0</v>
      </c>
      <c r="AI978" s="23">
        <v>0</v>
      </c>
      <c r="AJ978" s="23">
        <v>0</v>
      </c>
      <c r="AK978" s="23"/>
      <c r="AL978" s="23">
        <v>0</v>
      </c>
      <c r="AM978" s="23">
        <v>0</v>
      </c>
      <c r="AN978" s="23">
        <v>0</v>
      </c>
      <c r="AO978" s="23">
        <v>0</v>
      </c>
      <c r="AP978" s="23">
        <v>0</v>
      </c>
      <c r="AQ978" s="23">
        <v>0</v>
      </c>
      <c r="AR978" s="23">
        <v>0</v>
      </c>
      <c r="AS978" s="23">
        <v>0</v>
      </c>
      <c r="AT978" s="23">
        <v>0</v>
      </c>
      <c r="AU978" s="23">
        <v>0</v>
      </c>
      <c r="AV978" s="23">
        <v>0</v>
      </c>
      <c r="AW978" s="23">
        <v>0</v>
      </c>
    </row>
    <row r="979" spans="2:49" x14ac:dyDescent="0.35">
      <c r="B979" t="s">
        <v>699</v>
      </c>
      <c r="C979" s="23">
        <v>1.3296703296703301</v>
      </c>
      <c r="D979" s="23">
        <v>1</v>
      </c>
      <c r="E979" s="23">
        <v>1.55555555555556</v>
      </c>
      <c r="F979" s="23">
        <v>1.6470588235294099</v>
      </c>
      <c r="G979" s="23">
        <v>0.75</v>
      </c>
      <c r="H979" s="23">
        <v>1.8</v>
      </c>
      <c r="I979" s="23">
        <v>0.75</v>
      </c>
      <c r="J979" s="23">
        <v>0.66666666666666596</v>
      </c>
      <c r="K979" s="23">
        <v>0.6</v>
      </c>
      <c r="L979" s="23">
        <v>2</v>
      </c>
      <c r="M979" s="23">
        <v>1.7692307692307701</v>
      </c>
      <c r="N979" s="23">
        <v>2</v>
      </c>
      <c r="O979" s="23">
        <v>3</v>
      </c>
      <c r="P979" s="23"/>
      <c r="Q979" s="23">
        <v>1.3428571428571401</v>
      </c>
      <c r="R979" s="23"/>
      <c r="S979" s="23">
        <v>1.31460674157303</v>
      </c>
      <c r="T979" s="23"/>
      <c r="U979" s="23">
        <v>1.3548387096774199</v>
      </c>
      <c r="V979" s="23"/>
      <c r="W979" s="23">
        <v>0.73333333333333395</v>
      </c>
      <c r="X979" s="23"/>
      <c r="Y979" s="23">
        <v>1.3015873015873001</v>
      </c>
      <c r="Z979" s="23">
        <v>1.45</v>
      </c>
      <c r="AA979" s="23">
        <v>1</v>
      </c>
      <c r="AB979" s="23">
        <v>1.5</v>
      </c>
      <c r="AC979" s="23"/>
      <c r="AD979" s="23">
        <v>1.8947368421052599</v>
      </c>
      <c r="AE979" s="23">
        <v>1.3333333333333299</v>
      </c>
      <c r="AF979" s="23">
        <v>1</v>
      </c>
      <c r="AG979" s="23">
        <v>1.34375</v>
      </c>
      <c r="AH979" s="23">
        <v>0.66666666666666696</v>
      </c>
      <c r="AI979" s="23">
        <v>0</v>
      </c>
      <c r="AJ979" s="23">
        <v>1.75</v>
      </c>
      <c r="AK979" s="23"/>
      <c r="AL979" s="23">
        <v>1.6</v>
      </c>
      <c r="AM979" s="23">
        <v>1.1428571428571399</v>
      </c>
      <c r="AN979" s="23">
        <v>1.4583333333333299</v>
      </c>
      <c r="AO979" s="23">
        <v>1.71428571428571</v>
      </c>
      <c r="AP979" s="23">
        <v>3</v>
      </c>
      <c r="AQ979" s="23">
        <v>0.75</v>
      </c>
      <c r="AR979" s="23">
        <v>3</v>
      </c>
      <c r="AS979" s="23">
        <v>3</v>
      </c>
      <c r="AT979" s="23">
        <v>1.2222222222222201</v>
      </c>
      <c r="AU979" s="23">
        <v>1.5</v>
      </c>
      <c r="AV979" s="23">
        <v>1.1111111111111101</v>
      </c>
      <c r="AW979" s="23">
        <v>1.2</v>
      </c>
    </row>
    <row r="980" spans="2:49" x14ac:dyDescent="0.35">
      <c r="B980" t="s">
        <v>700</v>
      </c>
      <c r="C980" s="16">
        <v>-0.40026591771550202</v>
      </c>
      <c r="D980" s="16">
        <v>-0.17857142857142899</v>
      </c>
      <c r="E980" s="16">
        <v>-1.2565157750342899</v>
      </c>
      <c r="F980" s="16">
        <v>-0.28011028255278198</v>
      </c>
      <c r="G980" s="16">
        <v>0</v>
      </c>
      <c r="H980" s="16">
        <v>-0.25600000000000001</v>
      </c>
      <c r="I980" s="16">
        <v>0</v>
      </c>
      <c r="J980" s="16">
        <v>-0.41358024691357997</v>
      </c>
      <c r="K980" s="16">
        <v>0</v>
      </c>
      <c r="L980" s="16">
        <v>-1.8</v>
      </c>
      <c r="M980" s="16">
        <v>-0.80759477209181496</v>
      </c>
      <c r="N980" s="16">
        <v>-0.5</v>
      </c>
      <c r="O980" s="16">
        <v>0</v>
      </c>
      <c r="P980" s="16"/>
      <c r="Q980" s="16">
        <v>-0.36212199165380399</v>
      </c>
      <c r="R980" s="16"/>
      <c r="S980" s="16">
        <v>-0.39756118026793802</v>
      </c>
      <c r="T980" s="16"/>
      <c r="U980" s="16">
        <v>-0.35743121524397797</v>
      </c>
      <c r="V980" s="16"/>
      <c r="W980" s="16">
        <v>-0.164867724867725</v>
      </c>
      <c r="X980" s="16"/>
      <c r="Y980" s="16">
        <v>-0.41943088612384399</v>
      </c>
      <c r="Z980" s="16">
        <v>-0.33733928571428601</v>
      </c>
      <c r="AA980" s="16">
        <v>-0.83333333333333304</v>
      </c>
      <c r="AB980" s="16">
        <v>-6.25E-2</v>
      </c>
      <c r="AC980" s="16"/>
      <c r="AD980" s="16">
        <v>-0.56920833940807702</v>
      </c>
      <c r="AE980" s="16">
        <v>-0.27469135802469202</v>
      </c>
      <c r="AF980" s="16">
        <v>-1.02272727272727</v>
      </c>
      <c r="AG980" s="16">
        <v>-0.26030476888020798</v>
      </c>
      <c r="AH980" s="16">
        <v>0</v>
      </c>
      <c r="AI980" s="16">
        <v>0</v>
      </c>
      <c r="AJ980" s="16">
        <v>-1.296875</v>
      </c>
      <c r="AK980" s="16"/>
      <c r="AL980" s="16">
        <v>-0.69866666666666699</v>
      </c>
      <c r="AM980" s="16">
        <v>-0.81749271137026502</v>
      </c>
      <c r="AN980" s="16">
        <v>-0.282254221132898</v>
      </c>
      <c r="AO980" s="16">
        <v>-0.65597667638484103</v>
      </c>
      <c r="AP980" s="16">
        <v>0</v>
      </c>
      <c r="AQ980" s="16">
        <v>0</v>
      </c>
      <c r="AR980" s="16">
        <v>0</v>
      </c>
      <c r="AS980" s="16">
        <v>0</v>
      </c>
      <c r="AT980" s="16">
        <v>-0.303350970017636</v>
      </c>
      <c r="AU980" s="16">
        <v>-2.25</v>
      </c>
      <c r="AV980" s="16">
        <v>-0.45894571820497598</v>
      </c>
      <c r="AW980" s="16">
        <v>-0.24</v>
      </c>
    </row>
    <row r="981" spans="2:49" x14ac:dyDescent="0.35">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row>
    <row r="982" spans="2:49" x14ac:dyDescent="0.35">
      <c r="B982" s="6" t="s">
        <v>722</v>
      </c>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row>
    <row r="983" spans="2:49" x14ac:dyDescent="0.35">
      <c r="B983" s="25" t="s">
        <v>65</v>
      </c>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row>
    <row r="984" spans="2:49" x14ac:dyDescent="0.35">
      <c r="B984" t="s">
        <v>397</v>
      </c>
      <c r="C984" s="16">
        <v>0.22549019607843099</v>
      </c>
      <c r="D984" s="16">
        <v>0.33333333333333298</v>
      </c>
      <c r="E984" s="16">
        <v>0.11764705882352899</v>
      </c>
      <c r="F984" s="16">
        <v>0.15384615384615399</v>
      </c>
      <c r="G984" s="16">
        <v>0.125</v>
      </c>
      <c r="H984" s="16">
        <v>0.5</v>
      </c>
      <c r="I984" s="16">
        <v>0.44444444444444398</v>
      </c>
      <c r="J984" s="16">
        <v>0.3</v>
      </c>
      <c r="K984" s="16">
        <v>0</v>
      </c>
      <c r="L984" s="16">
        <v>0.33333333333333298</v>
      </c>
      <c r="M984" s="16">
        <v>0</v>
      </c>
      <c r="N984" s="16">
        <v>0.5</v>
      </c>
      <c r="O984" s="16">
        <v>0.5</v>
      </c>
      <c r="P984" s="16"/>
      <c r="Q984" s="16">
        <v>0.232558139534884</v>
      </c>
      <c r="R984" s="16"/>
      <c r="S984" s="16">
        <v>0.22772277227722801</v>
      </c>
      <c r="T984" s="16"/>
      <c r="U984" s="16">
        <v>0.20833333333333301</v>
      </c>
      <c r="V984" s="16"/>
      <c r="W984" s="16">
        <v>0.214285714285714</v>
      </c>
      <c r="X984" s="16"/>
      <c r="Y984" s="16">
        <v>0.231884057971014</v>
      </c>
      <c r="Z984" s="16">
        <v>0.15384615384615399</v>
      </c>
      <c r="AA984" s="16">
        <v>0.6</v>
      </c>
      <c r="AB984" s="16">
        <v>0</v>
      </c>
      <c r="AC984" s="16"/>
      <c r="AD984" s="16">
        <v>0.3125</v>
      </c>
      <c r="AE984" s="16">
        <v>0.230769230769231</v>
      </c>
      <c r="AF984" s="16">
        <v>0.238095238095238</v>
      </c>
      <c r="AG984" s="16">
        <v>0.2</v>
      </c>
      <c r="AH984" s="16">
        <v>8.3333333333333301E-2</v>
      </c>
      <c r="AI984" s="16">
        <v>0.25</v>
      </c>
      <c r="AJ984" s="16">
        <v>0.28571428571428598</v>
      </c>
      <c r="AK984" s="16"/>
      <c r="AL984" s="16">
        <v>0.2</v>
      </c>
      <c r="AM984" s="16">
        <v>0.30769230769230799</v>
      </c>
      <c r="AN984" s="16">
        <v>0.11111111111111099</v>
      </c>
      <c r="AO984" s="16">
        <v>0.25</v>
      </c>
      <c r="AP984" s="16">
        <v>0</v>
      </c>
      <c r="AQ984" s="16">
        <v>0.14285714285714299</v>
      </c>
      <c r="AR984" s="16">
        <v>0</v>
      </c>
      <c r="AS984" s="16">
        <v>0</v>
      </c>
      <c r="AT984" s="16">
        <v>0.35714285714285698</v>
      </c>
      <c r="AU984" s="16" t="s">
        <v>397</v>
      </c>
      <c r="AV984" s="16">
        <v>0.25</v>
      </c>
      <c r="AW984" s="16">
        <v>0</v>
      </c>
    </row>
    <row r="985" spans="2:49" x14ac:dyDescent="0.35">
      <c r="B985" t="s">
        <v>494</v>
      </c>
      <c r="C985" s="16">
        <v>0.26470588235294101</v>
      </c>
      <c r="D985" s="16">
        <v>0.16666666666666699</v>
      </c>
      <c r="E985" s="16">
        <v>0.17647058823529399</v>
      </c>
      <c r="F985" s="16">
        <v>0.34615384615384598</v>
      </c>
      <c r="G985" s="16">
        <v>0.25</v>
      </c>
      <c r="H985" s="16">
        <v>0</v>
      </c>
      <c r="I985" s="16">
        <v>0.22222222222222199</v>
      </c>
      <c r="J985" s="16">
        <v>0.4</v>
      </c>
      <c r="K985" s="16">
        <v>0.66666666666666696</v>
      </c>
      <c r="L985" s="16">
        <v>0.16666666666666699</v>
      </c>
      <c r="M985" s="16">
        <v>0.42857142857142899</v>
      </c>
      <c r="N985" s="16">
        <v>0</v>
      </c>
      <c r="O985" s="16">
        <v>0</v>
      </c>
      <c r="P985" s="16"/>
      <c r="Q985" s="16">
        <v>0.232558139534884</v>
      </c>
      <c r="R985" s="16"/>
      <c r="S985" s="16">
        <v>0.26732673267326701</v>
      </c>
      <c r="T985" s="16"/>
      <c r="U985" s="16">
        <v>0.25</v>
      </c>
      <c r="V985" s="16"/>
      <c r="W985" s="16">
        <v>0.25</v>
      </c>
      <c r="X985" s="16"/>
      <c r="Y985" s="16">
        <v>0.26086956521739102</v>
      </c>
      <c r="Z985" s="16">
        <v>0.30769230769230799</v>
      </c>
      <c r="AA985" s="16">
        <v>0.2</v>
      </c>
      <c r="AB985" s="16">
        <v>0</v>
      </c>
      <c r="AC985" s="16"/>
      <c r="AD985" s="16">
        <v>0.1875</v>
      </c>
      <c r="AE985" s="16">
        <v>0.230769230769231</v>
      </c>
      <c r="AF985" s="16">
        <v>0.19047619047618999</v>
      </c>
      <c r="AG985" s="16">
        <v>0.28000000000000003</v>
      </c>
      <c r="AH985" s="16">
        <v>0.5</v>
      </c>
      <c r="AI985" s="16">
        <v>0.125</v>
      </c>
      <c r="AJ985" s="16">
        <v>0.42857142857142899</v>
      </c>
      <c r="AK985" s="16"/>
      <c r="AL985" s="16">
        <v>0.6</v>
      </c>
      <c r="AM985" s="16">
        <v>0.230769230769231</v>
      </c>
      <c r="AN985" s="16">
        <v>0.296296296296296</v>
      </c>
      <c r="AO985" s="16">
        <v>0.1</v>
      </c>
      <c r="AP985" s="16">
        <v>0</v>
      </c>
      <c r="AQ985" s="16">
        <v>0.42857142857142899</v>
      </c>
      <c r="AR985" s="16">
        <v>0</v>
      </c>
      <c r="AS985" s="16">
        <v>0</v>
      </c>
      <c r="AT985" s="16">
        <v>0.28571428571428598</v>
      </c>
      <c r="AU985" s="16" t="s">
        <v>703</v>
      </c>
      <c r="AV985" s="16">
        <v>0.125</v>
      </c>
      <c r="AW985" s="16">
        <v>1</v>
      </c>
    </row>
    <row r="986" spans="2:49" x14ac:dyDescent="0.35">
      <c r="B986" t="s">
        <v>495</v>
      </c>
      <c r="C986" s="16">
        <v>0.50980392156862697</v>
      </c>
      <c r="D986" s="16">
        <v>0.5</v>
      </c>
      <c r="E986" s="16">
        <v>0.70588235294117696</v>
      </c>
      <c r="F986" s="16">
        <v>0.5</v>
      </c>
      <c r="G986" s="16">
        <v>0.625</v>
      </c>
      <c r="H986" s="16">
        <v>0.5</v>
      </c>
      <c r="I986" s="16">
        <v>0.33333333333333298</v>
      </c>
      <c r="J986" s="16">
        <v>0.3</v>
      </c>
      <c r="K986" s="16">
        <v>0.33333333333333298</v>
      </c>
      <c r="L986" s="16">
        <v>0.5</v>
      </c>
      <c r="M986" s="16">
        <v>0.57142857142857095</v>
      </c>
      <c r="N986" s="16">
        <v>0.5</v>
      </c>
      <c r="O986" s="16">
        <v>0.5</v>
      </c>
      <c r="P986" s="16"/>
      <c r="Q986" s="16">
        <v>0.53488372093023295</v>
      </c>
      <c r="R986" s="16"/>
      <c r="S986" s="16">
        <v>0.50495049504950495</v>
      </c>
      <c r="T986" s="16"/>
      <c r="U986" s="16">
        <v>0.54166666666666696</v>
      </c>
      <c r="V986" s="16"/>
      <c r="W986" s="16">
        <v>0.53571428571428603</v>
      </c>
      <c r="X986" s="16"/>
      <c r="Y986" s="16">
        <v>0.50724637681159401</v>
      </c>
      <c r="Z986" s="16">
        <v>0.53846153846153799</v>
      </c>
      <c r="AA986" s="16">
        <v>0.2</v>
      </c>
      <c r="AB986" s="16">
        <v>1</v>
      </c>
      <c r="AC986" s="16"/>
      <c r="AD986" s="16">
        <v>0.5</v>
      </c>
      <c r="AE986" s="16">
        <v>0.53846153846153799</v>
      </c>
      <c r="AF986" s="16">
        <v>0.57142857142857095</v>
      </c>
      <c r="AG986" s="16">
        <v>0.52</v>
      </c>
      <c r="AH986" s="16">
        <v>0.41666666666666702</v>
      </c>
      <c r="AI986" s="16">
        <v>0.625</v>
      </c>
      <c r="AJ986" s="16">
        <v>0.28571428571428598</v>
      </c>
      <c r="AK986" s="16"/>
      <c r="AL986" s="16">
        <v>0.2</v>
      </c>
      <c r="AM986" s="16">
        <v>0.46153846153846201</v>
      </c>
      <c r="AN986" s="16">
        <v>0.592592592592593</v>
      </c>
      <c r="AO986" s="16">
        <v>0.65</v>
      </c>
      <c r="AP986" s="16">
        <v>1</v>
      </c>
      <c r="AQ986" s="16">
        <v>0.42857142857142899</v>
      </c>
      <c r="AR986" s="16">
        <v>0</v>
      </c>
      <c r="AS986" s="16">
        <v>1</v>
      </c>
      <c r="AT986" s="16">
        <v>0.35714285714285698</v>
      </c>
      <c r="AU986" s="16" t="s">
        <v>703</v>
      </c>
      <c r="AV986" s="16">
        <v>0.625</v>
      </c>
      <c r="AW986" s="16">
        <v>0</v>
      </c>
    </row>
    <row r="987" spans="2:49" x14ac:dyDescent="0.35">
      <c r="B987" t="s">
        <v>698</v>
      </c>
      <c r="C987" s="23">
        <v>0</v>
      </c>
      <c r="D987" s="23">
        <v>0</v>
      </c>
      <c r="E987" s="23">
        <v>0</v>
      </c>
      <c r="F987" s="23">
        <v>0</v>
      </c>
      <c r="G987" s="23">
        <v>0</v>
      </c>
      <c r="H987" s="23">
        <v>0</v>
      </c>
      <c r="I987" s="23">
        <v>0</v>
      </c>
      <c r="J987" s="23">
        <v>0</v>
      </c>
      <c r="K987" s="23">
        <v>0</v>
      </c>
      <c r="L987" s="23">
        <v>0</v>
      </c>
      <c r="M987" s="23">
        <v>0</v>
      </c>
      <c r="N987" s="23">
        <v>0</v>
      </c>
      <c r="O987" s="23">
        <v>0</v>
      </c>
      <c r="P987" s="23"/>
      <c r="Q987" s="23">
        <v>0</v>
      </c>
      <c r="R987" s="23"/>
      <c r="S987" s="23">
        <v>0</v>
      </c>
      <c r="T987" s="23"/>
      <c r="U987" s="23">
        <v>0</v>
      </c>
      <c r="V987" s="23"/>
      <c r="W987" s="23">
        <v>0</v>
      </c>
      <c r="X987" s="23"/>
      <c r="Y987" s="23">
        <v>0</v>
      </c>
      <c r="Z987" s="23">
        <v>0</v>
      </c>
      <c r="AA987" s="23">
        <v>0</v>
      </c>
      <c r="AB987" s="23">
        <v>0</v>
      </c>
      <c r="AC987" s="23"/>
      <c r="AD987" s="23">
        <v>0</v>
      </c>
      <c r="AE987" s="23">
        <v>0</v>
      </c>
      <c r="AF987" s="23">
        <v>0</v>
      </c>
      <c r="AG987" s="23">
        <v>0</v>
      </c>
      <c r="AH987" s="23">
        <v>0</v>
      </c>
      <c r="AI987" s="23">
        <v>0</v>
      </c>
      <c r="AJ987" s="23">
        <v>0</v>
      </c>
      <c r="AK987" s="23"/>
      <c r="AL987" s="23">
        <v>0</v>
      </c>
      <c r="AM987" s="23">
        <v>0</v>
      </c>
      <c r="AN987" s="23">
        <v>0</v>
      </c>
      <c r="AO987" s="23">
        <v>0</v>
      </c>
      <c r="AP987" s="23">
        <v>0</v>
      </c>
      <c r="AQ987" s="23">
        <v>0</v>
      </c>
      <c r="AR987" s="23">
        <v>0</v>
      </c>
      <c r="AS987" s="23">
        <v>0</v>
      </c>
      <c r="AT987" s="23">
        <v>0</v>
      </c>
      <c r="AU987" s="23" t="s">
        <v>703</v>
      </c>
      <c r="AV987" s="23">
        <v>0</v>
      </c>
      <c r="AW987" s="23">
        <v>0</v>
      </c>
    </row>
    <row r="988" spans="2:49" x14ac:dyDescent="0.35">
      <c r="B988" t="s">
        <v>699</v>
      </c>
      <c r="C988" s="23">
        <v>1.18627450980392</v>
      </c>
      <c r="D988" s="23">
        <v>1.5</v>
      </c>
      <c r="E988" s="23">
        <v>1.0588235294117601</v>
      </c>
      <c r="F988" s="23">
        <v>0.96153846153846201</v>
      </c>
      <c r="G988" s="23">
        <v>1</v>
      </c>
      <c r="H988" s="23">
        <v>2</v>
      </c>
      <c r="I988" s="23">
        <v>1.6666666666666701</v>
      </c>
      <c r="J988" s="23">
        <v>1.2</v>
      </c>
      <c r="K988" s="23">
        <v>0.33333333333333298</v>
      </c>
      <c r="L988" s="23">
        <v>1.5</v>
      </c>
      <c r="M988" s="23">
        <v>0.57142857142857095</v>
      </c>
      <c r="N988" s="23">
        <v>2</v>
      </c>
      <c r="O988" s="23">
        <v>2</v>
      </c>
      <c r="P988" s="23"/>
      <c r="Q988" s="23">
        <v>1.2325581395348799</v>
      </c>
      <c r="R988" s="23"/>
      <c r="S988" s="23">
        <v>1.1881188118811901</v>
      </c>
      <c r="T988" s="23"/>
      <c r="U988" s="23">
        <v>1.1666666666666701</v>
      </c>
      <c r="V988" s="23"/>
      <c r="W988" s="23">
        <v>1.1785714285714299</v>
      </c>
      <c r="X988" s="23"/>
      <c r="Y988" s="23">
        <v>1.2028985507246399</v>
      </c>
      <c r="Z988" s="23">
        <v>1</v>
      </c>
      <c r="AA988" s="23">
        <v>2</v>
      </c>
      <c r="AB988" s="23">
        <v>1</v>
      </c>
      <c r="AC988" s="23"/>
      <c r="AD988" s="23">
        <v>1.4375</v>
      </c>
      <c r="AE988" s="23">
        <v>1.2307692307692299</v>
      </c>
      <c r="AF988" s="23">
        <v>1.28571428571429</v>
      </c>
      <c r="AG988" s="23">
        <v>1.1200000000000001</v>
      </c>
      <c r="AH988" s="23">
        <v>0.66666666666666596</v>
      </c>
      <c r="AI988" s="23">
        <v>1.375</v>
      </c>
      <c r="AJ988" s="23">
        <v>1.1428571428571399</v>
      </c>
      <c r="AK988" s="23"/>
      <c r="AL988" s="23">
        <v>0.8</v>
      </c>
      <c r="AM988" s="23">
        <v>1.3846153846153799</v>
      </c>
      <c r="AN988" s="23">
        <v>0.92592592592592604</v>
      </c>
      <c r="AO988" s="23">
        <v>1.4</v>
      </c>
      <c r="AP988" s="23">
        <v>1</v>
      </c>
      <c r="AQ988" s="23">
        <v>0.85714285714285499</v>
      </c>
      <c r="AR988" s="23">
        <v>3</v>
      </c>
      <c r="AS988" s="23">
        <v>1</v>
      </c>
      <c r="AT988" s="23">
        <v>1.4285714285714299</v>
      </c>
      <c r="AU988" s="23" t="s">
        <v>495</v>
      </c>
      <c r="AV988" s="23">
        <v>1.375</v>
      </c>
      <c r="AW988" s="23">
        <v>0</v>
      </c>
    </row>
    <row r="989" spans="2:49" x14ac:dyDescent="0.35">
      <c r="B989" t="s">
        <v>700</v>
      </c>
      <c r="C989" s="16">
        <v>-0.36711854720328602</v>
      </c>
      <c r="D989" s="16">
        <v>-0.4375</v>
      </c>
      <c r="E989" s="16">
        <v>-0.11536739263179301</v>
      </c>
      <c r="F989" s="16">
        <v>-0.31984731245086301</v>
      </c>
      <c r="G989" s="16">
        <v>-0.17857142857142899</v>
      </c>
      <c r="H989" s="16">
        <v>-0.5</v>
      </c>
      <c r="I989" s="16">
        <v>-0.92839506172839303</v>
      </c>
      <c r="J989" s="16">
        <v>-0.80742857142857105</v>
      </c>
      <c r="K989" s="16">
        <v>0</v>
      </c>
      <c r="L989" s="16">
        <v>-0.4375</v>
      </c>
      <c r="M989" s="16">
        <v>0</v>
      </c>
      <c r="N989" s="16">
        <v>-0.5</v>
      </c>
      <c r="O989" s="16">
        <v>-0.5</v>
      </c>
      <c r="P989" s="16"/>
      <c r="Q989" s="16">
        <v>-0.335971942245605</v>
      </c>
      <c r="R989" s="16"/>
      <c r="S989" s="16">
        <v>-0.375326239613472</v>
      </c>
      <c r="T989" s="16"/>
      <c r="U989" s="16">
        <v>-0.31463206627680301</v>
      </c>
      <c r="V989" s="16"/>
      <c r="W989" s="16">
        <v>-0.325565697058043</v>
      </c>
      <c r="X989" s="16"/>
      <c r="Y989" s="16">
        <v>-0.37459586558525498</v>
      </c>
      <c r="Z989" s="16">
        <v>-0.27972027972028002</v>
      </c>
      <c r="AA989" s="16">
        <v>-1.8</v>
      </c>
      <c r="AB989" s="16">
        <v>0</v>
      </c>
      <c r="AC989" s="16"/>
      <c r="AD989" s="16">
        <v>-0.42768998579545497</v>
      </c>
      <c r="AE989" s="16">
        <v>-0.33017751479289997</v>
      </c>
      <c r="AF989" s="16">
        <v>-0.28790087463556802</v>
      </c>
      <c r="AG989" s="16">
        <v>-0.337088</v>
      </c>
      <c r="AH989" s="16">
        <v>-0.27188552188552201</v>
      </c>
      <c r="AI989" s="16">
        <v>-0.21809895833333301</v>
      </c>
      <c r="AJ989" s="16">
        <v>-0.81749271137026502</v>
      </c>
      <c r="AK989" s="16"/>
      <c r="AL989" s="16">
        <v>-0.82399999999999995</v>
      </c>
      <c r="AM989" s="16">
        <v>-0.49461386739493401</v>
      </c>
      <c r="AN989" s="16">
        <v>-0.19148503784992099</v>
      </c>
      <c r="AO989" s="16">
        <v>-0.18533333333333299</v>
      </c>
      <c r="AP989" s="16">
        <v>0</v>
      </c>
      <c r="AQ989" s="16">
        <v>-0.38192419825072998</v>
      </c>
      <c r="AR989" s="16">
        <v>0</v>
      </c>
      <c r="AS989" s="16">
        <v>0</v>
      </c>
      <c r="AT989" s="16">
        <v>-0.75234855847100701</v>
      </c>
      <c r="AU989" s="16" t="s">
        <v>704</v>
      </c>
      <c r="AV989" s="16">
        <v>-0.21809895833333301</v>
      </c>
      <c r="AW989" s="16">
        <v>0</v>
      </c>
    </row>
    <row r="990" spans="2:49" x14ac:dyDescent="0.35">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row>
    <row r="991" spans="2:49" x14ac:dyDescent="0.35">
      <c r="B991" s="6" t="s">
        <v>735</v>
      </c>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row>
    <row r="992" spans="2:49" x14ac:dyDescent="0.35">
      <c r="B992" s="25" t="s">
        <v>65</v>
      </c>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row>
    <row r="993" spans="2:49" x14ac:dyDescent="0.35">
      <c r="B993" t="s">
        <v>729</v>
      </c>
      <c r="C993" s="16">
        <v>0.120541205412054</v>
      </c>
      <c r="D993" s="16">
        <v>8.5365853658536606E-2</v>
      </c>
      <c r="E993" s="16">
        <v>0.111940298507463</v>
      </c>
      <c r="F993" s="16">
        <v>0.13445378151260501</v>
      </c>
      <c r="G993" s="16">
        <v>0.15</v>
      </c>
      <c r="H993" s="16">
        <v>9.6153846153846201E-2</v>
      </c>
      <c r="I993" s="16">
        <v>0.18181818181818199</v>
      </c>
      <c r="J993" s="16">
        <v>9.8360655737704902E-2</v>
      </c>
      <c r="K993" s="16">
        <v>0.15384615384615399</v>
      </c>
      <c r="L993" s="16">
        <v>8.7499999999999994E-2</v>
      </c>
      <c r="M993" s="16">
        <v>0.154929577464789</v>
      </c>
      <c r="N993" s="16">
        <v>3.03030303030303E-2</v>
      </c>
      <c r="O993" s="16">
        <v>0.1875</v>
      </c>
      <c r="P993" s="16"/>
      <c r="Q993" s="16">
        <v>0.13226744186046499</v>
      </c>
      <c r="R993" s="16"/>
      <c r="S993" s="16">
        <v>0.124523506988564</v>
      </c>
      <c r="T993" s="16"/>
      <c r="U993" s="16">
        <v>0.13764510779436201</v>
      </c>
      <c r="V993" s="16"/>
      <c r="W993" s="16">
        <v>0.138211382113821</v>
      </c>
      <c r="X993" s="16"/>
      <c r="Y993" s="16">
        <v>0.15476190476190499</v>
      </c>
      <c r="Z993" s="16">
        <v>6.0606060606060601E-2</v>
      </c>
      <c r="AA993" s="16">
        <v>5.5555555555555601E-2</v>
      </c>
      <c r="AB993" s="16">
        <v>0.22222222222222199</v>
      </c>
      <c r="AC993" s="16"/>
      <c r="AD993" s="16">
        <v>0.184931506849315</v>
      </c>
      <c r="AE993" s="16">
        <v>0.17777777777777801</v>
      </c>
      <c r="AF993" s="16">
        <v>0.122448979591837</v>
      </c>
      <c r="AG993" s="16">
        <v>0.122222222222222</v>
      </c>
      <c r="AH993" s="16">
        <v>8.1300813008130093E-2</v>
      </c>
      <c r="AI993" s="16">
        <v>8.3333333333333301E-2</v>
      </c>
      <c r="AJ993" s="16">
        <v>4.3478260869565202E-2</v>
      </c>
      <c r="AK993" s="16"/>
      <c r="AL993" s="16">
        <v>7.0175438596491196E-2</v>
      </c>
      <c r="AM993" s="16">
        <v>0.110236220472441</v>
      </c>
      <c r="AN993" s="16">
        <v>0.14932126696832601</v>
      </c>
      <c r="AO993" s="16">
        <v>0.17985611510791399</v>
      </c>
      <c r="AP993" s="16">
        <v>0.105263157894737</v>
      </c>
      <c r="AQ993" s="16">
        <v>0.1</v>
      </c>
      <c r="AR993" s="16">
        <v>0</v>
      </c>
      <c r="AS993" s="16">
        <v>0</v>
      </c>
      <c r="AT993" s="16">
        <v>9.6385542168674704E-2</v>
      </c>
      <c r="AU993" s="16">
        <v>0.15384615384615399</v>
      </c>
      <c r="AV993" s="16">
        <v>0.15151515151515199</v>
      </c>
      <c r="AW993" s="16">
        <v>0</v>
      </c>
    </row>
    <row r="994" spans="2:49" x14ac:dyDescent="0.35">
      <c r="B994" t="s">
        <v>730</v>
      </c>
      <c r="C994" s="16">
        <v>0.138991389913899</v>
      </c>
      <c r="D994" s="16">
        <v>0.12195121951219499</v>
      </c>
      <c r="E994" s="16">
        <v>0.134328358208955</v>
      </c>
      <c r="F994" s="16">
        <v>0.21008403361344499</v>
      </c>
      <c r="G994" s="16">
        <v>6.6666666666666693E-2</v>
      </c>
      <c r="H994" s="16">
        <v>0.134615384615385</v>
      </c>
      <c r="I994" s="16">
        <v>9.0909090909090898E-2</v>
      </c>
      <c r="J994" s="16">
        <v>0.16393442622950799</v>
      </c>
      <c r="K994" s="16">
        <v>0.15384615384615399</v>
      </c>
      <c r="L994" s="16">
        <v>0.13750000000000001</v>
      </c>
      <c r="M994" s="16">
        <v>0.11267605633802801</v>
      </c>
      <c r="N994" s="16">
        <v>0.15151515151515199</v>
      </c>
      <c r="O994" s="16">
        <v>0.1875</v>
      </c>
      <c r="P994" s="16"/>
      <c r="Q994" s="16">
        <v>0.13808139534883701</v>
      </c>
      <c r="R994" s="16"/>
      <c r="S994" s="16">
        <v>0.13850063532401499</v>
      </c>
      <c r="T994" s="16"/>
      <c r="U994" s="16">
        <v>0.13101160862354899</v>
      </c>
      <c r="V994" s="16"/>
      <c r="W994" s="16">
        <v>0.154471544715447</v>
      </c>
      <c r="X994" s="16"/>
      <c r="Y994" s="16">
        <v>0.15674603174603199</v>
      </c>
      <c r="Z994" s="16">
        <v>9.8484848484848495E-2</v>
      </c>
      <c r="AA994" s="16">
        <v>0.194444444444444</v>
      </c>
      <c r="AB994" s="16">
        <v>0.11111111111111099</v>
      </c>
      <c r="AC994" s="16"/>
      <c r="AD994" s="16">
        <v>0.150684931506849</v>
      </c>
      <c r="AE994" s="16">
        <v>0.122222222222222</v>
      </c>
      <c r="AF994" s="16">
        <v>0.20408163265306101</v>
      </c>
      <c r="AG994" s="16">
        <v>0.16111111111111101</v>
      </c>
      <c r="AH994" s="16">
        <v>8.1300813008130093E-2</v>
      </c>
      <c r="AI994" s="16">
        <v>9.5238095238095205E-2</v>
      </c>
      <c r="AJ994" s="16">
        <v>0.141304347826087</v>
      </c>
      <c r="AK994" s="16"/>
      <c r="AL994" s="16">
        <v>0.140350877192982</v>
      </c>
      <c r="AM994" s="16">
        <v>0.102362204724409</v>
      </c>
      <c r="AN994" s="16">
        <v>0.122171945701357</v>
      </c>
      <c r="AO994" s="16">
        <v>0.17985611510791399</v>
      </c>
      <c r="AP994" s="16">
        <v>0</v>
      </c>
      <c r="AQ994" s="16">
        <v>0.16</v>
      </c>
      <c r="AR994" s="16">
        <v>0</v>
      </c>
      <c r="AS994" s="16">
        <v>0.2</v>
      </c>
      <c r="AT994" s="16">
        <v>0.16867469879518099</v>
      </c>
      <c r="AU994" s="16">
        <v>0.230769230769231</v>
      </c>
      <c r="AV994" s="16">
        <v>0.12121212121212099</v>
      </c>
      <c r="AW994" s="16">
        <v>0.162790697674419</v>
      </c>
    </row>
    <row r="995" spans="2:49" x14ac:dyDescent="0.35">
      <c r="B995" t="s">
        <v>731</v>
      </c>
      <c r="C995" s="16">
        <v>0.33825338253382498</v>
      </c>
      <c r="D995" s="16">
        <v>0.36585365853658502</v>
      </c>
      <c r="E995" s="16">
        <v>0.328358208955224</v>
      </c>
      <c r="F995" s="16">
        <v>0.31932773109243701</v>
      </c>
      <c r="G995" s="16">
        <v>0.3</v>
      </c>
      <c r="H995" s="16">
        <v>0.44230769230769201</v>
      </c>
      <c r="I995" s="16">
        <v>0.42424242424242398</v>
      </c>
      <c r="J995" s="16">
        <v>0.29508196721311503</v>
      </c>
      <c r="K995" s="16">
        <v>0.33333333333333298</v>
      </c>
      <c r="L995" s="16">
        <v>0.28749999999999998</v>
      </c>
      <c r="M995" s="16">
        <v>0.352112676056338</v>
      </c>
      <c r="N995" s="16">
        <v>0.33333333333333298</v>
      </c>
      <c r="O995" s="16">
        <v>0.25</v>
      </c>
      <c r="P995" s="16"/>
      <c r="Q995" s="16">
        <v>0.331395348837209</v>
      </c>
      <c r="R995" s="16"/>
      <c r="S995" s="16">
        <v>0.340533672172808</v>
      </c>
      <c r="T995" s="16"/>
      <c r="U995" s="16">
        <v>0.32338308457711401</v>
      </c>
      <c r="V995" s="16"/>
      <c r="W995" s="16">
        <v>0.35772357723577197</v>
      </c>
      <c r="X995" s="16"/>
      <c r="Y995" s="16">
        <v>0.33928571428571402</v>
      </c>
      <c r="Z995" s="16">
        <v>0.34848484848484901</v>
      </c>
      <c r="AA995" s="16">
        <v>0.22222222222222199</v>
      </c>
      <c r="AB995" s="16">
        <v>0.44444444444444398</v>
      </c>
      <c r="AC995" s="16"/>
      <c r="AD995" s="16">
        <v>0.34931506849315103</v>
      </c>
      <c r="AE995" s="16">
        <v>0.24444444444444399</v>
      </c>
      <c r="AF995" s="16">
        <v>0.35714285714285698</v>
      </c>
      <c r="AG995" s="16">
        <v>0.37222222222222201</v>
      </c>
      <c r="AH995" s="16">
        <v>0.38211382113821102</v>
      </c>
      <c r="AI995" s="16">
        <v>0.273809523809524</v>
      </c>
      <c r="AJ995" s="16">
        <v>0.32608695652173902</v>
      </c>
      <c r="AK995" s="16"/>
      <c r="AL995" s="16">
        <v>0.31578947368421101</v>
      </c>
      <c r="AM995" s="16">
        <v>0.30708661417322802</v>
      </c>
      <c r="AN995" s="16">
        <v>0.37104072398190002</v>
      </c>
      <c r="AO995" s="16">
        <v>0.30935251798561197</v>
      </c>
      <c r="AP995" s="16">
        <v>0.105263157894737</v>
      </c>
      <c r="AQ995" s="16">
        <v>0.26</v>
      </c>
      <c r="AR995" s="16">
        <v>0.5</v>
      </c>
      <c r="AS995" s="16">
        <v>0.4</v>
      </c>
      <c r="AT995" s="16">
        <v>0.38554216867469898</v>
      </c>
      <c r="AU995" s="16">
        <v>0.30769230769230799</v>
      </c>
      <c r="AV995" s="16">
        <v>0.48484848484848497</v>
      </c>
      <c r="AW995" s="16">
        <v>0.30232558139534899</v>
      </c>
    </row>
    <row r="996" spans="2:49" x14ac:dyDescent="0.35">
      <c r="B996" t="s">
        <v>732</v>
      </c>
      <c r="C996" s="16">
        <v>0.216482164821648</v>
      </c>
      <c r="D996" s="16">
        <v>0.30487804878048802</v>
      </c>
      <c r="E996" s="16">
        <v>0.238805970149254</v>
      </c>
      <c r="F996" s="16">
        <v>0.16806722689075601</v>
      </c>
      <c r="G996" s="16">
        <v>0.28333333333333299</v>
      </c>
      <c r="H996" s="16">
        <v>0.115384615384615</v>
      </c>
      <c r="I996" s="16">
        <v>0.18181818181818199</v>
      </c>
      <c r="J996" s="16">
        <v>0.213114754098361</v>
      </c>
      <c r="K996" s="16">
        <v>0.17948717948717899</v>
      </c>
      <c r="L996" s="16">
        <v>0.22500000000000001</v>
      </c>
      <c r="M996" s="16">
        <v>0.22535211267605601</v>
      </c>
      <c r="N996" s="16">
        <v>0.24242424242424199</v>
      </c>
      <c r="O996" s="16">
        <v>0.125</v>
      </c>
      <c r="P996" s="16"/>
      <c r="Q996" s="16">
        <v>0.21802325581395299</v>
      </c>
      <c r="R996" s="16"/>
      <c r="S996" s="16">
        <v>0.21601016518424401</v>
      </c>
      <c r="T996" s="16"/>
      <c r="U996" s="16">
        <v>0.22222222222222199</v>
      </c>
      <c r="V996" s="16"/>
      <c r="W996" s="16">
        <v>0.219512195121951</v>
      </c>
      <c r="X996" s="16"/>
      <c r="Y996" s="16">
        <v>0.17460317460317501</v>
      </c>
      <c r="Z996" s="16">
        <v>0.28787878787878801</v>
      </c>
      <c r="AA996" s="16">
        <v>0.30555555555555602</v>
      </c>
      <c r="AB996" s="16">
        <v>0.11111111111111099</v>
      </c>
      <c r="AC996" s="16"/>
      <c r="AD996" s="16">
        <v>0.17808219178082199</v>
      </c>
      <c r="AE996" s="16">
        <v>0.24444444444444399</v>
      </c>
      <c r="AF996" s="16">
        <v>0.13265306122449</v>
      </c>
      <c r="AG996" s="16">
        <v>0.17777777777777801</v>
      </c>
      <c r="AH996" s="16">
        <v>0.26829268292682901</v>
      </c>
      <c r="AI996" s="16">
        <v>0.30952380952380998</v>
      </c>
      <c r="AJ996" s="16">
        <v>0.26086956521739102</v>
      </c>
      <c r="AK996" s="16"/>
      <c r="AL996" s="16">
        <v>0.28070175438596501</v>
      </c>
      <c r="AM996" s="16">
        <v>0.29921259842519699</v>
      </c>
      <c r="AN996" s="16">
        <v>0.194570135746606</v>
      </c>
      <c r="AO996" s="16">
        <v>0.17985611510791399</v>
      </c>
      <c r="AP996" s="16">
        <v>0.36842105263157898</v>
      </c>
      <c r="AQ996" s="16">
        <v>0.2</v>
      </c>
      <c r="AR996" s="16">
        <v>0.5</v>
      </c>
      <c r="AS996" s="16">
        <v>0.2</v>
      </c>
      <c r="AT996" s="16">
        <v>0.19277108433734899</v>
      </c>
      <c r="AU996" s="16">
        <v>0.15384615384615399</v>
      </c>
      <c r="AV996" s="16">
        <v>0.12121212121212099</v>
      </c>
      <c r="AW996" s="16">
        <v>0.209302325581395</v>
      </c>
    </row>
    <row r="997" spans="2:49" x14ac:dyDescent="0.35">
      <c r="B997" t="s">
        <v>733</v>
      </c>
      <c r="C997" s="16">
        <v>0.10332103321033199</v>
      </c>
      <c r="D997" s="16">
        <v>7.3170731707317097E-2</v>
      </c>
      <c r="E997" s="16">
        <v>0.12686567164179099</v>
      </c>
      <c r="F997" s="16">
        <v>0.10084033613445401</v>
      </c>
      <c r="G997" s="16">
        <v>0.1</v>
      </c>
      <c r="H997" s="16">
        <v>0.15384615384615399</v>
      </c>
      <c r="I997" s="16">
        <v>7.5757575757575801E-2</v>
      </c>
      <c r="J997" s="16">
        <v>9.8360655737704902E-2</v>
      </c>
      <c r="K997" s="16">
        <v>5.1282051282051301E-2</v>
      </c>
      <c r="L997" s="16">
        <v>0.13750000000000001</v>
      </c>
      <c r="M997" s="16">
        <v>7.0422535211267595E-2</v>
      </c>
      <c r="N997" s="16">
        <v>0.12121212121212099</v>
      </c>
      <c r="O997" s="16">
        <v>0.125</v>
      </c>
      <c r="P997" s="16"/>
      <c r="Q997" s="16">
        <v>9.7383720930232606E-2</v>
      </c>
      <c r="R997" s="16"/>
      <c r="S997" s="16">
        <v>0.100381194409149</v>
      </c>
      <c r="T997" s="16"/>
      <c r="U997" s="16">
        <v>9.9502487562189101E-2</v>
      </c>
      <c r="V997" s="16"/>
      <c r="W997" s="16">
        <v>8.1300813008130093E-2</v>
      </c>
      <c r="X997" s="16"/>
      <c r="Y997" s="16">
        <v>7.1428571428571397E-2</v>
      </c>
      <c r="Z997" s="16">
        <v>0.15909090909090901</v>
      </c>
      <c r="AA997" s="16">
        <v>0.16666666666666699</v>
      </c>
      <c r="AB997" s="16">
        <v>0</v>
      </c>
      <c r="AC997" s="16"/>
      <c r="AD997" s="16">
        <v>5.4794520547945202E-2</v>
      </c>
      <c r="AE997" s="16">
        <v>5.5555555555555601E-2</v>
      </c>
      <c r="AF997" s="16">
        <v>0.102040816326531</v>
      </c>
      <c r="AG997" s="16">
        <v>7.7777777777777807E-2</v>
      </c>
      <c r="AH997" s="16">
        <v>0.12195121951219499</v>
      </c>
      <c r="AI997" s="16">
        <v>0.16666666666666699</v>
      </c>
      <c r="AJ997" s="16">
        <v>0.19565217391304299</v>
      </c>
      <c r="AK997" s="16"/>
      <c r="AL997" s="16">
        <v>0.105263157894737</v>
      </c>
      <c r="AM997" s="16">
        <v>0.133858267716535</v>
      </c>
      <c r="AN997" s="16">
        <v>9.5022624434389094E-2</v>
      </c>
      <c r="AO997" s="16">
        <v>4.3165467625899297E-2</v>
      </c>
      <c r="AP997" s="16">
        <v>0.21052631578947401</v>
      </c>
      <c r="AQ997" s="16">
        <v>0.12</v>
      </c>
      <c r="AR997" s="16">
        <v>0</v>
      </c>
      <c r="AS997" s="16">
        <v>0.2</v>
      </c>
      <c r="AT997" s="16">
        <v>9.6385542168674704E-2</v>
      </c>
      <c r="AU997" s="16">
        <v>0.15384615384615399</v>
      </c>
      <c r="AV997" s="16">
        <v>9.0909090909090898E-2</v>
      </c>
      <c r="AW997" s="16">
        <v>0.186046511627907</v>
      </c>
    </row>
    <row r="998" spans="2:49" x14ac:dyDescent="0.35">
      <c r="B998" t="s">
        <v>36</v>
      </c>
      <c r="C998" s="16">
        <v>8.2410824108241104E-2</v>
      </c>
      <c r="D998" s="16">
        <v>4.8780487804878099E-2</v>
      </c>
      <c r="E998" s="16">
        <v>5.9701492537313397E-2</v>
      </c>
      <c r="F998" s="16">
        <v>6.7226890756302504E-2</v>
      </c>
      <c r="G998" s="16">
        <v>0.1</v>
      </c>
      <c r="H998" s="16">
        <v>5.7692307692307702E-2</v>
      </c>
      <c r="I998" s="16">
        <v>4.5454545454545497E-2</v>
      </c>
      <c r="J998" s="16">
        <v>0.13114754098360701</v>
      </c>
      <c r="K998" s="16">
        <v>0.128205128205128</v>
      </c>
      <c r="L998" s="16">
        <v>0.125</v>
      </c>
      <c r="M998" s="16">
        <v>8.4507042253521097E-2</v>
      </c>
      <c r="N998" s="16">
        <v>0.12121212121212099</v>
      </c>
      <c r="O998" s="16">
        <v>0.125</v>
      </c>
      <c r="P998" s="16"/>
      <c r="Q998" s="16">
        <v>8.2848837209302306E-2</v>
      </c>
      <c r="R998" s="16"/>
      <c r="S998" s="16">
        <v>8.0050825921219801E-2</v>
      </c>
      <c r="T998" s="16"/>
      <c r="U998" s="16">
        <v>8.6235489220563802E-2</v>
      </c>
      <c r="V998" s="16"/>
      <c r="W998" s="16">
        <v>4.8780487804878099E-2</v>
      </c>
      <c r="X998" s="16"/>
      <c r="Y998" s="16">
        <v>0.103174603174603</v>
      </c>
      <c r="Z998" s="16">
        <v>4.5454545454545497E-2</v>
      </c>
      <c r="AA998" s="16">
        <v>5.5555555555555601E-2</v>
      </c>
      <c r="AB998" s="16">
        <v>0.11111111111111099</v>
      </c>
      <c r="AC998" s="16"/>
      <c r="AD998" s="16">
        <v>8.2191780821917804E-2</v>
      </c>
      <c r="AE998" s="16">
        <v>0.155555555555556</v>
      </c>
      <c r="AF998" s="16">
        <v>8.1632653061224497E-2</v>
      </c>
      <c r="AG998" s="16">
        <v>8.8888888888888906E-2</v>
      </c>
      <c r="AH998" s="16">
        <v>6.50406504065041E-2</v>
      </c>
      <c r="AI998" s="16">
        <v>7.1428571428571397E-2</v>
      </c>
      <c r="AJ998" s="16">
        <v>3.2608695652173898E-2</v>
      </c>
      <c r="AK998" s="16"/>
      <c r="AL998" s="16">
        <v>8.7719298245614002E-2</v>
      </c>
      <c r="AM998" s="16">
        <v>4.7244094488188997E-2</v>
      </c>
      <c r="AN998" s="16">
        <v>6.7873303167420795E-2</v>
      </c>
      <c r="AO998" s="16">
        <v>0.107913669064748</v>
      </c>
      <c r="AP998" s="16">
        <v>0.21052631578947401</v>
      </c>
      <c r="AQ998" s="16">
        <v>0.16</v>
      </c>
      <c r="AR998" s="16">
        <v>0</v>
      </c>
      <c r="AS998" s="16">
        <v>0</v>
      </c>
      <c r="AT998" s="16">
        <v>6.02409638554217E-2</v>
      </c>
      <c r="AU998" s="16">
        <v>0</v>
      </c>
      <c r="AV998" s="16">
        <v>3.03030303030303E-2</v>
      </c>
      <c r="AW998" s="16">
        <v>0.13953488372093001</v>
      </c>
    </row>
    <row r="999" spans="2:49" x14ac:dyDescent="0.35">
      <c r="B999" t="s">
        <v>463</v>
      </c>
      <c r="C999" s="16">
        <v>6.0270602706027E-2</v>
      </c>
      <c r="D999" s="16">
        <v>0.17073170731707299</v>
      </c>
      <c r="E999" s="16">
        <v>0.119402985074627</v>
      </c>
      <c r="F999" s="16">
        <v>-7.5630252100840303E-2</v>
      </c>
      <c r="G999" s="16">
        <v>0.16666666666666699</v>
      </c>
      <c r="H999" s="16">
        <v>3.8461538461538498E-2</v>
      </c>
      <c r="I999" s="16">
        <v>-1.51515151515151E-2</v>
      </c>
      <c r="J999" s="16">
        <v>4.91803278688525E-2</v>
      </c>
      <c r="K999" s="16">
        <v>-7.69230769230769E-2</v>
      </c>
      <c r="L999" s="16">
        <v>0.13750000000000001</v>
      </c>
      <c r="M999" s="16">
        <v>2.8169014084507098E-2</v>
      </c>
      <c r="N999" s="16">
        <v>0.18181818181818199</v>
      </c>
      <c r="O999" s="16">
        <v>-0.125</v>
      </c>
      <c r="P999" s="16"/>
      <c r="Q999" s="16">
        <v>4.5058139534883697E-2</v>
      </c>
      <c r="R999" s="16"/>
      <c r="S999" s="16">
        <v>5.3367217280813201E-2</v>
      </c>
      <c r="T999" s="16"/>
      <c r="U999" s="16">
        <v>5.3067993366500803E-2</v>
      </c>
      <c r="V999" s="16"/>
      <c r="W999" s="16">
        <v>8.1300813008129396E-3</v>
      </c>
      <c r="X999" s="16"/>
      <c r="Y999" s="16">
        <v>-6.5476190476190493E-2</v>
      </c>
      <c r="Z999" s="16">
        <v>0.28787878787878801</v>
      </c>
      <c r="AA999" s="16">
        <v>0.22222222222222199</v>
      </c>
      <c r="AB999" s="16">
        <v>-0.22222222222222199</v>
      </c>
      <c r="AC999" s="16"/>
      <c r="AD999" s="16">
        <v>-0.102739726027397</v>
      </c>
      <c r="AE999" s="16">
        <v>0</v>
      </c>
      <c r="AF999" s="16">
        <v>-9.1836734693877597E-2</v>
      </c>
      <c r="AG999" s="16">
        <v>-2.7777777777777801E-2</v>
      </c>
      <c r="AH999" s="16">
        <v>0.22764227642276399</v>
      </c>
      <c r="AI999" s="16">
        <v>0.297619047619048</v>
      </c>
      <c r="AJ999" s="16">
        <v>0.27173913043478298</v>
      </c>
      <c r="AK999" s="16"/>
      <c r="AL999" s="16">
        <v>0.175438596491228</v>
      </c>
      <c r="AM999" s="16">
        <v>0.220472440944882</v>
      </c>
      <c r="AN999" s="16">
        <v>1.8099547511312201E-2</v>
      </c>
      <c r="AO999" s="16">
        <v>-0.13669064748201401</v>
      </c>
      <c r="AP999" s="16">
        <v>0.47368421052631599</v>
      </c>
      <c r="AQ999" s="16">
        <v>0.06</v>
      </c>
      <c r="AR999" s="16">
        <v>0.5</v>
      </c>
      <c r="AS999" s="16">
        <v>0.2</v>
      </c>
      <c r="AT999" s="16">
        <v>2.4096385542168801E-2</v>
      </c>
      <c r="AU999" s="16">
        <v>-7.69230769230769E-2</v>
      </c>
      <c r="AV999" s="16">
        <v>-6.0606060606060601E-2</v>
      </c>
      <c r="AW999" s="16">
        <v>0.232558139534884</v>
      </c>
    </row>
    <row r="1000" spans="2:49" x14ac:dyDescent="0.35">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row>
    <row r="1001" spans="2:49" x14ac:dyDescent="0.35">
      <c r="B1001" s="6" t="s">
        <v>736</v>
      </c>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row>
    <row r="1002" spans="2:49" x14ac:dyDescent="0.35">
      <c r="B1002" s="25" t="s">
        <v>65</v>
      </c>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row>
    <row r="1003" spans="2:49" x14ac:dyDescent="0.35">
      <c r="B1003" t="s">
        <v>729</v>
      </c>
      <c r="C1003" s="16">
        <v>0.20049200492004901</v>
      </c>
      <c r="D1003" s="16">
        <v>0.109756097560976</v>
      </c>
      <c r="E1003" s="16">
        <v>0.22388059701492499</v>
      </c>
      <c r="F1003" s="16">
        <v>0.23529411764705899</v>
      </c>
      <c r="G1003" s="16">
        <v>0.18333333333333299</v>
      </c>
      <c r="H1003" s="16">
        <v>0.19230769230769201</v>
      </c>
      <c r="I1003" s="16">
        <v>0.24242424242424199</v>
      </c>
      <c r="J1003" s="16">
        <v>0.26229508196721302</v>
      </c>
      <c r="K1003" s="16">
        <v>0.256410256410256</v>
      </c>
      <c r="L1003" s="16">
        <v>0.1875</v>
      </c>
      <c r="M1003" s="16">
        <v>0.21126760563380301</v>
      </c>
      <c r="N1003" s="16">
        <v>6.0606060606060601E-2</v>
      </c>
      <c r="O1003" s="16">
        <v>6.25E-2</v>
      </c>
      <c r="P1003" s="16"/>
      <c r="Q1003" s="16">
        <v>0.190406976744186</v>
      </c>
      <c r="R1003" s="16"/>
      <c r="S1003" s="16">
        <v>0.20203303684879301</v>
      </c>
      <c r="T1003" s="16"/>
      <c r="U1003" s="16">
        <v>0.185737976782753</v>
      </c>
      <c r="V1003" s="16"/>
      <c r="W1003" s="16">
        <v>0.26016260162601601</v>
      </c>
      <c r="X1003" s="16"/>
      <c r="Y1003" s="16">
        <v>0.21825396825396801</v>
      </c>
      <c r="Z1003" s="16">
        <v>0.16666666666666699</v>
      </c>
      <c r="AA1003" s="16">
        <v>0.194444444444444</v>
      </c>
      <c r="AB1003" s="16">
        <v>0.22222222222222199</v>
      </c>
      <c r="AC1003" s="16"/>
      <c r="AD1003" s="16">
        <v>0.24657534246575299</v>
      </c>
      <c r="AE1003" s="16">
        <v>0.16666666666666699</v>
      </c>
      <c r="AF1003" s="16">
        <v>0.183673469387755</v>
      </c>
      <c r="AG1003" s="16">
        <v>0.25</v>
      </c>
      <c r="AH1003" s="16">
        <v>0.17073170731707299</v>
      </c>
      <c r="AI1003" s="16">
        <v>0.17857142857142899</v>
      </c>
      <c r="AJ1003" s="16">
        <v>0.141304347826087</v>
      </c>
      <c r="AK1003" s="16"/>
      <c r="AL1003" s="16">
        <v>0.19298245614035101</v>
      </c>
      <c r="AM1003" s="16">
        <v>0.18897637795275599</v>
      </c>
      <c r="AN1003" s="16">
        <v>0.203619909502262</v>
      </c>
      <c r="AO1003" s="16">
        <v>0.201438848920863</v>
      </c>
      <c r="AP1003" s="16">
        <v>0.157894736842105</v>
      </c>
      <c r="AQ1003" s="16">
        <v>0.14000000000000001</v>
      </c>
      <c r="AR1003" s="16">
        <v>0.5</v>
      </c>
      <c r="AS1003" s="16">
        <v>6.6666666666666693E-2</v>
      </c>
      <c r="AT1003" s="16">
        <v>0.20481927710843401</v>
      </c>
      <c r="AU1003" s="16">
        <v>0.15384615384615399</v>
      </c>
      <c r="AV1003" s="16">
        <v>0.39393939393939398</v>
      </c>
      <c r="AW1003" s="16">
        <v>0.25581395348837199</v>
      </c>
    </row>
    <row r="1004" spans="2:49" x14ac:dyDescent="0.35">
      <c r="B1004" t="s">
        <v>730</v>
      </c>
      <c r="C1004" s="16">
        <v>0.132841328413284</v>
      </c>
      <c r="D1004" s="16">
        <v>0.109756097560976</v>
      </c>
      <c r="E1004" s="16">
        <v>0.14925373134328401</v>
      </c>
      <c r="F1004" s="16">
        <v>0.17647058823529399</v>
      </c>
      <c r="G1004" s="16">
        <v>0.116666666666667</v>
      </c>
      <c r="H1004" s="16">
        <v>0.19230769230769201</v>
      </c>
      <c r="I1004" s="16">
        <v>9.0909090909090898E-2</v>
      </c>
      <c r="J1004" s="16">
        <v>6.5573770491803296E-2</v>
      </c>
      <c r="K1004" s="16">
        <v>0.102564102564103</v>
      </c>
      <c r="L1004" s="16">
        <v>0.1125</v>
      </c>
      <c r="M1004" s="16">
        <v>0.11267605633802801</v>
      </c>
      <c r="N1004" s="16">
        <v>0.21212121212121199</v>
      </c>
      <c r="O1004" s="16">
        <v>0.1875</v>
      </c>
      <c r="P1004" s="16"/>
      <c r="Q1004" s="16">
        <v>0.13517441860465099</v>
      </c>
      <c r="R1004" s="16"/>
      <c r="S1004" s="16">
        <v>0.13341804320203299</v>
      </c>
      <c r="T1004" s="16"/>
      <c r="U1004" s="16">
        <v>0.13101160862354899</v>
      </c>
      <c r="V1004" s="16"/>
      <c r="W1004" s="16">
        <v>0.17073170731707299</v>
      </c>
      <c r="X1004" s="16"/>
      <c r="Y1004" s="16">
        <v>0.14285714285714299</v>
      </c>
      <c r="Z1004" s="16">
        <v>0.11363636363636399</v>
      </c>
      <c r="AA1004" s="16">
        <v>0.13888888888888901</v>
      </c>
      <c r="AB1004" s="16">
        <v>0.11111111111111099</v>
      </c>
      <c r="AC1004" s="16"/>
      <c r="AD1004" s="16">
        <v>0.13698630136986301</v>
      </c>
      <c r="AE1004" s="16">
        <v>8.8888888888888906E-2</v>
      </c>
      <c r="AF1004" s="16">
        <v>0.14285714285714299</v>
      </c>
      <c r="AG1004" s="16">
        <v>0.155555555555556</v>
      </c>
      <c r="AH1004" s="16">
        <v>0.16260162601625999</v>
      </c>
      <c r="AI1004" s="16">
        <v>5.95238095238095E-2</v>
      </c>
      <c r="AJ1004" s="16">
        <v>0.141304347826087</v>
      </c>
      <c r="AK1004" s="16"/>
      <c r="AL1004" s="16">
        <v>0.105263157894737</v>
      </c>
      <c r="AM1004" s="16">
        <v>0.14173228346456701</v>
      </c>
      <c r="AN1004" s="16">
        <v>0.12669683257918599</v>
      </c>
      <c r="AO1004" s="16">
        <v>0.14388489208633101</v>
      </c>
      <c r="AP1004" s="16">
        <v>0.157894736842105</v>
      </c>
      <c r="AQ1004" s="16">
        <v>0.1</v>
      </c>
      <c r="AR1004" s="16">
        <v>0</v>
      </c>
      <c r="AS1004" s="16">
        <v>0.2</v>
      </c>
      <c r="AT1004" s="16">
        <v>0.16867469879518099</v>
      </c>
      <c r="AU1004" s="16">
        <v>0</v>
      </c>
      <c r="AV1004" s="16">
        <v>0.21212121212121199</v>
      </c>
      <c r="AW1004" s="16">
        <v>6.9767441860465101E-2</v>
      </c>
    </row>
    <row r="1005" spans="2:49" x14ac:dyDescent="0.35">
      <c r="B1005" t="s">
        <v>731</v>
      </c>
      <c r="C1005" s="16">
        <v>0.40344403444034399</v>
      </c>
      <c r="D1005" s="16">
        <v>0.45121951219512202</v>
      </c>
      <c r="E1005" s="16">
        <v>0.39552238805970102</v>
      </c>
      <c r="F1005" s="16">
        <v>0.436974789915966</v>
      </c>
      <c r="G1005" s="16">
        <v>0.33333333333333298</v>
      </c>
      <c r="H1005" s="16">
        <v>0.36538461538461497</v>
      </c>
      <c r="I1005" s="16">
        <v>0.42424242424242398</v>
      </c>
      <c r="J1005" s="16">
        <v>0.39344262295082</v>
      </c>
      <c r="K1005" s="16">
        <v>0.43589743589743601</v>
      </c>
      <c r="L1005" s="16">
        <v>0.33750000000000002</v>
      </c>
      <c r="M1005" s="16">
        <v>0.39436619718309901</v>
      </c>
      <c r="N1005" s="16">
        <v>0.45454545454545497</v>
      </c>
      <c r="O1005" s="16">
        <v>0.5</v>
      </c>
      <c r="P1005" s="16"/>
      <c r="Q1005" s="16">
        <v>0.40988372093023301</v>
      </c>
      <c r="R1005" s="16"/>
      <c r="S1005" s="16">
        <v>0.401524777636595</v>
      </c>
      <c r="T1005" s="16"/>
      <c r="U1005" s="16">
        <v>0.40961857379767802</v>
      </c>
      <c r="V1005" s="16"/>
      <c r="W1005" s="16">
        <v>0.38211382113821102</v>
      </c>
      <c r="X1005" s="16"/>
      <c r="Y1005" s="16">
        <v>0.351190476190476</v>
      </c>
      <c r="Z1005" s="16">
        <v>0.51136363636363602</v>
      </c>
      <c r="AA1005" s="16">
        <v>0.38888888888888901</v>
      </c>
      <c r="AB1005" s="16">
        <v>0.22222222222222199</v>
      </c>
      <c r="AC1005" s="16"/>
      <c r="AD1005" s="16">
        <v>0.32876712328767099</v>
      </c>
      <c r="AE1005" s="16">
        <v>0.44444444444444398</v>
      </c>
      <c r="AF1005" s="16">
        <v>0.38775510204081598</v>
      </c>
      <c r="AG1005" s="16">
        <v>0.33333333333333298</v>
      </c>
      <c r="AH1005" s="16">
        <v>0.39837398373983701</v>
      </c>
      <c r="AI1005" s="16">
        <v>0.5</v>
      </c>
      <c r="AJ1005" s="16">
        <v>0.55434782608695699</v>
      </c>
      <c r="AK1005" s="16"/>
      <c r="AL1005" s="16">
        <v>0.43859649122806998</v>
      </c>
      <c r="AM1005" s="16">
        <v>0.45669291338582702</v>
      </c>
      <c r="AN1005" s="16">
        <v>0.44343891402714902</v>
      </c>
      <c r="AO1005" s="16">
        <v>0.30935251798561197</v>
      </c>
      <c r="AP1005" s="16">
        <v>0.42105263157894701</v>
      </c>
      <c r="AQ1005" s="16">
        <v>0.42</v>
      </c>
      <c r="AR1005" s="16">
        <v>0.5</v>
      </c>
      <c r="AS1005" s="16">
        <v>0.53333333333333299</v>
      </c>
      <c r="AT1005" s="16">
        <v>0.39759036144578302</v>
      </c>
      <c r="AU1005" s="16">
        <v>0.69230769230769196</v>
      </c>
      <c r="AV1005" s="16">
        <v>9.0909090909090898E-2</v>
      </c>
      <c r="AW1005" s="16">
        <v>0.39534883720930197</v>
      </c>
    </row>
    <row r="1006" spans="2:49" x14ac:dyDescent="0.35">
      <c r="B1006" t="s">
        <v>732</v>
      </c>
      <c r="C1006" s="16">
        <v>4.6740467404674003E-2</v>
      </c>
      <c r="D1006" s="16">
        <v>7.3170731707317097E-2</v>
      </c>
      <c r="E1006" s="16">
        <v>5.22388059701493E-2</v>
      </c>
      <c r="F1006" s="16">
        <v>1.6806722689075598E-2</v>
      </c>
      <c r="G1006" s="16">
        <v>0.05</v>
      </c>
      <c r="H1006" s="16">
        <v>3.8461538461538498E-2</v>
      </c>
      <c r="I1006" s="16">
        <v>3.03030303030303E-2</v>
      </c>
      <c r="J1006" s="16">
        <v>3.2786885245901599E-2</v>
      </c>
      <c r="K1006" s="16">
        <v>2.5641025641025599E-2</v>
      </c>
      <c r="L1006" s="16">
        <v>8.7499999999999994E-2</v>
      </c>
      <c r="M1006" s="16">
        <v>5.63380281690141E-2</v>
      </c>
      <c r="N1006" s="16">
        <v>6.0606060606060601E-2</v>
      </c>
      <c r="O1006" s="16">
        <v>0</v>
      </c>
      <c r="P1006" s="16"/>
      <c r="Q1006" s="16">
        <v>4.7965116279069797E-2</v>
      </c>
      <c r="R1006" s="16"/>
      <c r="S1006" s="16">
        <v>4.8284625158831002E-2</v>
      </c>
      <c r="T1006" s="16"/>
      <c r="U1006" s="16">
        <v>5.1409618573797701E-2</v>
      </c>
      <c r="V1006" s="16"/>
      <c r="W1006" s="16">
        <v>1.6260162601626001E-2</v>
      </c>
      <c r="X1006" s="16"/>
      <c r="Y1006" s="16">
        <v>4.36507936507936E-2</v>
      </c>
      <c r="Z1006" s="16">
        <v>4.9242424242424199E-2</v>
      </c>
      <c r="AA1006" s="16">
        <v>2.7777777777777801E-2</v>
      </c>
      <c r="AB1006" s="16">
        <v>0.22222222222222199</v>
      </c>
      <c r="AC1006" s="16"/>
      <c r="AD1006" s="16">
        <v>4.1095890410958902E-2</v>
      </c>
      <c r="AE1006" s="16">
        <v>5.5555555555555601E-2</v>
      </c>
      <c r="AF1006" s="16">
        <v>6.1224489795918401E-2</v>
      </c>
      <c r="AG1006" s="16">
        <v>3.3333333333333298E-2</v>
      </c>
      <c r="AH1006" s="16">
        <v>6.50406504065041E-2</v>
      </c>
      <c r="AI1006" s="16">
        <v>5.95238095238095E-2</v>
      </c>
      <c r="AJ1006" s="16">
        <v>2.1739130434782601E-2</v>
      </c>
      <c r="AK1006" s="16"/>
      <c r="AL1006" s="16">
        <v>5.2631578947368397E-2</v>
      </c>
      <c r="AM1006" s="16">
        <v>3.9370078740157501E-2</v>
      </c>
      <c r="AN1006" s="16">
        <v>4.0723981900452497E-2</v>
      </c>
      <c r="AO1006" s="16">
        <v>6.4748201438848907E-2</v>
      </c>
      <c r="AP1006" s="16">
        <v>0</v>
      </c>
      <c r="AQ1006" s="16">
        <v>0.02</v>
      </c>
      <c r="AR1006" s="16">
        <v>0</v>
      </c>
      <c r="AS1006" s="16">
        <v>0.133333333333333</v>
      </c>
      <c r="AT1006" s="16">
        <v>3.6144578313252997E-2</v>
      </c>
      <c r="AU1006" s="16">
        <v>0</v>
      </c>
      <c r="AV1006" s="16">
        <v>9.0909090909090898E-2</v>
      </c>
      <c r="AW1006" s="16">
        <v>2.32558139534884E-2</v>
      </c>
    </row>
    <row r="1007" spans="2:49" x14ac:dyDescent="0.35">
      <c r="B1007" t="s">
        <v>733</v>
      </c>
      <c r="C1007" s="16">
        <v>2.0910209102091001E-2</v>
      </c>
      <c r="D1007" s="16">
        <v>6.0975609756097601E-2</v>
      </c>
      <c r="E1007" s="16">
        <v>2.2388059701492501E-2</v>
      </c>
      <c r="F1007" s="16">
        <v>0</v>
      </c>
      <c r="G1007" s="16">
        <v>0</v>
      </c>
      <c r="H1007" s="16">
        <v>3.8461538461538498E-2</v>
      </c>
      <c r="I1007" s="16">
        <v>1.5151515151515201E-2</v>
      </c>
      <c r="J1007" s="16">
        <v>1.63934426229508E-2</v>
      </c>
      <c r="K1007" s="16">
        <v>0</v>
      </c>
      <c r="L1007" s="16">
        <v>0.05</v>
      </c>
      <c r="M1007" s="16">
        <v>0</v>
      </c>
      <c r="N1007" s="16">
        <v>3.03030303030303E-2</v>
      </c>
      <c r="O1007" s="16">
        <v>0</v>
      </c>
      <c r="P1007" s="16"/>
      <c r="Q1007" s="16">
        <v>2.32558139534884E-2</v>
      </c>
      <c r="R1007" s="16"/>
      <c r="S1007" s="16">
        <v>2.0330368487928799E-2</v>
      </c>
      <c r="T1007" s="16"/>
      <c r="U1007" s="16">
        <v>2.3217247097844101E-2</v>
      </c>
      <c r="V1007" s="16"/>
      <c r="W1007" s="16">
        <v>8.1300813008130107E-3</v>
      </c>
      <c r="X1007" s="16"/>
      <c r="Y1007" s="16">
        <v>9.9206349206349201E-3</v>
      </c>
      <c r="Z1007" s="16">
        <v>3.4090909090909102E-2</v>
      </c>
      <c r="AA1007" s="16">
        <v>8.3333333333333301E-2</v>
      </c>
      <c r="AB1007" s="16">
        <v>0</v>
      </c>
      <c r="AC1007" s="16"/>
      <c r="AD1007" s="16">
        <v>1.3698630136986301E-2</v>
      </c>
      <c r="AE1007" s="16">
        <v>0</v>
      </c>
      <c r="AF1007" s="16">
        <v>3.06122448979592E-2</v>
      </c>
      <c r="AG1007" s="16">
        <v>1.1111111111111099E-2</v>
      </c>
      <c r="AH1007" s="16">
        <v>2.4390243902439001E-2</v>
      </c>
      <c r="AI1007" s="16">
        <v>5.95238095238095E-2</v>
      </c>
      <c r="AJ1007" s="16">
        <v>2.1739130434782601E-2</v>
      </c>
      <c r="AK1007" s="16"/>
      <c r="AL1007" s="16">
        <v>0</v>
      </c>
      <c r="AM1007" s="16">
        <v>2.3622047244094498E-2</v>
      </c>
      <c r="AN1007" s="16">
        <v>2.2624434389140299E-2</v>
      </c>
      <c r="AO1007" s="16">
        <v>2.8776978417266199E-2</v>
      </c>
      <c r="AP1007" s="16">
        <v>0</v>
      </c>
      <c r="AQ1007" s="16">
        <v>0.02</v>
      </c>
      <c r="AR1007" s="16">
        <v>0</v>
      </c>
      <c r="AS1007" s="16">
        <v>0</v>
      </c>
      <c r="AT1007" s="16">
        <v>2.40963855421687E-2</v>
      </c>
      <c r="AU1007" s="16">
        <v>0</v>
      </c>
      <c r="AV1007" s="16">
        <v>0</v>
      </c>
      <c r="AW1007" s="16">
        <v>2.32558139534884E-2</v>
      </c>
    </row>
    <row r="1008" spans="2:49" x14ac:dyDescent="0.35">
      <c r="B1008" t="s">
        <v>36</v>
      </c>
      <c r="C1008" s="16">
        <v>0.19557195571955699</v>
      </c>
      <c r="D1008" s="16">
        <v>0.19512195121951201</v>
      </c>
      <c r="E1008" s="16">
        <v>0.15671641791044799</v>
      </c>
      <c r="F1008" s="16">
        <v>0.13445378151260501</v>
      </c>
      <c r="G1008" s="16">
        <v>0.31666666666666698</v>
      </c>
      <c r="H1008" s="16">
        <v>0.17307692307692299</v>
      </c>
      <c r="I1008" s="16">
        <v>0.19696969696969699</v>
      </c>
      <c r="J1008" s="16">
        <v>0.22950819672131101</v>
      </c>
      <c r="K1008" s="16">
        <v>0.17948717948717899</v>
      </c>
      <c r="L1008" s="16">
        <v>0.22500000000000001</v>
      </c>
      <c r="M1008" s="16">
        <v>0.22535211267605601</v>
      </c>
      <c r="N1008" s="16">
        <v>0.18181818181818199</v>
      </c>
      <c r="O1008" s="16">
        <v>0.25</v>
      </c>
      <c r="P1008" s="16"/>
      <c r="Q1008" s="16">
        <v>0.19331395348837199</v>
      </c>
      <c r="R1008" s="16"/>
      <c r="S1008" s="16">
        <v>0.19440914866581999</v>
      </c>
      <c r="T1008" s="16"/>
      <c r="U1008" s="16">
        <v>0.19900497512437801</v>
      </c>
      <c r="V1008" s="16"/>
      <c r="W1008" s="16">
        <v>0.16260162601625999</v>
      </c>
      <c r="X1008" s="16"/>
      <c r="Y1008" s="16">
        <v>0.23412698412698399</v>
      </c>
      <c r="Z1008" s="16">
        <v>0.125</v>
      </c>
      <c r="AA1008" s="16">
        <v>0.16666666666666699</v>
      </c>
      <c r="AB1008" s="16">
        <v>0.22222222222222199</v>
      </c>
      <c r="AC1008" s="16"/>
      <c r="AD1008" s="16">
        <v>0.232876712328767</v>
      </c>
      <c r="AE1008" s="16">
        <v>0.24444444444444399</v>
      </c>
      <c r="AF1008" s="16">
        <v>0.19387755102040799</v>
      </c>
      <c r="AG1008" s="16">
        <v>0.21666666666666701</v>
      </c>
      <c r="AH1008" s="16">
        <v>0.17886178861788599</v>
      </c>
      <c r="AI1008" s="16">
        <v>0.14285714285714299</v>
      </c>
      <c r="AJ1008" s="16">
        <v>0.119565217391304</v>
      </c>
      <c r="AK1008" s="16"/>
      <c r="AL1008" s="16">
        <v>0.21052631578947401</v>
      </c>
      <c r="AM1008" s="16">
        <v>0.14960629921259799</v>
      </c>
      <c r="AN1008" s="16">
        <v>0.16289592760180999</v>
      </c>
      <c r="AO1008" s="16">
        <v>0.25179856115107901</v>
      </c>
      <c r="AP1008" s="16">
        <v>0.26315789473684198</v>
      </c>
      <c r="AQ1008" s="16">
        <v>0.3</v>
      </c>
      <c r="AR1008" s="16">
        <v>0</v>
      </c>
      <c r="AS1008" s="16">
        <v>6.6666666666666693E-2</v>
      </c>
      <c r="AT1008" s="16">
        <v>0.16867469879518099</v>
      </c>
      <c r="AU1008" s="16">
        <v>0.15384615384615399</v>
      </c>
      <c r="AV1008" s="16">
        <v>0.21212121212121199</v>
      </c>
      <c r="AW1008" s="16">
        <v>0.232558139534884</v>
      </c>
    </row>
    <row r="1009" spans="2:49" x14ac:dyDescent="0.35">
      <c r="B1009" t="s">
        <v>463</v>
      </c>
      <c r="C1009" s="16">
        <v>-0.265682656826568</v>
      </c>
      <c r="D1009" s="16">
        <v>-8.5365853658536606E-2</v>
      </c>
      <c r="E1009" s="16">
        <v>-0.29850746268656703</v>
      </c>
      <c r="F1009" s="16">
        <v>-0.39495798319327702</v>
      </c>
      <c r="G1009" s="16">
        <v>-0.25</v>
      </c>
      <c r="H1009" s="16">
        <v>-0.30769230769230799</v>
      </c>
      <c r="I1009" s="16">
        <v>-0.28787878787878801</v>
      </c>
      <c r="J1009" s="16">
        <v>-0.27868852459016402</v>
      </c>
      <c r="K1009" s="16">
        <v>-0.33333333333333298</v>
      </c>
      <c r="L1009" s="16">
        <v>-0.16250000000000001</v>
      </c>
      <c r="M1009" s="16">
        <v>-0.26760563380281699</v>
      </c>
      <c r="N1009" s="16">
        <v>-0.18181818181818199</v>
      </c>
      <c r="O1009" s="16">
        <v>-0.25</v>
      </c>
      <c r="P1009" s="16"/>
      <c r="Q1009" s="16">
        <v>-0.25436046511627902</v>
      </c>
      <c r="R1009" s="16"/>
      <c r="S1009" s="16">
        <v>-0.26683608640406598</v>
      </c>
      <c r="T1009" s="16"/>
      <c r="U1009" s="16">
        <v>-0.24212271973466001</v>
      </c>
      <c r="V1009" s="16"/>
      <c r="W1009" s="16">
        <v>-0.40650406504065001</v>
      </c>
      <c r="X1009" s="16"/>
      <c r="Y1009" s="16">
        <v>-0.307539682539683</v>
      </c>
      <c r="Z1009" s="16">
        <v>-0.19696969696969699</v>
      </c>
      <c r="AA1009" s="16">
        <v>-0.22222222222222199</v>
      </c>
      <c r="AB1009" s="16">
        <v>-0.11111111111111099</v>
      </c>
      <c r="AC1009" s="16"/>
      <c r="AD1009" s="16">
        <v>-0.32876712328767099</v>
      </c>
      <c r="AE1009" s="16">
        <v>-0.2</v>
      </c>
      <c r="AF1009" s="16">
        <v>-0.23469387755102</v>
      </c>
      <c r="AG1009" s="16">
        <v>-0.36111111111111099</v>
      </c>
      <c r="AH1009" s="16">
        <v>-0.24390243902438999</v>
      </c>
      <c r="AI1009" s="16">
        <v>-0.119047619047619</v>
      </c>
      <c r="AJ1009" s="16">
        <v>-0.23913043478260901</v>
      </c>
      <c r="AK1009" s="16"/>
      <c r="AL1009" s="16">
        <v>-0.24561403508771901</v>
      </c>
      <c r="AM1009" s="16">
        <v>-0.267716535433071</v>
      </c>
      <c r="AN1009" s="16">
        <v>-0.26696832579185498</v>
      </c>
      <c r="AO1009" s="16">
        <v>-0.25179856115107901</v>
      </c>
      <c r="AP1009" s="16">
        <v>-0.31578947368421101</v>
      </c>
      <c r="AQ1009" s="16">
        <v>-0.2</v>
      </c>
      <c r="AR1009" s="16">
        <v>-0.5</v>
      </c>
      <c r="AS1009" s="16">
        <v>-0.133333333333333</v>
      </c>
      <c r="AT1009" s="16">
        <v>-0.313253012048193</v>
      </c>
      <c r="AU1009" s="16">
        <v>-0.15384615384615399</v>
      </c>
      <c r="AV1009" s="16">
        <v>-0.51515151515151503</v>
      </c>
      <c r="AW1009" s="16">
        <v>-0.27906976744186102</v>
      </c>
    </row>
    <row r="1010" spans="2:49" x14ac:dyDescent="0.35">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row>
    <row r="1011" spans="2:49" x14ac:dyDescent="0.35">
      <c r="B1011" s="6" t="s">
        <v>737</v>
      </c>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row>
    <row r="1012" spans="2:49" x14ac:dyDescent="0.35">
      <c r="B1012" s="25" t="s">
        <v>65</v>
      </c>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row>
    <row r="1013" spans="2:49" x14ac:dyDescent="0.35">
      <c r="B1013" t="s">
        <v>729</v>
      </c>
      <c r="C1013" s="16">
        <v>3.1980319803198001E-2</v>
      </c>
      <c r="D1013" s="16">
        <v>1.21951219512195E-2</v>
      </c>
      <c r="E1013" s="16">
        <v>5.22388059701493E-2</v>
      </c>
      <c r="F1013" s="16">
        <v>5.8823529411764698E-2</v>
      </c>
      <c r="G1013" s="16">
        <v>1.6666666666666701E-2</v>
      </c>
      <c r="H1013" s="16">
        <v>3.8461538461538498E-2</v>
      </c>
      <c r="I1013" s="16">
        <v>3.03030303030303E-2</v>
      </c>
      <c r="J1013" s="16">
        <v>1.63934426229508E-2</v>
      </c>
      <c r="K1013" s="16">
        <v>2.5641025641025599E-2</v>
      </c>
      <c r="L1013" s="16">
        <v>0</v>
      </c>
      <c r="M1013" s="16">
        <v>4.2253521126760597E-2</v>
      </c>
      <c r="N1013" s="16">
        <v>3.03030303030303E-2</v>
      </c>
      <c r="O1013" s="16">
        <v>0</v>
      </c>
      <c r="P1013" s="16"/>
      <c r="Q1013" s="16">
        <v>2.9069767441860499E-2</v>
      </c>
      <c r="R1013" s="16"/>
      <c r="S1013" s="16">
        <v>3.3036848792884398E-2</v>
      </c>
      <c r="T1013" s="16"/>
      <c r="U1013" s="16">
        <v>2.9850746268656699E-2</v>
      </c>
      <c r="V1013" s="16"/>
      <c r="W1013" s="16">
        <v>5.6910569105691103E-2</v>
      </c>
      <c r="X1013" s="16"/>
      <c r="Y1013" s="16">
        <v>3.9682539682539701E-2</v>
      </c>
      <c r="Z1013" s="16">
        <v>1.8939393939393898E-2</v>
      </c>
      <c r="AA1013" s="16">
        <v>2.7777777777777801E-2</v>
      </c>
      <c r="AB1013" s="16">
        <v>0</v>
      </c>
      <c r="AC1013" s="16"/>
      <c r="AD1013" s="16">
        <v>4.7945205479452101E-2</v>
      </c>
      <c r="AE1013" s="16">
        <v>2.2222222222222199E-2</v>
      </c>
      <c r="AF1013" s="16">
        <v>3.06122448979592E-2</v>
      </c>
      <c r="AG1013" s="16">
        <v>4.4444444444444398E-2</v>
      </c>
      <c r="AH1013" s="16">
        <v>1.6260162601626001E-2</v>
      </c>
      <c r="AI1013" s="16">
        <v>3.5714285714285698E-2</v>
      </c>
      <c r="AJ1013" s="16">
        <v>1.0869565217391301E-2</v>
      </c>
      <c r="AK1013" s="16"/>
      <c r="AL1013" s="16">
        <v>0</v>
      </c>
      <c r="AM1013" s="16">
        <v>0</v>
      </c>
      <c r="AN1013" s="16">
        <v>4.9773755656108601E-2</v>
      </c>
      <c r="AO1013" s="16">
        <v>4.3165467625899297E-2</v>
      </c>
      <c r="AP1013" s="16">
        <v>0</v>
      </c>
      <c r="AQ1013" s="16">
        <v>0.02</v>
      </c>
      <c r="AR1013" s="16">
        <v>0</v>
      </c>
      <c r="AS1013" s="16">
        <v>0</v>
      </c>
      <c r="AT1013" s="16">
        <v>3.6144578313252997E-2</v>
      </c>
      <c r="AU1013" s="16">
        <v>7.69230769230769E-2</v>
      </c>
      <c r="AV1013" s="16">
        <v>9.0909090909090898E-2</v>
      </c>
      <c r="AW1013" s="16">
        <v>2.32558139534884E-2</v>
      </c>
    </row>
    <row r="1014" spans="2:49" x14ac:dyDescent="0.35">
      <c r="B1014" t="s">
        <v>730</v>
      </c>
      <c r="C1014" s="16">
        <v>5.7810578105781101E-2</v>
      </c>
      <c r="D1014" s="16">
        <v>0.109756097560976</v>
      </c>
      <c r="E1014" s="16">
        <v>5.9701492537313397E-2</v>
      </c>
      <c r="F1014" s="16">
        <v>6.7226890756302504E-2</v>
      </c>
      <c r="G1014" s="16">
        <v>3.3333333333333298E-2</v>
      </c>
      <c r="H1014" s="16">
        <v>1.9230769230769201E-2</v>
      </c>
      <c r="I1014" s="16">
        <v>6.0606060606060601E-2</v>
      </c>
      <c r="J1014" s="16">
        <v>1.63934426229508E-2</v>
      </c>
      <c r="K1014" s="16">
        <v>7.69230769230769E-2</v>
      </c>
      <c r="L1014" s="16">
        <v>6.25E-2</v>
      </c>
      <c r="M1014" s="16">
        <v>5.63380281690141E-2</v>
      </c>
      <c r="N1014" s="16">
        <v>0</v>
      </c>
      <c r="O1014" s="16">
        <v>0.125</v>
      </c>
      <c r="P1014" s="16"/>
      <c r="Q1014" s="16">
        <v>6.3953488372092998E-2</v>
      </c>
      <c r="R1014" s="16"/>
      <c r="S1014" s="16">
        <v>5.9720457433290998E-2</v>
      </c>
      <c r="T1014" s="16"/>
      <c r="U1014" s="16">
        <v>5.9701492537313397E-2</v>
      </c>
      <c r="V1014" s="16"/>
      <c r="W1014" s="16">
        <v>6.50406504065041E-2</v>
      </c>
      <c r="X1014" s="16"/>
      <c r="Y1014" s="16">
        <v>4.96031746031746E-2</v>
      </c>
      <c r="Z1014" s="16">
        <v>6.4393939393939406E-2</v>
      </c>
      <c r="AA1014" s="16">
        <v>0.11111111111111099</v>
      </c>
      <c r="AB1014" s="16">
        <v>0.11111111111111099</v>
      </c>
      <c r="AC1014" s="16"/>
      <c r="AD1014" s="16">
        <v>5.4794520547945202E-2</v>
      </c>
      <c r="AE1014" s="16">
        <v>0.1</v>
      </c>
      <c r="AF1014" s="16">
        <v>6.1224489795918401E-2</v>
      </c>
      <c r="AG1014" s="16">
        <v>4.4444444444444398E-2</v>
      </c>
      <c r="AH1014" s="16">
        <v>5.6910569105691103E-2</v>
      </c>
      <c r="AI1014" s="16">
        <v>5.95238095238095E-2</v>
      </c>
      <c r="AJ1014" s="16">
        <v>4.3478260869565202E-2</v>
      </c>
      <c r="AK1014" s="16"/>
      <c r="AL1014" s="16">
        <v>8.7719298245614002E-2</v>
      </c>
      <c r="AM1014" s="16">
        <v>3.1496062992125998E-2</v>
      </c>
      <c r="AN1014" s="16">
        <v>7.69230769230769E-2</v>
      </c>
      <c r="AO1014" s="16">
        <v>4.3165467625899297E-2</v>
      </c>
      <c r="AP1014" s="16">
        <v>5.2631578947368397E-2</v>
      </c>
      <c r="AQ1014" s="16">
        <v>0.04</v>
      </c>
      <c r="AR1014" s="16">
        <v>0.5</v>
      </c>
      <c r="AS1014" s="16">
        <v>6.6666666666666693E-2</v>
      </c>
      <c r="AT1014" s="16">
        <v>7.2289156626505993E-2</v>
      </c>
      <c r="AU1014" s="16">
        <v>0</v>
      </c>
      <c r="AV1014" s="16">
        <v>3.03030303030303E-2</v>
      </c>
      <c r="AW1014" s="16">
        <v>4.6511627906976702E-2</v>
      </c>
    </row>
    <row r="1015" spans="2:49" x14ac:dyDescent="0.35">
      <c r="B1015" t="s">
        <v>731</v>
      </c>
      <c r="C1015" s="16">
        <v>0.50184501845018403</v>
      </c>
      <c r="D1015" s="16">
        <v>0.46341463414634099</v>
      </c>
      <c r="E1015" s="16">
        <v>0.50746268656716398</v>
      </c>
      <c r="F1015" s="16">
        <v>0.52100840336134502</v>
      </c>
      <c r="G1015" s="16">
        <v>0.41666666666666702</v>
      </c>
      <c r="H1015" s="16">
        <v>0.53846153846153799</v>
      </c>
      <c r="I1015" s="16">
        <v>0.59090909090909105</v>
      </c>
      <c r="J1015" s="16">
        <v>0.45901639344262302</v>
      </c>
      <c r="K1015" s="16">
        <v>0.58974358974358998</v>
      </c>
      <c r="L1015" s="16">
        <v>0.46250000000000002</v>
      </c>
      <c r="M1015" s="16">
        <v>0.45070422535211302</v>
      </c>
      <c r="N1015" s="16">
        <v>0.63636363636363602</v>
      </c>
      <c r="O1015" s="16">
        <v>0.4375</v>
      </c>
      <c r="P1015" s="16"/>
      <c r="Q1015" s="16">
        <v>0.50290697674418605</v>
      </c>
      <c r="R1015" s="16"/>
      <c r="S1015" s="16">
        <v>0.49936467598475198</v>
      </c>
      <c r="T1015" s="16"/>
      <c r="U1015" s="16">
        <v>0.49087893864013299</v>
      </c>
      <c r="V1015" s="16"/>
      <c r="W1015" s="16">
        <v>0.52845528455284596</v>
      </c>
      <c r="X1015" s="16"/>
      <c r="Y1015" s="16">
        <v>0.51785714285714302</v>
      </c>
      <c r="Z1015" s="16">
        <v>0.5</v>
      </c>
      <c r="AA1015" s="16">
        <v>0.27777777777777801</v>
      </c>
      <c r="AB1015" s="16">
        <v>0.55555555555555602</v>
      </c>
      <c r="AC1015" s="16"/>
      <c r="AD1015" s="16">
        <v>0.568493150684932</v>
      </c>
      <c r="AE1015" s="16">
        <v>0.422222222222222</v>
      </c>
      <c r="AF1015" s="16">
        <v>0.47959183673469402</v>
      </c>
      <c r="AG1015" s="16">
        <v>0.54444444444444395</v>
      </c>
      <c r="AH1015" s="16">
        <v>0.51219512195121997</v>
      </c>
      <c r="AI1015" s="16">
        <v>0.42857142857142899</v>
      </c>
      <c r="AJ1015" s="16">
        <v>0.467391304347826</v>
      </c>
      <c r="AK1015" s="16"/>
      <c r="AL1015" s="16">
        <v>0.49122807017543901</v>
      </c>
      <c r="AM1015" s="16">
        <v>0.559055118110236</v>
      </c>
      <c r="AN1015" s="16">
        <v>0.49773755656108598</v>
      </c>
      <c r="AO1015" s="16">
        <v>0.45323741007194202</v>
      </c>
      <c r="AP1015" s="16">
        <v>0.31578947368421101</v>
      </c>
      <c r="AQ1015" s="16">
        <v>0.52</v>
      </c>
      <c r="AR1015" s="16">
        <v>0.5</v>
      </c>
      <c r="AS1015" s="16">
        <v>0.4</v>
      </c>
      <c r="AT1015" s="16">
        <v>0.56626506024096401</v>
      </c>
      <c r="AU1015" s="16">
        <v>0.46153846153846201</v>
      </c>
      <c r="AV1015" s="16">
        <v>0.54545454545454497</v>
      </c>
      <c r="AW1015" s="16">
        <v>0.46511627906976699</v>
      </c>
    </row>
    <row r="1016" spans="2:49" x14ac:dyDescent="0.35">
      <c r="B1016" t="s">
        <v>732</v>
      </c>
      <c r="C1016" s="16">
        <v>0.143911439114391</v>
      </c>
      <c r="D1016" s="16">
        <v>0.109756097560976</v>
      </c>
      <c r="E1016" s="16">
        <v>0.15671641791044799</v>
      </c>
      <c r="F1016" s="16">
        <v>0.151260504201681</v>
      </c>
      <c r="G1016" s="16">
        <v>0.133333333333333</v>
      </c>
      <c r="H1016" s="16">
        <v>0.115384615384615</v>
      </c>
      <c r="I1016" s="16">
        <v>0.12121212121212099</v>
      </c>
      <c r="J1016" s="16">
        <v>0.114754098360656</v>
      </c>
      <c r="K1016" s="16">
        <v>0.128205128205128</v>
      </c>
      <c r="L1016" s="16">
        <v>0.1875</v>
      </c>
      <c r="M1016" s="16">
        <v>0.183098591549296</v>
      </c>
      <c r="N1016" s="16">
        <v>9.0909090909090898E-2</v>
      </c>
      <c r="O1016" s="16">
        <v>0.25</v>
      </c>
      <c r="P1016" s="16"/>
      <c r="Q1016" s="16">
        <v>0.13517441860465099</v>
      </c>
      <c r="R1016" s="16"/>
      <c r="S1016" s="16">
        <v>0.14231257941550199</v>
      </c>
      <c r="T1016" s="16"/>
      <c r="U1016" s="16">
        <v>0.13764510779436201</v>
      </c>
      <c r="V1016" s="16"/>
      <c r="W1016" s="16">
        <v>0.138211382113821</v>
      </c>
      <c r="X1016" s="16"/>
      <c r="Y1016" s="16">
        <v>0.113095238095238</v>
      </c>
      <c r="Z1016" s="16">
        <v>0.18181818181818199</v>
      </c>
      <c r="AA1016" s="16">
        <v>0.30555555555555602</v>
      </c>
      <c r="AB1016" s="16">
        <v>0.11111111111111099</v>
      </c>
      <c r="AC1016" s="16"/>
      <c r="AD1016" s="16">
        <v>7.5342465753424695E-2</v>
      </c>
      <c r="AE1016" s="16">
        <v>0.122222222222222</v>
      </c>
      <c r="AF1016" s="16">
        <v>0.122448979591837</v>
      </c>
      <c r="AG1016" s="16">
        <v>0.11111111111111099</v>
      </c>
      <c r="AH1016" s="16">
        <v>0.18699186991869901</v>
      </c>
      <c r="AI1016" s="16">
        <v>0.214285714285714</v>
      </c>
      <c r="AJ1016" s="16">
        <v>0.23913043478260901</v>
      </c>
      <c r="AK1016" s="16"/>
      <c r="AL1016" s="16">
        <v>0.19298245614035101</v>
      </c>
      <c r="AM1016" s="16">
        <v>0.16535433070866101</v>
      </c>
      <c r="AN1016" s="16">
        <v>0.11764705882352899</v>
      </c>
      <c r="AO1016" s="16">
        <v>0.12230215827338101</v>
      </c>
      <c r="AP1016" s="16">
        <v>0.26315789473684198</v>
      </c>
      <c r="AQ1016" s="16">
        <v>0.06</v>
      </c>
      <c r="AR1016" s="16">
        <v>0</v>
      </c>
      <c r="AS1016" s="16">
        <v>0.2</v>
      </c>
      <c r="AT1016" s="16">
        <v>0.132530120481928</v>
      </c>
      <c r="AU1016" s="16">
        <v>0.230769230769231</v>
      </c>
      <c r="AV1016" s="16">
        <v>0.15151515151515199</v>
      </c>
      <c r="AW1016" s="16">
        <v>0.232558139534884</v>
      </c>
    </row>
    <row r="1017" spans="2:49" x14ac:dyDescent="0.35">
      <c r="B1017" t="s">
        <v>733</v>
      </c>
      <c r="C1017" s="16">
        <v>7.6260762607626098E-2</v>
      </c>
      <c r="D1017" s="16">
        <v>0.146341463414634</v>
      </c>
      <c r="E1017" s="16">
        <v>8.9552238805970102E-2</v>
      </c>
      <c r="F1017" s="16">
        <v>2.5210084033613401E-2</v>
      </c>
      <c r="G1017" s="16">
        <v>8.3333333333333301E-2</v>
      </c>
      <c r="H1017" s="16">
        <v>3.8461538461538498E-2</v>
      </c>
      <c r="I1017" s="16">
        <v>4.5454545454545497E-2</v>
      </c>
      <c r="J1017" s="16">
        <v>0.114754098360656</v>
      </c>
      <c r="K1017" s="16">
        <v>5.1282051282051301E-2</v>
      </c>
      <c r="L1017" s="16">
        <v>0.1</v>
      </c>
      <c r="M1017" s="16">
        <v>5.63380281690141E-2</v>
      </c>
      <c r="N1017" s="16">
        <v>9.0909090909090898E-2</v>
      </c>
      <c r="O1017" s="16">
        <v>6.25E-2</v>
      </c>
      <c r="P1017" s="16"/>
      <c r="Q1017" s="16">
        <v>7.4127906976744207E-2</v>
      </c>
      <c r="R1017" s="16"/>
      <c r="S1017" s="16">
        <v>7.6238881829733193E-2</v>
      </c>
      <c r="T1017" s="16"/>
      <c r="U1017" s="16">
        <v>7.4626865671641798E-2</v>
      </c>
      <c r="V1017" s="16"/>
      <c r="W1017" s="16">
        <v>4.0650406504064998E-2</v>
      </c>
      <c r="X1017" s="16"/>
      <c r="Y1017" s="16">
        <v>5.1587301587301598E-2</v>
      </c>
      <c r="Z1017" s="16">
        <v>0.12121212121212099</v>
      </c>
      <c r="AA1017" s="16">
        <v>0.11111111111111099</v>
      </c>
      <c r="AB1017" s="16">
        <v>0</v>
      </c>
      <c r="AC1017" s="16"/>
      <c r="AD1017" s="16">
        <v>3.42465753424658E-2</v>
      </c>
      <c r="AE1017" s="16">
        <v>3.3333333333333298E-2</v>
      </c>
      <c r="AF1017" s="16">
        <v>4.08163265306122E-2</v>
      </c>
      <c r="AG1017" s="16">
        <v>6.1111111111111102E-2</v>
      </c>
      <c r="AH1017" s="16">
        <v>8.9430894308943104E-2</v>
      </c>
      <c r="AI1017" s="16">
        <v>0.17857142857142899</v>
      </c>
      <c r="AJ1017" s="16">
        <v>0.141304347826087</v>
      </c>
      <c r="AK1017" s="16"/>
      <c r="AL1017" s="16">
        <v>5.2631578947368397E-2</v>
      </c>
      <c r="AM1017" s="16">
        <v>9.4488188976377993E-2</v>
      </c>
      <c r="AN1017" s="16">
        <v>9.0497737556561098E-2</v>
      </c>
      <c r="AO1017" s="16">
        <v>6.4748201438848907E-2</v>
      </c>
      <c r="AP1017" s="16">
        <v>5.2631578947368397E-2</v>
      </c>
      <c r="AQ1017" s="16">
        <v>0.06</v>
      </c>
      <c r="AR1017" s="16">
        <v>0</v>
      </c>
      <c r="AS1017" s="16">
        <v>6.6666666666666693E-2</v>
      </c>
      <c r="AT1017" s="16">
        <v>6.02409638554217E-2</v>
      </c>
      <c r="AU1017" s="16">
        <v>7.69230769230769E-2</v>
      </c>
      <c r="AV1017" s="16">
        <v>0.12121212121212099</v>
      </c>
      <c r="AW1017" s="16">
        <v>6.9767441860465101E-2</v>
      </c>
    </row>
    <row r="1018" spans="2:49" x14ac:dyDescent="0.35">
      <c r="B1018" t="s">
        <v>36</v>
      </c>
      <c r="C1018" s="16">
        <v>0.188191881918819</v>
      </c>
      <c r="D1018" s="16">
        <v>0.15853658536585399</v>
      </c>
      <c r="E1018" s="16">
        <v>0.134328358208955</v>
      </c>
      <c r="F1018" s="16">
        <v>0.17647058823529399</v>
      </c>
      <c r="G1018" s="16">
        <v>0.31666666666666698</v>
      </c>
      <c r="H1018" s="16">
        <v>0.25</v>
      </c>
      <c r="I1018" s="16">
        <v>0.15151515151515199</v>
      </c>
      <c r="J1018" s="16">
        <v>0.27868852459016402</v>
      </c>
      <c r="K1018" s="16">
        <v>0.128205128205128</v>
      </c>
      <c r="L1018" s="16">
        <v>0.1875</v>
      </c>
      <c r="M1018" s="16">
        <v>0.21126760563380301</v>
      </c>
      <c r="N1018" s="16">
        <v>0.15151515151515199</v>
      </c>
      <c r="O1018" s="16">
        <v>0.125</v>
      </c>
      <c r="P1018" s="16"/>
      <c r="Q1018" s="16">
        <v>0.19476744186046499</v>
      </c>
      <c r="R1018" s="16"/>
      <c r="S1018" s="16">
        <v>0.18932655654383701</v>
      </c>
      <c r="T1018" s="16"/>
      <c r="U1018" s="16">
        <v>0.207296849087894</v>
      </c>
      <c r="V1018" s="16"/>
      <c r="W1018" s="16">
        <v>0.17073170731707299</v>
      </c>
      <c r="X1018" s="16"/>
      <c r="Y1018" s="16">
        <v>0.228174603174603</v>
      </c>
      <c r="Z1018" s="16">
        <v>0.11363636363636399</v>
      </c>
      <c r="AA1018" s="16">
        <v>0.16666666666666699</v>
      </c>
      <c r="AB1018" s="16">
        <v>0.22222222222222199</v>
      </c>
      <c r="AC1018" s="16"/>
      <c r="AD1018" s="16">
        <v>0.219178082191781</v>
      </c>
      <c r="AE1018" s="16">
        <v>0.3</v>
      </c>
      <c r="AF1018" s="16">
        <v>0.26530612244898</v>
      </c>
      <c r="AG1018" s="16">
        <v>0.194444444444444</v>
      </c>
      <c r="AH1018" s="16">
        <v>0.138211382113821</v>
      </c>
      <c r="AI1018" s="16">
        <v>8.3333333333333301E-2</v>
      </c>
      <c r="AJ1018" s="16">
        <v>9.7826086956521702E-2</v>
      </c>
      <c r="AK1018" s="16"/>
      <c r="AL1018" s="16">
        <v>0.175438596491228</v>
      </c>
      <c r="AM1018" s="16">
        <v>0.14960629921259799</v>
      </c>
      <c r="AN1018" s="16">
        <v>0.167420814479638</v>
      </c>
      <c r="AO1018" s="16">
        <v>0.27338129496402902</v>
      </c>
      <c r="AP1018" s="16">
        <v>0.31578947368421101</v>
      </c>
      <c r="AQ1018" s="16">
        <v>0.3</v>
      </c>
      <c r="AR1018" s="16">
        <v>0</v>
      </c>
      <c r="AS1018" s="16">
        <v>0.266666666666667</v>
      </c>
      <c r="AT1018" s="16">
        <v>0.132530120481928</v>
      </c>
      <c r="AU1018" s="16">
        <v>0.15384615384615399</v>
      </c>
      <c r="AV1018" s="16">
        <v>6.0606060606060601E-2</v>
      </c>
      <c r="AW1018" s="16">
        <v>0.162790697674419</v>
      </c>
    </row>
    <row r="1019" spans="2:49" x14ac:dyDescent="0.35">
      <c r="B1019" t="s">
        <v>463</v>
      </c>
      <c r="C1019" s="16">
        <v>0.130381303813038</v>
      </c>
      <c r="D1019" s="16">
        <v>0.134146341463415</v>
      </c>
      <c r="E1019" s="16">
        <v>0.134328358208955</v>
      </c>
      <c r="F1019" s="16">
        <v>5.0420168067226899E-2</v>
      </c>
      <c r="G1019" s="16">
        <v>0.16666666666666699</v>
      </c>
      <c r="H1019" s="16">
        <v>9.6153846153846201E-2</v>
      </c>
      <c r="I1019" s="16">
        <v>7.5757575757575801E-2</v>
      </c>
      <c r="J1019" s="16">
        <v>0.19672131147541</v>
      </c>
      <c r="K1019" s="16">
        <v>7.69230769230769E-2</v>
      </c>
      <c r="L1019" s="16">
        <v>0.22500000000000001</v>
      </c>
      <c r="M1019" s="16">
        <v>0.140845070422535</v>
      </c>
      <c r="N1019" s="16">
        <v>0.15151515151515199</v>
      </c>
      <c r="O1019" s="16">
        <v>0.1875</v>
      </c>
      <c r="P1019" s="16"/>
      <c r="Q1019" s="16">
        <v>0.116279069767442</v>
      </c>
      <c r="R1019" s="16"/>
      <c r="S1019" s="16">
        <v>0.12579415501905999</v>
      </c>
      <c r="T1019" s="16"/>
      <c r="U1019" s="16">
        <v>0.122719734660033</v>
      </c>
      <c r="V1019" s="16"/>
      <c r="W1019" s="16">
        <v>5.6910569105691103E-2</v>
      </c>
      <c r="X1019" s="16"/>
      <c r="Y1019" s="16">
        <v>7.5396825396825407E-2</v>
      </c>
      <c r="Z1019" s="16">
        <v>0.21969696969697</v>
      </c>
      <c r="AA1019" s="16">
        <v>0.27777777777777801</v>
      </c>
      <c r="AB1019" s="16">
        <v>0</v>
      </c>
      <c r="AC1019" s="16"/>
      <c r="AD1019" s="16">
        <v>6.8493150684931503E-3</v>
      </c>
      <c r="AE1019" s="16">
        <v>3.3333333333333298E-2</v>
      </c>
      <c r="AF1019" s="16">
        <v>7.1428571428571397E-2</v>
      </c>
      <c r="AG1019" s="16">
        <v>8.3333333333333301E-2</v>
      </c>
      <c r="AH1019" s="16">
        <v>0.203252032520325</v>
      </c>
      <c r="AI1019" s="16">
        <v>0.297619047619048</v>
      </c>
      <c r="AJ1019" s="16">
        <v>0.32608695652173902</v>
      </c>
      <c r="AK1019" s="16"/>
      <c r="AL1019" s="16">
        <v>0.157894736842105</v>
      </c>
      <c r="AM1019" s="16">
        <v>0.22834645669291301</v>
      </c>
      <c r="AN1019" s="16">
        <v>8.1447963800904993E-2</v>
      </c>
      <c r="AO1019" s="16">
        <v>0.100719424460432</v>
      </c>
      <c r="AP1019" s="16">
        <v>0.26315789473684198</v>
      </c>
      <c r="AQ1019" s="16">
        <v>0.06</v>
      </c>
      <c r="AR1019" s="16">
        <v>-0.5</v>
      </c>
      <c r="AS1019" s="16">
        <v>0.2</v>
      </c>
      <c r="AT1019" s="16">
        <v>8.4337349397590397E-2</v>
      </c>
      <c r="AU1019" s="16">
        <v>0.230769230769231</v>
      </c>
      <c r="AV1019" s="16">
        <v>0.15151515151515099</v>
      </c>
      <c r="AW1019" s="16">
        <v>0.232558139534884</v>
      </c>
    </row>
    <row r="1020" spans="2:49" x14ac:dyDescent="0.35">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row>
    <row r="1021" spans="2:49" x14ac:dyDescent="0.35">
      <c r="B1021" s="6" t="s">
        <v>738</v>
      </c>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row>
    <row r="1022" spans="2:49" x14ac:dyDescent="0.35">
      <c r="B1022" s="25" t="s">
        <v>65</v>
      </c>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row>
    <row r="1023" spans="2:49" x14ac:dyDescent="0.35">
      <c r="B1023" t="s">
        <v>729</v>
      </c>
      <c r="C1023" s="16">
        <v>1.5990159901599001E-2</v>
      </c>
      <c r="D1023" s="16">
        <v>1.21951219512195E-2</v>
      </c>
      <c r="E1023" s="16">
        <v>1.49253731343284E-2</v>
      </c>
      <c r="F1023" s="16">
        <v>3.3613445378151301E-2</v>
      </c>
      <c r="G1023" s="16">
        <v>0</v>
      </c>
      <c r="H1023" s="16">
        <v>0</v>
      </c>
      <c r="I1023" s="16">
        <v>1.5151515151515201E-2</v>
      </c>
      <c r="J1023" s="16">
        <v>1.63934426229508E-2</v>
      </c>
      <c r="K1023" s="16">
        <v>0</v>
      </c>
      <c r="L1023" s="16">
        <v>0</v>
      </c>
      <c r="M1023" s="16">
        <v>5.63380281690141E-2</v>
      </c>
      <c r="N1023" s="16">
        <v>0</v>
      </c>
      <c r="O1023" s="16">
        <v>0</v>
      </c>
      <c r="P1023" s="16"/>
      <c r="Q1023" s="16">
        <v>1.8895348837209301E-2</v>
      </c>
      <c r="R1023" s="16"/>
      <c r="S1023" s="16">
        <v>1.6518424396442199E-2</v>
      </c>
      <c r="T1023" s="16"/>
      <c r="U1023" s="16">
        <v>1.65837479270315E-2</v>
      </c>
      <c r="V1023" s="16"/>
      <c r="W1023" s="16">
        <v>2.4390243902439001E-2</v>
      </c>
      <c r="X1023" s="16"/>
      <c r="Y1023" s="16">
        <v>1.58730158730159E-2</v>
      </c>
      <c r="Z1023" s="16">
        <v>1.13636363636364E-2</v>
      </c>
      <c r="AA1023" s="16">
        <v>2.7777777777777801E-2</v>
      </c>
      <c r="AB1023" s="16">
        <v>0.11111111111111099</v>
      </c>
      <c r="AC1023" s="16"/>
      <c r="AD1023" s="16">
        <v>1.3698630136986301E-2</v>
      </c>
      <c r="AE1023" s="16">
        <v>2.2222222222222199E-2</v>
      </c>
      <c r="AF1023" s="16">
        <v>2.04081632653061E-2</v>
      </c>
      <c r="AG1023" s="16">
        <v>2.2222222222222199E-2</v>
      </c>
      <c r="AH1023" s="16">
        <v>2.4390243902439001E-2</v>
      </c>
      <c r="AI1023" s="16">
        <v>0</v>
      </c>
      <c r="AJ1023" s="16">
        <v>0</v>
      </c>
      <c r="AK1023" s="16"/>
      <c r="AL1023" s="16">
        <v>0</v>
      </c>
      <c r="AM1023" s="16">
        <v>7.8740157480314994E-3</v>
      </c>
      <c r="AN1023" s="16">
        <v>2.7149321266968299E-2</v>
      </c>
      <c r="AO1023" s="16">
        <v>1.4388489208633099E-2</v>
      </c>
      <c r="AP1023" s="16">
        <v>0</v>
      </c>
      <c r="AQ1023" s="16">
        <v>0.02</v>
      </c>
      <c r="AR1023" s="16">
        <v>0</v>
      </c>
      <c r="AS1023" s="16">
        <v>0</v>
      </c>
      <c r="AT1023" s="16">
        <v>3.6144578313252997E-2</v>
      </c>
      <c r="AU1023" s="16">
        <v>0</v>
      </c>
      <c r="AV1023" s="16">
        <v>0</v>
      </c>
      <c r="AW1023" s="16">
        <v>0</v>
      </c>
    </row>
    <row r="1024" spans="2:49" x14ac:dyDescent="0.35">
      <c r="B1024" t="s">
        <v>730</v>
      </c>
      <c r="C1024" s="16">
        <v>3.3210332103321E-2</v>
      </c>
      <c r="D1024" s="16">
        <v>2.4390243902439001E-2</v>
      </c>
      <c r="E1024" s="16">
        <v>1.49253731343284E-2</v>
      </c>
      <c r="F1024" s="16">
        <v>1.6806722689075598E-2</v>
      </c>
      <c r="G1024" s="16">
        <v>0.05</v>
      </c>
      <c r="H1024" s="16">
        <v>7.69230769230769E-2</v>
      </c>
      <c r="I1024" s="16">
        <v>6.0606060606060601E-2</v>
      </c>
      <c r="J1024" s="16">
        <v>1.63934426229508E-2</v>
      </c>
      <c r="K1024" s="16">
        <v>2.5641025641025599E-2</v>
      </c>
      <c r="L1024" s="16">
        <v>0.05</v>
      </c>
      <c r="M1024" s="16">
        <v>2.8169014084507001E-2</v>
      </c>
      <c r="N1024" s="16">
        <v>0</v>
      </c>
      <c r="O1024" s="16">
        <v>0.125</v>
      </c>
      <c r="P1024" s="16"/>
      <c r="Q1024" s="16">
        <v>3.3430232558139497E-2</v>
      </c>
      <c r="R1024" s="16"/>
      <c r="S1024" s="16">
        <v>3.4307496823379899E-2</v>
      </c>
      <c r="T1024" s="16"/>
      <c r="U1024" s="16">
        <v>3.1509121061359897E-2</v>
      </c>
      <c r="V1024" s="16"/>
      <c r="W1024" s="16">
        <v>4.8780487804878099E-2</v>
      </c>
      <c r="X1024" s="16"/>
      <c r="Y1024" s="16">
        <v>2.9761904761904798E-2</v>
      </c>
      <c r="Z1024" s="16">
        <v>3.7878787878787901E-2</v>
      </c>
      <c r="AA1024" s="16">
        <v>2.7777777777777801E-2</v>
      </c>
      <c r="AB1024" s="16">
        <v>0.11111111111111099</v>
      </c>
      <c r="AC1024" s="16"/>
      <c r="AD1024" s="16">
        <v>5.4794520547945202E-2</v>
      </c>
      <c r="AE1024" s="16">
        <v>2.2222222222222199E-2</v>
      </c>
      <c r="AF1024" s="16">
        <v>2.04081632653061E-2</v>
      </c>
      <c r="AG1024" s="16">
        <v>1.6666666666666701E-2</v>
      </c>
      <c r="AH1024" s="16">
        <v>6.50406504065041E-2</v>
      </c>
      <c r="AI1024" s="16">
        <v>1.1904761904761901E-2</v>
      </c>
      <c r="AJ1024" s="16">
        <v>3.2608695652173898E-2</v>
      </c>
      <c r="AK1024" s="16"/>
      <c r="AL1024" s="16">
        <v>8.7719298245614002E-2</v>
      </c>
      <c r="AM1024" s="16">
        <v>0</v>
      </c>
      <c r="AN1024" s="16">
        <v>2.2624434389140299E-2</v>
      </c>
      <c r="AO1024" s="16">
        <v>3.5971223021582698E-2</v>
      </c>
      <c r="AP1024" s="16">
        <v>5.2631578947368397E-2</v>
      </c>
      <c r="AQ1024" s="16">
        <v>0.06</v>
      </c>
      <c r="AR1024" s="16">
        <v>0</v>
      </c>
      <c r="AS1024" s="16">
        <v>0</v>
      </c>
      <c r="AT1024" s="16">
        <v>4.81927710843374E-2</v>
      </c>
      <c r="AU1024" s="16">
        <v>0</v>
      </c>
      <c r="AV1024" s="16">
        <v>0</v>
      </c>
      <c r="AW1024" s="16">
        <v>9.3023255813953501E-2</v>
      </c>
    </row>
    <row r="1025" spans="2:49" x14ac:dyDescent="0.35">
      <c r="B1025" t="s">
        <v>731</v>
      </c>
      <c r="C1025" s="16">
        <v>0.28290282902829</v>
      </c>
      <c r="D1025" s="16">
        <v>0.26829268292682901</v>
      </c>
      <c r="E1025" s="16">
        <v>0.24626865671641801</v>
      </c>
      <c r="F1025" s="16">
        <v>0.30252100840336099</v>
      </c>
      <c r="G1025" s="16">
        <v>0.3</v>
      </c>
      <c r="H1025" s="16">
        <v>0.28846153846153799</v>
      </c>
      <c r="I1025" s="16">
        <v>0.27272727272727298</v>
      </c>
      <c r="J1025" s="16">
        <v>0.31147540983606598</v>
      </c>
      <c r="K1025" s="16">
        <v>0.38461538461538503</v>
      </c>
      <c r="L1025" s="16">
        <v>0.26250000000000001</v>
      </c>
      <c r="M1025" s="16">
        <v>0.26760563380281699</v>
      </c>
      <c r="N1025" s="16">
        <v>0.36363636363636398</v>
      </c>
      <c r="O1025" s="16">
        <v>0.125</v>
      </c>
      <c r="P1025" s="16"/>
      <c r="Q1025" s="16">
        <v>0.27906976744186002</v>
      </c>
      <c r="R1025" s="16"/>
      <c r="S1025" s="16">
        <v>0.279542566709022</v>
      </c>
      <c r="T1025" s="16"/>
      <c r="U1025" s="16">
        <v>0.27363184079601999</v>
      </c>
      <c r="V1025" s="16"/>
      <c r="W1025" s="16">
        <v>0.22764227642276399</v>
      </c>
      <c r="X1025" s="16"/>
      <c r="Y1025" s="16">
        <v>0.283730158730159</v>
      </c>
      <c r="Z1025" s="16">
        <v>0.29166666666666702</v>
      </c>
      <c r="AA1025" s="16">
        <v>0.22222222222222199</v>
      </c>
      <c r="AB1025" s="16">
        <v>0.22222222222222199</v>
      </c>
      <c r="AC1025" s="16"/>
      <c r="AD1025" s="16">
        <v>0.301369863013699</v>
      </c>
      <c r="AE1025" s="16">
        <v>0.211111111111111</v>
      </c>
      <c r="AF1025" s="16">
        <v>0.29591836734693899</v>
      </c>
      <c r="AG1025" s="16">
        <v>0.27777777777777801</v>
      </c>
      <c r="AH1025" s="16">
        <v>0.276422764227642</v>
      </c>
      <c r="AI1025" s="16">
        <v>0.26190476190476197</v>
      </c>
      <c r="AJ1025" s="16">
        <v>0.34782608695652201</v>
      </c>
      <c r="AK1025" s="16"/>
      <c r="AL1025" s="16">
        <v>0.24561403508771901</v>
      </c>
      <c r="AM1025" s="16">
        <v>0.267716535433071</v>
      </c>
      <c r="AN1025" s="16">
        <v>0.30316742081448</v>
      </c>
      <c r="AO1025" s="16">
        <v>0.29496402877697803</v>
      </c>
      <c r="AP1025" s="16">
        <v>0.105263157894737</v>
      </c>
      <c r="AQ1025" s="16">
        <v>0.26</v>
      </c>
      <c r="AR1025" s="16">
        <v>0</v>
      </c>
      <c r="AS1025" s="16">
        <v>0.2</v>
      </c>
      <c r="AT1025" s="16">
        <v>0.313253012048193</v>
      </c>
      <c r="AU1025" s="16">
        <v>0.46153846153846201</v>
      </c>
      <c r="AV1025" s="16">
        <v>0.30303030303030298</v>
      </c>
      <c r="AW1025" s="16">
        <v>0.209302325581395</v>
      </c>
    </row>
    <row r="1026" spans="2:49" x14ac:dyDescent="0.35">
      <c r="B1026" t="s">
        <v>732</v>
      </c>
      <c r="C1026" s="16">
        <v>0.384993849938499</v>
      </c>
      <c r="D1026" s="16">
        <v>0.353658536585366</v>
      </c>
      <c r="E1026" s="16">
        <v>0.44029850746268701</v>
      </c>
      <c r="F1026" s="16">
        <v>0.39495798319327702</v>
      </c>
      <c r="G1026" s="16">
        <v>0.28333333333333299</v>
      </c>
      <c r="H1026" s="16">
        <v>0.40384615384615402</v>
      </c>
      <c r="I1026" s="16">
        <v>0.33333333333333298</v>
      </c>
      <c r="J1026" s="16">
        <v>0.44262295081967201</v>
      </c>
      <c r="K1026" s="16">
        <v>0.33333333333333298</v>
      </c>
      <c r="L1026" s="16">
        <v>0.41249999999999998</v>
      </c>
      <c r="M1026" s="16">
        <v>0.36619718309859201</v>
      </c>
      <c r="N1026" s="16">
        <v>0.33333333333333298</v>
      </c>
      <c r="O1026" s="16">
        <v>0.5</v>
      </c>
      <c r="P1026" s="16"/>
      <c r="Q1026" s="16">
        <v>0.37645348837209303</v>
      </c>
      <c r="R1026" s="16"/>
      <c r="S1026" s="16">
        <v>0.38246505717916102</v>
      </c>
      <c r="T1026" s="16"/>
      <c r="U1026" s="16">
        <v>0.38474295190713098</v>
      </c>
      <c r="V1026" s="16"/>
      <c r="W1026" s="16">
        <v>0.48780487804877998</v>
      </c>
      <c r="X1026" s="16"/>
      <c r="Y1026" s="16">
        <v>0.38095238095238099</v>
      </c>
      <c r="Z1026" s="16">
        <v>0.37878787878787901</v>
      </c>
      <c r="AA1026" s="16">
        <v>0.44444444444444398</v>
      </c>
      <c r="AB1026" s="16">
        <v>0.55555555555555602</v>
      </c>
      <c r="AC1026" s="16"/>
      <c r="AD1026" s="16">
        <v>0.36301369863013699</v>
      </c>
      <c r="AE1026" s="16">
        <v>0.41111111111111098</v>
      </c>
      <c r="AF1026" s="16">
        <v>0.36734693877551</v>
      </c>
      <c r="AG1026" s="16">
        <v>0.4</v>
      </c>
      <c r="AH1026" s="16">
        <v>0.37398373983739802</v>
      </c>
      <c r="AI1026" s="16">
        <v>0.38095238095238099</v>
      </c>
      <c r="AJ1026" s="16">
        <v>0.40217391304347799</v>
      </c>
      <c r="AK1026" s="16"/>
      <c r="AL1026" s="16">
        <v>0.33333333333333298</v>
      </c>
      <c r="AM1026" s="16">
        <v>0.440944881889764</v>
      </c>
      <c r="AN1026" s="16">
        <v>0.38914027149321301</v>
      </c>
      <c r="AO1026" s="16">
        <v>0.35971223021582699</v>
      </c>
      <c r="AP1026" s="16">
        <v>0.42105263157894701</v>
      </c>
      <c r="AQ1026" s="16">
        <v>0.38</v>
      </c>
      <c r="AR1026" s="16">
        <v>1</v>
      </c>
      <c r="AS1026" s="16">
        <v>0.53333333333333299</v>
      </c>
      <c r="AT1026" s="16">
        <v>0.33734939759036098</v>
      </c>
      <c r="AU1026" s="16">
        <v>0.30769230769230799</v>
      </c>
      <c r="AV1026" s="16">
        <v>0.45454545454545497</v>
      </c>
      <c r="AW1026" s="16">
        <v>0.372093023255814</v>
      </c>
    </row>
    <row r="1027" spans="2:49" x14ac:dyDescent="0.35">
      <c r="B1027" t="s">
        <v>733</v>
      </c>
      <c r="C1027" s="16">
        <v>0.241082410824108</v>
      </c>
      <c r="D1027" s="16">
        <v>0.31707317073170699</v>
      </c>
      <c r="E1027" s="16">
        <v>0.25373134328358199</v>
      </c>
      <c r="F1027" s="16">
        <v>0.19327731092437</v>
      </c>
      <c r="G1027" s="16">
        <v>0.35</v>
      </c>
      <c r="H1027" s="16">
        <v>0.230769230769231</v>
      </c>
      <c r="I1027" s="16">
        <v>0.27272727272727298</v>
      </c>
      <c r="J1027" s="16">
        <v>0.16393442622950799</v>
      </c>
      <c r="K1027" s="16">
        <v>0.20512820512820501</v>
      </c>
      <c r="L1027" s="16">
        <v>0.23749999999999999</v>
      </c>
      <c r="M1027" s="16">
        <v>0.19718309859154901</v>
      </c>
      <c r="N1027" s="16">
        <v>0.24242424242424199</v>
      </c>
      <c r="O1027" s="16">
        <v>0.1875</v>
      </c>
      <c r="P1027" s="16"/>
      <c r="Q1027" s="16">
        <v>0.25</v>
      </c>
      <c r="R1027" s="16"/>
      <c r="S1027" s="16">
        <v>0.245235069885642</v>
      </c>
      <c r="T1027" s="16"/>
      <c r="U1027" s="16">
        <v>0.24543946932006599</v>
      </c>
      <c r="V1027" s="16"/>
      <c r="W1027" s="16">
        <v>0.17886178861788599</v>
      </c>
      <c r="X1027" s="16"/>
      <c r="Y1027" s="16">
        <v>0.238095238095238</v>
      </c>
      <c r="Z1027" s="16">
        <v>0.25378787878787901</v>
      </c>
      <c r="AA1027" s="16">
        <v>0.25</v>
      </c>
      <c r="AB1027" s="16">
        <v>0</v>
      </c>
      <c r="AC1027" s="16"/>
      <c r="AD1027" s="16">
        <v>0.198630136986301</v>
      </c>
      <c r="AE1027" s="16">
        <v>0.28888888888888897</v>
      </c>
      <c r="AF1027" s="16">
        <v>0.24489795918367299</v>
      </c>
      <c r="AG1027" s="16">
        <v>0.23888888888888901</v>
      </c>
      <c r="AH1027" s="16">
        <v>0.23577235772357699</v>
      </c>
      <c r="AI1027" s="16">
        <v>0.32142857142857101</v>
      </c>
      <c r="AJ1027" s="16">
        <v>0.19565217391304299</v>
      </c>
      <c r="AK1027" s="16"/>
      <c r="AL1027" s="16">
        <v>0.26315789473684198</v>
      </c>
      <c r="AM1027" s="16">
        <v>0.25984251968503902</v>
      </c>
      <c r="AN1027" s="16">
        <v>0.217194570135747</v>
      </c>
      <c r="AO1027" s="16">
        <v>0.24460431654676301</v>
      </c>
      <c r="AP1027" s="16">
        <v>0.31578947368421101</v>
      </c>
      <c r="AQ1027" s="16">
        <v>0.2</v>
      </c>
      <c r="AR1027" s="16">
        <v>0</v>
      </c>
      <c r="AS1027" s="16">
        <v>0.266666666666667</v>
      </c>
      <c r="AT1027" s="16">
        <v>0.265060240963855</v>
      </c>
      <c r="AU1027" s="16">
        <v>0.15384615384615399</v>
      </c>
      <c r="AV1027" s="16">
        <v>0.24242424242424199</v>
      </c>
      <c r="AW1027" s="16">
        <v>0.25581395348837199</v>
      </c>
    </row>
    <row r="1028" spans="2:49" x14ac:dyDescent="0.35">
      <c r="B1028" t="s">
        <v>36</v>
      </c>
      <c r="C1028" s="16">
        <v>4.1820418204182003E-2</v>
      </c>
      <c r="D1028" s="16">
        <v>2.4390243902439001E-2</v>
      </c>
      <c r="E1028" s="16">
        <v>2.9850746268656699E-2</v>
      </c>
      <c r="F1028" s="16">
        <v>5.8823529411764698E-2</v>
      </c>
      <c r="G1028" s="16">
        <v>1.6666666666666701E-2</v>
      </c>
      <c r="H1028" s="16">
        <v>0</v>
      </c>
      <c r="I1028" s="16">
        <v>4.5454545454545497E-2</v>
      </c>
      <c r="J1028" s="16">
        <v>4.91803278688525E-2</v>
      </c>
      <c r="K1028" s="16">
        <v>5.1282051282051301E-2</v>
      </c>
      <c r="L1028" s="16">
        <v>3.7499999999999999E-2</v>
      </c>
      <c r="M1028" s="16">
        <v>8.4507042253521097E-2</v>
      </c>
      <c r="N1028" s="16">
        <v>6.0606060606060601E-2</v>
      </c>
      <c r="O1028" s="16">
        <v>6.25E-2</v>
      </c>
      <c r="P1028" s="16"/>
      <c r="Q1028" s="16">
        <v>4.2151162790697701E-2</v>
      </c>
      <c r="R1028" s="16"/>
      <c r="S1028" s="16">
        <v>4.1931385006353197E-2</v>
      </c>
      <c r="T1028" s="16"/>
      <c r="U1028" s="16">
        <v>4.80928689883914E-2</v>
      </c>
      <c r="V1028" s="16"/>
      <c r="W1028" s="16">
        <v>3.2520325203252001E-2</v>
      </c>
      <c r="X1028" s="16"/>
      <c r="Y1028" s="16">
        <v>5.1587301587301598E-2</v>
      </c>
      <c r="Z1028" s="16">
        <v>2.6515151515151499E-2</v>
      </c>
      <c r="AA1028" s="16">
        <v>2.7777777777777801E-2</v>
      </c>
      <c r="AB1028" s="16">
        <v>0</v>
      </c>
      <c r="AC1028" s="16"/>
      <c r="AD1028" s="16">
        <v>6.8493150684931503E-2</v>
      </c>
      <c r="AE1028" s="16">
        <v>4.4444444444444398E-2</v>
      </c>
      <c r="AF1028" s="16">
        <v>5.10204081632653E-2</v>
      </c>
      <c r="AG1028" s="16">
        <v>4.4444444444444398E-2</v>
      </c>
      <c r="AH1028" s="16">
        <v>2.4390243902439001E-2</v>
      </c>
      <c r="AI1028" s="16">
        <v>2.3809523809523801E-2</v>
      </c>
      <c r="AJ1028" s="16">
        <v>2.1739130434782601E-2</v>
      </c>
      <c r="AK1028" s="16"/>
      <c r="AL1028" s="16">
        <v>7.0175438596491196E-2</v>
      </c>
      <c r="AM1028" s="16">
        <v>2.3622047244094498E-2</v>
      </c>
      <c r="AN1028" s="16">
        <v>4.0723981900452497E-2</v>
      </c>
      <c r="AO1028" s="16">
        <v>5.0359712230215799E-2</v>
      </c>
      <c r="AP1028" s="16">
        <v>0.105263157894737</v>
      </c>
      <c r="AQ1028" s="16">
        <v>0.08</v>
      </c>
      <c r="AR1028" s="16">
        <v>0</v>
      </c>
      <c r="AS1028" s="16">
        <v>0</v>
      </c>
      <c r="AT1028" s="16">
        <v>0</v>
      </c>
      <c r="AU1028" s="16">
        <v>7.69230769230769E-2</v>
      </c>
      <c r="AV1028" s="16">
        <v>0</v>
      </c>
      <c r="AW1028" s="16">
        <v>6.9767441860465101E-2</v>
      </c>
    </row>
    <row r="1029" spans="2:49" x14ac:dyDescent="0.35">
      <c r="B1029" t="s">
        <v>463</v>
      </c>
      <c r="C1029" s="16">
        <v>0.57687576875768798</v>
      </c>
      <c r="D1029" s="16">
        <v>0.63414634146341498</v>
      </c>
      <c r="E1029" s="16">
        <v>0.66417910447761197</v>
      </c>
      <c r="F1029" s="16">
        <v>0.53781512605042003</v>
      </c>
      <c r="G1029" s="16">
        <v>0.58333333333333304</v>
      </c>
      <c r="H1029" s="16">
        <v>0.55769230769230804</v>
      </c>
      <c r="I1029" s="16">
        <v>0.53030303030303005</v>
      </c>
      <c r="J1029" s="16">
        <v>0.57377049180327899</v>
      </c>
      <c r="K1029" s="16">
        <v>0.512820512820513</v>
      </c>
      <c r="L1029" s="16">
        <v>0.6</v>
      </c>
      <c r="M1029" s="16">
        <v>0.47887323943662002</v>
      </c>
      <c r="N1029" s="16">
        <v>0.57575757575757602</v>
      </c>
      <c r="O1029" s="16">
        <v>0.5625</v>
      </c>
      <c r="P1029" s="16"/>
      <c r="Q1029" s="16">
        <v>0.57412790697674398</v>
      </c>
      <c r="R1029" s="16"/>
      <c r="S1029" s="16">
        <v>0.57687420584498095</v>
      </c>
      <c r="T1029" s="16"/>
      <c r="U1029" s="16">
        <v>0.58208955223880599</v>
      </c>
      <c r="V1029" s="16"/>
      <c r="W1029" s="16">
        <v>0.59349593495935005</v>
      </c>
      <c r="X1029" s="16"/>
      <c r="Y1029" s="16">
        <v>0.57341269841269804</v>
      </c>
      <c r="Z1029" s="16">
        <v>0.58333333333333304</v>
      </c>
      <c r="AA1029" s="16">
        <v>0.63888888888888895</v>
      </c>
      <c r="AB1029" s="16">
        <v>0.33333333333333298</v>
      </c>
      <c r="AC1029" s="16"/>
      <c r="AD1029" s="16">
        <v>0.49315068493150699</v>
      </c>
      <c r="AE1029" s="16">
        <v>0.655555555555556</v>
      </c>
      <c r="AF1029" s="16">
        <v>0.57142857142857095</v>
      </c>
      <c r="AG1029" s="16">
        <v>0.6</v>
      </c>
      <c r="AH1029" s="16">
        <v>0.52032520325203202</v>
      </c>
      <c r="AI1029" s="16">
        <v>0.69047619047619002</v>
      </c>
      <c r="AJ1029" s="16">
        <v>0.565217391304348</v>
      </c>
      <c r="AK1029" s="16"/>
      <c r="AL1029" s="16">
        <v>0.50877192982456099</v>
      </c>
      <c r="AM1029" s="16">
        <v>0.69291338582677198</v>
      </c>
      <c r="AN1029" s="16">
        <v>0.55656108597285103</v>
      </c>
      <c r="AO1029" s="16">
        <v>0.55395683453237399</v>
      </c>
      <c r="AP1029" s="16">
        <v>0.68421052631578905</v>
      </c>
      <c r="AQ1029" s="16">
        <v>0.5</v>
      </c>
      <c r="AR1029" s="16">
        <v>1</v>
      </c>
      <c r="AS1029" s="16">
        <v>0.8</v>
      </c>
      <c r="AT1029" s="16">
        <v>0.51807228915662695</v>
      </c>
      <c r="AU1029" s="16">
        <v>0.46153846153846201</v>
      </c>
      <c r="AV1029" s="16">
        <v>0.69696969696969702</v>
      </c>
      <c r="AW1029" s="16">
        <v>0.53488372093023295</v>
      </c>
    </row>
    <row r="1030" spans="2:49" x14ac:dyDescent="0.35">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row>
    <row r="1031" spans="2:49" x14ac:dyDescent="0.35">
      <c r="B1031" s="6" t="s">
        <v>739</v>
      </c>
      <c r="C1031" s="16"/>
      <c r="D1031" s="16"/>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row>
    <row r="1032" spans="2:49" x14ac:dyDescent="0.35">
      <c r="B1032" s="25" t="s">
        <v>65</v>
      </c>
      <c r="C1032" s="16"/>
      <c r="D1032" s="16"/>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row>
    <row r="1033" spans="2:49" x14ac:dyDescent="0.35">
      <c r="B1033" t="s">
        <v>729</v>
      </c>
      <c r="C1033" s="16">
        <v>0.15129151291512899</v>
      </c>
      <c r="D1033" s="16">
        <v>8.5365853658536606E-2</v>
      </c>
      <c r="E1033" s="16">
        <v>0.12686567164179099</v>
      </c>
      <c r="F1033" s="16">
        <v>0.11764705882352899</v>
      </c>
      <c r="G1033" s="16">
        <v>0.18333333333333299</v>
      </c>
      <c r="H1033" s="16">
        <v>0.19230769230769201</v>
      </c>
      <c r="I1033" s="16">
        <v>0.21212121212121199</v>
      </c>
      <c r="J1033" s="16">
        <v>0.19672131147541</v>
      </c>
      <c r="K1033" s="16">
        <v>0.17948717948717899</v>
      </c>
      <c r="L1033" s="16">
        <v>0.13750000000000001</v>
      </c>
      <c r="M1033" s="16">
        <v>0.154929577464789</v>
      </c>
      <c r="N1033" s="16">
        <v>0.15151515151515199</v>
      </c>
      <c r="O1033" s="16">
        <v>0.25</v>
      </c>
      <c r="P1033" s="16"/>
      <c r="Q1033" s="16">
        <v>0.142441860465116</v>
      </c>
      <c r="R1033" s="16"/>
      <c r="S1033" s="16">
        <v>0.14866581956798</v>
      </c>
      <c r="T1033" s="16"/>
      <c r="U1033" s="16">
        <v>0.132669983416252</v>
      </c>
      <c r="V1033" s="16"/>
      <c r="W1033" s="16">
        <v>0.17073170731707299</v>
      </c>
      <c r="X1033" s="16"/>
      <c r="Y1033" s="16">
        <v>0.16468253968254001</v>
      </c>
      <c r="Z1033" s="16">
        <v>0.12121212121212099</v>
      </c>
      <c r="AA1033" s="16">
        <v>0.16666666666666699</v>
      </c>
      <c r="AB1033" s="16">
        <v>0.22222222222222199</v>
      </c>
      <c r="AC1033" s="16"/>
      <c r="AD1033" s="16">
        <v>0.13013698630136999</v>
      </c>
      <c r="AE1033" s="16">
        <v>0.155555555555556</v>
      </c>
      <c r="AF1033" s="16">
        <v>0.16326530612244899</v>
      </c>
      <c r="AG1033" s="16">
        <v>0.16111111111111101</v>
      </c>
      <c r="AH1033" s="16">
        <v>0.219512195121951</v>
      </c>
      <c r="AI1033" s="16">
        <v>0.119047619047619</v>
      </c>
      <c r="AJ1033" s="16">
        <v>8.6956521739130405E-2</v>
      </c>
      <c r="AK1033" s="16"/>
      <c r="AL1033" s="16">
        <v>0.12280701754386</v>
      </c>
      <c r="AM1033" s="16">
        <v>0.16535433070866101</v>
      </c>
      <c r="AN1033" s="16">
        <v>0.17194570135746601</v>
      </c>
      <c r="AO1033" s="16">
        <v>6.4748201438848907E-2</v>
      </c>
      <c r="AP1033" s="16">
        <v>0</v>
      </c>
      <c r="AQ1033" s="16">
        <v>0.2</v>
      </c>
      <c r="AR1033" s="16">
        <v>0</v>
      </c>
      <c r="AS1033" s="16">
        <v>6.6666666666666693E-2</v>
      </c>
      <c r="AT1033" s="16">
        <v>0.22891566265060201</v>
      </c>
      <c r="AU1033" s="16">
        <v>0.230769230769231</v>
      </c>
      <c r="AV1033" s="16">
        <v>0.21212121212121199</v>
      </c>
      <c r="AW1033" s="16">
        <v>0.162790697674419</v>
      </c>
    </row>
    <row r="1034" spans="2:49" x14ac:dyDescent="0.35">
      <c r="B1034" t="s">
        <v>730</v>
      </c>
      <c r="C1034" s="16">
        <v>0.19680196801968</v>
      </c>
      <c r="D1034" s="16">
        <v>0.12195121951219499</v>
      </c>
      <c r="E1034" s="16">
        <v>0.238805970149254</v>
      </c>
      <c r="F1034" s="16">
        <v>0.17647058823529399</v>
      </c>
      <c r="G1034" s="16">
        <v>0.18333333333333299</v>
      </c>
      <c r="H1034" s="16">
        <v>0.115384615384615</v>
      </c>
      <c r="I1034" s="16">
        <v>0.12121212121212099</v>
      </c>
      <c r="J1034" s="16">
        <v>0.14754098360655701</v>
      </c>
      <c r="K1034" s="16">
        <v>0.28205128205128199</v>
      </c>
      <c r="L1034" s="16">
        <v>0.26250000000000001</v>
      </c>
      <c r="M1034" s="16">
        <v>0.23943661971831001</v>
      </c>
      <c r="N1034" s="16">
        <v>0.24242424242424199</v>
      </c>
      <c r="O1034" s="16">
        <v>0.375</v>
      </c>
      <c r="P1034" s="16"/>
      <c r="Q1034" s="16">
        <v>0.20203488372093001</v>
      </c>
      <c r="R1034" s="16"/>
      <c r="S1034" s="16">
        <v>0.19949174078780199</v>
      </c>
      <c r="T1034" s="16"/>
      <c r="U1034" s="16">
        <v>0.20398009950248799</v>
      </c>
      <c r="V1034" s="16"/>
      <c r="W1034" s="16">
        <v>0.17886178861788599</v>
      </c>
      <c r="X1034" s="16"/>
      <c r="Y1034" s="16">
        <v>0.192460317460317</v>
      </c>
      <c r="Z1034" s="16">
        <v>0.21969696969697</v>
      </c>
      <c r="AA1034" s="16">
        <v>0.13888888888888901</v>
      </c>
      <c r="AB1034" s="16">
        <v>0</v>
      </c>
      <c r="AC1034" s="16"/>
      <c r="AD1034" s="16">
        <v>0.164383561643836</v>
      </c>
      <c r="AE1034" s="16">
        <v>0.2</v>
      </c>
      <c r="AF1034" s="16">
        <v>0.17346938775510201</v>
      </c>
      <c r="AG1034" s="16">
        <v>0.227777777777778</v>
      </c>
      <c r="AH1034" s="16">
        <v>0.203252032520325</v>
      </c>
      <c r="AI1034" s="16">
        <v>0.17857142857142899</v>
      </c>
      <c r="AJ1034" s="16">
        <v>0.217391304347826</v>
      </c>
      <c r="AK1034" s="16"/>
      <c r="AL1034" s="16">
        <v>0.21052631578947401</v>
      </c>
      <c r="AM1034" s="16">
        <v>0.18897637795275599</v>
      </c>
      <c r="AN1034" s="16">
        <v>0.203619909502262</v>
      </c>
      <c r="AO1034" s="16">
        <v>0.18705035971223</v>
      </c>
      <c r="AP1034" s="16">
        <v>0.26315789473684198</v>
      </c>
      <c r="AQ1034" s="16">
        <v>0.26</v>
      </c>
      <c r="AR1034" s="16">
        <v>0.5</v>
      </c>
      <c r="AS1034" s="16">
        <v>0.133333333333333</v>
      </c>
      <c r="AT1034" s="16">
        <v>0.20481927710843401</v>
      </c>
      <c r="AU1034" s="16">
        <v>7.69230769230769E-2</v>
      </c>
      <c r="AV1034" s="16">
        <v>0.21212121212121199</v>
      </c>
      <c r="AW1034" s="16">
        <v>0.162790697674419</v>
      </c>
    </row>
    <row r="1035" spans="2:49" x14ac:dyDescent="0.35">
      <c r="B1035" t="s">
        <v>731</v>
      </c>
      <c r="C1035" s="16">
        <v>0.415744157441574</v>
      </c>
      <c r="D1035" s="16">
        <v>0.47560975609756101</v>
      </c>
      <c r="E1035" s="16">
        <v>0.35820895522388102</v>
      </c>
      <c r="F1035" s="16">
        <v>0.495798319327731</v>
      </c>
      <c r="G1035" s="16">
        <v>0.45</v>
      </c>
      <c r="H1035" s="16">
        <v>0.46153846153846201</v>
      </c>
      <c r="I1035" s="16">
        <v>0.48484848484848497</v>
      </c>
      <c r="J1035" s="16">
        <v>0.36065573770491799</v>
      </c>
      <c r="K1035" s="16">
        <v>0.35897435897435898</v>
      </c>
      <c r="L1035" s="16">
        <v>0.35</v>
      </c>
      <c r="M1035" s="16">
        <v>0.36619718309859201</v>
      </c>
      <c r="N1035" s="16">
        <v>0.42424242424242398</v>
      </c>
      <c r="O1035" s="16">
        <v>0.3125</v>
      </c>
      <c r="P1035" s="16"/>
      <c r="Q1035" s="16">
        <v>0.42296511627907002</v>
      </c>
      <c r="R1035" s="16"/>
      <c r="S1035" s="16">
        <v>0.415501905972046</v>
      </c>
      <c r="T1035" s="16"/>
      <c r="U1035" s="16">
        <v>0.422885572139304</v>
      </c>
      <c r="V1035" s="16"/>
      <c r="W1035" s="16">
        <v>0.439024390243902</v>
      </c>
      <c r="X1035" s="16"/>
      <c r="Y1035" s="16">
        <v>0.422619047619048</v>
      </c>
      <c r="Z1035" s="16">
        <v>0.40530303030303</v>
      </c>
      <c r="AA1035" s="16">
        <v>0.33333333333333298</v>
      </c>
      <c r="AB1035" s="16">
        <v>0.66666666666666696</v>
      </c>
      <c r="AC1035" s="16"/>
      <c r="AD1035" s="16">
        <v>0.47945205479452102</v>
      </c>
      <c r="AE1035" s="16">
        <v>0.4</v>
      </c>
      <c r="AF1035" s="16">
        <v>0.42857142857142899</v>
      </c>
      <c r="AG1035" s="16">
        <v>0.38888888888888901</v>
      </c>
      <c r="AH1035" s="16">
        <v>0.35772357723577197</v>
      </c>
      <c r="AI1035" s="16">
        <v>0.39285714285714302</v>
      </c>
      <c r="AJ1035" s="16">
        <v>0.467391304347826</v>
      </c>
      <c r="AK1035" s="16"/>
      <c r="AL1035" s="16">
        <v>0.31578947368421101</v>
      </c>
      <c r="AM1035" s="16">
        <v>0.43307086614173201</v>
      </c>
      <c r="AN1035" s="16">
        <v>0.42986425339366502</v>
      </c>
      <c r="AO1035" s="16">
        <v>0.47482014388489202</v>
      </c>
      <c r="AP1035" s="16">
        <v>0.42105263157894701</v>
      </c>
      <c r="AQ1035" s="16">
        <v>0.3</v>
      </c>
      <c r="AR1035" s="16">
        <v>0.5</v>
      </c>
      <c r="AS1035" s="16">
        <v>0.6</v>
      </c>
      <c r="AT1035" s="16">
        <v>0.39759036144578302</v>
      </c>
      <c r="AU1035" s="16">
        <v>0.61538461538461497</v>
      </c>
      <c r="AV1035" s="16">
        <v>0.30303030303030298</v>
      </c>
      <c r="AW1035" s="16">
        <v>0.32558139534883701</v>
      </c>
    </row>
    <row r="1036" spans="2:49" x14ac:dyDescent="0.35">
      <c r="B1036" t="s">
        <v>732</v>
      </c>
      <c r="C1036" s="16">
        <v>0.121771217712177</v>
      </c>
      <c r="D1036" s="16">
        <v>0.17073170731707299</v>
      </c>
      <c r="E1036" s="16">
        <v>0.119402985074627</v>
      </c>
      <c r="F1036" s="16">
        <v>0.109243697478992</v>
      </c>
      <c r="G1036" s="16">
        <v>8.3333333333333301E-2</v>
      </c>
      <c r="H1036" s="16">
        <v>0.15384615384615399</v>
      </c>
      <c r="I1036" s="16">
        <v>0.12121212121212099</v>
      </c>
      <c r="J1036" s="16">
        <v>0.16393442622950799</v>
      </c>
      <c r="K1036" s="16">
        <v>0.102564102564103</v>
      </c>
      <c r="L1036" s="16">
        <v>0.1</v>
      </c>
      <c r="M1036" s="16">
        <v>0.12676056338028199</v>
      </c>
      <c r="N1036" s="16">
        <v>0.12121212121212099</v>
      </c>
      <c r="O1036" s="16">
        <v>0</v>
      </c>
      <c r="P1036" s="16"/>
      <c r="Q1036" s="16">
        <v>0.12063953488372101</v>
      </c>
      <c r="R1036" s="16"/>
      <c r="S1036" s="16">
        <v>0.121982210927573</v>
      </c>
      <c r="T1036" s="16"/>
      <c r="U1036" s="16">
        <v>0.12106135986733001</v>
      </c>
      <c r="V1036" s="16"/>
      <c r="W1036" s="16">
        <v>0.12195121951219499</v>
      </c>
      <c r="X1036" s="16"/>
      <c r="Y1036" s="16">
        <v>0.11706349206349199</v>
      </c>
      <c r="Z1036" s="16">
        <v>0.13636363636363599</v>
      </c>
      <c r="AA1036" s="16">
        <v>8.3333333333333301E-2</v>
      </c>
      <c r="AB1036" s="16">
        <v>0.11111111111111099</v>
      </c>
      <c r="AC1036" s="16"/>
      <c r="AD1036" s="16">
        <v>0.14383561643835599</v>
      </c>
      <c r="AE1036" s="16">
        <v>0.133333333333333</v>
      </c>
      <c r="AF1036" s="16">
        <v>7.1428571428571397E-2</v>
      </c>
      <c r="AG1036" s="16">
        <v>0.12777777777777799</v>
      </c>
      <c r="AH1036" s="16">
        <v>0.105691056910569</v>
      </c>
      <c r="AI1036" s="16">
        <v>0.17857142857142899</v>
      </c>
      <c r="AJ1036" s="16">
        <v>8.6956521739130405E-2</v>
      </c>
      <c r="AK1036" s="16"/>
      <c r="AL1036" s="16">
        <v>0.19298245614035101</v>
      </c>
      <c r="AM1036" s="16">
        <v>0.118110236220472</v>
      </c>
      <c r="AN1036" s="16">
        <v>0.12669683257918599</v>
      </c>
      <c r="AO1036" s="16">
        <v>0.115107913669065</v>
      </c>
      <c r="AP1036" s="16">
        <v>0.105263157894737</v>
      </c>
      <c r="AQ1036" s="16">
        <v>0.1</v>
      </c>
      <c r="AR1036" s="16">
        <v>0</v>
      </c>
      <c r="AS1036" s="16">
        <v>6.6666666666666693E-2</v>
      </c>
      <c r="AT1036" s="16">
        <v>9.6385542168674704E-2</v>
      </c>
      <c r="AU1036" s="16">
        <v>0</v>
      </c>
      <c r="AV1036" s="16">
        <v>9.0909090909090898E-2</v>
      </c>
      <c r="AW1036" s="16">
        <v>0.209302325581395</v>
      </c>
    </row>
    <row r="1037" spans="2:49" x14ac:dyDescent="0.35">
      <c r="B1037" t="s">
        <v>733</v>
      </c>
      <c r="C1037" s="16">
        <v>7.9950799507995093E-2</v>
      </c>
      <c r="D1037" s="16">
        <v>0.109756097560976</v>
      </c>
      <c r="E1037" s="16">
        <v>0.134328358208955</v>
      </c>
      <c r="F1037" s="16">
        <v>7.5630252100840303E-2</v>
      </c>
      <c r="G1037" s="16">
        <v>0.1</v>
      </c>
      <c r="H1037" s="16">
        <v>3.8461538461538498E-2</v>
      </c>
      <c r="I1037" s="16">
        <v>6.0606060606060601E-2</v>
      </c>
      <c r="J1037" s="16">
        <v>4.91803278688525E-2</v>
      </c>
      <c r="K1037" s="16">
        <v>7.69230769230769E-2</v>
      </c>
      <c r="L1037" s="16">
        <v>0.05</v>
      </c>
      <c r="M1037" s="16">
        <v>8.4507042253521097E-2</v>
      </c>
      <c r="N1037" s="16">
        <v>0</v>
      </c>
      <c r="O1037" s="16">
        <v>6.25E-2</v>
      </c>
      <c r="P1037" s="16"/>
      <c r="Q1037" s="16">
        <v>7.7034883720930203E-2</v>
      </c>
      <c r="R1037" s="16"/>
      <c r="S1037" s="16">
        <v>7.8780177890724307E-2</v>
      </c>
      <c r="T1037" s="16"/>
      <c r="U1037" s="16">
        <v>7.9601990049751201E-2</v>
      </c>
      <c r="V1037" s="16"/>
      <c r="W1037" s="16">
        <v>7.3170731707317097E-2</v>
      </c>
      <c r="X1037" s="16"/>
      <c r="Y1037" s="16">
        <v>5.7539682539682502E-2</v>
      </c>
      <c r="Z1037" s="16">
        <v>0.10606060606060599</v>
      </c>
      <c r="AA1037" s="16">
        <v>0.22222222222222199</v>
      </c>
      <c r="AB1037" s="16">
        <v>0</v>
      </c>
      <c r="AC1037" s="16"/>
      <c r="AD1037" s="16">
        <v>2.7397260273972601E-2</v>
      </c>
      <c r="AE1037" s="16">
        <v>5.5555555555555601E-2</v>
      </c>
      <c r="AF1037" s="16">
        <v>0.122448979591837</v>
      </c>
      <c r="AG1037" s="16">
        <v>6.6666666666666693E-2</v>
      </c>
      <c r="AH1037" s="16">
        <v>8.1300813008130093E-2</v>
      </c>
      <c r="AI1037" s="16">
        <v>0.119047619047619</v>
      </c>
      <c r="AJ1037" s="16">
        <v>0.13043478260869601</v>
      </c>
      <c r="AK1037" s="16"/>
      <c r="AL1037" s="16">
        <v>0.12280701754386</v>
      </c>
      <c r="AM1037" s="16">
        <v>8.6614173228346497E-2</v>
      </c>
      <c r="AN1037" s="16">
        <v>4.52488687782805E-2</v>
      </c>
      <c r="AO1037" s="16">
        <v>9.3525179856115095E-2</v>
      </c>
      <c r="AP1037" s="16">
        <v>0.105263157894737</v>
      </c>
      <c r="AQ1037" s="16">
        <v>0.1</v>
      </c>
      <c r="AR1037" s="16">
        <v>0</v>
      </c>
      <c r="AS1037" s="16">
        <v>0.133333333333333</v>
      </c>
      <c r="AT1037" s="16">
        <v>7.2289156626505993E-2</v>
      </c>
      <c r="AU1037" s="16">
        <v>0</v>
      </c>
      <c r="AV1037" s="16">
        <v>0.15151515151515199</v>
      </c>
      <c r="AW1037" s="16">
        <v>9.3023255813953501E-2</v>
      </c>
    </row>
    <row r="1038" spans="2:49" x14ac:dyDescent="0.35">
      <c r="B1038" t="s">
        <v>36</v>
      </c>
      <c r="C1038" s="16">
        <v>3.4440344403443998E-2</v>
      </c>
      <c r="D1038" s="16">
        <v>3.65853658536585E-2</v>
      </c>
      <c r="E1038" s="16">
        <v>2.2388059701492501E-2</v>
      </c>
      <c r="F1038" s="16">
        <v>2.5210084033613401E-2</v>
      </c>
      <c r="G1038" s="16">
        <v>0</v>
      </c>
      <c r="H1038" s="16">
        <v>3.8461538461538498E-2</v>
      </c>
      <c r="I1038" s="16">
        <v>0</v>
      </c>
      <c r="J1038" s="16">
        <v>8.1967213114754106E-2</v>
      </c>
      <c r="K1038" s="16">
        <v>0</v>
      </c>
      <c r="L1038" s="16">
        <v>0.1</v>
      </c>
      <c r="M1038" s="16">
        <v>2.8169014084507001E-2</v>
      </c>
      <c r="N1038" s="16">
        <v>6.0606060606060601E-2</v>
      </c>
      <c r="O1038" s="16">
        <v>0</v>
      </c>
      <c r="P1038" s="16"/>
      <c r="Q1038" s="16">
        <v>3.4883720930232599E-2</v>
      </c>
      <c r="R1038" s="16"/>
      <c r="S1038" s="16">
        <v>3.5578144853875497E-2</v>
      </c>
      <c r="T1038" s="16"/>
      <c r="U1038" s="16">
        <v>3.98009950248756E-2</v>
      </c>
      <c r="V1038" s="16"/>
      <c r="W1038" s="16">
        <v>1.6260162601626001E-2</v>
      </c>
      <c r="X1038" s="16"/>
      <c r="Y1038" s="16">
        <v>4.5634920634920598E-2</v>
      </c>
      <c r="Z1038" s="16">
        <v>1.13636363636364E-2</v>
      </c>
      <c r="AA1038" s="16">
        <v>5.5555555555555601E-2</v>
      </c>
      <c r="AB1038" s="16">
        <v>0</v>
      </c>
      <c r="AC1038" s="16"/>
      <c r="AD1038" s="16">
        <v>5.4794520547945202E-2</v>
      </c>
      <c r="AE1038" s="16">
        <v>5.5555555555555601E-2</v>
      </c>
      <c r="AF1038" s="16">
        <v>4.08163265306122E-2</v>
      </c>
      <c r="AG1038" s="16">
        <v>2.7777777777777801E-2</v>
      </c>
      <c r="AH1038" s="16">
        <v>3.2520325203252001E-2</v>
      </c>
      <c r="AI1038" s="16">
        <v>1.1904761904761901E-2</v>
      </c>
      <c r="AJ1038" s="16">
        <v>1.0869565217391301E-2</v>
      </c>
      <c r="AK1038" s="16"/>
      <c r="AL1038" s="16">
        <v>3.5087719298245598E-2</v>
      </c>
      <c r="AM1038" s="16">
        <v>7.8740157480314994E-3</v>
      </c>
      <c r="AN1038" s="16">
        <v>2.2624434389140299E-2</v>
      </c>
      <c r="AO1038" s="16">
        <v>6.4748201438848907E-2</v>
      </c>
      <c r="AP1038" s="16">
        <v>0.105263157894737</v>
      </c>
      <c r="AQ1038" s="16">
        <v>0.04</v>
      </c>
      <c r="AR1038" s="16">
        <v>0</v>
      </c>
      <c r="AS1038" s="16">
        <v>0</v>
      </c>
      <c r="AT1038" s="16">
        <v>0</v>
      </c>
      <c r="AU1038" s="16">
        <v>7.69230769230769E-2</v>
      </c>
      <c r="AV1038" s="16">
        <v>3.03030303030303E-2</v>
      </c>
      <c r="AW1038" s="16">
        <v>4.6511627906976702E-2</v>
      </c>
    </row>
    <row r="1039" spans="2:49" x14ac:dyDescent="0.35">
      <c r="B1039" t="s">
        <v>463</v>
      </c>
      <c r="C1039" s="16">
        <v>-0.146371463714637</v>
      </c>
      <c r="D1039" s="16">
        <v>7.3170731707317097E-2</v>
      </c>
      <c r="E1039" s="16">
        <v>-0.111940298507463</v>
      </c>
      <c r="F1039" s="16">
        <v>-0.109243697478992</v>
      </c>
      <c r="G1039" s="16">
        <v>-0.18333333333333299</v>
      </c>
      <c r="H1039" s="16">
        <v>-0.115384615384615</v>
      </c>
      <c r="I1039" s="16">
        <v>-0.15151515151515199</v>
      </c>
      <c r="J1039" s="16">
        <v>-0.13114754098360701</v>
      </c>
      <c r="K1039" s="16">
        <v>-0.28205128205128199</v>
      </c>
      <c r="L1039" s="16">
        <v>-0.25</v>
      </c>
      <c r="M1039" s="16">
        <v>-0.183098591549296</v>
      </c>
      <c r="N1039" s="16">
        <v>-0.27272727272727298</v>
      </c>
      <c r="O1039" s="16">
        <v>-0.5625</v>
      </c>
      <c r="P1039" s="16"/>
      <c r="Q1039" s="16">
        <v>-0.146802325581395</v>
      </c>
      <c r="R1039" s="16"/>
      <c r="S1039" s="16">
        <v>-0.14739517153748399</v>
      </c>
      <c r="T1039" s="16"/>
      <c r="U1039" s="16">
        <v>-0.13598673300165801</v>
      </c>
      <c r="V1039" s="16"/>
      <c r="W1039" s="16">
        <v>-0.154471544715447</v>
      </c>
      <c r="X1039" s="16"/>
      <c r="Y1039" s="16">
        <v>-0.182539682539683</v>
      </c>
      <c r="Z1039" s="16">
        <v>-9.8484848484848495E-2</v>
      </c>
      <c r="AA1039" s="16">
        <v>-5.5511151231257802E-17</v>
      </c>
      <c r="AB1039" s="16">
        <v>-0.11111111111111099</v>
      </c>
      <c r="AC1039" s="16"/>
      <c r="AD1039" s="16">
        <v>-0.123287671232877</v>
      </c>
      <c r="AE1039" s="16">
        <v>-0.16666666666666699</v>
      </c>
      <c r="AF1039" s="16">
        <v>-0.14285714285714299</v>
      </c>
      <c r="AG1039" s="16">
        <v>-0.194444444444444</v>
      </c>
      <c r="AH1039" s="16">
        <v>-0.23577235772357699</v>
      </c>
      <c r="AI1039" s="16">
        <v>0</v>
      </c>
      <c r="AJ1039" s="16">
        <v>-8.6956521739130502E-2</v>
      </c>
      <c r="AK1039" s="16"/>
      <c r="AL1039" s="16">
        <v>-1.7543859649122799E-2</v>
      </c>
      <c r="AM1039" s="16">
        <v>-0.14960629921259799</v>
      </c>
      <c r="AN1039" s="16">
        <v>-0.203619909502262</v>
      </c>
      <c r="AO1039" s="16">
        <v>-4.3165467625899297E-2</v>
      </c>
      <c r="AP1039" s="16">
        <v>-5.2631578947368397E-2</v>
      </c>
      <c r="AQ1039" s="16">
        <v>-0.26</v>
      </c>
      <c r="AR1039" s="16">
        <v>-0.5</v>
      </c>
      <c r="AS1039" s="16">
        <v>0</v>
      </c>
      <c r="AT1039" s="16">
        <v>-0.265060240963855</v>
      </c>
      <c r="AU1039" s="16">
        <v>-0.30769230769230799</v>
      </c>
      <c r="AV1039" s="16">
        <v>-0.18181818181818199</v>
      </c>
      <c r="AW1039" s="16">
        <v>-2.32558139534884E-2</v>
      </c>
    </row>
    <row r="1040" spans="2:49" x14ac:dyDescent="0.35">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row>
    <row r="1041" spans="2:49" x14ac:dyDescent="0.35">
      <c r="B1041" s="6" t="s">
        <v>740</v>
      </c>
      <c r="C1041" s="16"/>
      <c r="D1041" s="16"/>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row>
    <row r="1042" spans="2:49" x14ac:dyDescent="0.35">
      <c r="B1042" s="25" t="s">
        <v>65</v>
      </c>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row>
    <row r="1043" spans="2:49" x14ac:dyDescent="0.35">
      <c r="B1043" t="s">
        <v>729</v>
      </c>
      <c r="C1043" s="16">
        <v>3.5670356703566997E-2</v>
      </c>
      <c r="D1043" s="16">
        <v>4.8780487804878099E-2</v>
      </c>
      <c r="E1043" s="16">
        <v>7.4626865671641798E-2</v>
      </c>
      <c r="F1043" s="16">
        <v>3.3613445378151301E-2</v>
      </c>
      <c r="G1043" s="16">
        <v>3.3333333333333298E-2</v>
      </c>
      <c r="H1043" s="16">
        <v>1.9230769230769201E-2</v>
      </c>
      <c r="I1043" s="16">
        <v>3.03030303030303E-2</v>
      </c>
      <c r="J1043" s="16">
        <v>3.2786885245901599E-2</v>
      </c>
      <c r="K1043" s="16">
        <v>5.1282051282051301E-2</v>
      </c>
      <c r="L1043" s="16">
        <v>0</v>
      </c>
      <c r="M1043" s="16">
        <v>1.4084507042253501E-2</v>
      </c>
      <c r="N1043" s="16">
        <v>3.03030303030303E-2</v>
      </c>
      <c r="O1043" s="16">
        <v>0</v>
      </c>
      <c r="P1043" s="16"/>
      <c r="Q1043" s="16">
        <v>3.1976744186046499E-2</v>
      </c>
      <c r="R1043" s="16"/>
      <c r="S1043" s="16">
        <v>3.5578144853875497E-2</v>
      </c>
      <c r="T1043" s="16"/>
      <c r="U1043" s="16">
        <v>3.3167495854062999E-2</v>
      </c>
      <c r="V1043" s="16"/>
      <c r="W1043" s="16">
        <v>4.8780487804878099E-2</v>
      </c>
      <c r="X1043" s="16"/>
      <c r="Y1043" s="16">
        <v>3.5714285714285698E-2</v>
      </c>
      <c r="Z1043" s="16">
        <v>3.03030303030303E-2</v>
      </c>
      <c r="AA1043" s="16">
        <v>5.5555555555555601E-2</v>
      </c>
      <c r="AB1043" s="16">
        <v>0.11111111111111099</v>
      </c>
      <c r="AC1043" s="16"/>
      <c r="AD1043" s="16">
        <v>4.1095890410958902E-2</v>
      </c>
      <c r="AE1043" s="16">
        <v>1.1111111111111099E-2</v>
      </c>
      <c r="AF1043" s="16">
        <v>2.04081632653061E-2</v>
      </c>
      <c r="AG1043" s="16">
        <v>3.8888888888888903E-2</v>
      </c>
      <c r="AH1043" s="16">
        <v>5.6910569105691103E-2</v>
      </c>
      <c r="AI1043" s="16">
        <v>2.3809523809523801E-2</v>
      </c>
      <c r="AJ1043" s="16">
        <v>4.3478260869565202E-2</v>
      </c>
      <c r="AK1043" s="16"/>
      <c r="AL1043" s="16">
        <v>3.5087719298245598E-2</v>
      </c>
      <c r="AM1043" s="16">
        <v>3.1496062992125998E-2</v>
      </c>
      <c r="AN1043" s="16">
        <v>4.9773755656108601E-2</v>
      </c>
      <c r="AO1043" s="16">
        <v>1.4388489208633099E-2</v>
      </c>
      <c r="AP1043" s="16">
        <v>0</v>
      </c>
      <c r="AQ1043" s="16">
        <v>0.06</v>
      </c>
      <c r="AR1043" s="16">
        <v>0</v>
      </c>
      <c r="AS1043" s="16">
        <v>0</v>
      </c>
      <c r="AT1043" s="16">
        <v>2.40963855421687E-2</v>
      </c>
      <c r="AU1043" s="16">
        <v>0</v>
      </c>
      <c r="AV1043" s="16">
        <v>0.12121212121212099</v>
      </c>
      <c r="AW1043" s="16">
        <v>2.32558139534884E-2</v>
      </c>
    </row>
    <row r="1044" spans="2:49" x14ac:dyDescent="0.35">
      <c r="B1044" t="s">
        <v>730</v>
      </c>
      <c r="C1044" s="16">
        <v>5.4120541205412098E-2</v>
      </c>
      <c r="D1044" s="16">
        <v>3.65853658536585E-2</v>
      </c>
      <c r="E1044" s="16">
        <v>5.22388059701493E-2</v>
      </c>
      <c r="F1044" s="16">
        <v>7.5630252100840303E-2</v>
      </c>
      <c r="G1044" s="16">
        <v>0.05</v>
      </c>
      <c r="H1044" s="16">
        <v>1.9230769230769201E-2</v>
      </c>
      <c r="I1044" s="16">
        <v>7.5757575757575801E-2</v>
      </c>
      <c r="J1044" s="16">
        <v>6.5573770491803296E-2</v>
      </c>
      <c r="K1044" s="16">
        <v>5.1282051282051301E-2</v>
      </c>
      <c r="L1044" s="16">
        <v>6.25E-2</v>
      </c>
      <c r="M1044" s="16">
        <v>2.8169014084507001E-2</v>
      </c>
      <c r="N1044" s="16">
        <v>6.0606060606060601E-2</v>
      </c>
      <c r="O1044" s="16">
        <v>6.25E-2</v>
      </c>
      <c r="P1044" s="16"/>
      <c r="Q1044" s="16">
        <v>5.2325581395348798E-2</v>
      </c>
      <c r="R1044" s="16"/>
      <c r="S1044" s="16">
        <v>5.3367217280813201E-2</v>
      </c>
      <c r="T1044" s="16"/>
      <c r="U1044" s="16">
        <v>5.3067993366500803E-2</v>
      </c>
      <c r="V1044" s="16"/>
      <c r="W1044" s="16">
        <v>4.0650406504064998E-2</v>
      </c>
      <c r="X1044" s="16"/>
      <c r="Y1044" s="16">
        <v>4.5634920634920598E-2</v>
      </c>
      <c r="Z1044" s="16">
        <v>6.0606060606060601E-2</v>
      </c>
      <c r="AA1044" s="16">
        <v>0.13888888888888901</v>
      </c>
      <c r="AB1044" s="16">
        <v>0</v>
      </c>
      <c r="AC1044" s="16"/>
      <c r="AD1044" s="16">
        <v>6.1643835616438401E-2</v>
      </c>
      <c r="AE1044" s="16">
        <v>6.6666666666666693E-2</v>
      </c>
      <c r="AF1044" s="16">
        <v>2.04081632653061E-2</v>
      </c>
      <c r="AG1044" s="16">
        <v>4.4444444444444398E-2</v>
      </c>
      <c r="AH1044" s="16">
        <v>5.6910569105691103E-2</v>
      </c>
      <c r="AI1044" s="16">
        <v>3.5714285714285698E-2</v>
      </c>
      <c r="AJ1044" s="16">
        <v>9.7826086956521702E-2</v>
      </c>
      <c r="AK1044" s="16"/>
      <c r="AL1044" s="16">
        <v>7.0175438596491196E-2</v>
      </c>
      <c r="AM1044" s="16">
        <v>6.2992125984251995E-2</v>
      </c>
      <c r="AN1044" s="16">
        <v>5.4298642533936702E-2</v>
      </c>
      <c r="AO1044" s="16">
        <v>7.1942446043165506E-2</v>
      </c>
      <c r="AP1044" s="16">
        <v>0</v>
      </c>
      <c r="AQ1044" s="16">
        <v>0.04</v>
      </c>
      <c r="AR1044" s="16">
        <v>0</v>
      </c>
      <c r="AS1044" s="16">
        <v>6.6666666666666693E-2</v>
      </c>
      <c r="AT1044" s="16">
        <v>2.40963855421687E-2</v>
      </c>
      <c r="AU1044" s="16">
        <v>7.69230769230769E-2</v>
      </c>
      <c r="AV1044" s="16">
        <v>9.0909090909090898E-2</v>
      </c>
      <c r="AW1044" s="16">
        <v>2.32558139534884E-2</v>
      </c>
    </row>
    <row r="1045" spans="2:49" x14ac:dyDescent="0.35">
      <c r="B1045" t="s">
        <v>731</v>
      </c>
      <c r="C1045" s="16">
        <v>0.52521525215252196</v>
      </c>
      <c r="D1045" s="16">
        <v>0.58536585365853699</v>
      </c>
      <c r="E1045" s="16">
        <v>0.50746268656716398</v>
      </c>
      <c r="F1045" s="16">
        <v>0.52941176470588203</v>
      </c>
      <c r="G1045" s="16">
        <v>0.43333333333333302</v>
      </c>
      <c r="H1045" s="16">
        <v>0.480769230769231</v>
      </c>
      <c r="I1045" s="16">
        <v>0.59090909090909105</v>
      </c>
      <c r="J1045" s="16">
        <v>0.39344262295082</v>
      </c>
      <c r="K1045" s="16">
        <v>0.58974358974358998</v>
      </c>
      <c r="L1045" s="16">
        <v>0.52500000000000002</v>
      </c>
      <c r="M1045" s="16">
        <v>0.57746478873239404</v>
      </c>
      <c r="N1045" s="16">
        <v>0.57575757575757602</v>
      </c>
      <c r="O1045" s="16">
        <v>0.5625</v>
      </c>
      <c r="P1045" s="16"/>
      <c r="Q1045" s="16">
        <v>0.52180232558139505</v>
      </c>
      <c r="R1045" s="16"/>
      <c r="S1045" s="16">
        <v>0.52477763659466303</v>
      </c>
      <c r="T1045" s="16"/>
      <c r="U1045" s="16">
        <v>0.51741293532338295</v>
      </c>
      <c r="V1045" s="16"/>
      <c r="W1045" s="16">
        <v>0.569105691056911</v>
      </c>
      <c r="X1045" s="16"/>
      <c r="Y1045" s="16">
        <v>0.50396825396825395</v>
      </c>
      <c r="Z1045" s="16">
        <v>0.57954545454545503</v>
      </c>
      <c r="AA1045" s="16">
        <v>0.47222222222222199</v>
      </c>
      <c r="AB1045" s="16">
        <v>0.33333333333333298</v>
      </c>
      <c r="AC1045" s="16"/>
      <c r="AD1045" s="16">
        <v>0.47945205479452102</v>
      </c>
      <c r="AE1045" s="16">
        <v>0.47777777777777802</v>
      </c>
      <c r="AF1045" s="16">
        <v>0.48979591836734698</v>
      </c>
      <c r="AG1045" s="16">
        <v>0.53333333333333299</v>
      </c>
      <c r="AH1045" s="16">
        <v>0.54471544715447195</v>
      </c>
      <c r="AI1045" s="16">
        <v>0.58333333333333304</v>
      </c>
      <c r="AJ1045" s="16">
        <v>0.58695652173913004</v>
      </c>
      <c r="AK1045" s="16"/>
      <c r="AL1045" s="16">
        <v>0.49122807017543901</v>
      </c>
      <c r="AM1045" s="16">
        <v>0.51968503937007904</v>
      </c>
      <c r="AN1045" s="16">
        <v>0.51131221719456998</v>
      </c>
      <c r="AO1045" s="16">
        <v>0.48920863309352502</v>
      </c>
      <c r="AP1045" s="16">
        <v>0.42105263157894701</v>
      </c>
      <c r="AQ1045" s="16">
        <v>0.68</v>
      </c>
      <c r="AR1045" s="16">
        <v>1</v>
      </c>
      <c r="AS1045" s="16">
        <v>0.46666666666666701</v>
      </c>
      <c r="AT1045" s="16">
        <v>0.57831325301204795</v>
      </c>
      <c r="AU1045" s="16">
        <v>0.61538461538461497</v>
      </c>
      <c r="AV1045" s="16">
        <v>0.54545454545454497</v>
      </c>
      <c r="AW1045" s="16">
        <v>0.53488372093023295</v>
      </c>
    </row>
    <row r="1046" spans="2:49" x14ac:dyDescent="0.35">
      <c r="B1046" t="s">
        <v>732</v>
      </c>
      <c r="C1046" s="16">
        <v>0.132841328413284</v>
      </c>
      <c r="D1046" s="16">
        <v>0.12195121951219499</v>
      </c>
      <c r="E1046" s="16">
        <v>0.119402985074627</v>
      </c>
      <c r="F1046" s="16">
        <v>0.11764705882352899</v>
      </c>
      <c r="G1046" s="16">
        <v>0.21666666666666701</v>
      </c>
      <c r="H1046" s="16">
        <v>0.134615384615385</v>
      </c>
      <c r="I1046" s="16">
        <v>0.10606060606060599</v>
      </c>
      <c r="J1046" s="16">
        <v>0.213114754098361</v>
      </c>
      <c r="K1046" s="16">
        <v>5.1282051282051301E-2</v>
      </c>
      <c r="L1046" s="16">
        <v>0.1125</v>
      </c>
      <c r="M1046" s="16">
        <v>0.140845070422535</v>
      </c>
      <c r="N1046" s="16">
        <v>0.12121212121212099</v>
      </c>
      <c r="O1046" s="16">
        <v>0.1875</v>
      </c>
      <c r="P1046" s="16"/>
      <c r="Q1046" s="16">
        <v>0.13662790697674401</v>
      </c>
      <c r="R1046" s="16"/>
      <c r="S1046" s="16">
        <v>0.134688691232529</v>
      </c>
      <c r="T1046" s="16"/>
      <c r="U1046" s="16">
        <v>0.13764510779436201</v>
      </c>
      <c r="V1046" s="16"/>
      <c r="W1046" s="16">
        <v>8.9430894308943104E-2</v>
      </c>
      <c r="X1046" s="16"/>
      <c r="Y1046" s="16">
        <v>0.12896825396825401</v>
      </c>
      <c r="Z1046" s="16">
        <v>0.140151515151515</v>
      </c>
      <c r="AA1046" s="16">
        <v>0.13888888888888901</v>
      </c>
      <c r="AB1046" s="16">
        <v>0.11111111111111099</v>
      </c>
      <c r="AC1046" s="16"/>
      <c r="AD1046" s="16">
        <v>0.150684931506849</v>
      </c>
      <c r="AE1046" s="16">
        <v>0.133333333333333</v>
      </c>
      <c r="AF1046" s="16">
        <v>0.15306122448979601</v>
      </c>
      <c r="AG1046" s="16">
        <v>0.13888888888888901</v>
      </c>
      <c r="AH1046" s="16">
        <v>0.105691056910569</v>
      </c>
      <c r="AI1046" s="16">
        <v>0.13095238095238099</v>
      </c>
      <c r="AJ1046" s="16">
        <v>0.108695652173913</v>
      </c>
      <c r="AK1046" s="16"/>
      <c r="AL1046" s="16">
        <v>0.157894736842105</v>
      </c>
      <c r="AM1046" s="16">
        <v>0.14960629921259799</v>
      </c>
      <c r="AN1046" s="16">
        <v>0.14932126696832601</v>
      </c>
      <c r="AO1046" s="16">
        <v>0.13669064748201401</v>
      </c>
      <c r="AP1046" s="16">
        <v>0.21052631578947401</v>
      </c>
      <c r="AQ1046" s="16">
        <v>0.04</v>
      </c>
      <c r="AR1046" s="16">
        <v>0</v>
      </c>
      <c r="AS1046" s="16">
        <v>0.2</v>
      </c>
      <c r="AT1046" s="16">
        <v>0.132530120481928</v>
      </c>
      <c r="AU1046" s="16">
        <v>7.69230769230769E-2</v>
      </c>
      <c r="AV1046" s="16">
        <v>9.0909090909090898E-2</v>
      </c>
      <c r="AW1046" s="16">
        <v>9.3023255813953501E-2</v>
      </c>
    </row>
    <row r="1047" spans="2:49" x14ac:dyDescent="0.35">
      <c r="B1047" t="s">
        <v>733</v>
      </c>
      <c r="C1047" s="16">
        <v>7.1340713407134104E-2</v>
      </c>
      <c r="D1047" s="16">
        <v>6.0975609756097601E-2</v>
      </c>
      <c r="E1047" s="16">
        <v>7.4626865671641798E-2</v>
      </c>
      <c r="F1047" s="16">
        <v>5.8823529411764698E-2</v>
      </c>
      <c r="G1047" s="16">
        <v>0.05</v>
      </c>
      <c r="H1047" s="16">
        <v>9.6153846153846201E-2</v>
      </c>
      <c r="I1047" s="16">
        <v>4.5454545454545497E-2</v>
      </c>
      <c r="J1047" s="16">
        <v>6.5573770491803296E-2</v>
      </c>
      <c r="K1047" s="16">
        <v>0.15384615384615399</v>
      </c>
      <c r="L1047" s="16">
        <v>0.1</v>
      </c>
      <c r="M1047" s="16">
        <v>5.63380281690141E-2</v>
      </c>
      <c r="N1047" s="16">
        <v>6.0606060606060601E-2</v>
      </c>
      <c r="O1047" s="16">
        <v>6.25E-2</v>
      </c>
      <c r="P1047" s="16"/>
      <c r="Q1047" s="16">
        <v>7.12209302325581E-2</v>
      </c>
      <c r="R1047" s="16"/>
      <c r="S1047" s="16">
        <v>7.1156289707750994E-2</v>
      </c>
      <c r="T1047" s="16"/>
      <c r="U1047" s="16">
        <v>6.9651741293532299E-2</v>
      </c>
      <c r="V1047" s="16"/>
      <c r="W1047" s="16">
        <v>5.6910569105691103E-2</v>
      </c>
      <c r="X1047" s="16"/>
      <c r="Y1047" s="16">
        <v>6.5476190476190493E-2</v>
      </c>
      <c r="Z1047" s="16">
        <v>8.3333333333333301E-2</v>
      </c>
      <c r="AA1047" s="16">
        <v>8.3333333333333301E-2</v>
      </c>
      <c r="AB1047" s="16">
        <v>0</v>
      </c>
      <c r="AC1047" s="16"/>
      <c r="AD1047" s="16">
        <v>0.102739726027397</v>
      </c>
      <c r="AE1047" s="16">
        <v>4.4444444444444398E-2</v>
      </c>
      <c r="AF1047" s="16">
        <v>6.1224489795918401E-2</v>
      </c>
      <c r="AG1047" s="16">
        <v>6.1111111111111102E-2</v>
      </c>
      <c r="AH1047" s="16">
        <v>8.9430894308943104E-2</v>
      </c>
      <c r="AI1047" s="16">
        <v>8.3333333333333301E-2</v>
      </c>
      <c r="AJ1047" s="16">
        <v>4.3478260869565202E-2</v>
      </c>
      <c r="AK1047" s="16"/>
      <c r="AL1047" s="16">
        <v>3.5087719298245598E-2</v>
      </c>
      <c r="AM1047" s="16">
        <v>0.102362204724409</v>
      </c>
      <c r="AN1047" s="16">
        <v>7.69230769230769E-2</v>
      </c>
      <c r="AO1047" s="16">
        <v>7.1942446043165506E-2</v>
      </c>
      <c r="AP1047" s="16">
        <v>5.2631578947368397E-2</v>
      </c>
      <c r="AQ1047" s="16">
        <v>0.04</v>
      </c>
      <c r="AR1047" s="16">
        <v>0</v>
      </c>
      <c r="AS1047" s="16">
        <v>6.6666666666666693E-2</v>
      </c>
      <c r="AT1047" s="16">
        <v>6.02409638554217E-2</v>
      </c>
      <c r="AU1047" s="16">
        <v>0</v>
      </c>
      <c r="AV1047" s="16">
        <v>0</v>
      </c>
      <c r="AW1047" s="16">
        <v>0.13953488372093001</v>
      </c>
    </row>
    <row r="1048" spans="2:49" x14ac:dyDescent="0.35">
      <c r="B1048" t="s">
        <v>36</v>
      </c>
      <c r="C1048" s="16">
        <v>0.18081180811808101</v>
      </c>
      <c r="D1048" s="16">
        <v>0.146341463414634</v>
      </c>
      <c r="E1048" s="16">
        <v>0.171641791044776</v>
      </c>
      <c r="F1048" s="16">
        <v>0.184873949579832</v>
      </c>
      <c r="G1048" s="16">
        <v>0.21666666666666701</v>
      </c>
      <c r="H1048" s="16">
        <v>0.25</v>
      </c>
      <c r="I1048" s="16">
        <v>0.15151515151515199</v>
      </c>
      <c r="J1048" s="16">
        <v>0.22950819672131101</v>
      </c>
      <c r="K1048" s="16">
        <v>0.102564102564103</v>
      </c>
      <c r="L1048" s="16">
        <v>0.2</v>
      </c>
      <c r="M1048" s="16">
        <v>0.183098591549296</v>
      </c>
      <c r="N1048" s="16">
        <v>0.15151515151515199</v>
      </c>
      <c r="O1048" s="16">
        <v>0.125</v>
      </c>
      <c r="P1048" s="16"/>
      <c r="Q1048" s="16">
        <v>0.186046511627907</v>
      </c>
      <c r="R1048" s="16"/>
      <c r="S1048" s="16">
        <v>0.18043202033036801</v>
      </c>
      <c r="T1048" s="16"/>
      <c r="U1048" s="16">
        <v>0.18905472636815901</v>
      </c>
      <c r="V1048" s="16"/>
      <c r="W1048" s="16">
        <v>0.19512195121951201</v>
      </c>
      <c r="X1048" s="16"/>
      <c r="Y1048" s="16">
        <v>0.22023809523809501</v>
      </c>
      <c r="Z1048" s="16">
        <v>0.10606060606060599</v>
      </c>
      <c r="AA1048" s="16">
        <v>0.11111111111111099</v>
      </c>
      <c r="AB1048" s="16">
        <v>0.44444444444444398</v>
      </c>
      <c r="AC1048" s="16"/>
      <c r="AD1048" s="16">
        <v>0.164383561643836</v>
      </c>
      <c r="AE1048" s="16">
        <v>0.266666666666667</v>
      </c>
      <c r="AF1048" s="16">
        <v>0.25510204081632698</v>
      </c>
      <c r="AG1048" s="16">
        <v>0.18333333333333299</v>
      </c>
      <c r="AH1048" s="16">
        <v>0.146341463414634</v>
      </c>
      <c r="AI1048" s="16">
        <v>0.14285714285714299</v>
      </c>
      <c r="AJ1048" s="16">
        <v>0.119565217391304</v>
      </c>
      <c r="AK1048" s="16"/>
      <c r="AL1048" s="16">
        <v>0.21052631578947401</v>
      </c>
      <c r="AM1048" s="16">
        <v>0.133858267716535</v>
      </c>
      <c r="AN1048" s="16">
        <v>0.158371040723982</v>
      </c>
      <c r="AO1048" s="16">
        <v>0.215827338129496</v>
      </c>
      <c r="AP1048" s="16">
        <v>0.31578947368421101</v>
      </c>
      <c r="AQ1048" s="16">
        <v>0.14000000000000001</v>
      </c>
      <c r="AR1048" s="16">
        <v>0</v>
      </c>
      <c r="AS1048" s="16">
        <v>0.2</v>
      </c>
      <c r="AT1048" s="16">
        <v>0.180722891566265</v>
      </c>
      <c r="AU1048" s="16">
        <v>0.230769230769231</v>
      </c>
      <c r="AV1048" s="16">
        <v>0.15151515151515199</v>
      </c>
      <c r="AW1048" s="16">
        <v>0.186046511627907</v>
      </c>
    </row>
    <row r="1049" spans="2:49" x14ac:dyDescent="0.35">
      <c r="B1049" t="s">
        <v>463</v>
      </c>
      <c r="C1049" s="16">
        <v>0.11439114391143899</v>
      </c>
      <c r="D1049" s="16">
        <v>9.7560975609756101E-2</v>
      </c>
      <c r="E1049" s="16">
        <v>6.7164179104477598E-2</v>
      </c>
      <c r="F1049" s="16">
        <v>6.7226890756302504E-2</v>
      </c>
      <c r="G1049" s="16">
        <v>0.18333333333333299</v>
      </c>
      <c r="H1049" s="16">
        <v>0.19230769230769201</v>
      </c>
      <c r="I1049" s="16">
        <v>4.5454545454545497E-2</v>
      </c>
      <c r="J1049" s="16">
        <v>0.18032786885245899</v>
      </c>
      <c r="K1049" s="16">
        <v>0.102564102564103</v>
      </c>
      <c r="L1049" s="16">
        <v>0.15</v>
      </c>
      <c r="M1049" s="16">
        <v>0.154929577464789</v>
      </c>
      <c r="N1049" s="16">
        <v>9.0909090909090898E-2</v>
      </c>
      <c r="O1049" s="16">
        <v>0.1875</v>
      </c>
      <c r="P1049" s="16"/>
      <c r="Q1049" s="16">
        <v>0.123546511627907</v>
      </c>
      <c r="R1049" s="16"/>
      <c r="S1049" s="16">
        <v>0.11689961880559099</v>
      </c>
      <c r="T1049" s="16"/>
      <c r="U1049" s="16">
        <v>0.12106135986733001</v>
      </c>
      <c r="V1049" s="16"/>
      <c r="W1049" s="16">
        <v>5.6910569105690999E-2</v>
      </c>
      <c r="X1049" s="16"/>
      <c r="Y1049" s="16">
        <v>0.113095238095238</v>
      </c>
      <c r="Z1049" s="16">
        <v>0.13257575757575801</v>
      </c>
      <c r="AA1049" s="16">
        <v>2.7777777777777801E-2</v>
      </c>
      <c r="AB1049" s="16">
        <v>0</v>
      </c>
      <c r="AC1049" s="16"/>
      <c r="AD1049" s="16">
        <v>0.150684931506849</v>
      </c>
      <c r="AE1049" s="16">
        <v>0.1</v>
      </c>
      <c r="AF1049" s="16">
        <v>0.17346938775510201</v>
      </c>
      <c r="AG1049" s="16">
        <v>0.116666666666667</v>
      </c>
      <c r="AH1049" s="16">
        <v>8.1300813008130093E-2</v>
      </c>
      <c r="AI1049" s="16">
        <v>0.15476190476190499</v>
      </c>
      <c r="AJ1049" s="16">
        <v>1.0869565217391301E-2</v>
      </c>
      <c r="AK1049" s="16"/>
      <c r="AL1049" s="16">
        <v>8.7719298245614002E-2</v>
      </c>
      <c r="AM1049" s="16">
        <v>0.15748031496063</v>
      </c>
      <c r="AN1049" s="16">
        <v>0.122171945701357</v>
      </c>
      <c r="AO1049" s="16">
        <v>0.12230215827338101</v>
      </c>
      <c r="AP1049" s="16">
        <v>0.26315789473684198</v>
      </c>
      <c r="AQ1049" s="16">
        <v>-0.02</v>
      </c>
      <c r="AR1049" s="16">
        <v>0</v>
      </c>
      <c r="AS1049" s="16">
        <v>0.2</v>
      </c>
      <c r="AT1049" s="16">
        <v>0.14457831325301199</v>
      </c>
      <c r="AU1049" s="16">
        <v>0</v>
      </c>
      <c r="AV1049" s="16">
        <v>-0.12121212121212099</v>
      </c>
      <c r="AW1049" s="16">
        <v>0.186046511627907</v>
      </c>
    </row>
    <row r="1050" spans="2:49" x14ac:dyDescent="0.35">
      <c r="C1050" s="16"/>
      <c r="D1050" s="16"/>
      <c r="E1050" s="16"/>
      <c r="F1050" s="16"/>
      <c r="G1050" s="16"/>
      <c r="H1050" s="16"/>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row>
    <row r="1051" spans="2:49" x14ac:dyDescent="0.35">
      <c r="B1051" s="6" t="s">
        <v>754</v>
      </c>
      <c r="C1051" s="16"/>
      <c r="D1051" s="16"/>
      <c r="E1051" s="16"/>
      <c r="F1051" s="16"/>
      <c r="G1051" s="16"/>
      <c r="H1051" s="16"/>
      <c r="I1051" s="16"/>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row>
    <row r="1052" spans="2:49" x14ac:dyDescent="0.35">
      <c r="B1052" s="25" t="s">
        <v>65</v>
      </c>
      <c r="C1052" s="16"/>
      <c r="D1052" s="16"/>
      <c r="E1052" s="16"/>
      <c r="F1052" s="16"/>
      <c r="G1052" s="16"/>
      <c r="H1052" s="16"/>
      <c r="I1052" s="16"/>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row>
    <row r="1053" spans="2:49" x14ac:dyDescent="0.35">
      <c r="B1053" t="s">
        <v>741</v>
      </c>
      <c r="C1053" s="16">
        <v>0.429274292742927</v>
      </c>
      <c r="D1053" s="16">
        <v>0.41463414634146301</v>
      </c>
      <c r="E1053" s="16">
        <v>0.42537313432835799</v>
      </c>
      <c r="F1053" s="16">
        <v>0.436974789915966</v>
      </c>
      <c r="G1053" s="16">
        <v>0.35</v>
      </c>
      <c r="H1053" s="16">
        <v>0.480769230769231</v>
      </c>
      <c r="I1053" s="16">
        <v>0.5</v>
      </c>
      <c r="J1053" s="16">
        <v>0.32786885245901598</v>
      </c>
      <c r="K1053" s="16">
        <v>0.46153846153846201</v>
      </c>
      <c r="L1053" s="16">
        <v>0.47499999999999998</v>
      </c>
      <c r="M1053" s="16">
        <v>0.40845070422535201</v>
      </c>
      <c r="N1053" s="16">
        <v>0.39393939393939398</v>
      </c>
      <c r="O1053" s="16">
        <v>0.5625</v>
      </c>
      <c r="P1053" s="16"/>
      <c r="Q1053" s="16">
        <v>0.42005813953488402</v>
      </c>
      <c r="R1053" s="16"/>
      <c r="S1053" s="16">
        <v>0.43202033036848803</v>
      </c>
      <c r="T1053" s="16"/>
      <c r="U1053" s="16">
        <v>0.39303482587064698</v>
      </c>
      <c r="V1053" s="16"/>
      <c r="W1053" s="16">
        <v>0.38211382113821102</v>
      </c>
      <c r="X1053" s="16"/>
      <c r="Y1053" s="16">
        <v>0.456349206349206</v>
      </c>
      <c r="Z1053" s="16">
        <v>0.39393939393939398</v>
      </c>
      <c r="AA1053" s="16">
        <v>0.33333333333333298</v>
      </c>
      <c r="AB1053" s="16">
        <v>0.33333333333333298</v>
      </c>
      <c r="AC1053" s="16"/>
      <c r="AD1053" s="16">
        <v>0.301369863013699</v>
      </c>
      <c r="AE1053" s="16">
        <v>0.266666666666667</v>
      </c>
      <c r="AF1053" s="16">
        <v>0.40816326530612201</v>
      </c>
      <c r="AG1053" s="16">
        <v>0.58888888888888902</v>
      </c>
      <c r="AH1053" s="16">
        <v>0.52845528455284596</v>
      </c>
      <c r="AI1053" s="16">
        <v>0.41666666666666702</v>
      </c>
      <c r="AJ1053" s="16">
        <v>0.38043478260869601</v>
      </c>
      <c r="AK1053" s="16"/>
      <c r="AL1053" s="16">
        <v>0.50877192982456099</v>
      </c>
      <c r="AM1053" s="16">
        <v>0.37007874015747999</v>
      </c>
      <c r="AN1053" s="16">
        <v>0.39366515837104099</v>
      </c>
      <c r="AO1053" s="16">
        <v>0.26618705035971202</v>
      </c>
      <c r="AP1053" s="16">
        <v>0.36842105263157898</v>
      </c>
      <c r="AQ1053" s="16">
        <v>0.74</v>
      </c>
      <c r="AR1053" s="16">
        <v>0.5</v>
      </c>
      <c r="AS1053" s="16">
        <v>0.4</v>
      </c>
      <c r="AT1053" s="16">
        <v>0.59036144578313299</v>
      </c>
      <c r="AU1053" s="16">
        <v>0.46153846153846201</v>
      </c>
      <c r="AV1053" s="16">
        <v>0.60606060606060597</v>
      </c>
      <c r="AW1053" s="16">
        <v>0.39534883720930197</v>
      </c>
    </row>
    <row r="1054" spans="2:49" x14ac:dyDescent="0.35">
      <c r="B1054" t="s">
        <v>742</v>
      </c>
      <c r="C1054" s="16">
        <v>0.31365313653136501</v>
      </c>
      <c r="D1054" s="16">
        <v>0.31707317073170699</v>
      </c>
      <c r="E1054" s="16">
        <v>0.31343283582089598</v>
      </c>
      <c r="F1054" s="16">
        <v>0.369747899159664</v>
      </c>
      <c r="G1054" s="16">
        <v>0.3</v>
      </c>
      <c r="H1054" s="16">
        <v>0.17307692307692299</v>
      </c>
      <c r="I1054" s="16">
        <v>0.30303030303030298</v>
      </c>
      <c r="J1054" s="16">
        <v>0.32786885245901598</v>
      </c>
      <c r="K1054" s="16">
        <v>0.17948717948717899</v>
      </c>
      <c r="L1054" s="16">
        <v>0.3125</v>
      </c>
      <c r="M1054" s="16">
        <v>0.29577464788732399</v>
      </c>
      <c r="N1054" s="16">
        <v>0.48484848484848497</v>
      </c>
      <c r="O1054" s="16">
        <v>0.4375</v>
      </c>
      <c r="P1054" s="16"/>
      <c r="Q1054" s="16">
        <v>0.32122093023255799</v>
      </c>
      <c r="R1054" s="16"/>
      <c r="S1054" s="16">
        <v>0.31003811944091503</v>
      </c>
      <c r="T1054" s="16"/>
      <c r="U1054" s="16">
        <v>0.31674958540630199</v>
      </c>
      <c r="V1054" s="16"/>
      <c r="W1054" s="16">
        <v>0.422764227642276</v>
      </c>
      <c r="X1054" s="16"/>
      <c r="Y1054" s="16">
        <v>0.30158730158730201</v>
      </c>
      <c r="Z1054" s="16">
        <v>0.32196969696969702</v>
      </c>
      <c r="AA1054" s="16">
        <v>0.41666666666666702</v>
      </c>
      <c r="AB1054" s="16">
        <v>0.33333333333333298</v>
      </c>
      <c r="AC1054" s="16"/>
      <c r="AD1054" s="16">
        <v>0.22602739726027399</v>
      </c>
      <c r="AE1054" s="16">
        <v>0.25555555555555598</v>
      </c>
      <c r="AF1054" s="16">
        <v>0.31632653061224503</v>
      </c>
      <c r="AG1054" s="16">
        <v>0.33333333333333298</v>
      </c>
      <c r="AH1054" s="16">
        <v>0.34959349593495898</v>
      </c>
      <c r="AI1054" s="16">
        <v>0.38095238095238099</v>
      </c>
      <c r="AJ1054" s="16">
        <v>0.35869565217391303</v>
      </c>
      <c r="AK1054" s="16"/>
      <c r="AL1054" s="16">
        <v>0.19298245614035101</v>
      </c>
      <c r="AM1054" s="16">
        <v>0.32283464566929099</v>
      </c>
      <c r="AN1054" s="16">
        <v>0.30769230769230799</v>
      </c>
      <c r="AO1054" s="16">
        <v>0.35251798561151099</v>
      </c>
      <c r="AP1054" s="16">
        <v>0.36842105263157898</v>
      </c>
      <c r="AQ1054" s="16">
        <v>0.36</v>
      </c>
      <c r="AR1054" s="16">
        <v>0.5</v>
      </c>
      <c r="AS1054" s="16">
        <v>0.33333333333333298</v>
      </c>
      <c r="AT1054" s="16">
        <v>0.32530120481927699</v>
      </c>
      <c r="AU1054" s="16">
        <v>0.30769230769230799</v>
      </c>
      <c r="AV1054" s="16">
        <v>0.18181818181818199</v>
      </c>
      <c r="AW1054" s="16">
        <v>0.34883720930232598</v>
      </c>
    </row>
    <row r="1055" spans="2:49" x14ac:dyDescent="0.35">
      <c r="B1055" t="s">
        <v>743</v>
      </c>
      <c r="C1055" s="16">
        <v>0.28413284132841299</v>
      </c>
      <c r="D1055" s="16">
        <v>0.31707317073170699</v>
      </c>
      <c r="E1055" s="16">
        <v>0.28358208955223901</v>
      </c>
      <c r="F1055" s="16">
        <v>0.21008403361344499</v>
      </c>
      <c r="G1055" s="16">
        <v>0.31666666666666698</v>
      </c>
      <c r="H1055" s="16">
        <v>0.30769230769230799</v>
      </c>
      <c r="I1055" s="16">
        <v>0.37878787878787901</v>
      </c>
      <c r="J1055" s="16">
        <v>0.18032786885245899</v>
      </c>
      <c r="K1055" s="16">
        <v>0.28205128205128199</v>
      </c>
      <c r="L1055" s="16">
        <v>0.23749999999999999</v>
      </c>
      <c r="M1055" s="16">
        <v>0.338028169014085</v>
      </c>
      <c r="N1055" s="16">
        <v>0.39393939393939398</v>
      </c>
      <c r="O1055" s="16">
        <v>0.25</v>
      </c>
      <c r="P1055" s="16"/>
      <c r="Q1055" s="16">
        <v>0.290697674418605</v>
      </c>
      <c r="R1055" s="16"/>
      <c r="S1055" s="16">
        <v>0.29097839898348199</v>
      </c>
      <c r="T1055" s="16"/>
      <c r="U1055" s="16">
        <v>0.288557213930348</v>
      </c>
      <c r="V1055" s="16"/>
      <c r="W1055" s="16">
        <v>0.219512195121951</v>
      </c>
      <c r="X1055" s="16"/>
      <c r="Y1055" s="16">
        <v>0.32142857142857101</v>
      </c>
      <c r="Z1055" s="16">
        <v>0.23863636363636401</v>
      </c>
      <c r="AA1055" s="16">
        <v>8.3333333333333301E-2</v>
      </c>
      <c r="AB1055" s="16">
        <v>0.33333333333333298</v>
      </c>
      <c r="AC1055" s="16"/>
      <c r="AD1055" s="16">
        <v>0.28767123287671198</v>
      </c>
      <c r="AE1055" s="16">
        <v>0.4</v>
      </c>
      <c r="AF1055" s="16">
        <v>0.33673469387755101</v>
      </c>
      <c r="AG1055" s="16">
        <v>0.227777777777778</v>
      </c>
      <c r="AH1055" s="16">
        <v>0.35772357723577197</v>
      </c>
      <c r="AI1055" s="16">
        <v>0.214285714285714</v>
      </c>
      <c r="AJ1055" s="16">
        <v>0.184782608695652</v>
      </c>
      <c r="AK1055" s="16"/>
      <c r="AL1055" s="16">
        <v>0.33333333333333298</v>
      </c>
      <c r="AM1055" s="16">
        <v>0.27559055118110198</v>
      </c>
      <c r="AN1055" s="16">
        <v>0.26696832579185498</v>
      </c>
      <c r="AO1055" s="16">
        <v>0.31654676258992798</v>
      </c>
      <c r="AP1055" s="16">
        <v>5.2631578947368397E-2</v>
      </c>
      <c r="AQ1055" s="16">
        <v>0.28000000000000003</v>
      </c>
      <c r="AR1055" s="16">
        <v>0</v>
      </c>
      <c r="AS1055" s="16">
        <v>0.33333333333333298</v>
      </c>
      <c r="AT1055" s="16">
        <v>0.34939759036144602</v>
      </c>
      <c r="AU1055" s="16">
        <v>0.30769230769230799</v>
      </c>
      <c r="AV1055" s="16">
        <v>0.36363636363636398</v>
      </c>
      <c r="AW1055" s="16">
        <v>0.186046511627907</v>
      </c>
    </row>
    <row r="1056" spans="2:49" x14ac:dyDescent="0.35">
      <c r="B1056" t="s">
        <v>744</v>
      </c>
      <c r="C1056" s="16">
        <v>0.22509225092250901</v>
      </c>
      <c r="D1056" s="16">
        <v>0.18292682926829301</v>
      </c>
      <c r="E1056" s="16">
        <v>0.29104477611940299</v>
      </c>
      <c r="F1056" s="16">
        <v>0.252100840336134</v>
      </c>
      <c r="G1056" s="16">
        <v>0.16666666666666699</v>
      </c>
      <c r="H1056" s="16">
        <v>0.21153846153846201</v>
      </c>
      <c r="I1056" s="16">
        <v>0.22727272727272699</v>
      </c>
      <c r="J1056" s="16">
        <v>0.29508196721311503</v>
      </c>
      <c r="K1056" s="16">
        <v>0.28205128205128199</v>
      </c>
      <c r="L1056" s="16">
        <v>0.23749999999999999</v>
      </c>
      <c r="M1056" s="16">
        <v>0.11267605633802801</v>
      </c>
      <c r="N1056" s="16">
        <v>9.0909090909090898E-2</v>
      </c>
      <c r="O1056" s="16">
        <v>0.25</v>
      </c>
      <c r="P1056" s="16"/>
      <c r="Q1056" s="16">
        <v>0.21511627906976699</v>
      </c>
      <c r="R1056" s="16"/>
      <c r="S1056" s="16">
        <v>0.21601016518424401</v>
      </c>
      <c r="T1056" s="16"/>
      <c r="U1056" s="16">
        <v>0.22056384742951901</v>
      </c>
      <c r="V1056" s="16"/>
      <c r="W1056" s="16">
        <v>0.203252032520325</v>
      </c>
      <c r="X1056" s="16"/>
      <c r="Y1056" s="16">
        <v>0.204365079365079</v>
      </c>
      <c r="Z1056" s="16">
        <v>0.28409090909090901</v>
      </c>
      <c r="AA1056" s="16">
        <v>0.11111111111111099</v>
      </c>
      <c r="AB1056" s="16">
        <v>0.11111111111111099</v>
      </c>
      <c r="AC1056" s="16"/>
      <c r="AD1056" s="16">
        <v>0.198630136986301</v>
      </c>
      <c r="AE1056" s="16">
        <v>0.24444444444444399</v>
      </c>
      <c r="AF1056" s="16">
        <v>0.20408163265306101</v>
      </c>
      <c r="AG1056" s="16">
        <v>0.18333333333333299</v>
      </c>
      <c r="AH1056" s="16">
        <v>0.219512195121951</v>
      </c>
      <c r="AI1056" s="16">
        <v>0.34523809523809501</v>
      </c>
      <c r="AJ1056" s="16">
        <v>0.25</v>
      </c>
      <c r="AK1056" s="16"/>
      <c r="AL1056" s="16">
        <v>0.22807017543859601</v>
      </c>
      <c r="AM1056" s="16">
        <v>0.23622047244094499</v>
      </c>
      <c r="AN1056" s="16">
        <v>0.289592760180996</v>
      </c>
      <c r="AO1056" s="16">
        <v>0.201438848920863</v>
      </c>
      <c r="AP1056" s="16">
        <v>5.2631578947368397E-2</v>
      </c>
      <c r="AQ1056" s="16">
        <v>0.06</v>
      </c>
      <c r="AR1056" s="16">
        <v>0.5</v>
      </c>
      <c r="AS1056" s="16">
        <v>0.266666666666667</v>
      </c>
      <c r="AT1056" s="16">
        <v>0.132530120481928</v>
      </c>
      <c r="AU1056" s="16">
        <v>0.15384615384615399</v>
      </c>
      <c r="AV1056" s="16">
        <v>3.03030303030303E-2</v>
      </c>
      <c r="AW1056" s="16">
        <v>0.581395348837209</v>
      </c>
    </row>
    <row r="1057" spans="2:49" x14ac:dyDescent="0.35">
      <c r="B1057" t="s">
        <v>745</v>
      </c>
      <c r="C1057" s="16">
        <v>0.20418204182041799</v>
      </c>
      <c r="D1057" s="16">
        <v>0.17073170731707299</v>
      </c>
      <c r="E1057" s="16">
        <v>0.201492537313433</v>
      </c>
      <c r="F1057" s="16">
        <v>0.21008403361344499</v>
      </c>
      <c r="G1057" s="16">
        <v>0.21666666666666701</v>
      </c>
      <c r="H1057" s="16">
        <v>0.269230769230769</v>
      </c>
      <c r="I1057" s="16">
        <v>0.12121212121212099</v>
      </c>
      <c r="J1057" s="16">
        <v>0.22950819672131101</v>
      </c>
      <c r="K1057" s="16">
        <v>0.256410256410256</v>
      </c>
      <c r="L1057" s="16">
        <v>0.17499999999999999</v>
      </c>
      <c r="M1057" s="16">
        <v>0.23943661971831001</v>
      </c>
      <c r="N1057" s="16">
        <v>0.18181818181818199</v>
      </c>
      <c r="O1057" s="16">
        <v>0.25</v>
      </c>
      <c r="P1057" s="16"/>
      <c r="Q1057" s="16">
        <v>0.20058139534883701</v>
      </c>
      <c r="R1057" s="16"/>
      <c r="S1057" s="16">
        <v>0.200762388818297</v>
      </c>
      <c r="T1057" s="16"/>
      <c r="U1057" s="16">
        <v>0.20398009950248799</v>
      </c>
      <c r="V1057" s="16"/>
      <c r="W1057" s="16">
        <v>0.32520325203251998</v>
      </c>
      <c r="X1057" s="16"/>
      <c r="Y1057" s="16">
        <v>0.19841269841269801</v>
      </c>
      <c r="Z1057" s="16">
        <v>0.21212121212121199</v>
      </c>
      <c r="AA1057" s="16">
        <v>0.22222222222222199</v>
      </c>
      <c r="AB1057" s="16">
        <v>0.22222222222222199</v>
      </c>
      <c r="AC1057" s="16"/>
      <c r="AD1057" s="16">
        <v>0.13013698630136999</v>
      </c>
      <c r="AE1057" s="16">
        <v>0.14444444444444399</v>
      </c>
      <c r="AF1057" s="16">
        <v>0.183673469387755</v>
      </c>
      <c r="AG1057" s="16">
        <v>0.23888888888888901</v>
      </c>
      <c r="AH1057" s="16">
        <v>0.219512195121951</v>
      </c>
      <c r="AI1057" s="16">
        <v>0.25</v>
      </c>
      <c r="AJ1057" s="16">
        <v>0.27173913043478298</v>
      </c>
      <c r="AK1057" s="16"/>
      <c r="AL1057" s="16">
        <v>0.21052631578947401</v>
      </c>
      <c r="AM1057" s="16">
        <v>0.267716535433071</v>
      </c>
      <c r="AN1057" s="16">
        <v>0.17647058823529399</v>
      </c>
      <c r="AO1057" s="16">
        <v>0.18705035971223</v>
      </c>
      <c r="AP1057" s="16">
        <v>0.21052631578947401</v>
      </c>
      <c r="AQ1057" s="16">
        <v>0.22</v>
      </c>
      <c r="AR1057" s="16">
        <v>0</v>
      </c>
      <c r="AS1057" s="16">
        <v>0.2</v>
      </c>
      <c r="AT1057" s="16">
        <v>0.156626506024096</v>
      </c>
      <c r="AU1057" s="16">
        <v>0.230769230769231</v>
      </c>
      <c r="AV1057" s="16">
        <v>0.21212121212121199</v>
      </c>
      <c r="AW1057" s="16">
        <v>0.27906976744186002</v>
      </c>
    </row>
    <row r="1058" spans="2:49" x14ac:dyDescent="0.35">
      <c r="B1058" t="s">
        <v>746</v>
      </c>
      <c r="C1058" s="16">
        <v>0.199261992619926</v>
      </c>
      <c r="D1058" s="16">
        <v>0.19512195121951201</v>
      </c>
      <c r="E1058" s="16">
        <v>0.171641791044776</v>
      </c>
      <c r="F1058" s="16">
        <v>0.19327731092437</v>
      </c>
      <c r="G1058" s="16">
        <v>0.31666666666666698</v>
      </c>
      <c r="H1058" s="16">
        <v>0.15384615384615399</v>
      </c>
      <c r="I1058" s="16">
        <v>0.15151515151515199</v>
      </c>
      <c r="J1058" s="16">
        <v>0.26229508196721302</v>
      </c>
      <c r="K1058" s="16">
        <v>0.128205128205128</v>
      </c>
      <c r="L1058" s="16">
        <v>0.125</v>
      </c>
      <c r="M1058" s="16">
        <v>0.26760563380281699</v>
      </c>
      <c r="N1058" s="16">
        <v>0.21212121212121199</v>
      </c>
      <c r="O1058" s="16">
        <v>0.375</v>
      </c>
      <c r="P1058" s="16"/>
      <c r="Q1058" s="16">
        <v>0.206395348837209</v>
      </c>
      <c r="R1058" s="16"/>
      <c r="S1058" s="16">
        <v>0.200762388818297</v>
      </c>
      <c r="T1058" s="16"/>
      <c r="U1058" s="16">
        <v>0.20895522388059701</v>
      </c>
      <c r="V1058" s="16"/>
      <c r="W1058" s="16">
        <v>0.16260162601625999</v>
      </c>
      <c r="X1058" s="16"/>
      <c r="Y1058" s="16">
        <v>0.202380952380952</v>
      </c>
      <c r="Z1058" s="16">
        <v>0.200757575757576</v>
      </c>
      <c r="AA1058" s="16">
        <v>0.194444444444444</v>
      </c>
      <c r="AB1058" s="16">
        <v>0</v>
      </c>
      <c r="AC1058" s="16"/>
      <c r="AD1058" s="16">
        <v>0.267123287671233</v>
      </c>
      <c r="AE1058" s="16">
        <v>0.24444444444444399</v>
      </c>
      <c r="AF1058" s="16">
        <v>0.20408163265306101</v>
      </c>
      <c r="AG1058" s="16">
        <v>0.15</v>
      </c>
      <c r="AH1058" s="16">
        <v>0.18699186991869901</v>
      </c>
      <c r="AI1058" s="16">
        <v>0.14285714285714299</v>
      </c>
      <c r="AJ1058" s="16">
        <v>0.20652173913043501</v>
      </c>
      <c r="AK1058" s="16"/>
      <c r="AL1058" s="16">
        <v>0.19298245614035101</v>
      </c>
      <c r="AM1058" s="16">
        <v>0.244094488188976</v>
      </c>
      <c r="AN1058" s="16">
        <v>0.17194570135746601</v>
      </c>
      <c r="AO1058" s="16">
        <v>0.25179856115107901</v>
      </c>
      <c r="AP1058" s="16">
        <v>0.157894736842105</v>
      </c>
      <c r="AQ1058" s="16">
        <v>0.2</v>
      </c>
      <c r="AR1058" s="16">
        <v>0</v>
      </c>
      <c r="AS1058" s="16">
        <v>0.133333333333333</v>
      </c>
      <c r="AT1058" s="16">
        <v>0.21686746987951799</v>
      </c>
      <c r="AU1058" s="16">
        <v>0.15384615384615399</v>
      </c>
      <c r="AV1058" s="16">
        <v>0</v>
      </c>
      <c r="AW1058" s="16">
        <v>0.209302325581395</v>
      </c>
    </row>
    <row r="1059" spans="2:49" x14ac:dyDescent="0.35">
      <c r="B1059" t="s">
        <v>747</v>
      </c>
      <c r="C1059" s="16">
        <v>0.17220172201722</v>
      </c>
      <c r="D1059" s="16">
        <v>0.17073170731707299</v>
      </c>
      <c r="E1059" s="16">
        <v>0.14179104477611901</v>
      </c>
      <c r="F1059" s="16">
        <v>0.14285714285714299</v>
      </c>
      <c r="G1059" s="16">
        <v>0.18333333333333299</v>
      </c>
      <c r="H1059" s="16">
        <v>0.134615384615385</v>
      </c>
      <c r="I1059" s="16">
        <v>0.19696969696969699</v>
      </c>
      <c r="J1059" s="16">
        <v>0.24590163934426201</v>
      </c>
      <c r="K1059" s="16">
        <v>0.20512820512820501</v>
      </c>
      <c r="L1059" s="16">
        <v>0.23749999999999999</v>
      </c>
      <c r="M1059" s="16">
        <v>0.154929577464789</v>
      </c>
      <c r="N1059" s="16">
        <v>0.12121212121212099</v>
      </c>
      <c r="O1059" s="16">
        <v>0.125</v>
      </c>
      <c r="P1059" s="16"/>
      <c r="Q1059" s="16">
        <v>0.1875</v>
      </c>
      <c r="R1059" s="16"/>
      <c r="S1059" s="16">
        <v>0.17280813214739499</v>
      </c>
      <c r="T1059" s="16"/>
      <c r="U1059" s="16">
        <v>0.195688225538972</v>
      </c>
      <c r="V1059" s="16"/>
      <c r="W1059" s="16">
        <v>0.113821138211382</v>
      </c>
      <c r="X1059" s="16"/>
      <c r="Y1059" s="16">
        <v>0.21031746031745999</v>
      </c>
      <c r="Z1059" s="16">
        <v>0.12121212121212099</v>
      </c>
      <c r="AA1059" s="16">
        <v>5.5555555555555601E-2</v>
      </c>
      <c r="AB1059" s="16">
        <v>0</v>
      </c>
      <c r="AC1059" s="16"/>
      <c r="AD1059" s="16">
        <v>0.24657534246575299</v>
      </c>
      <c r="AE1059" s="16">
        <v>0.31111111111111101</v>
      </c>
      <c r="AF1059" s="16">
        <v>0.20408163265306101</v>
      </c>
      <c r="AG1059" s="16">
        <v>0.122222222222222</v>
      </c>
      <c r="AH1059" s="16">
        <v>0.13008130081300801</v>
      </c>
      <c r="AI1059" s="16">
        <v>9.5238095238095205E-2</v>
      </c>
      <c r="AJ1059" s="16">
        <v>0.108695652173913</v>
      </c>
      <c r="AK1059" s="16"/>
      <c r="AL1059" s="16">
        <v>0.12280701754386</v>
      </c>
      <c r="AM1059" s="16">
        <v>0.25196850393700798</v>
      </c>
      <c r="AN1059" s="16">
        <v>0.14932126696832601</v>
      </c>
      <c r="AO1059" s="16">
        <v>0.28057553956834502</v>
      </c>
      <c r="AP1059" s="16">
        <v>0.26315789473684198</v>
      </c>
      <c r="AQ1059" s="16">
        <v>0.06</v>
      </c>
      <c r="AR1059" s="16">
        <v>0</v>
      </c>
      <c r="AS1059" s="16">
        <v>0.33333333333333298</v>
      </c>
      <c r="AT1059" s="16">
        <v>0.120481927710843</v>
      </c>
      <c r="AU1059" s="16">
        <v>0</v>
      </c>
      <c r="AV1059" s="16">
        <v>6.0606060606060601E-2</v>
      </c>
      <c r="AW1059" s="16">
        <v>9.3023255813953501E-2</v>
      </c>
    </row>
    <row r="1060" spans="2:49" x14ac:dyDescent="0.35">
      <c r="B1060" t="s">
        <v>748</v>
      </c>
      <c r="C1060" s="16">
        <v>0.12546125461254601</v>
      </c>
      <c r="D1060" s="16">
        <v>0.207317073170732</v>
      </c>
      <c r="E1060" s="16">
        <v>0.119402985074627</v>
      </c>
      <c r="F1060" s="16">
        <v>8.40336134453782E-2</v>
      </c>
      <c r="G1060" s="16">
        <v>0.116666666666667</v>
      </c>
      <c r="H1060" s="16">
        <v>0.115384615384615</v>
      </c>
      <c r="I1060" s="16">
        <v>0.10606060606060599</v>
      </c>
      <c r="J1060" s="16">
        <v>9.8360655737704902E-2</v>
      </c>
      <c r="K1060" s="16">
        <v>0.15384615384615399</v>
      </c>
      <c r="L1060" s="16">
        <v>0.1875</v>
      </c>
      <c r="M1060" s="16">
        <v>0.140845070422535</v>
      </c>
      <c r="N1060" s="16">
        <v>3.03030303030303E-2</v>
      </c>
      <c r="O1060" s="16">
        <v>6.25E-2</v>
      </c>
      <c r="P1060" s="16"/>
      <c r="Q1060" s="16">
        <v>0.12936046511627899</v>
      </c>
      <c r="R1060" s="16"/>
      <c r="S1060" s="16">
        <v>0.127064803049555</v>
      </c>
      <c r="T1060" s="16"/>
      <c r="U1060" s="16">
        <v>0.132669983416252</v>
      </c>
      <c r="V1060" s="16"/>
      <c r="W1060" s="16">
        <v>9.7560975609756101E-2</v>
      </c>
      <c r="X1060" s="16"/>
      <c r="Y1060" s="16">
        <v>9.3253968253968297E-2</v>
      </c>
      <c r="Z1060" s="16">
        <v>0.16666666666666699</v>
      </c>
      <c r="AA1060" s="16">
        <v>0.30555555555555602</v>
      </c>
      <c r="AB1060" s="16">
        <v>0</v>
      </c>
      <c r="AC1060" s="16"/>
      <c r="AD1060" s="16">
        <v>7.5342465753424695E-2</v>
      </c>
      <c r="AE1060" s="16">
        <v>0.133333333333333</v>
      </c>
      <c r="AF1060" s="16">
        <v>0.102040816326531</v>
      </c>
      <c r="AG1060" s="16">
        <v>0.116666666666667</v>
      </c>
      <c r="AH1060" s="16">
        <v>0.138211382113821</v>
      </c>
      <c r="AI1060" s="16">
        <v>0.14285714285714299</v>
      </c>
      <c r="AJ1060" s="16">
        <v>0.20652173913043501</v>
      </c>
      <c r="AK1060" s="16"/>
      <c r="AL1060" s="16">
        <v>0.175438596491228</v>
      </c>
      <c r="AM1060" s="16">
        <v>0.196850393700787</v>
      </c>
      <c r="AN1060" s="16">
        <v>9.0497737556561098E-2</v>
      </c>
      <c r="AO1060" s="16">
        <v>0.12230215827338101</v>
      </c>
      <c r="AP1060" s="16">
        <v>0.157894736842105</v>
      </c>
      <c r="AQ1060" s="16">
        <v>0.18</v>
      </c>
      <c r="AR1060" s="16">
        <v>0</v>
      </c>
      <c r="AS1060" s="16">
        <v>6.6666666666666693E-2</v>
      </c>
      <c r="AT1060" s="16">
        <v>0.120481927710843</v>
      </c>
      <c r="AU1060" s="16">
        <v>7.69230769230769E-2</v>
      </c>
      <c r="AV1060" s="16">
        <v>6.0606060606060601E-2</v>
      </c>
      <c r="AW1060" s="16">
        <v>9.3023255813953501E-2</v>
      </c>
    </row>
    <row r="1061" spans="2:49" x14ac:dyDescent="0.35">
      <c r="B1061" t="s">
        <v>749</v>
      </c>
      <c r="C1061" s="16">
        <v>0.121771217712177</v>
      </c>
      <c r="D1061" s="16">
        <v>9.7560975609756101E-2</v>
      </c>
      <c r="E1061" s="16">
        <v>0.134328358208955</v>
      </c>
      <c r="F1061" s="16">
        <v>9.2436974789915999E-2</v>
      </c>
      <c r="G1061" s="16">
        <v>8.3333333333333301E-2</v>
      </c>
      <c r="H1061" s="16">
        <v>0.134615384615385</v>
      </c>
      <c r="I1061" s="16">
        <v>0.18181818181818199</v>
      </c>
      <c r="J1061" s="16">
        <v>0.14754098360655701</v>
      </c>
      <c r="K1061" s="16">
        <v>0.128205128205128</v>
      </c>
      <c r="L1061" s="16">
        <v>0.15</v>
      </c>
      <c r="M1061" s="16">
        <v>7.0422535211267595E-2</v>
      </c>
      <c r="N1061" s="16">
        <v>0.18181818181818199</v>
      </c>
      <c r="O1061" s="16">
        <v>6.25E-2</v>
      </c>
      <c r="P1061" s="16"/>
      <c r="Q1061" s="16">
        <v>0.106104651162791</v>
      </c>
      <c r="R1061" s="16"/>
      <c r="S1061" s="16">
        <v>0.115628970775095</v>
      </c>
      <c r="T1061" s="16"/>
      <c r="U1061" s="16">
        <v>0.10613598673300199</v>
      </c>
      <c r="V1061" s="16"/>
      <c r="W1061" s="16">
        <v>0.18699186991869901</v>
      </c>
      <c r="X1061" s="16"/>
      <c r="Y1061" s="16">
        <v>7.5396825396825407E-2</v>
      </c>
      <c r="Z1061" s="16">
        <v>0.17803030303030301</v>
      </c>
      <c r="AA1061" s="16">
        <v>0.38888888888888901</v>
      </c>
      <c r="AB1061" s="16">
        <v>0</v>
      </c>
      <c r="AC1061" s="16"/>
      <c r="AD1061" s="16">
        <v>6.8493150684931503E-2</v>
      </c>
      <c r="AE1061" s="16">
        <v>2.2222222222222199E-2</v>
      </c>
      <c r="AF1061" s="16">
        <v>6.1224489795918401E-2</v>
      </c>
      <c r="AG1061" s="16">
        <v>0.12777777777777799</v>
      </c>
      <c r="AH1061" s="16">
        <v>9.7560975609756101E-2</v>
      </c>
      <c r="AI1061" s="16">
        <v>0.25</v>
      </c>
      <c r="AJ1061" s="16">
        <v>0.27173913043478298</v>
      </c>
      <c r="AK1061" s="16"/>
      <c r="AL1061" s="16">
        <v>0.175438596491228</v>
      </c>
      <c r="AM1061" s="16">
        <v>0.133858267716535</v>
      </c>
      <c r="AN1061" s="16">
        <v>9.9547511312217202E-2</v>
      </c>
      <c r="AO1061" s="16">
        <v>5.0359712230215799E-2</v>
      </c>
      <c r="AP1061" s="16">
        <v>0.31578947368421101</v>
      </c>
      <c r="AQ1061" s="16">
        <v>0.1</v>
      </c>
      <c r="AR1061" s="16">
        <v>0</v>
      </c>
      <c r="AS1061" s="16">
        <v>0.133333333333333</v>
      </c>
      <c r="AT1061" s="16">
        <v>0.108433734939759</v>
      </c>
      <c r="AU1061" s="16">
        <v>0.15384615384615399</v>
      </c>
      <c r="AV1061" s="16">
        <v>0.24242424242424199</v>
      </c>
      <c r="AW1061" s="16">
        <v>0.209302325581395</v>
      </c>
    </row>
    <row r="1062" spans="2:49" x14ac:dyDescent="0.35">
      <c r="B1062" t="s">
        <v>750</v>
      </c>
      <c r="C1062" s="16">
        <v>0.120541205412054</v>
      </c>
      <c r="D1062" s="16">
        <v>0.146341463414634</v>
      </c>
      <c r="E1062" s="16">
        <v>0.15671641791044799</v>
      </c>
      <c r="F1062" s="16">
        <v>0.126050420168067</v>
      </c>
      <c r="G1062" s="16">
        <v>0.133333333333333</v>
      </c>
      <c r="H1062" s="16">
        <v>0.15384615384615399</v>
      </c>
      <c r="I1062" s="16">
        <v>9.0909090909090898E-2</v>
      </c>
      <c r="J1062" s="16">
        <v>0.114754098360656</v>
      </c>
      <c r="K1062" s="16">
        <v>0.102564102564103</v>
      </c>
      <c r="L1062" s="16">
        <v>7.4999999999999997E-2</v>
      </c>
      <c r="M1062" s="16">
        <v>8.4507042253521097E-2</v>
      </c>
      <c r="N1062" s="16">
        <v>9.0909090909090898E-2</v>
      </c>
      <c r="O1062" s="16">
        <v>0.125</v>
      </c>
      <c r="P1062" s="16"/>
      <c r="Q1062" s="16">
        <v>0.107558139534884</v>
      </c>
      <c r="R1062" s="16"/>
      <c r="S1062" s="16">
        <v>0.118170266836086</v>
      </c>
      <c r="T1062" s="16"/>
      <c r="U1062" s="16">
        <v>0.11608623548922101</v>
      </c>
      <c r="V1062" s="16"/>
      <c r="W1062" s="16">
        <v>8.9430894308943104E-2</v>
      </c>
      <c r="X1062" s="16"/>
      <c r="Y1062" s="16">
        <v>0.101190476190476</v>
      </c>
      <c r="Z1062" s="16">
        <v>0.16287878787878801</v>
      </c>
      <c r="AA1062" s="16">
        <v>0.11111111111111099</v>
      </c>
      <c r="AB1062" s="16">
        <v>0</v>
      </c>
      <c r="AC1062" s="16"/>
      <c r="AD1062" s="16">
        <v>0.10958904109589</v>
      </c>
      <c r="AE1062" s="16">
        <v>0.16666666666666699</v>
      </c>
      <c r="AF1062" s="16">
        <v>4.08163265306122E-2</v>
      </c>
      <c r="AG1062" s="16">
        <v>0.105555555555556</v>
      </c>
      <c r="AH1062" s="16">
        <v>0.113821138211382</v>
      </c>
      <c r="AI1062" s="16">
        <v>0.16666666666666699</v>
      </c>
      <c r="AJ1062" s="16">
        <v>0.173913043478261</v>
      </c>
      <c r="AK1062" s="16"/>
      <c r="AL1062" s="16">
        <v>0.12280701754386</v>
      </c>
      <c r="AM1062" s="16">
        <v>0.196850393700787</v>
      </c>
      <c r="AN1062" s="16">
        <v>9.9547511312217202E-2</v>
      </c>
      <c r="AO1062" s="16">
        <v>0.107913669064748</v>
      </c>
      <c r="AP1062" s="16">
        <v>0.105263157894737</v>
      </c>
      <c r="AQ1062" s="16">
        <v>0.06</v>
      </c>
      <c r="AR1062" s="16">
        <v>0</v>
      </c>
      <c r="AS1062" s="16">
        <v>0.133333333333333</v>
      </c>
      <c r="AT1062" s="16">
        <v>4.81927710843374E-2</v>
      </c>
      <c r="AU1062" s="16">
        <v>7.69230769230769E-2</v>
      </c>
      <c r="AV1062" s="16">
        <v>3.03030303030303E-2</v>
      </c>
      <c r="AW1062" s="16">
        <v>0.34883720930232598</v>
      </c>
    </row>
    <row r="1063" spans="2:49" x14ac:dyDescent="0.35">
      <c r="B1063" t="s">
        <v>751</v>
      </c>
      <c r="C1063" s="16">
        <v>9.8400984009840098E-2</v>
      </c>
      <c r="D1063" s="16">
        <v>0.12195121951219499</v>
      </c>
      <c r="E1063" s="16">
        <v>0.104477611940299</v>
      </c>
      <c r="F1063" s="16">
        <v>9.2436974789915999E-2</v>
      </c>
      <c r="G1063" s="16">
        <v>8.3333333333333301E-2</v>
      </c>
      <c r="H1063" s="16">
        <v>7.69230769230769E-2</v>
      </c>
      <c r="I1063" s="16">
        <v>0.12121212121212099</v>
      </c>
      <c r="J1063" s="16">
        <v>8.1967213114754106E-2</v>
      </c>
      <c r="K1063" s="16">
        <v>0.128205128205128</v>
      </c>
      <c r="L1063" s="16">
        <v>0.1125</v>
      </c>
      <c r="M1063" s="16">
        <v>7.0422535211267595E-2</v>
      </c>
      <c r="N1063" s="16">
        <v>6.0606060606060601E-2</v>
      </c>
      <c r="O1063" s="16">
        <v>0.125</v>
      </c>
      <c r="P1063" s="16"/>
      <c r="Q1063" s="16">
        <v>0.107558139534884</v>
      </c>
      <c r="R1063" s="16"/>
      <c r="S1063" s="16">
        <v>0.100381194409149</v>
      </c>
      <c r="T1063" s="16"/>
      <c r="U1063" s="16">
        <v>9.6185737976782801E-2</v>
      </c>
      <c r="V1063" s="16"/>
      <c r="W1063" s="16">
        <v>0.13008130081300801</v>
      </c>
      <c r="X1063" s="16"/>
      <c r="Y1063" s="16">
        <v>4.7619047619047603E-2</v>
      </c>
      <c r="Z1063" s="16">
        <v>0.200757575757576</v>
      </c>
      <c r="AA1063" s="16">
        <v>8.3333333333333301E-2</v>
      </c>
      <c r="AB1063" s="16">
        <v>0</v>
      </c>
      <c r="AC1063" s="16"/>
      <c r="AD1063" s="16">
        <v>7.5342465753424695E-2</v>
      </c>
      <c r="AE1063" s="16">
        <v>2.2222222222222199E-2</v>
      </c>
      <c r="AF1063" s="16">
        <v>5.10204081632653E-2</v>
      </c>
      <c r="AG1063" s="16">
        <v>0.1</v>
      </c>
      <c r="AH1063" s="16">
        <v>0.12195121951219499</v>
      </c>
      <c r="AI1063" s="16">
        <v>0.202380952380952</v>
      </c>
      <c r="AJ1063" s="16">
        <v>0.13043478260869601</v>
      </c>
      <c r="AK1063" s="16"/>
      <c r="AL1063" s="16">
        <v>0.24561403508771901</v>
      </c>
      <c r="AM1063" s="16">
        <v>7.8740157480315001E-2</v>
      </c>
      <c r="AN1063" s="16">
        <v>9.9547511312217202E-2</v>
      </c>
      <c r="AO1063" s="16">
        <v>5.7553956834532398E-2</v>
      </c>
      <c r="AP1063" s="16">
        <v>5.2631578947368397E-2</v>
      </c>
      <c r="AQ1063" s="16">
        <v>0.04</v>
      </c>
      <c r="AR1063" s="16">
        <v>0</v>
      </c>
      <c r="AS1063" s="16">
        <v>0.133333333333333</v>
      </c>
      <c r="AT1063" s="16">
        <v>0.180722891566265</v>
      </c>
      <c r="AU1063" s="16">
        <v>7.69230769230769E-2</v>
      </c>
      <c r="AV1063" s="16">
        <v>6.0606060606060601E-2</v>
      </c>
      <c r="AW1063" s="16">
        <v>4.6511627906976702E-2</v>
      </c>
    </row>
    <row r="1064" spans="2:49" x14ac:dyDescent="0.35">
      <c r="B1064" t="s">
        <v>752</v>
      </c>
      <c r="C1064" s="16">
        <v>3.0750307503074999E-2</v>
      </c>
      <c r="D1064" s="16">
        <v>4.8780487804878099E-2</v>
      </c>
      <c r="E1064" s="16">
        <v>2.9850746268656699E-2</v>
      </c>
      <c r="F1064" s="16">
        <v>1.6806722689075598E-2</v>
      </c>
      <c r="G1064" s="16">
        <v>6.6666666666666693E-2</v>
      </c>
      <c r="H1064" s="16">
        <v>3.8461538461538498E-2</v>
      </c>
      <c r="I1064" s="16">
        <v>1.5151515151515201E-2</v>
      </c>
      <c r="J1064" s="16">
        <v>1.63934426229508E-2</v>
      </c>
      <c r="K1064" s="16">
        <v>2.5641025641025599E-2</v>
      </c>
      <c r="L1064" s="16">
        <v>3.7499999999999999E-2</v>
      </c>
      <c r="M1064" s="16">
        <v>2.8169014084507001E-2</v>
      </c>
      <c r="N1064" s="16">
        <v>3.03030303030303E-2</v>
      </c>
      <c r="O1064" s="16">
        <v>0</v>
      </c>
      <c r="P1064" s="16"/>
      <c r="Q1064" s="16">
        <v>3.0523255813953501E-2</v>
      </c>
      <c r="R1064" s="16"/>
      <c r="S1064" s="16">
        <v>3.1766200762388799E-2</v>
      </c>
      <c r="T1064" s="16"/>
      <c r="U1064" s="16">
        <v>3.1509121061359897E-2</v>
      </c>
      <c r="V1064" s="16"/>
      <c r="W1064" s="16">
        <v>3.2520325203252001E-2</v>
      </c>
      <c r="X1064" s="16"/>
      <c r="Y1064" s="16">
        <v>2.18253968253968E-2</v>
      </c>
      <c r="Z1064" s="16">
        <v>3.4090909090909102E-2</v>
      </c>
      <c r="AA1064" s="16">
        <v>0.13888888888888901</v>
      </c>
      <c r="AB1064" s="16">
        <v>0</v>
      </c>
      <c r="AC1064" s="16"/>
      <c r="AD1064" s="16">
        <v>2.0547945205479499E-2</v>
      </c>
      <c r="AE1064" s="16">
        <v>1.1111111111111099E-2</v>
      </c>
      <c r="AF1064" s="16">
        <v>4.08163265306122E-2</v>
      </c>
      <c r="AG1064" s="16">
        <v>3.3333333333333298E-2</v>
      </c>
      <c r="AH1064" s="16">
        <v>2.4390243902439001E-2</v>
      </c>
      <c r="AI1064" s="16">
        <v>3.5714285714285698E-2</v>
      </c>
      <c r="AJ1064" s="16">
        <v>5.4347826086956499E-2</v>
      </c>
      <c r="AK1064" s="16"/>
      <c r="AL1064" s="16">
        <v>3.5087719298245598E-2</v>
      </c>
      <c r="AM1064" s="16">
        <v>7.8740157480314994E-3</v>
      </c>
      <c r="AN1064" s="16">
        <v>3.6199095022624403E-2</v>
      </c>
      <c r="AO1064" s="16">
        <v>3.5971223021582698E-2</v>
      </c>
      <c r="AP1064" s="16">
        <v>5.2631578947368397E-2</v>
      </c>
      <c r="AQ1064" s="16">
        <v>0.02</v>
      </c>
      <c r="AR1064" s="16">
        <v>0</v>
      </c>
      <c r="AS1064" s="16">
        <v>0</v>
      </c>
      <c r="AT1064" s="16">
        <v>2.40963855421687E-2</v>
      </c>
      <c r="AU1064" s="16">
        <v>7.69230769230769E-2</v>
      </c>
      <c r="AV1064" s="16">
        <v>9.0909090909090898E-2</v>
      </c>
      <c r="AW1064" s="16">
        <v>0</v>
      </c>
    </row>
    <row r="1065" spans="2:49" x14ac:dyDescent="0.35">
      <c r="B1065" t="s">
        <v>753</v>
      </c>
      <c r="C1065" s="16">
        <v>1.230012300123E-2</v>
      </c>
      <c r="D1065" s="16">
        <v>1.21951219512195E-2</v>
      </c>
      <c r="E1065" s="16">
        <v>1.49253731343284E-2</v>
      </c>
      <c r="F1065" s="16">
        <v>8.4033613445378096E-3</v>
      </c>
      <c r="G1065" s="16">
        <v>1.6666666666666701E-2</v>
      </c>
      <c r="H1065" s="16">
        <v>1.9230769230769201E-2</v>
      </c>
      <c r="I1065" s="16">
        <v>3.03030303030303E-2</v>
      </c>
      <c r="J1065" s="16">
        <v>1.63934426229508E-2</v>
      </c>
      <c r="K1065" s="16">
        <v>0</v>
      </c>
      <c r="L1065" s="16">
        <v>1.2500000000000001E-2</v>
      </c>
      <c r="M1065" s="16">
        <v>0</v>
      </c>
      <c r="N1065" s="16">
        <v>0</v>
      </c>
      <c r="O1065" s="16">
        <v>0</v>
      </c>
      <c r="P1065" s="16"/>
      <c r="Q1065" s="16">
        <v>1.30813953488372E-2</v>
      </c>
      <c r="R1065" s="16"/>
      <c r="S1065" s="16">
        <v>1.2706480304955499E-2</v>
      </c>
      <c r="T1065" s="16"/>
      <c r="U1065" s="16">
        <v>1.3266998341625201E-2</v>
      </c>
      <c r="V1065" s="16"/>
      <c r="W1065" s="16">
        <v>8.1300813008130107E-3</v>
      </c>
      <c r="X1065" s="16"/>
      <c r="Y1065" s="16">
        <v>5.9523809523809503E-3</v>
      </c>
      <c r="Z1065" s="16">
        <v>1.5151515151515201E-2</v>
      </c>
      <c r="AA1065" s="16">
        <v>8.3333333333333301E-2</v>
      </c>
      <c r="AB1065" s="16">
        <v>0</v>
      </c>
      <c r="AC1065" s="16"/>
      <c r="AD1065" s="16">
        <v>1.3698630136986301E-2</v>
      </c>
      <c r="AE1065" s="16">
        <v>2.2222222222222199E-2</v>
      </c>
      <c r="AF1065" s="16">
        <v>0</v>
      </c>
      <c r="AG1065" s="16">
        <v>5.5555555555555601E-3</v>
      </c>
      <c r="AH1065" s="16">
        <v>8.1300813008130107E-3</v>
      </c>
      <c r="AI1065" s="16">
        <v>0</v>
      </c>
      <c r="AJ1065" s="16">
        <v>4.3478260869565202E-2</v>
      </c>
      <c r="AK1065" s="16"/>
      <c r="AL1065" s="16">
        <v>5.2631578947368397E-2</v>
      </c>
      <c r="AM1065" s="16">
        <v>7.8740157480314994E-3</v>
      </c>
      <c r="AN1065" s="16">
        <v>1.35746606334842E-2</v>
      </c>
      <c r="AO1065" s="16">
        <v>0</v>
      </c>
      <c r="AP1065" s="16">
        <v>5.2631578947368397E-2</v>
      </c>
      <c r="AQ1065" s="16">
        <v>0</v>
      </c>
      <c r="AR1065" s="16">
        <v>0</v>
      </c>
      <c r="AS1065" s="16">
        <v>0</v>
      </c>
      <c r="AT1065" s="16">
        <v>0</v>
      </c>
      <c r="AU1065" s="16">
        <v>7.69230769230769E-2</v>
      </c>
      <c r="AV1065" s="16">
        <v>0</v>
      </c>
      <c r="AW1065" s="16">
        <v>0</v>
      </c>
    </row>
    <row r="1066" spans="2:49" x14ac:dyDescent="0.35">
      <c r="B1066" t="s">
        <v>549</v>
      </c>
      <c r="C1066" s="16">
        <v>7.7490774907749096E-2</v>
      </c>
      <c r="D1066" s="16">
        <v>8.5365853658536606E-2</v>
      </c>
      <c r="E1066" s="16">
        <v>9.7014925373134303E-2</v>
      </c>
      <c r="F1066" s="16">
        <v>0.109243697478992</v>
      </c>
      <c r="G1066" s="16">
        <v>8.3333333333333301E-2</v>
      </c>
      <c r="H1066" s="16">
        <v>5.7692307692307702E-2</v>
      </c>
      <c r="I1066" s="16">
        <v>7.5757575757575801E-2</v>
      </c>
      <c r="J1066" s="16">
        <v>9.8360655737704902E-2</v>
      </c>
      <c r="K1066" s="16">
        <v>0</v>
      </c>
      <c r="L1066" s="16">
        <v>0.05</v>
      </c>
      <c r="M1066" s="16">
        <v>8.4507042253521097E-2</v>
      </c>
      <c r="N1066" s="16">
        <v>3.03030303030303E-2</v>
      </c>
      <c r="O1066" s="16">
        <v>0</v>
      </c>
      <c r="P1066" s="16"/>
      <c r="Q1066" s="16">
        <v>8.2848837209302306E-2</v>
      </c>
      <c r="R1066" s="16"/>
      <c r="S1066" s="16">
        <v>7.8780177890724307E-2</v>
      </c>
      <c r="T1066" s="16"/>
      <c r="U1066" s="16">
        <v>8.6235489220563802E-2</v>
      </c>
      <c r="V1066" s="16"/>
      <c r="W1066" s="16">
        <v>0.138211382113821</v>
      </c>
      <c r="X1066" s="16"/>
      <c r="Y1066" s="16">
        <v>9.9206349206349201E-2</v>
      </c>
      <c r="Z1066" s="16">
        <v>3.03030303030303E-2</v>
      </c>
      <c r="AA1066" s="16">
        <v>8.3333333333333301E-2</v>
      </c>
      <c r="AB1066" s="16">
        <v>0.22222222222222199</v>
      </c>
      <c r="AC1066" s="16"/>
      <c r="AD1066" s="16">
        <v>0.150684931506849</v>
      </c>
      <c r="AE1066" s="16">
        <v>8.8888888888888906E-2</v>
      </c>
      <c r="AF1066" s="16">
        <v>0.13265306122449</v>
      </c>
      <c r="AG1066" s="16">
        <v>6.6666666666666693E-2</v>
      </c>
      <c r="AH1066" s="16">
        <v>4.8780487804878099E-2</v>
      </c>
      <c r="AI1066" s="16">
        <v>1.1904761904761901E-2</v>
      </c>
      <c r="AJ1066" s="16">
        <v>1.0869565217391301E-2</v>
      </c>
      <c r="AK1066" s="16"/>
      <c r="AL1066" s="16">
        <v>1.7543859649122799E-2</v>
      </c>
      <c r="AM1066" s="16">
        <v>7.8740157480315001E-2</v>
      </c>
      <c r="AN1066" s="16">
        <v>0.108597285067873</v>
      </c>
      <c r="AO1066" s="16">
        <v>0.100719424460432</v>
      </c>
      <c r="AP1066" s="16">
        <v>0.105263157894737</v>
      </c>
      <c r="AQ1066" s="16">
        <v>0.04</v>
      </c>
      <c r="AR1066" s="16">
        <v>0</v>
      </c>
      <c r="AS1066" s="16">
        <v>6.6666666666666693E-2</v>
      </c>
      <c r="AT1066" s="16">
        <v>6.02409638554217E-2</v>
      </c>
      <c r="AU1066" s="16">
        <v>7.69230769230769E-2</v>
      </c>
      <c r="AV1066" s="16">
        <v>6.0606060606060601E-2</v>
      </c>
      <c r="AW1066" s="16">
        <v>0</v>
      </c>
    </row>
    <row r="1067" spans="2:49" x14ac:dyDescent="0.35">
      <c r="C1067" s="16"/>
      <c r="D1067" s="16"/>
      <c r="E1067" s="16"/>
      <c r="F1067" s="16"/>
      <c r="G1067" s="16"/>
      <c r="H1067" s="16"/>
      <c r="I1067" s="16"/>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row>
    <row r="1068" spans="2:49" x14ac:dyDescent="0.35">
      <c r="B1068" s="6" t="s">
        <v>770</v>
      </c>
      <c r="C1068" s="16"/>
      <c r="D1068" s="16"/>
      <c r="E1068" s="16"/>
      <c r="F1068" s="16"/>
      <c r="G1068" s="16"/>
      <c r="H1068" s="16"/>
      <c r="I1068" s="16"/>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row>
    <row r="1069" spans="2:49" x14ac:dyDescent="0.35">
      <c r="B1069" s="25" t="s">
        <v>65</v>
      </c>
      <c r="C1069" s="16"/>
      <c r="D1069" s="16"/>
      <c r="E1069" s="16"/>
      <c r="F1069" s="16"/>
      <c r="G1069" s="16"/>
      <c r="H1069" s="16"/>
      <c r="I1069" s="16"/>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6"/>
      <c r="AW1069" s="16"/>
    </row>
    <row r="1070" spans="2:49" x14ac:dyDescent="0.35">
      <c r="B1070" t="s">
        <v>397</v>
      </c>
      <c r="C1070" s="16">
        <v>0.201722017220172</v>
      </c>
      <c r="D1070" s="16">
        <v>0.19512195121951201</v>
      </c>
      <c r="E1070" s="16">
        <v>0.17910447761194001</v>
      </c>
      <c r="F1070" s="16">
        <v>0.22689075630252101</v>
      </c>
      <c r="G1070" s="16">
        <v>0.233333333333333</v>
      </c>
      <c r="H1070" s="16">
        <v>0.134615384615385</v>
      </c>
      <c r="I1070" s="16">
        <v>0.19696969696969699</v>
      </c>
      <c r="J1070" s="16">
        <v>0.22950819672131101</v>
      </c>
      <c r="K1070" s="16">
        <v>7.69230769230769E-2</v>
      </c>
      <c r="L1070" s="16">
        <v>0.2</v>
      </c>
      <c r="M1070" s="16">
        <v>0.23943661971831001</v>
      </c>
      <c r="N1070" s="16">
        <v>0.33333333333333298</v>
      </c>
      <c r="O1070" s="16">
        <v>0.125</v>
      </c>
      <c r="P1070" s="16"/>
      <c r="Q1070" s="16">
        <v>0.19476744186046499</v>
      </c>
      <c r="R1070" s="16"/>
      <c r="S1070" s="16">
        <v>0.19949174078780199</v>
      </c>
      <c r="T1070" s="16"/>
      <c r="U1070" s="16">
        <v>0.19071310116086199</v>
      </c>
      <c r="V1070" s="16"/>
      <c r="W1070" s="16">
        <v>0.22764227642276399</v>
      </c>
      <c r="X1070" s="16"/>
      <c r="Y1070" s="16">
        <v>0.20833333333333301</v>
      </c>
      <c r="Z1070" s="16">
        <v>0.19318181818181801</v>
      </c>
      <c r="AA1070" s="16">
        <v>0.194444444444444</v>
      </c>
      <c r="AB1070" s="16">
        <v>0.11111111111111099</v>
      </c>
      <c r="AC1070" s="16"/>
      <c r="AD1070" s="16">
        <v>0.164383561643836</v>
      </c>
      <c r="AE1070" s="16">
        <v>0.17777777777777801</v>
      </c>
      <c r="AF1070" s="16">
        <v>0.20408163265306101</v>
      </c>
      <c r="AG1070" s="16">
        <v>0.20555555555555599</v>
      </c>
      <c r="AH1070" s="16">
        <v>0.23577235772357699</v>
      </c>
      <c r="AI1070" s="16">
        <v>0.238095238095238</v>
      </c>
      <c r="AJ1070" s="16">
        <v>0.19565217391304299</v>
      </c>
      <c r="AK1070" s="16"/>
      <c r="AL1070" s="16">
        <v>0.157894736842105</v>
      </c>
      <c r="AM1070" s="16">
        <v>0.22834645669291301</v>
      </c>
      <c r="AN1070" s="16">
        <v>0.20814479638009101</v>
      </c>
      <c r="AO1070" s="16">
        <v>0.23021582733813001</v>
      </c>
      <c r="AP1070" s="16">
        <v>0.157894736842105</v>
      </c>
      <c r="AQ1070" s="16">
        <v>0.14000000000000001</v>
      </c>
      <c r="AR1070" s="16">
        <v>0.5</v>
      </c>
      <c r="AS1070" s="16">
        <v>0.266666666666667</v>
      </c>
      <c r="AT1070" s="16">
        <v>0.21686746987951799</v>
      </c>
      <c r="AU1070" s="16">
        <v>0.230769230769231</v>
      </c>
      <c r="AV1070" s="16">
        <v>0.12121212121212099</v>
      </c>
      <c r="AW1070" s="16">
        <v>0.162790697674419</v>
      </c>
    </row>
    <row r="1071" spans="2:49" x14ac:dyDescent="0.35">
      <c r="B1071" t="s">
        <v>494</v>
      </c>
      <c r="C1071" s="16">
        <v>0.15129151291512899</v>
      </c>
      <c r="D1071" s="16">
        <v>0.146341463414634</v>
      </c>
      <c r="E1071" s="16">
        <v>0.18656716417910399</v>
      </c>
      <c r="F1071" s="16">
        <v>0.21008403361344499</v>
      </c>
      <c r="G1071" s="16">
        <v>0.1</v>
      </c>
      <c r="H1071" s="16">
        <v>5.7692307692307702E-2</v>
      </c>
      <c r="I1071" s="16">
        <v>0.15151515151515199</v>
      </c>
      <c r="J1071" s="16">
        <v>9.8360655737704902E-2</v>
      </c>
      <c r="K1071" s="16">
        <v>0.128205128205128</v>
      </c>
      <c r="L1071" s="16">
        <v>0.13750000000000001</v>
      </c>
      <c r="M1071" s="16">
        <v>0.154929577464789</v>
      </c>
      <c r="N1071" s="16">
        <v>0.15151515151515199</v>
      </c>
      <c r="O1071" s="16">
        <v>0.25</v>
      </c>
      <c r="P1071" s="16"/>
      <c r="Q1071" s="16">
        <v>0.162790697674419</v>
      </c>
      <c r="R1071" s="16"/>
      <c r="S1071" s="16">
        <v>0.152477763659466</v>
      </c>
      <c r="T1071" s="16"/>
      <c r="U1071" s="16">
        <v>0.16915422885572101</v>
      </c>
      <c r="V1071" s="16"/>
      <c r="W1071" s="16">
        <v>0.154471544715447</v>
      </c>
      <c r="X1071" s="16"/>
      <c r="Y1071" s="16">
        <v>0.17460317460317501</v>
      </c>
      <c r="Z1071" s="16">
        <v>0.109848484848485</v>
      </c>
      <c r="AA1071" s="16">
        <v>0.11111111111111099</v>
      </c>
      <c r="AB1071" s="16">
        <v>0.22222222222222199</v>
      </c>
      <c r="AC1071" s="16"/>
      <c r="AD1071" s="16">
        <v>0.15753424657534201</v>
      </c>
      <c r="AE1071" s="16">
        <v>0.122222222222222</v>
      </c>
      <c r="AF1071" s="16">
        <v>0.17346938775510201</v>
      </c>
      <c r="AG1071" s="16">
        <v>0.20555555555555599</v>
      </c>
      <c r="AH1071" s="16">
        <v>0.146341463414634</v>
      </c>
      <c r="AI1071" s="16">
        <v>0.13095238095238099</v>
      </c>
      <c r="AJ1071" s="16">
        <v>6.5217391304347797E-2</v>
      </c>
      <c r="AK1071" s="16"/>
      <c r="AL1071" s="16">
        <v>0.140350877192982</v>
      </c>
      <c r="AM1071" s="16">
        <v>0.20472440944881901</v>
      </c>
      <c r="AN1071" s="16">
        <v>0.11764705882352899</v>
      </c>
      <c r="AO1071" s="16">
        <v>0.22302158273381301</v>
      </c>
      <c r="AP1071" s="16">
        <v>0.157894736842105</v>
      </c>
      <c r="AQ1071" s="16">
        <v>0.2</v>
      </c>
      <c r="AR1071" s="16">
        <v>0</v>
      </c>
      <c r="AS1071" s="16">
        <v>0.2</v>
      </c>
      <c r="AT1071" s="16">
        <v>0.108433734939759</v>
      </c>
      <c r="AU1071" s="16">
        <v>0</v>
      </c>
      <c r="AV1071" s="16">
        <v>9.0909090909090898E-2</v>
      </c>
      <c r="AW1071" s="16">
        <v>6.9767441860465101E-2</v>
      </c>
    </row>
    <row r="1072" spans="2:49" x14ac:dyDescent="0.35">
      <c r="B1072" t="s">
        <v>495</v>
      </c>
      <c r="C1072" s="16">
        <v>0.111931119311193</v>
      </c>
      <c r="D1072" s="16">
        <v>0.134146341463415</v>
      </c>
      <c r="E1072" s="16">
        <v>0.119402985074627</v>
      </c>
      <c r="F1072" s="16">
        <v>5.8823529411764698E-2</v>
      </c>
      <c r="G1072" s="16">
        <v>0.16666666666666699</v>
      </c>
      <c r="H1072" s="16">
        <v>0.15384615384615399</v>
      </c>
      <c r="I1072" s="16">
        <v>6.0606060606060601E-2</v>
      </c>
      <c r="J1072" s="16">
        <v>0.13114754098360701</v>
      </c>
      <c r="K1072" s="16">
        <v>0.15384615384615399</v>
      </c>
      <c r="L1072" s="16">
        <v>0.2</v>
      </c>
      <c r="M1072" s="16">
        <v>2.8169014084507001E-2</v>
      </c>
      <c r="N1072" s="16">
        <v>3.03030303030303E-2</v>
      </c>
      <c r="O1072" s="16">
        <v>0.125</v>
      </c>
      <c r="P1072" s="16"/>
      <c r="Q1072" s="16">
        <v>0.117732558139535</v>
      </c>
      <c r="R1072" s="16"/>
      <c r="S1072" s="16">
        <v>0.11435832274460001</v>
      </c>
      <c r="T1072" s="16"/>
      <c r="U1072" s="16">
        <v>0.11608623548922101</v>
      </c>
      <c r="V1072" s="16"/>
      <c r="W1072" s="16">
        <v>4.0650406504064998E-2</v>
      </c>
      <c r="X1072" s="16"/>
      <c r="Y1072" s="16">
        <v>9.3253968253968297E-2</v>
      </c>
      <c r="Z1072" s="16">
        <v>0.14772727272727301</v>
      </c>
      <c r="AA1072" s="16">
        <v>0.13888888888888901</v>
      </c>
      <c r="AB1072" s="16">
        <v>0</v>
      </c>
      <c r="AC1072" s="16"/>
      <c r="AD1072" s="16">
        <v>8.2191780821917804E-2</v>
      </c>
      <c r="AE1072" s="16">
        <v>0.133333333333333</v>
      </c>
      <c r="AF1072" s="16">
        <v>0.122448979591837</v>
      </c>
      <c r="AG1072" s="16">
        <v>0.105555555555556</v>
      </c>
      <c r="AH1072" s="16">
        <v>0.12195121951219499</v>
      </c>
      <c r="AI1072" s="16">
        <v>0.13095238095238099</v>
      </c>
      <c r="AJ1072" s="16">
        <v>0.108695652173913</v>
      </c>
      <c r="AK1072" s="16"/>
      <c r="AL1072" s="16">
        <v>3.5087719298245598E-2</v>
      </c>
      <c r="AM1072" s="16">
        <v>0.12598425196850399</v>
      </c>
      <c r="AN1072" s="16">
        <v>0.11764705882352899</v>
      </c>
      <c r="AO1072" s="16">
        <v>0.12230215827338101</v>
      </c>
      <c r="AP1072" s="16">
        <v>5.2631578947368397E-2</v>
      </c>
      <c r="AQ1072" s="16">
        <v>0.14000000000000001</v>
      </c>
      <c r="AR1072" s="16">
        <v>0.5</v>
      </c>
      <c r="AS1072" s="16">
        <v>6.6666666666666693E-2</v>
      </c>
      <c r="AT1072" s="16">
        <v>0.16867469879518099</v>
      </c>
      <c r="AU1072" s="16">
        <v>0.15384615384615399</v>
      </c>
      <c r="AV1072" s="16">
        <v>3.03030303030303E-2</v>
      </c>
      <c r="AW1072" s="16">
        <v>4.6511627906976702E-2</v>
      </c>
    </row>
    <row r="1073" spans="2:49" x14ac:dyDescent="0.35">
      <c r="B1073" t="s">
        <v>698</v>
      </c>
      <c r="C1073" s="23">
        <v>0.53505535055350595</v>
      </c>
      <c r="D1073" s="23">
        <v>0.52439024390243905</v>
      </c>
      <c r="E1073" s="23">
        <v>0.51492537313432796</v>
      </c>
      <c r="F1073" s="23">
        <v>0.504201680672269</v>
      </c>
      <c r="G1073" s="23">
        <v>0.5</v>
      </c>
      <c r="H1073" s="23">
        <v>0.65384615384615397</v>
      </c>
      <c r="I1073" s="23">
        <v>0.59090909090909105</v>
      </c>
      <c r="J1073" s="23">
        <v>0.54098360655737698</v>
      </c>
      <c r="K1073" s="23">
        <v>0.64102564102564097</v>
      </c>
      <c r="L1073" s="23">
        <v>0.46250000000000002</v>
      </c>
      <c r="M1073" s="23">
        <v>0.57746478873239404</v>
      </c>
      <c r="N1073" s="23">
        <v>0.48484848484848497</v>
      </c>
      <c r="O1073" s="23">
        <v>0.5</v>
      </c>
      <c r="P1073" s="23"/>
      <c r="Q1073" s="23">
        <v>0.524709302325581</v>
      </c>
      <c r="R1073" s="23"/>
      <c r="S1073" s="23">
        <v>0.53367217280813195</v>
      </c>
      <c r="T1073" s="23"/>
      <c r="U1073" s="23">
        <v>0.52404643449419597</v>
      </c>
      <c r="V1073" s="23"/>
      <c r="W1073" s="23">
        <v>0.57723577235772405</v>
      </c>
      <c r="X1073" s="23"/>
      <c r="Y1073" s="23">
        <v>0.52380952380952395</v>
      </c>
      <c r="Z1073" s="23">
        <v>0.54924242424242398</v>
      </c>
      <c r="AA1073" s="23">
        <v>0.55555555555555602</v>
      </c>
      <c r="AB1073" s="23">
        <v>0.66666666666666696</v>
      </c>
      <c r="AC1073" s="23"/>
      <c r="AD1073" s="23">
        <v>0.59589041095890405</v>
      </c>
      <c r="AE1073" s="23">
        <v>0.56666666666666698</v>
      </c>
      <c r="AF1073" s="23">
        <v>0.5</v>
      </c>
      <c r="AG1073" s="23">
        <v>0.483333333333333</v>
      </c>
      <c r="AH1073" s="23">
        <v>0.49593495934959297</v>
      </c>
      <c r="AI1073" s="23">
        <v>0.5</v>
      </c>
      <c r="AJ1073" s="23">
        <v>0.63043478260869601</v>
      </c>
      <c r="AK1073" s="23"/>
      <c r="AL1073" s="23">
        <v>0.66666666666666696</v>
      </c>
      <c r="AM1073" s="23">
        <v>0.440944881889764</v>
      </c>
      <c r="AN1073" s="23">
        <v>0.55656108597285103</v>
      </c>
      <c r="AO1073" s="23">
        <v>0.42446043165467601</v>
      </c>
      <c r="AP1073" s="23">
        <v>0.63157894736842102</v>
      </c>
      <c r="AQ1073" s="23">
        <v>0.52</v>
      </c>
      <c r="AR1073" s="23">
        <v>0</v>
      </c>
      <c r="AS1073" s="23">
        <v>0.46666666666666701</v>
      </c>
      <c r="AT1073" s="23">
        <v>0.50602409638554202</v>
      </c>
      <c r="AU1073" s="23">
        <v>0.61538461538461497</v>
      </c>
      <c r="AV1073" s="23">
        <v>0.75757575757575801</v>
      </c>
      <c r="AW1073" s="23">
        <v>0.72093023255813904</v>
      </c>
    </row>
    <row r="1074" spans="2:49" x14ac:dyDescent="0.35">
      <c r="B1074" t="s">
        <v>699</v>
      </c>
      <c r="C1074" s="23">
        <v>1.7872078720787199</v>
      </c>
      <c r="D1074" s="23">
        <v>1.76829268292683</v>
      </c>
      <c r="E1074" s="23">
        <v>1.68656716417911</v>
      </c>
      <c r="F1074" s="23">
        <v>1.74789915966387</v>
      </c>
      <c r="G1074" s="23">
        <v>1.86666666666667</v>
      </c>
      <c r="H1074" s="23">
        <v>1.8653846153846101</v>
      </c>
      <c r="I1074" s="23">
        <v>1.8333333333333299</v>
      </c>
      <c r="J1074" s="23">
        <v>1.9016393442622901</v>
      </c>
      <c r="K1074" s="23">
        <v>1.6666666666666701</v>
      </c>
      <c r="L1074" s="23">
        <v>1.7250000000000001</v>
      </c>
      <c r="M1074" s="23">
        <v>1.9014084507042299</v>
      </c>
      <c r="N1074" s="23">
        <v>2</v>
      </c>
      <c r="O1074" s="23">
        <v>1.5</v>
      </c>
      <c r="P1074" s="23"/>
      <c r="Q1074" s="23">
        <v>1.75145348837209</v>
      </c>
      <c r="R1074" s="23"/>
      <c r="S1074" s="23">
        <v>1.78017789072427</v>
      </c>
      <c r="T1074" s="23"/>
      <c r="U1074" s="23">
        <v>1.7363184079602001</v>
      </c>
      <c r="V1074" s="23"/>
      <c r="W1074" s="23">
        <v>1.8780487804878001</v>
      </c>
      <c r="X1074" s="23"/>
      <c r="Y1074" s="23">
        <v>1.76587301587301</v>
      </c>
      <c r="Z1074" s="23">
        <v>1.8257575757575799</v>
      </c>
      <c r="AA1074" s="23">
        <v>1.8333333333333299</v>
      </c>
      <c r="AB1074" s="23">
        <v>1.6666666666666701</v>
      </c>
      <c r="AC1074" s="23"/>
      <c r="AD1074" s="23">
        <v>1.7671232876712299</v>
      </c>
      <c r="AE1074" s="23">
        <v>1.8</v>
      </c>
      <c r="AF1074" s="23">
        <v>1.7346938775510199</v>
      </c>
      <c r="AG1074" s="23">
        <v>1.68888888888889</v>
      </c>
      <c r="AH1074" s="23">
        <v>1.82113821138212</v>
      </c>
      <c r="AI1074" s="23">
        <v>1.8452380952381</v>
      </c>
      <c r="AJ1074" s="23">
        <v>1.9565217391304299</v>
      </c>
      <c r="AK1074" s="23"/>
      <c r="AL1074" s="23">
        <v>1.8421052631579</v>
      </c>
      <c r="AM1074" s="23">
        <v>1.69291338582677</v>
      </c>
      <c r="AN1074" s="23">
        <v>1.8552036199094999</v>
      </c>
      <c r="AO1074" s="23">
        <v>1.66187050359712</v>
      </c>
      <c r="AP1074" s="23">
        <v>1.7894736842105301</v>
      </c>
      <c r="AQ1074" s="23">
        <v>1.6</v>
      </c>
      <c r="AR1074" s="23">
        <v>2</v>
      </c>
      <c r="AS1074" s="23">
        <v>1.8</v>
      </c>
      <c r="AT1074" s="23">
        <v>1.8313253012048201</v>
      </c>
      <c r="AU1074" s="23">
        <v>2.0769230769230802</v>
      </c>
      <c r="AV1074" s="23">
        <v>1.9090909090909101</v>
      </c>
      <c r="AW1074" s="23">
        <v>1.97674418604651</v>
      </c>
    </row>
    <row r="1075" spans="2:49" x14ac:dyDescent="0.35">
      <c r="B1075" t="s">
        <v>700</v>
      </c>
      <c r="C1075" s="16">
        <v>-0.201996007098732</v>
      </c>
      <c r="D1075" s="16">
        <v>-0.19077353825833901</v>
      </c>
      <c r="E1075" s="16">
        <v>-0.20932579654230801</v>
      </c>
      <c r="F1075" s="16">
        <v>-0.30408654252390599</v>
      </c>
      <c r="G1075" s="16">
        <v>-0.18594524959742301</v>
      </c>
      <c r="H1075" s="16">
        <v>-6.2546148788752601E-2</v>
      </c>
      <c r="I1075" s="16">
        <v>-0.189846578997523</v>
      </c>
      <c r="J1075" s="16">
        <v>-0.17461504651199999</v>
      </c>
      <c r="K1075" s="16">
        <v>-6.03038936372269E-2</v>
      </c>
      <c r="L1075" s="16">
        <v>-0.19319335937500001</v>
      </c>
      <c r="M1075" s="16">
        <v>-0.24417408962728901</v>
      </c>
      <c r="N1075" s="16">
        <v>-0.39393939393939398</v>
      </c>
      <c r="O1075" s="16">
        <v>-0.183035714285714</v>
      </c>
      <c r="P1075" s="16"/>
      <c r="Q1075" s="16">
        <v>-0.20608907001362201</v>
      </c>
      <c r="R1075" s="16"/>
      <c r="S1075" s="16">
        <v>-0.20073176685049801</v>
      </c>
      <c r="T1075" s="16"/>
      <c r="U1075" s="16">
        <v>-0.207250053680681</v>
      </c>
      <c r="V1075" s="16"/>
      <c r="W1075" s="16">
        <v>-0.22965933281863199</v>
      </c>
      <c r="X1075" s="16"/>
      <c r="Y1075" s="16">
        <v>-0.23521346901256199</v>
      </c>
      <c r="Z1075" s="16">
        <v>-0.152051552119574</v>
      </c>
      <c r="AA1075" s="16">
        <v>-0.15365581098339701</v>
      </c>
      <c r="AB1075" s="16">
        <v>-0.13580246913580199</v>
      </c>
      <c r="AC1075" s="16"/>
      <c r="AD1075" s="16">
        <v>-0.159751457614668</v>
      </c>
      <c r="AE1075" s="16">
        <v>-0.147027027027027</v>
      </c>
      <c r="AF1075" s="16">
        <v>-0.23102836751911501</v>
      </c>
      <c r="AG1075" s="16">
        <v>-0.26819649486316299</v>
      </c>
      <c r="AH1075" s="16">
        <v>-0.242740620709754</v>
      </c>
      <c r="AI1075" s="16">
        <v>-0.22688549005911901</v>
      </c>
      <c r="AJ1075" s="16">
        <v>-0.10247923603722001</v>
      </c>
      <c r="AK1075" s="16"/>
      <c r="AL1075" s="16">
        <v>-0.13236258929873099</v>
      </c>
      <c r="AM1075" s="16">
        <v>-0.30733148626830697</v>
      </c>
      <c r="AN1075" s="16">
        <v>-0.17264759345282299</v>
      </c>
      <c r="AO1075" s="16">
        <v>-0.33417295366351801</v>
      </c>
      <c r="AP1075" s="16">
        <v>-0.149584487534626</v>
      </c>
      <c r="AQ1075" s="16">
        <v>-0.168911627906977</v>
      </c>
      <c r="AR1075" s="16">
        <v>-0.5</v>
      </c>
      <c r="AS1075" s="16">
        <v>-0.36266666666666703</v>
      </c>
      <c r="AT1075" s="16">
        <v>-0.177985965995137</v>
      </c>
      <c r="AU1075" s="16">
        <v>-5.46199362767412E-2</v>
      </c>
      <c r="AV1075" s="16">
        <v>-6.4941233365285705E-2</v>
      </c>
      <c r="AW1075" s="16">
        <v>-7.5917144961380301E-2</v>
      </c>
    </row>
    <row r="1076" spans="2:49" x14ac:dyDescent="0.35">
      <c r="C1076" s="16"/>
      <c r="D1076" s="16"/>
      <c r="E1076" s="16"/>
      <c r="F1076" s="16"/>
      <c r="G1076" s="16"/>
      <c r="H1076" s="16"/>
      <c r="I1076" s="16"/>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row>
    <row r="1077" spans="2:49" x14ac:dyDescent="0.35">
      <c r="B1077" s="6" t="s">
        <v>771</v>
      </c>
      <c r="C1077" s="16"/>
      <c r="D1077" s="16"/>
      <c r="E1077" s="16"/>
      <c r="F1077" s="16"/>
      <c r="G1077" s="16"/>
      <c r="H1077" s="16"/>
      <c r="I1077" s="16"/>
      <c r="J1077" s="16"/>
      <c r="K1077" s="16"/>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6"/>
      <c r="AW1077" s="16"/>
    </row>
    <row r="1078" spans="2:49" x14ac:dyDescent="0.35">
      <c r="B1078" s="25" t="s">
        <v>65</v>
      </c>
      <c r="C1078" s="16"/>
      <c r="D1078" s="16"/>
      <c r="E1078" s="16"/>
      <c r="F1078" s="16"/>
      <c r="G1078" s="16"/>
      <c r="H1078" s="16"/>
      <c r="I1078" s="16"/>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row>
    <row r="1079" spans="2:49" x14ac:dyDescent="0.35">
      <c r="B1079" t="s">
        <v>397</v>
      </c>
      <c r="C1079" s="16">
        <v>0.19672131147541</v>
      </c>
      <c r="D1079" s="16">
        <v>0.1</v>
      </c>
      <c r="E1079" s="16">
        <v>0.11111111111111099</v>
      </c>
      <c r="F1079" s="16">
        <v>0.23529411764705899</v>
      </c>
      <c r="G1079" s="16">
        <v>0.16666666666666699</v>
      </c>
      <c r="H1079" s="16">
        <v>0.16666666666666699</v>
      </c>
      <c r="I1079" s="16">
        <v>0.30769230769230799</v>
      </c>
      <c r="J1079" s="16">
        <v>0.22222222222222199</v>
      </c>
      <c r="K1079" s="16">
        <v>0.33333333333333298</v>
      </c>
      <c r="L1079" s="16">
        <v>0.14285714285714299</v>
      </c>
      <c r="M1079" s="16">
        <v>0.33333333333333298</v>
      </c>
      <c r="N1079" s="16">
        <v>0.16666666666666699</v>
      </c>
      <c r="O1079" s="16">
        <v>0.2</v>
      </c>
      <c r="P1079" s="16"/>
      <c r="Q1079" s="16">
        <v>0.180952380952381</v>
      </c>
      <c r="R1079" s="16"/>
      <c r="S1079" s="16">
        <v>0.2</v>
      </c>
      <c r="T1079" s="16"/>
      <c r="U1079" s="16">
        <v>0.175824175824176</v>
      </c>
      <c r="V1079" s="16"/>
      <c r="W1079" s="16">
        <v>0.15</v>
      </c>
      <c r="X1079" s="16"/>
      <c r="Y1079" s="16">
        <v>0.17857142857142899</v>
      </c>
      <c r="Z1079" s="16">
        <v>0.23684210526315799</v>
      </c>
      <c r="AA1079" s="16">
        <v>0</v>
      </c>
      <c r="AB1079" s="16">
        <v>0</v>
      </c>
      <c r="AC1079" s="16"/>
      <c r="AD1079" s="16">
        <v>0.15</v>
      </c>
      <c r="AE1079" s="16">
        <v>0.21052631578947401</v>
      </c>
      <c r="AF1079" s="16">
        <v>0</v>
      </c>
      <c r="AG1079" s="16">
        <v>0.230769230769231</v>
      </c>
      <c r="AH1079" s="16">
        <v>0.31578947368421101</v>
      </c>
      <c r="AI1079" s="16">
        <v>0.1</v>
      </c>
      <c r="AJ1079" s="16">
        <v>0.25</v>
      </c>
      <c r="AK1079" s="16"/>
      <c r="AL1079" s="16">
        <v>0.33333333333333298</v>
      </c>
      <c r="AM1079" s="16">
        <v>0.125</v>
      </c>
      <c r="AN1079" s="16">
        <v>0.17241379310344801</v>
      </c>
      <c r="AO1079" s="16">
        <v>0.22727272727272699</v>
      </c>
      <c r="AP1079" s="16">
        <v>0</v>
      </c>
      <c r="AQ1079" s="16">
        <v>0</v>
      </c>
      <c r="AR1079" s="16">
        <v>0</v>
      </c>
      <c r="AS1079" s="16">
        <v>0.66666666666666696</v>
      </c>
      <c r="AT1079" s="16">
        <v>0.14285714285714299</v>
      </c>
      <c r="AU1079" s="16">
        <v>0</v>
      </c>
      <c r="AV1079" s="16">
        <v>0.6</v>
      </c>
      <c r="AW1079" s="16">
        <v>0.33333333333333298</v>
      </c>
    </row>
    <row r="1080" spans="2:49" x14ac:dyDescent="0.35">
      <c r="B1080" t="s">
        <v>494</v>
      </c>
      <c r="C1080" s="16">
        <v>0.38524590163934402</v>
      </c>
      <c r="D1080" s="16">
        <v>0.2</v>
      </c>
      <c r="E1080" s="16">
        <v>0.38888888888888901</v>
      </c>
      <c r="F1080" s="16">
        <v>0.35294117647058798</v>
      </c>
      <c r="G1080" s="16">
        <v>0.5</v>
      </c>
      <c r="H1080" s="16">
        <v>0.33333333333333298</v>
      </c>
      <c r="I1080" s="16">
        <v>0.30769230769230799</v>
      </c>
      <c r="J1080" s="16">
        <v>0.33333333333333298</v>
      </c>
      <c r="K1080" s="16">
        <v>0.5</v>
      </c>
      <c r="L1080" s="16">
        <v>0.5</v>
      </c>
      <c r="M1080" s="16">
        <v>0.16666666666666699</v>
      </c>
      <c r="N1080" s="16">
        <v>0.5</v>
      </c>
      <c r="O1080" s="16">
        <v>0.8</v>
      </c>
      <c r="P1080" s="16"/>
      <c r="Q1080" s="16">
        <v>0.371428571428571</v>
      </c>
      <c r="R1080" s="16"/>
      <c r="S1080" s="16">
        <v>0.375</v>
      </c>
      <c r="T1080" s="16"/>
      <c r="U1080" s="16">
        <v>0.36263736263736301</v>
      </c>
      <c r="V1080" s="16"/>
      <c r="W1080" s="16">
        <v>0.4</v>
      </c>
      <c r="X1080" s="16"/>
      <c r="Y1080" s="16">
        <v>0.33333333333333298</v>
      </c>
      <c r="Z1080" s="16">
        <v>0.5</v>
      </c>
      <c r="AA1080" s="16">
        <v>0</v>
      </c>
      <c r="AB1080" s="16">
        <v>0</v>
      </c>
      <c r="AC1080" s="16"/>
      <c r="AD1080" s="16">
        <v>0.35</v>
      </c>
      <c r="AE1080" s="16">
        <v>0.31578947368421101</v>
      </c>
      <c r="AF1080" s="16">
        <v>0.41666666666666702</v>
      </c>
      <c r="AG1080" s="16">
        <v>0.34615384615384598</v>
      </c>
      <c r="AH1080" s="16">
        <v>0.42105263157894701</v>
      </c>
      <c r="AI1080" s="16">
        <v>0.6</v>
      </c>
      <c r="AJ1080" s="16">
        <v>0.375</v>
      </c>
      <c r="AK1080" s="16"/>
      <c r="AL1080" s="16">
        <v>0.5</v>
      </c>
      <c r="AM1080" s="16">
        <v>0.25</v>
      </c>
      <c r="AN1080" s="16">
        <v>0.48275862068965503</v>
      </c>
      <c r="AO1080" s="16">
        <v>0.27272727272727298</v>
      </c>
      <c r="AP1080" s="16">
        <v>0.5</v>
      </c>
      <c r="AQ1080" s="16">
        <v>0.33333333333333298</v>
      </c>
      <c r="AR1080" s="16">
        <v>0</v>
      </c>
      <c r="AS1080" s="16">
        <v>0.33333333333333298</v>
      </c>
      <c r="AT1080" s="16">
        <v>0.5</v>
      </c>
      <c r="AU1080" s="16">
        <v>0</v>
      </c>
      <c r="AV1080" s="16">
        <v>0.2</v>
      </c>
      <c r="AW1080" s="16">
        <v>0.66666666666666696</v>
      </c>
    </row>
    <row r="1081" spans="2:49" x14ac:dyDescent="0.35">
      <c r="B1081" t="s">
        <v>495</v>
      </c>
      <c r="C1081" s="16">
        <v>0.41803278688524598</v>
      </c>
      <c r="D1081" s="16">
        <v>0.7</v>
      </c>
      <c r="E1081" s="16">
        <v>0.5</v>
      </c>
      <c r="F1081" s="16">
        <v>0.41176470588235298</v>
      </c>
      <c r="G1081" s="16">
        <v>0.33333333333333298</v>
      </c>
      <c r="H1081" s="16">
        <v>0.5</v>
      </c>
      <c r="I1081" s="16">
        <v>0.38461538461538503</v>
      </c>
      <c r="J1081" s="16">
        <v>0.44444444444444398</v>
      </c>
      <c r="K1081" s="16">
        <v>0.16666666666666699</v>
      </c>
      <c r="L1081" s="16">
        <v>0.35714285714285698</v>
      </c>
      <c r="M1081" s="16">
        <v>0.5</v>
      </c>
      <c r="N1081" s="16">
        <v>0.33333333333333298</v>
      </c>
      <c r="O1081" s="16">
        <v>0</v>
      </c>
      <c r="P1081" s="16"/>
      <c r="Q1081" s="16">
        <v>0.44761904761904803</v>
      </c>
      <c r="R1081" s="16"/>
      <c r="S1081" s="16">
        <v>0.42499999999999999</v>
      </c>
      <c r="T1081" s="16"/>
      <c r="U1081" s="16">
        <v>0.46153846153846201</v>
      </c>
      <c r="V1081" s="16"/>
      <c r="W1081" s="16">
        <v>0.45</v>
      </c>
      <c r="X1081" s="16"/>
      <c r="Y1081" s="16">
        <v>0.48809523809523803</v>
      </c>
      <c r="Z1081" s="16">
        <v>0.26315789473684198</v>
      </c>
      <c r="AA1081" s="16">
        <v>0</v>
      </c>
      <c r="AB1081" s="16">
        <v>0</v>
      </c>
      <c r="AC1081" s="16"/>
      <c r="AD1081" s="16">
        <v>0.5</v>
      </c>
      <c r="AE1081" s="16">
        <v>0.47368421052631599</v>
      </c>
      <c r="AF1081" s="16">
        <v>0.58333333333333304</v>
      </c>
      <c r="AG1081" s="16">
        <v>0.42307692307692302</v>
      </c>
      <c r="AH1081" s="16">
        <v>0.26315789473684198</v>
      </c>
      <c r="AI1081" s="16">
        <v>0.3</v>
      </c>
      <c r="AJ1081" s="16">
        <v>0.375</v>
      </c>
      <c r="AK1081" s="16"/>
      <c r="AL1081" s="16">
        <v>0.16666666666666699</v>
      </c>
      <c r="AM1081" s="16">
        <v>0.625</v>
      </c>
      <c r="AN1081" s="16">
        <v>0.34482758620689702</v>
      </c>
      <c r="AO1081" s="16">
        <v>0.5</v>
      </c>
      <c r="AP1081" s="16">
        <v>0.5</v>
      </c>
      <c r="AQ1081" s="16">
        <v>0.66666666666666696</v>
      </c>
      <c r="AR1081" s="16">
        <v>0</v>
      </c>
      <c r="AS1081" s="16">
        <v>0</v>
      </c>
      <c r="AT1081" s="16">
        <v>0.35714285714285698</v>
      </c>
      <c r="AU1081" s="16">
        <v>1</v>
      </c>
      <c r="AV1081" s="16">
        <v>0.2</v>
      </c>
      <c r="AW1081" s="16">
        <v>0</v>
      </c>
    </row>
    <row r="1082" spans="2:49" x14ac:dyDescent="0.35">
      <c r="B1082" t="s">
        <v>698</v>
      </c>
      <c r="C1082" s="23">
        <v>0</v>
      </c>
      <c r="D1082" s="23">
        <v>0</v>
      </c>
      <c r="E1082" s="23">
        <v>0</v>
      </c>
      <c r="F1082" s="23">
        <v>0</v>
      </c>
      <c r="G1082" s="23">
        <v>0</v>
      </c>
      <c r="H1082" s="23">
        <v>0</v>
      </c>
      <c r="I1082" s="23">
        <v>0</v>
      </c>
      <c r="J1082" s="23">
        <v>0</v>
      </c>
      <c r="K1082" s="23">
        <v>0</v>
      </c>
      <c r="L1082" s="23">
        <v>0</v>
      </c>
      <c r="M1082" s="23">
        <v>0</v>
      </c>
      <c r="N1082" s="23">
        <v>0</v>
      </c>
      <c r="O1082" s="23">
        <v>0</v>
      </c>
      <c r="P1082" s="23"/>
      <c r="Q1082" s="23">
        <v>0</v>
      </c>
      <c r="R1082" s="23"/>
      <c r="S1082" s="23">
        <v>0</v>
      </c>
      <c r="T1082" s="23"/>
      <c r="U1082" s="23">
        <v>0</v>
      </c>
      <c r="V1082" s="23"/>
      <c r="W1082" s="23">
        <v>0</v>
      </c>
      <c r="X1082" s="23"/>
      <c r="Y1082" s="23">
        <v>0</v>
      </c>
      <c r="Z1082" s="23">
        <v>0</v>
      </c>
      <c r="AA1082" s="23">
        <v>0</v>
      </c>
      <c r="AB1082" s="23">
        <v>0</v>
      </c>
      <c r="AC1082" s="23"/>
      <c r="AD1082" s="23">
        <v>0</v>
      </c>
      <c r="AE1082" s="23">
        <v>0</v>
      </c>
      <c r="AF1082" s="23">
        <v>0</v>
      </c>
      <c r="AG1082" s="23">
        <v>0</v>
      </c>
      <c r="AH1082" s="23">
        <v>0</v>
      </c>
      <c r="AI1082" s="23">
        <v>0</v>
      </c>
      <c r="AJ1082" s="23">
        <v>0</v>
      </c>
      <c r="AK1082" s="23"/>
      <c r="AL1082" s="23">
        <v>0</v>
      </c>
      <c r="AM1082" s="23">
        <v>0</v>
      </c>
      <c r="AN1082" s="23">
        <v>0</v>
      </c>
      <c r="AO1082" s="23">
        <v>0</v>
      </c>
      <c r="AP1082" s="23">
        <v>0</v>
      </c>
      <c r="AQ1082" s="23">
        <v>0</v>
      </c>
      <c r="AR1082" s="23">
        <v>0</v>
      </c>
      <c r="AS1082" s="23">
        <v>0</v>
      </c>
      <c r="AT1082" s="23">
        <v>0</v>
      </c>
      <c r="AU1082" s="23">
        <v>0</v>
      </c>
      <c r="AV1082" s="23">
        <v>0</v>
      </c>
      <c r="AW1082" s="23">
        <v>0</v>
      </c>
    </row>
    <row r="1083" spans="2:49" x14ac:dyDescent="0.35">
      <c r="B1083" t="s">
        <v>699</v>
      </c>
      <c r="C1083" s="23">
        <v>1.00819672131148</v>
      </c>
      <c r="D1083" s="23">
        <v>1</v>
      </c>
      <c r="E1083" s="23">
        <v>0.83333333333333304</v>
      </c>
      <c r="F1083" s="23">
        <v>1.1176470588235301</v>
      </c>
      <c r="G1083" s="23">
        <v>0.83333333333333404</v>
      </c>
      <c r="H1083" s="23">
        <v>1</v>
      </c>
      <c r="I1083" s="23">
        <v>1.3076923076923099</v>
      </c>
      <c r="J1083" s="23">
        <v>1.1111111111111101</v>
      </c>
      <c r="K1083" s="23">
        <v>1.1666666666666701</v>
      </c>
      <c r="L1083" s="23">
        <v>0.78571428571428603</v>
      </c>
      <c r="M1083" s="23">
        <v>1.5</v>
      </c>
      <c r="N1083" s="23">
        <v>0.83333333333333404</v>
      </c>
      <c r="O1083" s="23">
        <v>0.6</v>
      </c>
      <c r="P1083" s="23"/>
      <c r="Q1083" s="23">
        <v>0.99047619047619095</v>
      </c>
      <c r="R1083" s="23"/>
      <c r="S1083" s="23">
        <v>1.0249999999999999</v>
      </c>
      <c r="T1083" s="23"/>
      <c r="U1083" s="23">
        <v>0.98901098901098705</v>
      </c>
      <c r="V1083" s="23"/>
      <c r="W1083" s="23">
        <v>0.9</v>
      </c>
      <c r="X1083" s="23"/>
      <c r="Y1083" s="23">
        <v>1.0238095238095299</v>
      </c>
      <c r="Z1083" s="23">
        <v>0.97368421052631604</v>
      </c>
      <c r="AA1083" s="23">
        <v>3</v>
      </c>
      <c r="AB1083" s="23">
        <v>3</v>
      </c>
      <c r="AC1083" s="23"/>
      <c r="AD1083" s="23">
        <v>0.95</v>
      </c>
      <c r="AE1083" s="23">
        <v>1.1052631578947301</v>
      </c>
      <c r="AF1083" s="23">
        <v>0.58333333333333304</v>
      </c>
      <c r="AG1083" s="23">
        <v>1.1153846153846201</v>
      </c>
      <c r="AH1083" s="23">
        <v>1.2105263157894699</v>
      </c>
      <c r="AI1083" s="23">
        <v>0.6</v>
      </c>
      <c r="AJ1083" s="23">
        <v>1.125</v>
      </c>
      <c r="AK1083" s="23"/>
      <c r="AL1083" s="23">
        <v>1.1666666666666701</v>
      </c>
      <c r="AM1083" s="23">
        <v>1</v>
      </c>
      <c r="AN1083" s="23">
        <v>0.86206896551724099</v>
      </c>
      <c r="AO1083" s="23">
        <v>1.1818181818181801</v>
      </c>
      <c r="AP1083" s="23">
        <v>0.5</v>
      </c>
      <c r="AQ1083" s="23">
        <v>0.66666666666666696</v>
      </c>
      <c r="AR1083" s="23">
        <v>3</v>
      </c>
      <c r="AS1083" s="23">
        <v>2</v>
      </c>
      <c r="AT1083" s="23">
        <v>0.78571428571428603</v>
      </c>
      <c r="AU1083" s="23">
        <v>1</v>
      </c>
      <c r="AV1083" s="23">
        <v>2</v>
      </c>
      <c r="AW1083" s="23">
        <v>0.999999999999999</v>
      </c>
    </row>
    <row r="1084" spans="2:49" x14ac:dyDescent="0.35">
      <c r="B1084" t="s">
        <v>700</v>
      </c>
      <c r="C1084" s="16">
        <v>-0.47020257651701303</v>
      </c>
      <c r="D1084" s="16">
        <v>-0.11111111111111099</v>
      </c>
      <c r="E1084" s="16">
        <v>-0.26369598765432101</v>
      </c>
      <c r="F1084" s="16">
        <v>-0.52219386556858605</v>
      </c>
      <c r="G1084" s="16">
        <v>-0.54074074074074197</v>
      </c>
      <c r="H1084" s="16">
        <v>-0.33333333333333398</v>
      </c>
      <c r="I1084" s="16">
        <v>-0.64168310322156596</v>
      </c>
      <c r="J1084" s="16">
        <v>-0.45894571820497598</v>
      </c>
      <c r="K1084" s="16">
        <v>-1.18287037037037</v>
      </c>
      <c r="L1084" s="16">
        <v>-0.46276724975704597</v>
      </c>
      <c r="M1084" s="16">
        <v>-0.4375</v>
      </c>
      <c r="N1084" s="16">
        <v>-0.54074074074074197</v>
      </c>
      <c r="O1084" s="16">
        <v>-1.224</v>
      </c>
      <c r="P1084" s="16"/>
      <c r="Q1084" s="16">
        <v>-0.41188590312463103</v>
      </c>
      <c r="R1084" s="16"/>
      <c r="S1084" s="16">
        <v>-0.46424609374999998</v>
      </c>
      <c r="T1084" s="16"/>
      <c r="U1084" s="16">
        <v>-0.38854403898239298</v>
      </c>
      <c r="V1084" s="16"/>
      <c r="W1084" s="16">
        <v>-0.36926470588235299</v>
      </c>
      <c r="X1084" s="16"/>
      <c r="Y1084" s="16">
        <v>-0.35901049515734601</v>
      </c>
      <c r="Z1084" s="16">
        <v>-0.78430051631131503</v>
      </c>
      <c r="AA1084" s="16">
        <v>0</v>
      </c>
      <c r="AB1084" s="16">
        <v>0</v>
      </c>
      <c r="AC1084" s="16"/>
      <c r="AD1084" s="16">
        <v>-0.315529411764706</v>
      </c>
      <c r="AE1084" s="16">
        <v>-0.40658988190698497</v>
      </c>
      <c r="AF1084" s="16">
        <v>0</v>
      </c>
      <c r="AG1084" s="16">
        <v>-0.499721210741921</v>
      </c>
      <c r="AH1084" s="16">
        <v>-0.91244518712079703</v>
      </c>
      <c r="AI1084" s="16">
        <v>-0.413333333333333</v>
      </c>
      <c r="AJ1084" s="16">
        <v>-0.599609375</v>
      </c>
      <c r="AK1084" s="16"/>
      <c r="AL1084" s="16">
        <v>-1.18287037037037</v>
      </c>
      <c r="AM1084" s="16">
        <v>-0.17857142857142899</v>
      </c>
      <c r="AN1084" s="16">
        <v>-0.53581190974072901</v>
      </c>
      <c r="AO1084" s="16">
        <v>-0.38206567375259598</v>
      </c>
      <c r="AP1084" s="16">
        <v>0</v>
      </c>
      <c r="AQ1084" s="16">
        <v>0</v>
      </c>
      <c r="AR1084" s="16">
        <v>0</v>
      </c>
      <c r="AS1084" s="16">
        <v>-3.3333333333333401</v>
      </c>
      <c r="AT1084" s="16">
        <v>-0.46276724975704597</v>
      </c>
      <c r="AU1084" s="16">
        <v>0</v>
      </c>
      <c r="AV1084" s="16">
        <v>-1.8</v>
      </c>
      <c r="AW1084" s="16">
        <v>-1.6666666666666701</v>
      </c>
    </row>
    <row r="1085" spans="2:49" x14ac:dyDescent="0.35">
      <c r="C1085" s="16"/>
      <c r="D1085" s="16"/>
      <c r="E1085" s="16"/>
      <c r="F1085" s="16"/>
      <c r="G1085" s="16"/>
      <c r="H1085" s="16"/>
      <c r="I1085" s="16"/>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row>
    <row r="1086" spans="2:49" x14ac:dyDescent="0.35">
      <c r="B1086" s="6" t="s">
        <v>772</v>
      </c>
      <c r="C1086" s="16"/>
      <c r="D1086" s="16"/>
      <c r="E1086" s="16"/>
      <c r="F1086" s="16"/>
      <c r="G1086" s="16"/>
      <c r="H1086" s="16"/>
      <c r="I1086" s="16"/>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row>
    <row r="1087" spans="2:49" x14ac:dyDescent="0.35">
      <c r="B1087" s="25" t="s">
        <v>65</v>
      </c>
      <c r="C1087" s="16"/>
      <c r="D1087" s="16"/>
      <c r="E1087" s="16"/>
      <c r="F1087" s="16"/>
      <c r="G1087" s="16"/>
      <c r="H1087" s="16"/>
      <c r="I1087" s="16"/>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row>
    <row r="1088" spans="2:49" x14ac:dyDescent="0.35">
      <c r="B1088" t="s">
        <v>397</v>
      </c>
      <c r="C1088" s="16">
        <v>0.17241379310344801</v>
      </c>
      <c r="D1088" s="16">
        <v>0</v>
      </c>
      <c r="E1088" s="16">
        <v>0.4</v>
      </c>
      <c r="F1088" s="16">
        <v>0</v>
      </c>
      <c r="G1088" s="16">
        <v>0</v>
      </c>
      <c r="H1088" s="16">
        <v>0</v>
      </c>
      <c r="I1088" s="16">
        <v>0</v>
      </c>
      <c r="J1088" s="16">
        <v>0.5</v>
      </c>
      <c r="K1088" s="16">
        <v>0.33333333333333298</v>
      </c>
      <c r="L1088" s="16">
        <v>0.125</v>
      </c>
      <c r="M1088" s="16">
        <v>0</v>
      </c>
      <c r="N1088" s="16">
        <v>0</v>
      </c>
      <c r="O1088" s="16">
        <v>0</v>
      </c>
      <c r="P1088" s="16"/>
      <c r="Q1088" s="16">
        <v>0.217391304347826</v>
      </c>
      <c r="R1088" s="16"/>
      <c r="S1088" s="16">
        <v>0.17241379310344801</v>
      </c>
      <c r="T1088" s="16"/>
      <c r="U1088" s="16">
        <v>0.22727272727272699</v>
      </c>
      <c r="V1088" s="16"/>
      <c r="W1088" s="16">
        <v>0</v>
      </c>
      <c r="X1088" s="16"/>
      <c r="Y1088" s="16">
        <v>0.133333333333333</v>
      </c>
      <c r="Z1088" s="16">
        <v>0.22222222222222199</v>
      </c>
      <c r="AA1088" s="16">
        <v>0</v>
      </c>
      <c r="AB1088" s="16" t="s">
        <v>397</v>
      </c>
      <c r="AC1088" s="16"/>
      <c r="AD1088" s="16">
        <v>0.33333333333333298</v>
      </c>
      <c r="AE1088" s="16">
        <v>0.25</v>
      </c>
      <c r="AF1088" s="16">
        <v>0.2</v>
      </c>
      <c r="AG1088" s="16">
        <v>0</v>
      </c>
      <c r="AH1088" s="16">
        <v>0.25</v>
      </c>
      <c r="AI1088" s="16">
        <v>0.2</v>
      </c>
      <c r="AJ1088" s="16">
        <v>0</v>
      </c>
      <c r="AK1088" s="16"/>
      <c r="AL1088" s="16">
        <v>0</v>
      </c>
      <c r="AM1088" s="16">
        <v>0.2</v>
      </c>
      <c r="AN1088" s="16">
        <v>0.33333333333333298</v>
      </c>
      <c r="AO1088" s="16">
        <v>0</v>
      </c>
      <c r="AP1088" s="16">
        <v>0</v>
      </c>
      <c r="AQ1088" s="16">
        <v>0</v>
      </c>
      <c r="AR1088" s="16">
        <v>0</v>
      </c>
      <c r="AS1088" s="16">
        <v>0</v>
      </c>
      <c r="AT1088" s="16">
        <v>0</v>
      </c>
      <c r="AU1088" s="16">
        <v>0</v>
      </c>
      <c r="AV1088" s="16">
        <v>0</v>
      </c>
      <c r="AW1088" s="16">
        <v>0</v>
      </c>
    </row>
    <row r="1089" spans="2:49" x14ac:dyDescent="0.35">
      <c r="B1089" t="s">
        <v>494</v>
      </c>
      <c r="C1089" s="16">
        <v>0.44827586206896602</v>
      </c>
      <c r="D1089" s="16">
        <v>0.33333333333333298</v>
      </c>
      <c r="E1089" s="16">
        <v>0.2</v>
      </c>
      <c r="F1089" s="16">
        <v>1</v>
      </c>
      <c r="G1089" s="16">
        <v>1</v>
      </c>
      <c r="H1089" s="16">
        <v>0</v>
      </c>
      <c r="I1089" s="16">
        <v>1</v>
      </c>
      <c r="J1089" s="16">
        <v>0.5</v>
      </c>
      <c r="K1089" s="16">
        <v>0.33333333333333298</v>
      </c>
      <c r="L1089" s="16">
        <v>0.25</v>
      </c>
      <c r="M1089" s="16">
        <v>1</v>
      </c>
      <c r="N1089" s="16">
        <v>0</v>
      </c>
      <c r="O1089" s="16">
        <v>1</v>
      </c>
      <c r="P1089" s="16"/>
      <c r="Q1089" s="16">
        <v>0.34782608695652201</v>
      </c>
      <c r="R1089" s="16"/>
      <c r="S1089" s="16">
        <v>0.44827586206896602</v>
      </c>
      <c r="T1089" s="16"/>
      <c r="U1089" s="16">
        <v>0.36363636363636398</v>
      </c>
      <c r="V1089" s="16"/>
      <c r="W1089" s="16">
        <v>0.2</v>
      </c>
      <c r="X1089" s="16"/>
      <c r="Y1089" s="16">
        <v>0.53333333333333299</v>
      </c>
      <c r="Z1089" s="16">
        <v>0.22222222222222199</v>
      </c>
      <c r="AA1089" s="16">
        <v>0.75</v>
      </c>
      <c r="AB1089" s="16" t="s">
        <v>703</v>
      </c>
      <c r="AC1089" s="16"/>
      <c r="AD1089" s="16">
        <v>0.66666666666666696</v>
      </c>
      <c r="AE1089" s="16">
        <v>0</v>
      </c>
      <c r="AF1089" s="16">
        <v>0.2</v>
      </c>
      <c r="AG1089" s="16">
        <v>0.6</v>
      </c>
      <c r="AH1089" s="16">
        <v>0.5</v>
      </c>
      <c r="AI1089" s="16">
        <v>0.4</v>
      </c>
      <c r="AJ1089" s="16">
        <v>1</v>
      </c>
      <c r="AK1089" s="16"/>
      <c r="AL1089" s="16">
        <v>1</v>
      </c>
      <c r="AM1089" s="16">
        <v>0.2</v>
      </c>
      <c r="AN1089" s="16">
        <v>0.33333333333333298</v>
      </c>
      <c r="AO1089" s="16">
        <v>0.5</v>
      </c>
      <c r="AP1089" s="16">
        <v>0</v>
      </c>
      <c r="AQ1089" s="16">
        <v>0</v>
      </c>
      <c r="AR1089" s="16">
        <v>0</v>
      </c>
      <c r="AS1089" s="16">
        <v>0</v>
      </c>
      <c r="AT1089" s="16">
        <v>0.5</v>
      </c>
      <c r="AU1089" s="16">
        <v>0</v>
      </c>
      <c r="AV1089" s="16">
        <v>1</v>
      </c>
      <c r="AW1089" s="16">
        <v>0</v>
      </c>
    </row>
    <row r="1090" spans="2:49" x14ac:dyDescent="0.35">
      <c r="B1090" t="s">
        <v>495</v>
      </c>
      <c r="C1090" s="16">
        <v>0.37931034482758602</v>
      </c>
      <c r="D1090" s="16">
        <v>0.66666666666666696</v>
      </c>
      <c r="E1090" s="16">
        <v>0.4</v>
      </c>
      <c r="F1090" s="16">
        <v>0</v>
      </c>
      <c r="G1090" s="16">
        <v>0</v>
      </c>
      <c r="H1090" s="16">
        <v>1</v>
      </c>
      <c r="I1090" s="16">
        <v>0</v>
      </c>
      <c r="J1090" s="16">
        <v>0</v>
      </c>
      <c r="K1090" s="16">
        <v>0.33333333333333298</v>
      </c>
      <c r="L1090" s="16">
        <v>0.625</v>
      </c>
      <c r="M1090" s="16">
        <v>0</v>
      </c>
      <c r="N1090" s="16">
        <v>0</v>
      </c>
      <c r="O1090" s="16">
        <v>0</v>
      </c>
      <c r="P1090" s="16"/>
      <c r="Q1090" s="16">
        <v>0.434782608695652</v>
      </c>
      <c r="R1090" s="16"/>
      <c r="S1090" s="16">
        <v>0.37931034482758602</v>
      </c>
      <c r="T1090" s="16"/>
      <c r="U1090" s="16">
        <v>0.40909090909090901</v>
      </c>
      <c r="V1090" s="16"/>
      <c r="W1090" s="16">
        <v>0.8</v>
      </c>
      <c r="X1090" s="16"/>
      <c r="Y1090" s="16">
        <v>0.33333333333333298</v>
      </c>
      <c r="Z1090" s="16">
        <v>0.55555555555555602</v>
      </c>
      <c r="AA1090" s="16">
        <v>0.25</v>
      </c>
      <c r="AB1090" s="16" t="s">
        <v>703</v>
      </c>
      <c r="AC1090" s="16"/>
      <c r="AD1090" s="16">
        <v>0</v>
      </c>
      <c r="AE1090" s="16">
        <v>0.75</v>
      </c>
      <c r="AF1090" s="16">
        <v>0.6</v>
      </c>
      <c r="AG1090" s="16">
        <v>0.4</v>
      </c>
      <c r="AH1090" s="16">
        <v>0.25</v>
      </c>
      <c r="AI1090" s="16">
        <v>0.4</v>
      </c>
      <c r="AJ1090" s="16">
        <v>0</v>
      </c>
      <c r="AK1090" s="16"/>
      <c r="AL1090" s="16">
        <v>0</v>
      </c>
      <c r="AM1090" s="16">
        <v>0.6</v>
      </c>
      <c r="AN1090" s="16">
        <v>0.33333333333333298</v>
      </c>
      <c r="AO1090" s="16">
        <v>0.5</v>
      </c>
      <c r="AP1090" s="16">
        <v>0</v>
      </c>
      <c r="AQ1090" s="16">
        <v>0</v>
      </c>
      <c r="AR1090" s="16">
        <v>0</v>
      </c>
      <c r="AS1090" s="16">
        <v>0</v>
      </c>
      <c r="AT1090" s="16">
        <v>0.5</v>
      </c>
      <c r="AU1090" s="16">
        <v>0</v>
      </c>
      <c r="AV1090" s="16">
        <v>0</v>
      </c>
      <c r="AW1090" s="16">
        <v>1</v>
      </c>
    </row>
    <row r="1091" spans="2:49" x14ac:dyDescent="0.35">
      <c r="B1091" t="s">
        <v>698</v>
      </c>
      <c r="C1091" s="23">
        <v>0</v>
      </c>
      <c r="D1091" s="23">
        <v>0</v>
      </c>
      <c r="E1091" s="23">
        <v>0</v>
      </c>
      <c r="F1091" s="23">
        <v>0</v>
      </c>
      <c r="G1091" s="23">
        <v>0</v>
      </c>
      <c r="H1091" s="23">
        <v>0</v>
      </c>
      <c r="I1091" s="23">
        <v>0</v>
      </c>
      <c r="J1091" s="23">
        <v>0</v>
      </c>
      <c r="K1091" s="23">
        <v>0</v>
      </c>
      <c r="L1091" s="23">
        <v>0</v>
      </c>
      <c r="M1091" s="23">
        <v>0</v>
      </c>
      <c r="N1091" s="23">
        <v>0</v>
      </c>
      <c r="O1091" s="23">
        <v>0</v>
      </c>
      <c r="P1091" s="23"/>
      <c r="Q1091" s="23">
        <v>0</v>
      </c>
      <c r="R1091" s="23"/>
      <c r="S1091" s="23">
        <v>0</v>
      </c>
      <c r="T1091" s="23"/>
      <c r="U1091" s="23">
        <v>0</v>
      </c>
      <c r="V1091" s="23"/>
      <c r="W1091" s="23">
        <v>0</v>
      </c>
      <c r="X1091" s="23"/>
      <c r="Y1091" s="23">
        <v>0</v>
      </c>
      <c r="Z1091" s="23">
        <v>0</v>
      </c>
      <c r="AA1091" s="23">
        <v>0</v>
      </c>
      <c r="AB1091" s="23" t="s">
        <v>703</v>
      </c>
      <c r="AC1091" s="23"/>
      <c r="AD1091" s="23">
        <v>0</v>
      </c>
      <c r="AE1091" s="23">
        <v>0</v>
      </c>
      <c r="AF1091" s="23">
        <v>0</v>
      </c>
      <c r="AG1091" s="23">
        <v>0</v>
      </c>
      <c r="AH1091" s="23">
        <v>0</v>
      </c>
      <c r="AI1091" s="23">
        <v>0</v>
      </c>
      <c r="AJ1091" s="23">
        <v>0</v>
      </c>
      <c r="AK1091" s="23"/>
      <c r="AL1091" s="23">
        <v>0</v>
      </c>
      <c r="AM1091" s="23">
        <v>0</v>
      </c>
      <c r="AN1091" s="23">
        <v>0</v>
      </c>
      <c r="AO1091" s="23">
        <v>0</v>
      </c>
      <c r="AP1091" s="23">
        <v>0</v>
      </c>
      <c r="AQ1091" s="23">
        <v>0</v>
      </c>
      <c r="AR1091" s="23">
        <v>0</v>
      </c>
      <c r="AS1091" s="23">
        <v>0</v>
      </c>
      <c r="AT1091" s="23">
        <v>0</v>
      </c>
      <c r="AU1091" s="23">
        <v>0</v>
      </c>
      <c r="AV1091" s="23">
        <v>0</v>
      </c>
      <c r="AW1091" s="23">
        <v>0</v>
      </c>
    </row>
    <row r="1092" spans="2:49" x14ac:dyDescent="0.35">
      <c r="B1092" t="s">
        <v>699</v>
      </c>
      <c r="C1092" s="23">
        <v>0.89655172413793005</v>
      </c>
      <c r="D1092" s="23">
        <v>0.66666666666666696</v>
      </c>
      <c r="E1092" s="23">
        <v>1.6</v>
      </c>
      <c r="F1092" s="23">
        <v>0</v>
      </c>
      <c r="G1092" s="23">
        <v>0</v>
      </c>
      <c r="H1092" s="23">
        <v>1</v>
      </c>
      <c r="I1092" s="23">
        <v>0</v>
      </c>
      <c r="J1092" s="23">
        <v>1.5</v>
      </c>
      <c r="K1092" s="23">
        <v>1.3333333333333399</v>
      </c>
      <c r="L1092" s="23">
        <v>1</v>
      </c>
      <c r="M1092" s="23">
        <v>0</v>
      </c>
      <c r="N1092" s="23">
        <v>3</v>
      </c>
      <c r="O1092" s="23">
        <v>0</v>
      </c>
      <c r="P1092" s="23"/>
      <c r="Q1092" s="23">
        <v>1.0869565217391299</v>
      </c>
      <c r="R1092" s="23"/>
      <c r="S1092" s="23">
        <v>0.89655172413793005</v>
      </c>
      <c r="T1092" s="23"/>
      <c r="U1092" s="23">
        <v>1.0909090909090899</v>
      </c>
      <c r="V1092" s="23"/>
      <c r="W1092" s="23">
        <v>0.8</v>
      </c>
      <c r="X1092" s="23"/>
      <c r="Y1092" s="23">
        <v>0.73333333333333495</v>
      </c>
      <c r="Z1092" s="23">
        <v>1.2222222222222201</v>
      </c>
      <c r="AA1092" s="23">
        <v>0.25</v>
      </c>
      <c r="AB1092" s="23" t="s">
        <v>495</v>
      </c>
      <c r="AC1092" s="23"/>
      <c r="AD1092" s="23">
        <v>0.999999999999999</v>
      </c>
      <c r="AE1092" s="23">
        <v>1.5</v>
      </c>
      <c r="AF1092" s="23">
        <v>1.2</v>
      </c>
      <c r="AG1092" s="23">
        <v>0.4</v>
      </c>
      <c r="AH1092" s="23">
        <v>1</v>
      </c>
      <c r="AI1092" s="23">
        <v>1</v>
      </c>
      <c r="AJ1092" s="23">
        <v>0</v>
      </c>
      <c r="AK1092" s="23"/>
      <c r="AL1092" s="23">
        <v>0</v>
      </c>
      <c r="AM1092" s="23">
        <v>1.2</v>
      </c>
      <c r="AN1092" s="23">
        <v>1.3333333333333399</v>
      </c>
      <c r="AO1092" s="23">
        <v>0.5</v>
      </c>
      <c r="AP1092" s="23">
        <v>3</v>
      </c>
      <c r="AQ1092" s="23">
        <v>3</v>
      </c>
      <c r="AR1092" s="23">
        <v>3</v>
      </c>
      <c r="AS1092" s="23">
        <v>3</v>
      </c>
      <c r="AT1092" s="23">
        <v>0.5</v>
      </c>
      <c r="AU1092" s="23">
        <v>3</v>
      </c>
      <c r="AV1092" s="23">
        <v>0</v>
      </c>
      <c r="AW1092" s="23">
        <v>1</v>
      </c>
    </row>
    <row r="1093" spans="2:49" x14ac:dyDescent="0.35">
      <c r="B1093" t="s">
        <v>700</v>
      </c>
      <c r="C1093" s="16">
        <v>-0.48912077849303598</v>
      </c>
      <c r="D1093" s="16">
        <v>0</v>
      </c>
      <c r="E1093" s="16">
        <v>-0.69866666666666699</v>
      </c>
      <c r="F1093" s="16">
        <v>0</v>
      </c>
      <c r="G1093" s="16">
        <v>0</v>
      </c>
      <c r="H1093" s="16">
        <v>0</v>
      </c>
      <c r="I1093" s="16">
        <v>0</v>
      </c>
      <c r="J1093" s="16">
        <v>-2.25</v>
      </c>
      <c r="K1093" s="16">
        <v>-0.77777777777777601</v>
      </c>
      <c r="L1093" s="16">
        <v>-0.17857142857142899</v>
      </c>
      <c r="M1093" s="16">
        <v>0</v>
      </c>
      <c r="N1093" s="16">
        <v>0</v>
      </c>
      <c r="O1093" s="16">
        <v>0</v>
      </c>
      <c r="P1093" s="16"/>
      <c r="Q1093" s="16">
        <v>-0.46866295900568999</v>
      </c>
      <c r="R1093" s="16"/>
      <c r="S1093" s="16">
        <v>-0.48912077849303598</v>
      </c>
      <c r="T1093" s="16"/>
      <c r="U1093" s="16">
        <v>-0.51807575020992602</v>
      </c>
      <c r="V1093" s="16"/>
      <c r="W1093" s="16">
        <v>0</v>
      </c>
      <c r="X1093" s="16"/>
      <c r="Y1093" s="16">
        <v>-0.46933333333333099</v>
      </c>
      <c r="Z1093" s="16">
        <v>-0.303350970017636</v>
      </c>
      <c r="AA1093" s="16">
        <v>0</v>
      </c>
      <c r="AB1093" s="16" t="s">
        <v>704</v>
      </c>
      <c r="AC1093" s="16"/>
      <c r="AD1093" s="16">
        <v>-1.6666666666666701</v>
      </c>
      <c r="AE1093" s="16">
        <v>-6.25E-2</v>
      </c>
      <c r="AF1093" s="16">
        <v>-0.24</v>
      </c>
      <c r="AG1093" s="16">
        <v>0</v>
      </c>
      <c r="AH1093" s="16">
        <v>-0.83333333333333304</v>
      </c>
      <c r="AI1093" s="16">
        <v>-0.5</v>
      </c>
      <c r="AJ1093" s="16">
        <v>0</v>
      </c>
      <c r="AK1093" s="16"/>
      <c r="AL1093" s="16">
        <v>0</v>
      </c>
      <c r="AM1093" s="16">
        <v>-0.24</v>
      </c>
      <c r="AN1093" s="16">
        <v>-0.77777777777777601</v>
      </c>
      <c r="AO1093" s="16">
        <v>0</v>
      </c>
      <c r="AP1093" s="16">
        <v>0</v>
      </c>
      <c r="AQ1093" s="16">
        <v>0</v>
      </c>
      <c r="AR1093" s="16">
        <v>0</v>
      </c>
      <c r="AS1093" s="16">
        <v>0</v>
      </c>
      <c r="AT1093" s="16">
        <v>0</v>
      </c>
      <c r="AU1093" s="16">
        <v>0</v>
      </c>
      <c r="AV1093" s="16">
        <v>0</v>
      </c>
      <c r="AW1093" s="16">
        <v>0</v>
      </c>
    </row>
    <row r="1094" spans="2:49" x14ac:dyDescent="0.35">
      <c r="C1094" s="16"/>
      <c r="D1094" s="16"/>
      <c r="E1094" s="16"/>
      <c r="F1094" s="16"/>
      <c r="G1094" s="16"/>
      <c r="H1094" s="16"/>
      <c r="I1094" s="16"/>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row>
    <row r="1095" spans="2:49" x14ac:dyDescent="0.35">
      <c r="B1095" s="6" t="s">
        <v>774</v>
      </c>
      <c r="C1095" s="16"/>
      <c r="D1095" s="16"/>
      <c r="E1095" s="16"/>
      <c r="F1095" s="16"/>
      <c r="G1095" s="16"/>
      <c r="H1095" s="16"/>
      <c r="I1095" s="16"/>
      <c r="J1095" s="16"/>
      <c r="K1095" s="16"/>
      <c r="L1095" s="16"/>
      <c r="M1095" s="16"/>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6"/>
      <c r="AW1095" s="16"/>
    </row>
    <row r="1096" spans="2:49" x14ac:dyDescent="0.35">
      <c r="B1096" s="25" t="s">
        <v>65</v>
      </c>
      <c r="C1096" s="16"/>
      <c r="D1096" s="16"/>
      <c r="E1096" s="16"/>
      <c r="F1096" s="16"/>
      <c r="G1096" s="16"/>
      <c r="H1096" s="16"/>
      <c r="I1096" s="16"/>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row>
    <row r="1097" spans="2:49" x14ac:dyDescent="0.35">
      <c r="B1097" t="s">
        <v>397</v>
      </c>
      <c r="C1097" s="16">
        <v>0.41935483870967699</v>
      </c>
      <c r="D1097" s="16">
        <v>0.58333333333333304</v>
      </c>
      <c r="E1097" s="16">
        <v>0.26315789473684198</v>
      </c>
      <c r="F1097" s="16">
        <v>0.18181818181818199</v>
      </c>
      <c r="G1097" s="16" t="s">
        <v>397</v>
      </c>
      <c r="H1097" s="16">
        <v>0.4</v>
      </c>
      <c r="I1097" s="16">
        <v>0.33333333333333298</v>
      </c>
      <c r="J1097" s="16">
        <v>0.66666666666666696</v>
      </c>
      <c r="K1097" s="16">
        <v>0.66666666666666696</v>
      </c>
      <c r="L1097" s="16">
        <v>0.33333333333333298</v>
      </c>
      <c r="M1097" s="16">
        <v>0.63636363636363602</v>
      </c>
      <c r="N1097" s="16">
        <v>0.4</v>
      </c>
      <c r="O1097" s="16" t="s">
        <v>397</v>
      </c>
      <c r="P1097" s="16"/>
      <c r="Q1097" s="16">
        <v>0.38157894736842102</v>
      </c>
      <c r="R1097" s="16"/>
      <c r="S1097" s="16">
        <v>0.422222222222222</v>
      </c>
      <c r="T1097" s="16"/>
      <c r="U1097" s="16">
        <v>0.34375</v>
      </c>
      <c r="V1097" s="16"/>
      <c r="W1097" s="16">
        <v>0.5</v>
      </c>
      <c r="X1097" s="16"/>
      <c r="Y1097" s="16">
        <v>0.39024390243902402</v>
      </c>
      <c r="Z1097" s="16">
        <v>0.5</v>
      </c>
      <c r="AA1097" s="16">
        <v>0</v>
      </c>
      <c r="AB1097" s="16">
        <v>0.5</v>
      </c>
      <c r="AC1097" s="16"/>
      <c r="AD1097" s="16">
        <v>0.5</v>
      </c>
      <c r="AE1097" s="16">
        <v>0.44444444444444398</v>
      </c>
      <c r="AF1097" s="16">
        <v>0.55555555555555602</v>
      </c>
      <c r="AG1097" s="16">
        <v>0.53846153846153799</v>
      </c>
      <c r="AH1097" s="16">
        <v>0.31818181818181801</v>
      </c>
      <c r="AI1097" s="16">
        <v>0.25</v>
      </c>
      <c r="AJ1097" s="16">
        <v>0.44444444444444398</v>
      </c>
      <c r="AK1097" s="16"/>
      <c r="AL1097" s="16">
        <v>0.30769230769230799</v>
      </c>
      <c r="AM1097" s="16">
        <v>0.5</v>
      </c>
      <c r="AN1097" s="16">
        <v>0.33333333333333298</v>
      </c>
      <c r="AO1097" s="16">
        <v>0.42857142857142899</v>
      </c>
      <c r="AP1097" s="16">
        <v>0</v>
      </c>
      <c r="AQ1097" s="16">
        <v>0</v>
      </c>
      <c r="AR1097" s="16">
        <v>0</v>
      </c>
      <c r="AS1097" s="16">
        <v>0.5</v>
      </c>
      <c r="AT1097" s="16">
        <v>0.66666666666666696</v>
      </c>
      <c r="AU1097" s="16" t="s">
        <v>397</v>
      </c>
      <c r="AV1097" s="16">
        <v>0.4</v>
      </c>
      <c r="AW1097" s="16">
        <v>0.4</v>
      </c>
    </row>
    <row r="1098" spans="2:49" x14ac:dyDescent="0.35">
      <c r="B1098" t="s">
        <v>494</v>
      </c>
      <c r="C1098" s="16">
        <v>0.29032258064516098</v>
      </c>
      <c r="D1098" s="16">
        <v>0.25</v>
      </c>
      <c r="E1098" s="16">
        <v>0.47368421052631599</v>
      </c>
      <c r="F1098" s="16">
        <v>0.36363636363636398</v>
      </c>
      <c r="G1098" s="16" t="s">
        <v>703</v>
      </c>
      <c r="H1098" s="16">
        <v>0.2</v>
      </c>
      <c r="I1098" s="16">
        <v>0.22222222222222199</v>
      </c>
      <c r="J1098" s="16">
        <v>0.33333333333333298</v>
      </c>
      <c r="K1098" s="16">
        <v>0.33333333333333298</v>
      </c>
      <c r="L1098" s="16">
        <v>0.41666666666666702</v>
      </c>
      <c r="M1098" s="16">
        <v>9.0909090909090898E-2</v>
      </c>
      <c r="N1098" s="16">
        <v>0</v>
      </c>
      <c r="O1098" s="16" t="s">
        <v>703</v>
      </c>
      <c r="P1098" s="16"/>
      <c r="Q1098" s="16">
        <v>0.30263157894736797</v>
      </c>
      <c r="R1098" s="16"/>
      <c r="S1098" s="16">
        <v>0.28888888888888897</v>
      </c>
      <c r="T1098" s="16"/>
      <c r="U1098" s="16">
        <v>0.328125</v>
      </c>
      <c r="V1098" s="16"/>
      <c r="W1098" s="16">
        <v>0.3</v>
      </c>
      <c r="X1098" s="16"/>
      <c r="Y1098" s="16">
        <v>0.36585365853658502</v>
      </c>
      <c r="Z1098" s="16">
        <v>0.25</v>
      </c>
      <c r="AA1098" s="16">
        <v>0.16666666666666699</v>
      </c>
      <c r="AB1098" s="16">
        <v>0</v>
      </c>
      <c r="AC1098" s="16"/>
      <c r="AD1098" s="16">
        <v>0.2</v>
      </c>
      <c r="AE1098" s="16">
        <v>0.44444444444444398</v>
      </c>
      <c r="AF1098" s="16">
        <v>0.33333333333333298</v>
      </c>
      <c r="AG1098" s="16">
        <v>0.38461538461538503</v>
      </c>
      <c r="AH1098" s="16">
        <v>0.31818181818181801</v>
      </c>
      <c r="AI1098" s="16">
        <v>0.33333333333333298</v>
      </c>
      <c r="AJ1098" s="16">
        <v>0.11111111111111099</v>
      </c>
      <c r="AK1098" s="16"/>
      <c r="AL1098" s="16">
        <v>0.15384615384615399</v>
      </c>
      <c r="AM1098" s="16">
        <v>0.25</v>
      </c>
      <c r="AN1098" s="16">
        <v>0.33333333333333298</v>
      </c>
      <c r="AO1098" s="16">
        <v>0.42857142857142899</v>
      </c>
      <c r="AP1098" s="16">
        <v>1</v>
      </c>
      <c r="AQ1098" s="16">
        <v>0</v>
      </c>
      <c r="AR1098" s="16">
        <v>0</v>
      </c>
      <c r="AS1098" s="16">
        <v>0.5</v>
      </c>
      <c r="AT1098" s="16">
        <v>0.16666666666666699</v>
      </c>
      <c r="AU1098" s="16" t="s">
        <v>703</v>
      </c>
      <c r="AV1098" s="16">
        <v>0.4</v>
      </c>
      <c r="AW1098" s="16">
        <v>0.4</v>
      </c>
    </row>
    <row r="1099" spans="2:49" x14ac:dyDescent="0.35">
      <c r="B1099" t="s">
        <v>495</v>
      </c>
      <c r="C1099" s="16">
        <v>0.29032258064516098</v>
      </c>
      <c r="D1099" s="16">
        <v>0.16666666666666699</v>
      </c>
      <c r="E1099" s="16">
        <v>0.26315789473684198</v>
      </c>
      <c r="F1099" s="16">
        <v>0.45454545454545497</v>
      </c>
      <c r="G1099" s="16" t="s">
        <v>703</v>
      </c>
      <c r="H1099" s="16">
        <v>0.4</v>
      </c>
      <c r="I1099" s="16">
        <v>0.44444444444444398</v>
      </c>
      <c r="J1099" s="16">
        <v>0</v>
      </c>
      <c r="K1099" s="16">
        <v>0</v>
      </c>
      <c r="L1099" s="16">
        <v>0.25</v>
      </c>
      <c r="M1099" s="16">
        <v>0.27272727272727298</v>
      </c>
      <c r="N1099" s="16">
        <v>0.6</v>
      </c>
      <c r="O1099" s="16" t="s">
        <v>703</v>
      </c>
      <c r="P1099" s="16"/>
      <c r="Q1099" s="16">
        <v>0.31578947368421101</v>
      </c>
      <c r="R1099" s="16"/>
      <c r="S1099" s="16">
        <v>0.28888888888888897</v>
      </c>
      <c r="T1099" s="16"/>
      <c r="U1099" s="16">
        <v>0.328125</v>
      </c>
      <c r="V1099" s="16"/>
      <c r="W1099" s="16">
        <v>0.2</v>
      </c>
      <c r="X1099" s="16"/>
      <c r="Y1099" s="16">
        <v>0.24390243902438999</v>
      </c>
      <c r="Z1099" s="16">
        <v>0.25</v>
      </c>
      <c r="AA1099" s="16">
        <v>0.83333333333333304</v>
      </c>
      <c r="AB1099" s="16">
        <v>0.5</v>
      </c>
      <c r="AC1099" s="16"/>
      <c r="AD1099" s="16">
        <v>0.3</v>
      </c>
      <c r="AE1099" s="16">
        <v>0.11111111111111099</v>
      </c>
      <c r="AF1099" s="16">
        <v>0.11111111111111099</v>
      </c>
      <c r="AG1099" s="16">
        <v>7.69230769230769E-2</v>
      </c>
      <c r="AH1099" s="16">
        <v>0.36363636363636398</v>
      </c>
      <c r="AI1099" s="16">
        <v>0.41666666666666702</v>
      </c>
      <c r="AJ1099" s="16">
        <v>0.44444444444444398</v>
      </c>
      <c r="AK1099" s="16"/>
      <c r="AL1099" s="16">
        <v>0.53846153846153799</v>
      </c>
      <c r="AM1099" s="16">
        <v>0.25</v>
      </c>
      <c r="AN1099" s="16">
        <v>0.33333333333333298</v>
      </c>
      <c r="AO1099" s="16">
        <v>0.14285714285714299</v>
      </c>
      <c r="AP1099" s="16">
        <v>0</v>
      </c>
      <c r="AQ1099" s="16">
        <v>1</v>
      </c>
      <c r="AR1099" s="16">
        <v>0</v>
      </c>
      <c r="AS1099" s="16">
        <v>0</v>
      </c>
      <c r="AT1099" s="16">
        <v>0.16666666666666699</v>
      </c>
      <c r="AU1099" s="16" t="s">
        <v>703</v>
      </c>
      <c r="AV1099" s="16">
        <v>0.2</v>
      </c>
      <c r="AW1099" s="16">
        <v>0.2</v>
      </c>
    </row>
    <row r="1100" spans="2:49" x14ac:dyDescent="0.35">
      <c r="B1100" t="s">
        <v>698</v>
      </c>
      <c r="C1100" s="23">
        <v>0</v>
      </c>
      <c r="D1100" s="23">
        <v>0</v>
      </c>
      <c r="E1100" s="23">
        <v>0</v>
      </c>
      <c r="F1100" s="23">
        <v>0</v>
      </c>
      <c r="G1100" s="23" t="s">
        <v>703</v>
      </c>
      <c r="H1100" s="23">
        <v>0</v>
      </c>
      <c r="I1100" s="23">
        <v>0</v>
      </c>
      <c r="J1100" s="23">
        <v>0</v>
      </c>
      <c r="K1100" s="23">
        <v>0</v>
      </c>
      <c r="L1100" s="23">
        <v>0</v>
      </c>
      <c r="M1100" s="23">
        <v>0</v>
      </c>
      <c r="N1100" s="23">
        <v>0</v>
      </c>
      <c r="O1100" s="23" t="s">
        <v>703</v>
      </c>
      <c r="P1100" s="23"/>
      <c r="Q1100" s="23">
        <v>0</v>
      </c>
      <c r="R1100" s="23"/>
      <c r="S1100" s="23">
        <v>0</v>
      </c>
      <c r="T1100" s="23"/>
      <c r="U1100" s="23">
        <v>0</v>
      </c>
      <c r="V1100" s="23"/>
      <c r="W1100" s="23">
        <v>0</v>
      </c>
      <c r="X1100" s="23"/>
      <c r="Y1100" s="23">
        <v>0</v>
      </c>
      <c r="Z1100" s="23">
        <v>0</v>
      </c>
      <c r="AA1100" s="23">
        <v>0</v>
      </c>
      <c r="AB1100" s="23">
        <v>0</v>
      </c>
      <c r="AC1100" s="23"/>
      <c r="AD1100" s="23">
        <v>0</v>
      </c>
      <c r="AE1100" s="23">
        <v>0</v>
      </c>
      <c r="AF1100" s="23">
        <v>0</v>
      </c>
      <c r="AG1100" s="23">
        <v>0</v>
      </c>
      <c r="AH1100" s="23">
        <v>0</v>
      </c>
      <c r="AI1100" s="23">
        <v>0</v>
      </c>
      <c r="AJ1100" s="23">
        <v>0</v>
      </c>
      <c r="AK1100" s="23"/>
      <c r="AL1100" s="23">
        <v>0</v>
      </c>
      <c r="AM1100" s="23">
        <v>0</v>
      </c>
      <c r="AN1100" s="23">
        <v>0</v>
      </c>
      <c r="AO1100" s="23">
        <v>0</v>
      </c>
      <c r="AP1100" s="23">
        <v>0</v>
      </c>
      <c r="AQ1100" s="23">
        <v>0</v>
      </c>
      <c r="AR1100" s="23">
        <v>0</v>
      </c>
      <c r="AS1100" s="23">
        <v>0</v>
      </c>
      <c r="AT1100" s="23">
        <v>0</v>
      </c>
      <c r="AU1100" s="23" t="s">
        <v>703</v>
      </c>
      <c r="AV1100" s="23">
        <v>0</v>
      </c>
      <c r="AW1100" s="23">
        <v>0</v>
      </c>
    </row>
    <row r="1101" spans="2:49" x14ac:dyDescent="0.35">
      <c r="B1101" t="s">
        <v>699</v>
      </c>
      <c r="C1101" s="23">
        <v>1.5483870967741999</v>
      </c>
      <c r="D1101" s="23">
        <v>1.9166666666666701</v>
      </c>
      <c r="E1101" s="23">
        <v>1.0526315789473699</v>
      </c>
      <c r="F1101" s="23">
        <v>0.999999999999998</v>
      </c>
      <c r="G1101" s="23" t="s">
        <v>495</v>
      </c>
      <c r="H1101" s="23">
        <v>1.6</v>
      </c>
      <c r="I1101" s="23">
        <v>1.44444444444445</v>
      </c>
      <c r="J1101" s="23">
        <v>2</v>
      </c>
      <c r="K1101" s="23">
        <v>2</v>
      </c>
      <c r="L1101" s="23">
        <v>1.25</v>
      </c>
      <c r="M1101" s="23">
        <v>2.1818181818181799</v>
      </c>
      <c r="N1101" s="23">
        <v>1.8</v>
      </c>
      <c r="O1101" s="23" t="s">
        <v>495</v>
      </c>
      <c r="P1101" s="23"/>
      <c r="Q1101" s="23">
        <v>1.4605263157894699</v>
      </c>
      <c r="R1101" s="23"/>
      <c r="S1101" s="23">
        <v>1.55555555555556</v>
      </c>
      <c r="T1101" s="23"/>
      <c r="U1101" s="23">
        <v>1.359375</v>
      </c>
      <c r="V1101" s="23"/>
      <c r="W1101" s="23">
        <v>1.7</v>
      </c>
      <c r="X1101" s="23"/>
      <c r="Y1101" s="23">
        <v>1.41463414634146</v>
      </c>
      <c r="Z1101" s="23">
        <v>1.75</v>
      </c>
      <c r="AA1101" s="23">
        <v>0.83333333333333304</v>
      </c>
      <c r="AB1101" s="23">
        <v>2</v>
      </c>
      <c r="AC1101" s="23"/>
      <c r="AD1101" s="23">
        <v>1.8</v>
      </c>
      <c r="AE1101" s="23">
        <v>1.44444444444445</v>
      </c>
      <c r="AF1101" s="23">
        <v>1.7777777777777799</v>
      </c>
      <c r="AG1101" s="23">
        <v>1.6923076923076901</v>
      </c>
      <c r="AH1101" s="23">
        <v>1.3181818181818199</v>
      </c>
      <c r="AI1101" s="23">
        <v>1.1666666666666701</v>
      </c>
      <c r="AJ1101" s="23">
        <v>1.7777777777777799</v>
      </c>
      <c r="AK1101" s="23"/>
      <c r="AL1101" s="23">
        <v>1.4615384615384599</v>
      </c>
      <c r="AM1101" s="23">
        <v>1.75</v>
      </c>
      <c r="AN1101" s="23">
        <v>1.3333333333333399</v>
      </c>
      <c r="AO1101" s="23">
        <v>1.4285714285714299</v>
      </c>
      <c r="AP1101" s="23">
        <v>0</v>
      </c>
      <c r="AQ1101" s="23">
        <v>1</v>
      </c>
      <c r="AR1101" s="23">
        <v>3</v>
      </c>
      <c r="AS1101" s="23">
        <v>1.5</v>
      </c>
      <c r="AT1101" s="23">
        <v>2.1666666666666701</v>
      </c>
      <c r="AU1101" s="23" t="s">
        <v>495</v>
      </c>
      <c r="AV1101" s="23">
        <v>1.4</v>
      </c>
      <c r="AW1101" s="23">
        <v>1.4</v>
      </c>
    </row>
    <row r="1102" spans="2:49" x14ac:dyDescent="0.35">
      <c r="B1102" t="s">
        <v>700</v>
      </c>
      <c r="C1102" s="16">
        <v>-1.0075861837467699</v>
      </c>
      <c r="D1102" s="16">
        <v>-1.8925925925925899</v>
      </c>
      <c r="E1102" s="16">
        <v>-0.82925457688542703</v>
      </c>
      <c r="F1102" s="16">
        <v>-0.40404040404040498</v>
      </c>
      <c r="G1102" s="16" t="s">
        <v>704</v>
      </c>
      <c r="H1102" s="16">
        <v>-0.69866666666666699</v>
      </c>
      <c r="I1102" s="16">
        <v>-0.54458161865569199</v>
      </c>
      <c r="J1102" s="16">
        <v>-3.3333333333333401</v>
      </c>
      <c r="K1102" s="16">
        <v>-3.3333333333333401</v>
      </c>
      <c r="L1102" s="16">
        <v>-0.97135416666666596</v>
      </c>
      <c r="M1102" s="16">
        <v>-1.53042824943651</v>
      </c>
      <c r="N1102" s="16">
        <v>-0.25600000000000001</v>
      </c>
      <c r="O1102" s="16" t="s">
        <v>704</v>
      </c>
      <c r="P1102" s="16"/>
      <c r="Q1102" s="16">
        <v>-0.88219188253978997</v>
      </c>
      <c r="R1102" s="16"/>
      <c r="S1102" s="16">
        <v>-1.0164609053497899</v>
      </c>
      <c r="T1102" s="16"/>
      <c r="U1102" s="16">
        <v>-0.80243301391601596</v>
      </c>
      <c r="V1102" s="16"/>
      <c r="W1102" s="16">
        <v>-1.472</v>
      </c>
      <c r="X1102" s="16"/>
      <c r="Y1102" s="16">
        <v>-1.0839076623960699</v>
      </c>
      <c r="Z1102" s="16">
        <v>-1.296875</v>
      </c>
      <c r="AA1102" s="16">
        <v>0</v>
      </c>
      <c r="AB1102" s="16">
        <v>-0.5</v>
      </c>
      <c r="AC1102" s="16"/>
      <c r="AD1102" s="16">
        <v>-1.1279999999999999</v>
      </c>
      <c r="AE1102" s="16">
        <v>-1.61975308641975</v>
      </c>
      <c r="AF1102" s="16">
        <v>-2.02331961591221</v>
      </c>
      <c r="AG1102" s="16">
        <v>-2.0954331664390802</v>
      </c>
      <c r="AH1102" s="16">
        <v>-0.69517906336088098</v>
      </c>
      <c r="AI1102" s="16">
        <v>-0.52854938271604901</v>
      </c>
      <c r="AJ1102" s="16">
        <v>-0.62880658436213899</v>
      </c>
      <c r="AK1102" s="16"/>
      <c r="AL1102" s="16">
        <v>-0.35887321094421798</v>
      </c>
      <c r="AM1102" s="16">
        <v>-1.296875</v>
      </c>
      <c r="AN1102" s="16">
        <v>-0.77777777777777601</v>
      </c>
      <c r="AO1102" s="16">
        <v>-1.46938775510205</v>
      </c>
      <c r="AP1102" s="16">
        <v>0</v>
      </c>
      <c r="AQ1102" s="16">
        <v>0</v>
      </c>
      <c r="AR1102" s="16">
        <v>0</v>
      </c>
      <c r="AS1102" s="16">
        <v>-2.25</v>
      </c>
      <c r="AT1102" s="16">
        <v>-2.25</v>
      </c>
      <c r="AU1102" s="16" t="s">
        <v>704</v>
      </c>
      <c r="AV1102" s="16">
        <v>-1.2266666666666699</v>
      </c>
      <c r="AW1102" s="16">
        <v>-1.2266666666666699</v>
      </c>
    </row>
    <row r="1103" spans="2:49" x14ac:dyDescent="0.35">
      <c r="C1103" s="16"/>
      <c r="D1103" s="16"/>
      <c r="E1103" s="16"/>
      <c r="F1103" s="16"/>
      <c r="G1103" s="16"/>
      <c r="H1103" s="16"/>
      <c r="I1103" s="16"/>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row>
    <row r="1104" spans="2:49" x14ac:dyDescent="0.35">
      <c r="B1104" s="6" t="s">
        <v>775</v>
      </c>
      <c r="C1104" s="16"/>
      <c r="D1104" s="16"/>
      <c r="E1104" s="16"/>
      <c r="F1104" s="16"/>
      <c r="G1104" s="16"/>
      <c r="H1104" s="16"/>
      <c r="I1104" s="16"/>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row>
    <row r="1105" spans="2:49" x14ac:dyDescent="0.35">
      <c r="B1105" s="25" t="s">
        <v>65</v>
      </c>
      <c r="C1105" s="16"/>
      <c r="D1105" s="16"/>
      <c r="E1105" s="16"/>
      <c r="F1105" s="16"/>
      <c r="G1105" s="16"/>
      <c r="H1105" s="16"/>
      <c r="I1105" s="16"/>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row>
    <row r="1106" spans="2:49" x14ac:dyDescent="0.35">
      <c r="B1106" t="s">
        <v>397</v>
      </c>
      <c r="C1106" s="16">
        <v>0.32653061224489799</v>
      </c>
      <c r="D1106" s="16">
        <v>0.33333333333333298</v>
      </c>
      <c r="E1106" s="16">
        <v>0.28571428571428598</v>
      </c>
      <c r="F1106" s="16">
        <v>0.33333333333333298</v>
      </c>
      <c r="G1106" s="16">
        <v>0.33333333333333298</v>
      </c>
      <c r="H1106" s="16">
        <v>0.2</v>
      </c>
      <c r="I1106" s="16">
        <v>0.44444444444444398</v>
      </c>
      <c r="J1106" s="16">
        <v>0</v>
      </c>
      <c r="K1106" s="16">
        <v>0.66666666666666696</v>
      </c>
      <c r="L1106" s="16">
        <v>0.4</v>
      </c>
      <c r="M1106" s="16">
        <v>0.5</v>
      </c>
      <c r="N1106" s="16">
        <v>0.5</v>
      </c>
      <c r="O1106" s="16">
        <v>0.2</v>
      </c>
      <c r="P1106" s="16"/>
      <c r="Q1106" s="16">
        <v>0.296296296296296</v>
      </c>
      <c r="R1106" s="16"/>
      <c r="S1106" s="16">
        <v>0.319148936170213</v>
      </c>
      <c r="T1106" s="16"/>
      <c r="U1106" s="16">
        <v>0.26470588235294101</v>
      </c>
      <c r="V1106" s="16"/>
      <c r="W1106" s="16">
        <v>0.217391304347826</v>
      </c>
      <c r="X1106" s="16"/>
      <c r="Y1106" s="16">
        <v>0.32727272727272699</v>
      </c>
      <c r="Z1106" s="16">
        <v>0.32500000000000001</v>
      </c>
      <c r="AA1106" s="16">
        <v>0.5</v>
      </c>
      <c r="AB1106" s="16">
        <v>0</v>
      </c>
      <c r="AC1106" s="16"/>
      <c r="AD1106" s="16">
        <v>0.22222222222222199</v>
      </c>
      <c r="AE1106" s="16">
        <v>0.230769230769231</v>
      </c>
      <c r="AF1106" s="16">
        <v>0.3</v>
      </c>
      <c r="AG1106" s="16">
        <v>0.45833333333333298</v>
      </c>
      <c r="AH1106" s="16">
        <v>0.28571428571428598</v>
      </c>
      <c r="AI1106" s="16">
        <v>0.2</v>
      </c>
      <c r="AJ1106" s="16">
        <v>0.45454545454545497</v>
      </c>
      <c r="AK1106" s="16"/>
      <c r="AL1106" s="16">
        <v>0.16666666666666699</v>
      </c>
      <c r="AM1106" s="16">
        <v>0.30769230769230799</v>
      </c>
      <c r="AN1106" s="16">
        <v>0.233333333333333</v>
      </c>
      <c r="AO1106" s="16">
        <v>0.16666666666666699</v>
      </c>
      <c r="AP1106" s="16" t="s">
        <v>397</v>
      </c>
      <c r="AQ1106" s="16">
        <v>0.4</v>
      </c>
      <c r="AR1106" s="16">
        <v>0</v>
      </c>
      <c r="AS1106" s="16">
        <v>0</v>
      </c>
      <c r="AT1106" s="16">
        <v>0.33333333333333298</v>
      </c>
      <c r="AU1106" s="16">
        <v>0</v>
      </c>
      <c r="AV1106" s="16">
        <v>0.8</v>
      </c>
      <c r="AW1106" s="16">
        <v>0.375</v>
      </c>
    </row>
    <row r="1107" spans="2:49" x14ac:dyDescent="0.35">
      <c r="B1107" t="s">
        <v>494</v>
      </c>
      <c r="C1107" s="16">
        <v>0.29591836734693899</v>
      </c>
      <c r="D1107" s="16">
        <v>0.33333333333333298</v>
      </c>
      <c r="E1107" s="16">
        <v>0.28571428571428598</v>
      </c>
      <c r="F1107" s="16">
        <v>0.16666666666666699</v>
      </c>
      <c r="G1107" s="16">
        <v>0.16666666666666699</v>
      </c>
      <c r="H1107" s="16">
        <v>0.4</v>
      </c>
      <c r="I1107" s="16">
        <v>0.44444444444444398</v>
      </c>
      <c r="J1107" s="16">
        <v>0.36363636363636398</v>
      </c>
      <c r="K1107" s="16">
        <v>0.16666666666666699</v>
      </c>
      <c r="L1107" s="16">
        <v>0.3</v>
      </c>
      <c r="M1107" s="16">
        <v>0.5</v>
      </c>
      <c r="N1107" s="16">
        <v>0.5</v>
      </c>
      <c r="O1107" s="16">
        <v>0.2</v>
      </c>
      <c r="P1107" s="16"/>
      <c r="Q1107" s="16">
        <v>0.33333333333333298</v>
      </c>
      <c r="R1107" s="16"/>
      <c r="S1107" s="16">
        <v>0.30851063829787201</v>
      </c>
      <c r="T1107" s="16"/>
      <c r="U1107" s="16">
        <v>0.35294117647058798</v>
      </c>
      <c r="V1107" s="16"/>
      <c r="W1107" s="16">
        <v>0.26086956521739102</v>
      </c>
      <c r="X1107" s="16"/>
      <c r="Y1107" s="16">
        <v>0.30909090909090903</v>
      </c>
      <c r="Z1107" s="16">
        <v>0.27500000000000002</v>
      </c>
      <c r="AA1107" s="16">
        <v>0</v>
      </c>
      <c r="AB1107" s="16">
        <v>1</v>
      </c>
      <c r="AC1107" s="16"/>
      <c r="AD1107" s="16">
        <v>0.44444444444444398</v>
      </c>
      <c r="AE1107" s="16">
        <v>0.46153846153846201</v>
      </c>
      <c r="AF1107" s="16">
        <v>0.3</v>
      </c>
      <c r="AG1107" s="16">
        <v>0.29166666666666702</v>
      </c>
      <c r="AH1107" s="16">
        <v>0.238095238095238</v>
      </c>
      <c r="AI1107" s="16">
        <v>0.2</v>
      </c>
      <c r="AJ1107" s="16">
        <v>0.18181818181818199</v>
      </c>
      <c r="AK1107" s="16"/>
      <c r="AL1107" s="16">
        <v>0.66666666666666696</v>
      </c>
      <c r="AM1107" s="16">
        <v>0.15384615384615399</v>
      </c>
      <c r="AN1107" s="16">
        <v>0.4</v>
      </c>
      <c r="AO1107" s="16">
        <v>0.33333333333333298</v>
      </c>
      <c r="AP1107" s="16" t="s">
        <v>703</v>
      </c>
      <c r="AQ1107" s="16">
        <v>0.2</v>
      </c>
      <c r="AR1107" s="16">
        <v>1</v>
      </c>
      <c r="AS1107" s="16">
        <v>0</v>
      </c>
      <c r="AT1107" s="16">
        <v>0.25</v>
      </c>
      <c r="AU1107" s="16">
        <v>0</v>
      </c>
      <c r="AV1107" s="16">
        <v>0</v>
      </c>
      <c r="AW1107" s="16">
        <v>0.25</v>
      </c>
    </row>
    <row r="1108" spans="2:49" x14ac:dyDescent="0.35">
      <c r="B1108" t="s">
        <v>495</v>
      </c>
      <c r="C1108" s="16">
        <v>0.37755102040816302</v>
      </c>
      <c r="D1108" s="16">
        <v>0.33333333333333298</v>
      </c>
      <c r="E1108" s="16">
        <v>0.42857142857142899</v>
      </c>
      <c r="F1108" s="16">
        <v>0.5</v>
      </c>
      <c r="G1108" s="16">
        <v>0.5</v>
      </c>
      <c r="H1108" s="16">
        <v>0.4</v>
      </c>
      <c r="I1108" s="16">
        <v>0.11111111111111099</v>
      </c>
      <c r="J1108" s="16">
        <v>0.63636363636363602</v>
      </c>
      <c r="K1108" s="16">
        <v>0.16666666666666699</v>
      </c>
      <c r="L1108" s="16">
        <v>0.3</v>
      </c>
      <c r="M1108" s="16">
        <v>0</v>
      </c>
      <c r="N1108" s="16">
        <v>0</v>
      </c>
      <c r="O1108" s="16">
        <v>0.6</v>
      </c>
      <c r="P1108" s="16"/>
      <c r="Q1108" s="16">
        <v>0.37037037037037002</v>
      </c>
      <c r="R1108" s="16"/>
      <c r="S1108" s="16">
        <v>0.37234042553191499</v>
      </c>
      <c r="T1108" s="16"/>
      <c r="U1108" s="16">
        <v>0.38235294117647101</v>
      </c>
      <c r="V1108" s="16"/>
      <c r="W1108" s="16">
        <v>0.52173913043478304</v>
      </c>
      <c r="X1108" s="16"/>
      <c r="Y1108" s="16">
        <v>0.36363636363636398</v>
      </c>
      <c r="Z1108" s="16">
        <v>0.4</v>
      </c>
      <c r="AA1108" s="16">
        <v>0.5</v>
      </c>
      <c r="AB1108" s="16">
        <v>0</v>
      </c>
      <c r="AC1108" s="16"/>
      <c r="AD1108" s="16">
        <v>0.33333333333333298</v>
      </c>
      <c r="AE1108" s="16">
        <v>0.30769230769230799</v>
      </c>
      <c r="AF1108" s="16">
        <v>0.4</v>
      </c>
      <c r="AG1108" s="16">
        <v>0.25</v>
      </c>
      <c r="AH1108" s="16">
        <v>0.476190476190476</v>
      </c>
      <c r="AI1108" s="16">
        <v>0.6</v>
      </c>
      <c r="AJ1108" s="16">
        <v>0.36363636363636398</v>
      </c>
      <c r="AK1108" s="16"/>
      <c r="AL1108" s="16">
        <v>0.16666666666666699</v>
      </c>
      <c r="AM1108" s="16">
        <v>0.53846153846153799</v>
      </c>
      <c r="AN1108" s="16">
        <v>0.36666666666666697</v>
      </c>
      <c r="AO1108" s="16">
        <v>0.5</v>
      </c>
      <c r="AP1108" s="16" t="s">
        <v>703</v>
      </c>
      <c r="AQ1108" s="16">
        <v>0.4</v>
      </c>
      <c r="AR1108" s="16">
        <v>0</v>
      </c>
      <c r="AS1108" s="16">
        <v>1</v>
      </c>
      <c r="AT1108" s="16">
        <v>0.41666666666666702</v>
      </c>
      <c r="AU1108" s="16">
        <v>0</v>
      </c>
      <c r="AV1108" s="16">
        <v>0.2</v>
      </c>
      <c r="AW1108" s="16">
        <v>0.375</v>
      </c>
    </row>
    <row r="1109" spans="2:49" x14ac:dyDescent="0.35">
      <c r="B1109" t="s">
        <v>698</v>
      </c>
      <c r="C1109" s="23">
        <v>0</v>
      </c>
      <c r="D1109" s="23">
        <v>0</v>
      </c>
      <c r="E1109" s="23">
        <v>0</v>
      </c>
      <c r="F1109" s="23">
        <v>0</v>
      </c>
      <c r="G1109" s="23">
        <v>0</v>
      </c>
      <c r="H1109" s="23">
        <v>0</v>
      </c>
      <c r="I1109" s="23">
        <v>0</v>
      </c>
      <c r="J1109" s="23">
        <v>0</v>
      </c>
      <c r="K1109" s="23">
        <v>0</v>
      </c>
      <c r="L1109" s="23">
        <v>0</v>
      </c>
      <c r="M1109" s="23">
        <v>0</v>
      </c>
      <c r="N1109" s="23">
        <v>0</v>
      </c>
      <c r="O1109" s="23">
        <v>0</v>
      </c>
      <c r="P1109" s="23"/>
      <c r="Q1109" s="23">
        <v>0</v>
      </c>
      <c r="R1109" s="23"/>
      <c r="S1109" s="23">
        <v>0</v>
      </c>
      <c r="T1109" s="23"/>
      <c r="U1109" s="23">
        <v>0</v>
      </c>
      <c r="V1109" s="23"/>
      <c r="W1109" s="23">
        <v>0</v>
      </c>
      <c r="X1109" s="23"/>
      <c r="Y1109" s="23">
        <v>0</v>
      </c>
      <c r="Z1109" s="23">
        <v>0</v>
      </c>
      <c r="AA1109" s="23">
        <v>0</v>
      </c>
      <c r="AB1109" s="23">
        <v>0</v>
      </c>
      <c r="AC1109" s="23"/>
      <c r="AD1109" s="23">
        <v>0</v>
      </c>
      <c r="AE1109" s="23">
        <v>0</v>
      </c>
      <c r="AF1109" s="23">
        <v>0</v>
      </c>
      <c r="AG1109" s="23">
        <v>0</v>
      </c>
      <c r="AH1109" s="23">
        <v>0</v>
      </c>
      <c r="AI1109" s="23">
        <v>0</v>
      </c>
      <c r="AJ1109" s="23">
        <v>0</v>
      </c>
      <c r="AK1109" s="23"/>
      <c r="AL1109" s="23">
        <v>0</v>
      </c>
      <c r="AM1109" s="23">
        <v>0</v>
      </c>
      <c r="AN1109" s="23">
        <v>0</v>
      </c>
      <c r="AO1109" s="23">
        <v>0</v>
      </c>
      <c r="AP1109" s="23" t="s">
        <v>703</v>
      </c>
      <c r="AQ1109" s="23">
        <v>0</v>
      </c>
      <c r="AR1109" s="23">
        <v>0</v>
      </c>
      <c r="AS1109" s="23">
        <v>0</v>
      </c>
      <c r="AT1109" s="23">
        <v>0</v>
      </c>
      <c r="AU1109" s="23">
        <v>0</v>
      </c>
      <c r="AV1109" s="23">
        <v>0</v>
      </c>
      <c r="AW1109" s="23">
        <v>0</v>
      </c>
    </row>
    <row r="1110" spans="2:49" x14ac:dyDescent="0.35">
      <c r="B1110" t="s">
        <v>699</v>
      </c>
      <c r="C1110" s="23">
        <v>1.3571428571428601</v>
      </c>
      <c r="D1110" s="23">
        <v>1.3333333333333399</v>
      </c>
      <c r="E1110" s="23">
        <v>1.28571428571428</v>
      </c>
      <c r="F1110" s="23">
        <v>1.5</v>
      </c>
      <c r="G1110" s="23">
        <v>1.5</v>
      </c>
      <c r="H1110" s="23">
        <v>1</v>
      </c>
      <c r="I1110" s="23">
        <v>1.44444444444445</v>
      </c>
      <c r="J1110" s="23">
        <v>0.63636363636363602</v>
      </c>
      <c r="K1110" s="23">
        <v>2.1666666666666701</v>
      </c>
      <c r="L1110" s="23">
        <v>1.5</v>
      </c>
      <c r="M1110" s="23">
        <v>1.5</v>
      </c>
      <c r="N1110" s="23">
        <v>1.5</v>
      </c>
      <c r="O1110" s="23">
        <v>1.2</v>
      </c>
      <c r="P1110" s="23"/>
      <c r="Q1110" s="23">
        <v>1.25925925925926</v>
      </c>
      <c r="R1110" s="23"/>
      <c r="S1110" s="23">
        <v>1.3297872340425501</v>
      </c>
      <c r="T1110" s="23"/>
      <c r="U1110" s="23">
        <v>1.1764705882352899</v>
      </c>
      <c r="V1110" s="23"/>
      <c r="W1110" s="23">
        <v>1.1739130434782601</v>
      </c>
      <c r="X1110" s="23"/>
      <c r="Y1110" s="23">
        <v>1.3454545454545499</v>
      </c>
      <c r="Z1110" s="23">
        <v>1.375</v>
      </c>
      <c r="AA1110" s="23">
        <v>2</v>
      </c>
      <c r="AB1110" s="23">
        <v>0</v>
      </c>
      <c r="AC1110" s="23"/>
      <c r="AD1110" s="23">
        <v>1</v>
      </c>
      <c r="AE1110" s="23">
        <v>0.999999999999998</v>
      </c>
      <c r="AF1110" s="23">
        <v>1.3</v>
      </c>
      <c r="AG1110" s="23">
        <v>1.625</v>
      </c>
      <c r="AH1110" s="23">
        <v>1.3333333333333299</v>
      </c>
      <c r="AI1110" s="23">
        <v>1.2</v>
      </c>
      <c r="AJ1110" s="23">
        <v>1.72727272727273</v>
      </c>
      <c r="AK1110" s="23"/>
      <c r="AL1110" s="23">
        <v>0.66666666666666496</v>
      </c>
      <c r="AM1110" s="23">
        <v>1.4615384615384599</v>
      </c>
      <c r="AN1110" s="23">
        <v>1.06666666666667</v>
      </c>
      <c r="AO1110" s="23">
        <v>1</v>
      </c>
      <c r="AP1110" s="23" t="s">
        <v>495</v>
      </c>
      <c r="AQ1110" s="23">
        <v>1.6</v>
      </c>
      <c r="AR1110" s="23">
        <v>0</v>
      </c>
      <c r="AS1110" s="23">
        <v>1</v>
      </c>
      <c r="AT1110" s="23">
        <v>1.4166666666666701</v>
      </c>
      <c r="AU1110" s="23">
        <v>3</v>
      </c>
      <c r="AV1110" s="23">
        <v>2.6</v>
      </c>
      <c r="AW1110" s="23">
        <v>1.5</v>
      </c>
    </row>
    <row r="1111" spans="2:49" x14ac:dyDescent="0.35">
      <c r="B1111" t="s">
        <v>700</v>
      </c>
      <c r="C1111" s="16">
        <v>-0.67484507717743902</v>
      </c>
      <c r="D1111" s="16">
        <v>-0.77777777777777601</v>
      </c>
      <c r="E1111" s="16">
        <v>-0.53877551020408299</v>
      </c>
      <c r="F1111" s="16">
        <v>-0.4375</v>
      </c>
      <c r="G1111" s="16">
        <v>-0.4375</v>
      </c>
      <c r="H1111" s="16">
        <v>-0.5</v>
      </c>
      <c r="I1111" s="16">
        <v>-1.61975308641975</v>
      </c>
      <c r="J1111" s="16">
        <v>0</v>
      </c>
      <c r="K1111" s="16">
        <v>-2.25</v>
      </c>
      <c r="L1111" s="16">
        <v>-0.95</v>
      </c>
      <c r="M1111" s="16">
        <v>-2.25</v>
      </c>
      <c r="N1111" s="16">
        <v>-2.25</v>
      </c>
      <c r="O1111" s="16">
        <v>-0.24</v>
      </c>
      <c r="P1111" s="16"/>
      <c r="Q1111" s="16">
        <v>-0.65832925554245103</v>
      </c>
      <c r="R1111" s="16"/>
      <c r="S1111" s="16">
        <v>-0.67812658773826595</v>
      </c>
      <c r="T1111" s="16"/>
      <c r="U1111" s="16">
        <v>-0.60265011194789198</v>
      </c>
      <c r="V1111" s="16"/>
      <c r="W1111" s="16">
        <v>-0.34588093476891002</v>
      </c>
      <c r="X1111" s="16"/>
      <c r="Y1111" s="16">
        <v>-0.70495291083720701</v>
      </c>
      <c r="Z1111" s="16">
        <v>-0.62705439814814801</v>
      </c>
      <c r="AA1111" s="16">
        <v>-0.5</v>
      </c>
      <c r="AB1111" s="16">
        <v>0</v>
      </c>
      <c r="AC1111" s="16"/>
      <c r="AD1111" s="16">
        <v>-0.634920634920633</v>
      </c>
      <c r="AE1111" s="16">
        <v>-0.69230769230769496</v>
      </c>
      <c r="AF1111" s="16">
        <v>-0.60428571428571398</v>
      </c>
      <c r="AG1111" s="16">
        <v>-1.20092147435897</v>
      </c>
      <c r="AH1111" s="16">
        <v>-0.455026455026456</v>
      </c>
      <c r="AI1111" s="16">
        <v>-0.24</v>
      </c>
      <c r="AJ1111" s="16">
        <v>-0.85775106436263604</v>
      </c>
      <c r="AK1111" s="16"/>
      <c r="AL1111" s="16">
        <v>-0.78888888888889197</v>
      </c>
      <c r="AM1111" s="16">
        <v>-0.35887321094421798</v>
      </c>
      <c r="AN1111" s="16">
        <v>-0.59404186795490999</v>
      </c>
      <c r="AO1111" s="16">
        <v>-0.33333333333333398</v>
      </c>
      <c r="AP1111" s="16" t="s">
        <v>704</v>
      </c>
      <c r="AQ1111" s="16">
        <v>-0.69866666666666699</v>
      </c>
      <c r="AR1111" s="16">
        <v>0</v>
      </c>
      <c r="AS1111" s="16">
        <v>0</v>
      </c>
      <c r="AT1111" s="16">
        <v>-0.600405092592592</v>
      </c>
      <c r="AU1111" s="16">
        <v>0</v>
      </c>
      <c r="AV1111" s="16">
        <v>-2.048</v>
      </c>
      <c r="AW1111" s="16">
        <v>-0.73124999999999996</v>
      </c>
    </row>
    <row r="1112" spans="2:49" x14ac:dyDescent="0.35">
      <c r="C1112" s="16"/>
      <c r="D1112" s="16"/>
      <c r="E1112" s="16"/>
      <c r="F1112" s="16"/>
      <c r="G1112" s="16"/>
      <c r="H1112" s="16"/>
      <c r="I1112" s="16"/>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row>
    <row r="1113" spans="2:49" x14ac:dyDescent="0.35">
      <c r="B1113" s="6" t="s">
        <v>776</v>
      </c>
      <c r="C1113" s="16"/>
      <c r="D1113" s="16"/>
      <c r="E1113" s="16"/>
      <c r="F1113" s="16"/>
      <c r="G1113" s="16"/>
      <c r="H1113" s="16"/>
      <c r="I1113" s="16"/>
      <c r="J1113" s="16"/>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row>
    <row r="1114" spans="2:49" x14ac:dyDescent="0.35">
      <c r="B1114" s="25" t="s">
        <v>65</v>
      </c>
      <c r="C1114" s="16"/>
      <c r="D1114" s="16"/>
      <c r="E1114" s="16"/>
      <c r="F1114" s="16"/>
      <c r="G1114" s="16"/>
      <c r="H1114" s="16"/>
      <c r="I1114" s="16"/>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row>
    <row r="1115" spans="2:49" x14ac:dyDescent="0.35">
      <c r="B1115" t="s">
        <v>397</v>
      </c>
      <c r="C1115" s="16">
        <v>0.37606837606837601</v>
      </c>
      <c r="D1115" s="16">
        <v>0.41176470588235298</v>
      </c>
      <c r="E1115" s="16">
        <v>0.31818181818181801</v>
      </c>
      <c r="F1115" s="16">
        <v>0.230769230769231</v>
      </c>
      <c r="G1115" s="16">
        <v>0.4</v>
      </c>
      <c r="H1115" s="16">
        <v>0.25</v>
      </c>
      <c r="I1115" s="16">
        <v>0.36363636363636398</v>
      </c>
      <c r="J1115" s="16">
        <v>0.41666666666666702</v>
      </c>
      <c r="K1115" s="16">
        <v>0.4</v>
      </c>
      <c r="L1115" s="16">
        <v>0.57142857142857095</v>
      </c>
      <c r="M1115" s="16">
        <v>0.45454545454545497</v>
      </c>
      <c r="N1115" s="16">
        <v>0.25</v>
      </c>
      <c r="O1115" s="16" t="s">
        <v>397</v>
      </c>
      <c r="P1115" s="16"/>
      <c r="Q1115" s="16">
        <v>0.38461538461538503</v>
      </c>
      <c r="R1115" s="16"/>
      <c r="S1115" s="16">
        <v>0.37068965517241398</v>
      </c>
      <c r="T1115" s="16"/>
      <c r="U1115" s="16">
        <v>0.37777777777777799</v>
      </c>
      <c r="V1115" s="16"/>
      <c r="W1115" s="16">
        <v>0.41176470588235298</v>
      </c>
      <c r="X1115" s="16"/>
      <c r="Y1115" s="16">
        <v>0.35616438356164398</v>
      </c>
      <c r="Z1115" s="16">
        <v>0.35897435897435898</v>
      </c>
      <c r="AA1115" s="16">
        <v>0.8</v>
      </c>
      <c r="AB1115" s="16">
        <v>0</v>
      </c>
      <c r="AC1115" s="16"/>
      <c r="AD1115" s="16">
        <v>0.41666666666666702</v>
      </c>
      <c r="AE1115" s="16">
        <v>0.38461538461538503</v>
      </c>
      <c r="AF1115" s="16">
        <v>0.214285714285714</v>
      </c>
      <c r="AG1115" s="16">
        <v>0.39130434782608697</v>
      </c>
      <c r="AH1115" s="16">
        <v>0.42857142857142899</v>
      </c>
      <c r="AI1115" s="16">
        <v>0.33333333333333298</v>
      </c>
      <c r="AJ1115" s="16">
        <v>0.4</v>
      </c>
      <c r="AK1115" s="16"/>
      <c r="AL1115" s="16">
        <v>0.375</v>
      </c>
      <c r="AM1115" s="16">
        <v>0.27777777777777801</v>
      </c>
      <c r="AN1115" s="16">
        <v>0.45161290322580599</v>
      </c>
      <c r="AO1115" s="16">
        <v>0.33333333333333298</v>
      </c>
      <c r="AP1115" s="16">
        <v>0</v>
      </c>
      <c r="AQ1115" s="16">
        <v>0.33333333333333298</v>
      </c>
      <c r="AR1115" s="16" t="s">
        <v>397</v>
      </c>
      <c r="AS1115" s="16">
        <v>0.4</v>
      </c>
      <c r="AT1115" s="16">
        <v>0.5</v>
      </c>
      <c r="AU1115" s="16">
        <v>0</v>
      </c>
      <c r="AV1115" s="16">
        <v>0.25</v>
      </c>
      <c r="AW1115" s="16">
        <v>0.4</v>
      </c>
    </row>
    <row r="1116" spans="2:49" x14ac:dyDescent="0.35">
      <c r="B1116" t="s">
        <v>494</v>
      </c>
      <c r="C1116" s="16">
        <v>0.29059829059829101</v>
      </c>
      <c r="D1116" s="16">
        <v>0.23529411764705899</v>
      </c>
      <c r="E1116" s="16">
        <v>0.40909090909090901</v>
      </c>
      <c r="F1116" s="16">
        <v>0.46153846153846201</v>
      </c>
      <c r="G1116" s="16">
        <v>0.2</v>
      </c>
      <c r="H1116" s="16">
        <v>0.625</v>
      </c>
      <c r="I1116" s="16">
        <v>0.18181818181818199</v>
      </c>
      <c r="J1116" s="16">
        <v>0.25</v>
      </c>
      <c r="K1116" s="16">
        <v>0</v>
      </c>
      <c r="L1116" s="16">
        <v>0.14285714285714299</v>
      </c>
      <c r="M1116" s="16">
        <v>0.18181818181818199</v>
      </c>
      <c r="N1116" s="16">
        <v>0.25</v>
      </c>
      <c r="O1116" s="16" t="s">
        <v>703</v>
      </c>
      <c r="P1116" s="16"/>
      <c r="Q1116" s="16">
        <v>0.27884615384615402</v>
      </c>
      <c r="R1116" s="16"/>
      <c r="S1116" s="16">
        <v>0.29310344827586199</v>
      </c>
      <c r="T1116" s="16"/>
      <c r="U1116" s="16">
        <v>0.3</v>
      </c>
      <c r="V1116" s="16"/>
      <c r="W1116" s="16">
        <v>0.35294117647058798</v>
      </c>
      <c r="X1116" s="16"/>
      <c r="Y1116" s="16">
        <v>0.28767123287671198</v>
      </c>
      <c r="Z1116" s="16">
        <v>0.30769230769230799</v>
      </c>
      <c r="AA1116" s="16">
        <v>0.2</v>
      </c>
      <c r="AB1116" s="16">
        <v>0</v>
      </c>
      <c r="AC1116" s="16"/>
      <c r="AD1116" s="16">
        <v>0.25</v>
      </c>
      <c r="AE1116" s="16">
        <v>0.230769230769231</v>
      </c>
      <c r="AF1116" s="16">
        <v>0.28571428571428598</v>
      </c>
      <c r="AG1116" s="16">
        <v>0.34782608695652201</v>
      </c>
      <c r="AH1116" s="16">
        <v>0.238095238095238</v>
      </c>
      <c r="AI1116" s="16">
        <v>0.25</v>
      </c>
      <c r="AJ1116" s="16">
        <v>0.5</v>
      </c>
      <c r="AK1116" s="16"/>
      <c r="AL1116" s="16">
        <v>0.375</v>
      </c>
      <c r="AM1116" s="16">
        <v>0.38888888888888901</v>
      </c>
      <c r="AN1116" s="16">
        <v>0.25806451612903197</v>
      </c>
      <c r="AO1116" s="16">
        <v>0.38095238095238099</v>
      </c>
      <c r="AP1116" s="16">
        <v>0</v>
      </c>
      <c r="AQ1116" s="16">
        <v>0.33333333333333298</v>
      </c>
      <c r="AR1116" s="16" t="s">
        <v>703</v>
      </c>
      <c r="AS1116" s="16">
        <v>0</v>
      </c>
      <c r="AT1116" s="16">
        <v>8.3333333333333301E-2</v>
      </c>
      <c r="AU1116" s="16">
        <v>0.5</v>
      </c>
      <c r="AV1116" s="16">
        <v>0.75</v>
      </c>
      <c r="AW1116" s="16">
        <v>0.2</v>
      </c>
    </row>
    <row r="1117" spans="2:49" x14ac:dyDescent="0.35">
      <c r="B1117" t="s">
        <v>495</v>
      </c>
      <c r="C1117" s="16">
        <v>0.33333333333333298</v>
      </c>
      <c r="D1117" s="16">
        <v>0.35294117647058798</v>
      </c>
      <c r="E1117" s="16">
        <v>0.27272727272727298</v>
      </c>
      <c r="F1117" s="16">
        <v>0.30769230769230799</v>
      </c>
      <c r="G1117" s="16">
        <v>0.4</v>
      </c>
      <c r="H1117" s="16">
        <v>0.125</v>
      </c>
      <c r="I1117" s="16">
        <v>0.45454545454545497</v>
      </c>
      <c r="J1117" s="16">
        <v>0.33333333333333298</v>
      </c>
      <c r="K1117" s="16">
        <v>0.6</v>
      </c>
      <c r="L1117" s="16">
        <v>0.28571428571428598</v>
      </c>
      <c r="M1117" s="16">
        <v>0.36363636363636398</v>
      </c>
      <c r="N1117" s="16">
        <v>0.5</v>
      </c>
      <c r="O1117" s="16" t="s">
        <v>703</v>
      </c>
      <c r="P1117" s="16"/>
      <c r="Q1117" s="16">
        <v>0.33653846153846201</v>
      </c>
      <c r="R1117" s="16"/>
      <c r="S1117" s="16">
        <v>0.33620689655172398</v>
      </c>
      <c r="T1117" s="16"/>
      <c r="U1117" s="16">
        <v>0.32222222222222202</v>
      </c>
      <c r="V1117" s="16"/>
      <c r="W1117" s="16">
        <v>0.23529411764705899</v>
      </c>
      <c r="X1117" s="16"/>
      <c r="Y1117" s="16">
        <v>0.35616438356164398</v>
      </c>
      <c r="Z1117" s="16">
        <v>0.33333333333333298</v>
      </c>
      <c r="AA1117" s="16">
        <v>0</v>
      </c>
      <c r="AB1117" s="16">
        <v>0</v>
      </c>
      <c r="AC1117" s="16"/>
      <c r="AD1117" s="16">
        <v>0.33333333333333298</v>
      </c>
      <c r="AE1117" s="16">
        <v>0.38461538461538503</v>
      </c>
      <c r="AF1117" s="16">
        <v>0.5</v>
      </c>
      <c r="AG1117" s="16">
        <v>0.26086956521739102</v>
      </c>
      <c r="AH1117" s="16">
        <v>0.33333333333333298</v>
      </c>
      <c r="AI1117" s="16">
        <v>0.41666666666666702</v>
      </c>
      <c r="AJ1117" s="16">
        <v>0.1</v>
      </c>
      <c r="AK1117" s="16"/>
      <c r="AL1117" s="16">
        <v>0.25</v>
      </c>
      <c r="AM1117" s="16">
        <v>0.33333333333333298</v>
      </c>
      <c r="AN1117" s="16">
        <v>0.29032258064516098</v>
      </c>
      <c r="AO1117" s="16">
        <v>0.28571428571428598</v>
      </c>
      <c r="AP1117" s="16">
        <v>1</v>
      </c>
      <c r="AQ1117" s="16">
        <v>0.33333333333333298</v>
      </c>
      <c r="AR1117" s="16" t="s">
        <v>703</v>
      </c>
      <c r="AS1117" s="16">
        <v>0.6</v>
      </c>
      <c r="AT1117" s="16">
        <v>0.41666666666666702</v>
      </c>
      <c r="AU1117" s="16">
        <v>0.5</v>
      </c>
      <c r="AV1117" s="16">
        <v>0</v>
      </c>
      <c r="AW1117" s="16">
        <v>0.4</v>
      </c>
    </row>
    <row r="1118" spans="2:49" x14ac:dyDescent="0.35">
      <c r="B1118" t="s">
        <v>698</v>
      </c>
      <c r="C1118" s="23">
        <v>0</v>
      </c>
      <c r="D1118" s="23">
        <v>0</v>
      </c>
      <c r="E1118" s="23">
        <v>0</v>
      </c>
      <c r="F1118" s="23">
        <v>0</v>
      </c>
      <c r="G1118" s="23">
        <v>0</v>
      </c>
      <c r="H1118" s="23">
        <v>0</v>
      </c>
      <c r="I1118" s="23">
        <v>0</v>
      </c>
      <c r="J1118" s="23">
        <v>0</v>
      </c>
      <c r="K1118" s="23">
        <v>0</v>
      </c>
      <c r="L1118" s="23">
        <v>0</v>
      </c>
      <c r="M1118" s="23">
        <v>0</v>
      </c>
      <c r="N1118" s="23">
        <v>0</v>
      </c>
      <c r="O1118" s="23" t="s">
        <v>703</v>
      </c>
      <c r="P1118" s="23"/>
      <c r="Q1118" s="23">
        <v>0</v>
      </c>
      <c r="R1118" s="23"/>
      <c r="S1118" s="23">
        <v>0</v>
      </c>
      <c r="T1118" s="23"/>
      <c r="U1118" s="23">
        <v>0</v>
      </c>
      <c r="V1118" s="23"/>
      <c r="W1118" s="23">
        <v>0</v>
      </c>
      <c r="X1118" s="23"/>
      <c r="Y1118" s="23">
        <v>0</v>
      </c>
      <c r="Z1118" s="23">
        <v>0</v>
      </c>
      <c r="AA1118" s="23">
        <v>0</v>
      </c>
      <c r="AB1118" s="23">
        <v>0</v>
      </c>
      <c r="AC1118" s="23"/>
      <c r="AD1118" s="23">
        <v>0</v>
      </c>
      <c r="AE1118" s="23">
        <v>0</v>
      </c>
      <c r="AF1118" s="23">
        <v>0</v>
      </c>
      <c r="AG1118" s="23">
        <v>0</v>
      </c>
      <c r="AH1118" s="23">
        <v>0</v>
      </c>
      <c r="AI1118" s="23">
        <v>0</v>
      </c>
      <c r="AJ1118" s="23">
        <v>0</v>
      </c>
      <c r="AK1118" s="23"/>
      <c r="AL1118" s="23">
        <v>0</v>
      </c>
      <c r="AM1118" s="23">
        <v>0</v>
      </c>
      <c r="AN1118" s="23">
        <v>0</v>
      </c>
      <c r="AO1118" s="23">
        <v>0</v>
      </c>
      <c r="AP1118" s="23">
        <v>0</v>
      </c>
      <c r="AQ1118" s="23">
        <v>0</v>
      </c>
      <c r="AR1118" s="23" t="s">
        <v>703</v>
      </c>
      <c r="AS1118" s="23">
        <v>0</v>
      </c>
      <c r="AT1118" s="23">
        <v>0</v>
      </c>
      <c r="AU1118" s="23">
        <v>0</v>
      </c>
      <c r="AV1118" s="23">
        <v>0</v>
      </c>
      <c r="AW1118" s="23">
        <v>0</v>
      </c>
    </row>
    <row r="1119" spans="2:49" x14ac:dyDescent="0.35">
      <c r="B1119" t="s">
        <v>699</v>
      </c>
      <c r="C1119" s="23">
        <v>1.4615384615384599</v>
      </c>
      <c r="D1119" s="23">
        <v>1.5882352941176501</v>
      </c>
      <c r="E1119" s="23">
        <v>1.22727272727273</v>
      </c>
      <c r="F1119" s="23">
        <v>0.999999999999998</v>
      </c>
      <c r="G1119" s="23">
        <v>1.6</v>
      </c>
      <c r="H1119" s="23">
        <v>0.875</v>
      </c>
      <c r="I1119" s="23">
        <v>1.5454545454545401</v>
      </c>
      <c r="J1119" s="23">
        <v>1.5833333333333299</v>
      </c>
      <c r="K1119" s="23">
        <v>1.8</v>
      </c>
      <c r="L1119" s="23">
        <v>2</v>
      </c>
      <c r="M1119" s="23">
        <v>1.72727272727273</v>
      </c>
      <c r="N1119" s="23">
        <v>1.25</v>
      </c>
      <c r="O1119" s="23" t="s">
        <v>495</v>
      </c>
      <c r="P1119" s="23"/>
      <c r="Q1119" s="23">
        <v>1.4903846153846101</v>
      </c>
      <c r="R1119" s="23"/>
      <c r="S1119" s="23">
        <v>1.44827586206897</v>
      </c>
      <c r="T1119" s="23"/>
      <c r="U1119" s="23">
        <v>1.4555555555555599</v>
      </c>
      <c r="V1119" s="23"/>
      <c r="W1119" s="23">
        <v>1.47058823529412</v>
      </c>
      <c r="X1119" s="23"/>
      <c r="Y1119" s="23">
        <v>1.4246575342465799</v>
      </c>
      <c r="Z1119" s="23">
        <v>1.4102564102564099</v>
      </c>
      <c r="AA1119" s="23">
        <v>2.4</v>
      </c>
      <c r="AB1119" s="23">
        <v>3</v>
      </c>
      <c r="AC1119" s="23"/>
      <c r="AD1119" s="23">
        <v>1.5833333333333299</v>
      </c>
      <c r="AE1119" s="23">
        <v>1.5384615384615401</v>
      </c>
      <c r="AF1119" s="23">
        <v>1.1428571428571399</v>
      </c>
      <c r="AG1119" s="23">
        <v>1.4347826086956501</v>
      </c>
      <c r="AH1119" s="23">
        <v>1.61904761904762</v>
      </c>
      <c r="AI1119" s="23">
        <v>1.4166666666666701</v>
      </c>
      <c r="AJ1119" s="23">
        <v>1.3</v>
      </c>
      <c r="AK1119" s="23"/>
      <c r="AL1119" s="23">
        <v>1.375</v>
      </c>
      <c r="AM1119" s="23">
        <v>1.1666666666666701</v>
      </c>
      <c r="AN1119" s="23">
        <v>1.6451612903225801</v>
      </c>
      <c r="AO1119" s="23">
        <v>1.28571428571429</v>
      </c>
      <c r="AP1119" s="23">
        <v>1</v>
      </c>
      <c r="AQ1119" s="23">
        <v>1.3333333333333399</v>
      </c>
      <c r="AR1119" s="23" t="s">
        <v>495</v>
      </c>
      <c r="AS1119" s="23">
        <v>1.8</v>
      </c>
      <c r="AT1119" s="23">
        <v>1.9166666666666701</v>
      </c>
      <c r="AU1119" s="23">
        <v>0.5</v>
      </c>
      <c r="AV1119" s="23">
        <v>0.75</v>
      </c>
      <c r="AW1119" s="23">
        <v>1.6</v>
      </c>
    </row>
    <row r="1120" spans="2:49" x14ac:dyDescent="0.35">
      <c r="B1120" t="s">
        <v>700</v>
      </c>
      <c r="C1120" s="16">
        <v>-0.83151440077759398</v>
      </c>
      <c r="D1120" s="16">
        <v>-0.82922857724404697</v>
      </c>
      <c r="E1120" s="16">
        <v>-0.89406461307287699</v>
      </c>
      <c r="F1120" s="16">
        <v>-0.69230769230769496</v>
      </c>
      <c r="G1120" s="16">
        <v>-0.69866666666666699</v>
      </c>
      <c r="H1120" s="16">
        <v>-1.1009114583333299</v>
      </c>
      <c r="I1120" s="16">
        <v>-0.54523988408285995</v>
      </c>
      <c r="J1120" s="16">
        <v>-0.88707010582010704</v>
      </c>
      <c r="K1120" s="16">
        <v>-0.25600000000000001</v>
      </c>
      <c r="L1120" s="16">
        <v>-1.3333333333333299</v>
      </c>
      <c r="M1120" s="16">
        <v>-0.85775106436263604</v>
      </c>
      <c r="N1120" s="16">
        <v>-0.39583333333333298</v>
      </c>
      <c r="O1120" s="16" t="s">
        <v>704</v>
      </c>
      <c r="P1120" s="16"/>
      <c r="Q1120" s="16">
        <v>-0.83486814850506497</v>
      </c>
      <c r="R1120" s="16"/>
      <c r="S1120" s="16">
        <v>-0.81764502523875304</v>
      </c>
      <c r="T1120" s="16"/>
      <c r="U1120" s="16">
        <v>-0.86096271800901503</v>
      </c>
      <c r="V1120" s="16"/>
      <c r="W1120" s="16">
        <v>-1.14866680236108</v>
      </c>
      <c r="X1120" s="16"/>
      <c r="Y1120" s="16">
        <v>-0.75345512166262596</v>
      </c>
      <c r="Z1120" s="16">
        <v>-0.80957804413425805</v>
      </c>
      <c r="AA1120" s="16">
        <v>-4.8959999999999999</v>
      </c>
      <c r="AB1120" s="16">
        <v>0</v>
      </c>
      <c r="AC1120" s="16"/>
      <c r="AD1120" s="16">
        <v>-0.88707010582010704</v>
      </c>
      <c r="AE1120" s="16">
        <v>-0.719162494310425</v>
      </c>
      <c r="AF1120" s="16">
        <v>-0.37331036310628102</v>
      </c>
      <c r="AG1120" s="16">
        <v>-1.0398149561460199</v>
      </c>
      <c r="AH1120" s="16">
        <v>-0.90443796566245704</v>
      </c>
      <c r="AI1120" s="16">
        <v>-0.600405092592592</v>
      </c>
      <c r="AJ1120" s="16">
        <v>-1.53266666666667</v>
      </c>
      <c r="AK1120" s="16"/>
      <c r="AL1120" s="16">
        <v>-1.0406249999999999</v>
      </c>
      <c r="AM1120" s="16">
        <v>-0.70987654320987803</v>
      </c>
      <c r="AN1120" s="16">
        <v>-1.0648300809364</v>
      </c>
      <c r="AO1120" s="16">
        <v>-0.88629737609329295</v>
      </c>
      <c r="AP1120" s="16">
        <v>0</v>
      </c>
      <c r="AQ1120" s="16">
        <v>-0.77777777777777601</v>
      </c>
      <c r="AR1120" s="16" t="s">
        <v>704</v>
      </c>
      <c r="AS1120" s="16">
        <v>-0.25600000000000001</v>
      </c>
      <c r="AT1120" s="16">
        <v>-0.75405092592592604</v>
      </c>
      <c r="AU1120" s="16">
        <v>0</v>
      </c>
      <c r="AV1120" s="16">
        <v>-1.40625</v>
      </c>
      <c r="AW1120" s="16">
        <v>-0.69866666666666699</v>
      </c>
    </row>
    <row r="1121" spans="2:49" x14ac:dyDescent="0.35">
      <c r="C1121" s="16"/>
      <c r="D1121" s="16"/>
      <c r="E1121" s="16"/>
      <c r="F1121" s="16"/>
      <c r="G1121" s="16"/>
      <c r="H1121" s="16"/>
      <c r="I1121" s="16"/>
      <c r="J1121" s="16"/>
      <c r="K1121" s="16"/>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row>
    <row r="1122" spans="2:49" x14ac:dyDescent="0.35">
      <c r="B1122" s="6" t="s">
        <v>777</v>
      </c>
      <c r="C1122" s="16"/>
      <c r="D1122" s="16"/>
      <c r="E1122" s="16"/>
      <c r="F1122" s="16"/>
      <c r="G1122" s="16"/>
      <c r="H1122" s="16"/>
      <c r="I1122" s="16"/>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row>
    <row r="1123" spans="2:49" x14ac:dyDescent="0.35">
      <c r="B1123" s="25" t="s">
        <v>65</v>
      </c>
      <c r="C1123" s="16"/>
      <c r="D1123" s="16"/>
      <c r="E1123" s="16"/>
      <c r="F1123" s="16"/>
      <c r="G1123" s="16"/>
      <c r="H1123" s="16"/>
      <c r="I1123" s="16"/>
      <c r="J1123" s="16"/>
      <c r="K1123" s="16"/>
      <c r="L1123" s="16"/>
      <c r="M1123" s="16"/>
      <c r="N1123" s="16"/>
      <c r="O1123" s="16"/>
      <c r="P1123" s="16"/>
      <c r="Q1123" s="16"/>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row>
    <row r="1124" spans="2:49" x14ac:dyDescent="0.35">
      <c r="B1124" t="s">
        <v>397</v>
      </c>
      <c r="C1124" s="16">
        <v>0.49863013698630099</v>
      </c>
      <c r="D1124" s="16">
        <v>0.52941176470588203</v>
      </c>
      <c r="E1124" s="16">
        <v>0.4</v>
      </c>
      <c r="F1124" s="16">
        <v>0.527272727272727</v>
      </c>
      <c r="G1124" s="16">
        <v>0.71875</v>
      </c>
      <c r="H1124" s="16">
        <v>0.61538461538461497</v>
      </c>
      <c r="I1124" s="16">
        <v>0.51612903225806495</v>
      </c>
      <c r="J1124" s="16">
        <v>0.48148148148148101</v>
      </c>
      <c r="K1124" s="16">
        <v>0.44444444444444398</v>
      </c>
      <c r="L1124" s="16">
        <v>0.51851851851851805</v>
      </c>
      <c r="M1124" s="16">
        <v>0.32</v>
      </c>
      <c r="N1124" s="16">
        <v>0.4375</v>
      </c>
      <c r="O1124" s="16">
        <v>0.44444444444444398</v>
      </c>
      <c r="P1124" s="16"/>
      <c r="Q1124" s="16">
        <v>0.52631578947368396</v>
      </c>
      <c r="R1124" s="16"/>
      <c r="S1124" s="16">
        <v>0.50282485875706195</v>
      </c>
      <c r="T1124" s="16"/>
      <c r="U1124" s="16">
        <v>0.52631578947368396</v>
      </c>
      <c r="V1124" s="16"/>
      <c r="W1124" s="16">
        <v>0.35849056603773599</v>
      </c>
      <c r="X1124" s="16"/>
      <c r="Y1124" s="16">
        <v>0.54330708661417304</v>
      </c>
      <c r="Z1124" s="16">
        <v>0.402061855670103</v>
      </c>
      <c r="AA1124" s="16">
        <v>0.4</v>
      </c>
      <c r="AB1124" s="16">
        <v>0.25</v>
      </c>
      <c r="AC1124" s="16"/>
      <c r="AD1124" s="16">
        <v>0.57746478873239404</v>
      </c>
      <c r="AE1124" s="16">
        <v>0.43181818181818199</v>
      </c>
      <c r="AF1124" s="16">
        <v>0.59649122807017496</v>
      </c>
      <c r="AG1124" s="16">
        <v>0.50588235294117601</v>
      </c>
      <c r="AH1124" s="16">
        <v>0.52083333333333304</v>
      </c>
      <c r="AI1124" s="16">
        <v>0.42857142857142899</v>
      </c>
      <c r="AJ1124" s="16">
        <v>0.25</v>
      </c>
      <c r="AK1124" s="16"/>
      <c r="AL1124" s="16">
        <v>0.5</v>
      </c>
      <c r="AM1124" s="16">
        <v>0.5</v>
      </c>
      <c r="AN1124" s="16">
        <v>0.483870967741935</v>
      </c>
      <c r="AO1124" s="16">
        <v>0.50666666666666704</v>
      </c>
      <c r="AP1124" s="16">
        <v>0.54545454545454497</v>
      </c>
      <c r="AQ1124" s="16">
        <v>0.73529411764705899</v>
      </c>
      <c r="AR1124" s="16">
        <v>0</v>
      </c>
      <c r="AS1124" s="16">
        <v>0.2</v>
      </c>
      <c r="AT1124" s="16">
        <v>0.51428571428571401</v>
      </c>
      <c r="AU1124" s="16">
        <v>0.25</v>
      </c>
      <c r="AV1124" s="16">
        <v>0.25</v>
      </c>
      <c r="AW1124" s="16">
        <v>0.33333333333333298</v>
      </c>
    </row>
    <row r="1125" spans="2:49" x14ac:dyDescent="0.35">
      <c r="B1125" t="s">
        <v>494</v>
      </c>
      <c r="C1125" s="16">
        <v>0.29041095890411001</v>
      </c>
      <c r="D1125" s="16">
        <v>0.23529411764705899</v>
      </c>
      <c r="E1125" s="16">
        <v>0.35384615384615398</v>
      </c>
      <c r="F1125" s="16">
        <v>0.32727272727272699</v>
      </c>
      <c r="G1125" s="16">
        <v>0.1875</v>
      </c>
      <c r="H1125" s="16">
        <v>0.19230769230769201</v>
      </c>
      <c r="I1125" s="16">
        <v>0.25806451612903197</v>
      </c>
      <c r="J1125" s="16">
        <v>0.33333333333333298</v>
      </c>
      <c r="K1125" s="16">
        <v>0.38888888888888901</v>
      </c>
      <c r="L1125" s="16">
        <v>0.25925925925925902</v>
      </c>
      <c r="M1125" s="16">
        <v>0.36</v>
      </c>
      <c r="N1125" s="16">
        <v>0.25</v>
      </c>
      <c r="O1125" s="16">
        <v>0.22222222222222199</v>
      </c>
      <c r="P1125" s="16"/>
      <c r="Q1125" s="16">
        <v>0.27244582043343701</v>
      </c>
      <c r="R1125" s="16"/>
      <c r="S1125" s="16">
        <v>0.290960451977401</v>
      </c>
      <c r="T1125" s="16"/>
      <c r="U1125" s="16">
        <v>0.266666666666667</v>
      </c>
      <c r="V1125" s="16"/>
      <c r="W1125" s="16">
        <v>0.45283018867924502</v>
      </c>
      <c r="X1125" s="16"/>
      <c r="Y1125" s="16">
        <v>0.24803149606299199</v>
      </c>
      <c r="Z1125" s="16">
        <v>0.38144329896907198</v>
      </c>
      <c r="AA1125" s="16">
        <v>0.4</v>
      </c>
      <c r="AB1125" s="16">
        <v>0.5</v>
      </c>
      <c r="AC1125" s="16"/>
      <c r="AD1125" s="16">
        <v>0.19718309859154901</v>
      </c>
      <c r="AE1125" s="16">
        <v>0.38636363636363602</v>
      </c>
      <c r="AF1125" s="16">
        <v>0.22807017543859601</v>
      </c>
      <c r="AG1125" s="16">
        <v>0.29411764705882398</v>
      </c>
      <c r="AH1125" s="16">
        <v>0.3125</v>
      </c>
      <c r="AI1125" s="16">
        <v>0.25</v>
      </c>
      <c r="AJ1125" s="16">
        <v>0.46875</v>
      </c>
      <c r="AK1125" s="16"/>
      <c r="AL1125" s="16">
        <v>0.15</v>
      </c>
      <c r="AM1125" s="16">
        <v>0.35185185185185203</v>
      </c>
      <c r="AN1125" s="16">
        <v>0.29032258064516098</v>
      </c>
      <c r="AO1125" s="16">
        <v>0.2</v>
      </c>
      <c r="AP1125" s="16">
        <v>0.36363636363636398</v>
      </c>
      <c r="AQ1125" s="16">
        <v>0.23529411764705899</v>
      </c>
      <c r="AR1125" s="16">
        <v>0</v>
      </c>
      <c r="AS1125" s="16">
        <v>0.4</v>
      </c>
      <c r="AT1125" s="16">
        <v>0.34285714285714303</v>
      </c>
      <c r="AU1125" s="16">
        <v>0.5</v>
      </c>
      <c r="AV1125" s="16">
        <v>0.375</v>
      </c>
      <c r="AW1125" s="16">
        <v>0.42857142857142899</v>
      </c>
    </row>
    <row r="1126" spans="2:49" x14ac:dyDescent="0.35">
      <c r="B1126" t="s">
        <v>495</v>
      </c>
      <c r="C1126" s="16">
        <v>0.21095890410958901</v>
      </c>
      <c r="D1126" s="16">
        <v>0.23529411764705899</v>
      </c>
      <c r="E1126" s="16">
        <v>0.246153846153846</v>
      </c>
      <c r="F1126" s="16">
        <v>0.145454545454545</v>
      </c>
      <c r="G1126" s="16">
        <v>9.375E-2</v>
      </c>
      <c r="H1126" s="16">
        <v>0.19230769230769201</v>
      </c>
      <c r="I1126" s="16">
        <v>0.225806451612903</v>
      </c>
      <c r="J1126" s="16">
        <v>0.18518518518518501</v>
      </c>
      <c r="K1126" s="16">
        <v>0.16666666666666699</v>
      </c>
      <c r="L1126" s="16">
        <v>0.22222222222222199</v>
      </c>
      <c r="M1126" s="16">
        <v>0.32</v>
      </c>
      <c r="N1126" s="16">
        <v>0.3125</v>
      </c>
      <c r="O1126" s="16">
        <v>0.33333333333333298</v>
      </c>
      <c r="P1126" s="16"/>
      <c r="Q1126" s="16">
        <v>0.201238390092879</v>
      </c>
      <c r="R1126" s="16"/>
      <c r="S1126" s="16">
        <v>0.20621468926553699</v>
      </c>
      <c r="T1126" s="16"/>
      <c r="U1126" s="16">
        <v>0.20701754385964899</v>
      </c>
      <c r="V1126" s="16"/>
      <c r="W1126" s="16">
        <v>0.18867924528301899</v>
      </c>
      <c r="X1126" s="16"/>
      <c r="Y1126" s="16">
        <v>0.208661417322835</v>
      </c>
      <c r="Z1126" s="16">
        <v>0.216494845360825</v>
      </c>
      <c r="AA1126" s="16">
        <v>0.2</v>
      </c>
      <c r="AB1126" s="16">
        <v>0.25</v>
      </c>
      <c r="AC1126" s="16"/>
      <c r="AD1126" s="16">
        <v>0.22535211267605601</v>
      </c>
      <c r="AE1126" s="16">
        <v>0.18181818181818199</v>
      </c>
      <c r="AF1126" s="16">
        <v>0.175438596491228</v>
      </c>
      <c r="AG1126" s="16">
        <v>0.2</v>
      </c>
      <c r="AH1126" s="16">
        <v>0.16666666666666699</v>
      </c>
      <c r="AI1126" s="16">
        <v>0.32142857142857101</v>
      </c>
      <c r="AJ1126" s="16">
        <v>0.28125</v>
      </c>
      <c r="AK1126" s="16"/>
      <c r="AL1126" s="16">
        <v>0.35</v>
      </c>
      <c r="AM1126" s="16">
        <v>0.148148148148148</v>
      </c>
      <c r="AN1126" s="16">
        <v>0.225806451612903</v>
      </c>
      <c r="AO1126" s="16">
        <v>0.293333333333333</v>
      </c>
      <c r="AP1126" s="16">
        <v>9.0909090909090898E-2</v>
      </c>
      <c r="AQ1126" s="16">
        <v>2.9411764705882401E-2</v>
      </c>
      <c r="AR1126" s="16">
        <v>0</v>
      </c>
      <c r="AS1126" s="16">
        <v>0.4</v>
      </c>
      <c r="AT1126" s="16">
        <v>0.14285714285714299</v>
      </c>
      <c r="AU1126" s="16">
        <v>0.25</v>
      </c>
      <c r="AV1126" s="16">
        <v>0.375</v>
      </c>
      <c r="AW1126" s="16">
        <v>0.238095238095238</v>
      </c>
    </row>
    <row r="1127" spans="2:49" x14ac:dyDescent="0.35">
      <c r="B1127" t="s">
        <v>698</v>
      </c>
      <c r="C1127" s="23">
        <v>0</v>
      </c>
      <c r="D1127" s="23">
        <v>0</v>
      </c>
      <c r="E1127" s="23">
        <v>0</v>
      </c>
      <c r="F1127" s="23">
        <v>0</v>
      </c>
      <c r="G1127" s="23">
        <v>0</v>
      </c>
      <c r="H1127" s="23">
        <v>0</v>
      </c>
      <c r="I1127" s="23">
        <v>0</v>
      </c>
      <c r="J1127" s="23">
        <v>0</v>
      </c>
      <c r="K1127" s="23">
        <v>0</v>
      </c>
      <c r="L1127" s="23">
        <v>0</v>
      </c>
      <c r="M1127" s="23">
        <v>0</v>
      </c>
      <c r="N1127" s="23">
        <v>0</v>
      </c>
      <c r="O1127" s="23">
        <v>0</v>
      </c>
      <c r="P1127" s="23"/>
      <c r="Q1127" s="23">
        <v>0</v>
      </c>
      <c r="R1127" s="23"/>
      <c r="S1127" s="23">
        <v>0</v>
      </c>
      <c r="T1127" s="23"/>
      <c r="U1127" s="23">
        <v>0</v>
      </c>
      <c r="V1127" s="23"/>
      <c r="W1127" s="23">
        <v>0</v>
      </c>
      <c r="X1127" s="23"/>
      <c r="Y1127" s="23">
        <v>0</v>
      </c>
      <c r="Z1127" s="23">
        <v>0</v>
      </c>
      <c r="AA1127" s="23">
        <v>0</v>
      </c>
      <c r="AB1127" s="23">
        <v>0</v>
      </c>
      <c r="AC1127" s="23"/>
      <c r="AD1127" s="23">
        <v>0</v>
      </c>
      <c r="AE1127" s="23">
        <v>0</v>
      </c>
      <c r="AF1127" s="23">
        <v>0</v>
      </c>
      <c r="AG1127" s="23">
        <v>0</v>
      </c>
      <c r="AH1127" s="23">
        <v>0</v>
      </c>
      <c r="AI1127" s="23">
        <v>0</v>
      </c>
      <c r="AJ1127" s="23">
        <v>0</v>
      </c>
      <c r="AK1127" s="23"/>
      <c r="AL1127" s="23">
        <v>0</v>
      </c>
      <c r="AM1127" s="23">
        <v>0</v>
      </c>
      <c r="AN1127" s="23">
        <v>0</v>
      </c>
      <c r="AO1127" s="23">
        <v>0</v>
      </c>
      <c r="AP1127" s="23">
        <v>0</v>
      </c>
      <c r="AQ1127" s="23">
        <v>0</v>
      </c>
      <c r="AR1127" s="23">
        <v>0</v>
      </c>
      <c r="AS1127" s="23">
        <v>0</v>
      </c>
      <c r="AT1127" s="23">
        <v>0</v>
      </c>
      <c r="AU1127" s="23">
        <v>0</v>
      </c>
      <c r="AV1127" s="23">
        <v>0</v>
      </c>
      <c r="AW1127" s="23">
        <v>0</v>
      </c>
    </row>
    <row r="1128" spans="2:49" x14ac:dyDescent="0.35">
      <c r="B1128" t="s">
        <v>699</v>
      </c>
      <c r="C1128" s="23">
        <v>1.70684931506849</v>
      </c>
      <c r="D1128" s="23">
        <v>1.8235294117647101</v>
      </c>
      <c r="E1128" s="23">
        <v>1.4461538461538499</v>
      </c>
      <c r="F1128" s="23">
        <v>1.72727272727273</v>
      </c>
      <c r="G1128" s="23">
        <v>2.25</v>
      </c>
      <c r="H1128" s="23">
        <v>2.0384615384615401</v>
      </c>
      <c r="I1128" s="23">
        <v>1.7741935483871001</v>
      </c>
      <c r="J1128" s="23">
        <v>1.62962962962963</v>
      </c>
      <c r="K1128" s="23">
        <v>1.5</v>
      </c>
      <c r="L1128" s="23">
        <v>1.7777777777777799</v>
      </c>
      <c r="M1128" s="23">
        <v>1.28</v>
      </c>
      <c r="N1128" s="23">
        <v>1.625</v>
      </c>
      <c r="O1128" s="23">
        <v>1.6666666666666701</v>
      </c>
      <c r="P1128" s="23"/>
      <c r="Q1128" s="23">
        <v>1.78018575851393</v>
      </c>
      <c r="R1128" s="23"/>
      <c r="S1128" s="23">
        <v>1.7146892655367201</v>
      </c>
      <c r="T1128" s="23"/>
      <c r="U1128" s="23">
        <v>1.7859649122807</v>
      </c>
      <c r="V1128" s="23"/>
      <c r="W1128" s="23">
        <v>1.2641509433962299</v>
      </c>
      <c r="X1128" s="23"/>
      <c r="Y1128" s="23">
        <v>1.83858267716535</v>
      </c>
      <c r="Z1128" s="23">
        <v>1.4226804123711301</v>
      </c>
      <c r="AA1128" s="23">
        <v>1.4</v>
      </c>
      <c r="AB1128" s="23">
        <v>1</v>
      </c>
      <c r="AC1128" s="23"/>
      <c r="AD1128" s="23">
        <v>1.9577464788732399</v>
      </c>
      <c r="AE1128" s="23">
        <v>1.47727272727273</v>
      </c>
      <c r="AF1128" s="23">
        <v>1.9649122807017601</v>
      </c>
      <c r="AG1128" s="23">
        <v>1.71764705882353</v>
      </c>
      <c r="AH1128" s="23">
        <v>1.7291666666666701</v>
      </c>
      <c r="AI1128" s="23">
        <v>1.6071428571428601</v>
      </c>
      <c r="AJ1128" s="23">
        <v>1.03125</v>
      </c>
      <c r="AK1128" s="23"/>
      <c r="AL1128" s="23">
        <v>1.85</v>
      </c>
      <c r="AM1128" s="23">
        <v>1.6481481481481499</v>
      </c>
      <c r="AN1128" s="23">
        <v>1.67741935483871</v>
      </c>
      <c r="AO1128" s="23">
        <v>1.8133333333333299</v>
      </c>
      <c r="AP1128" s="23">
        <v>1.72727272727273</v>
      </c>
      <c r="AQ1128" s="23">
        <v>2.2352941176470602</v>
      </c>
      <c r="AR1128" s="23">
        <v>3</v>
      </c>
      <c r="AS1128" s="23">
        <v>1</v>
      </c>
      <c r="AT1128" s="23">
        <v>1.6857142857142799</v>
      </c>
      <c r="AU1128" s="23">
        <v>1</v>
      </c>
      <c r="AV1128" s="23">
        <v>1.125</v>
      </c>
      <c r="AW1128" s="23">
        <v>1.2380952380952399</v>
      </c>
    </row>
    <row r="1129" spans="2:49" x14ac:dyDescent="0.35">
      <c r="B1129" t="s">
        <v>700</v>
      </c>
      <c r="C1129" s="16">
        <v>-1.4292503622588799</v>
      </c>
      <c r="D1129" s="16">
        <v>-1.4261143903928299</v>
      </c>
      <c r="E1129" s="16">
        <v>-1.09557153694432</v>
      </c>
      <c r="F1129" s="16">
        <v>-1.7661792752701799</v>
      </c>
      <c r="G1129" s="16">
        <v>-3.0696614583333299</v>
      </c>
      <c r="H1129" s="16">
        <v>-1.8948566226672701</v>
      </c>
      <c r="I1129" s="16">
        <v>-1.4244660020364099</v>
      </c>
      <c r="J1129" s="16">
        <v>-1.4714292972180401</v>
      </c>
      <c r="K1129" s="16">
        <v>-1.43333333333333</v>
      </c>
      <c r="L1129" s="16">
        <v>-1.44426858007105</v>
      </c>
      <c r="M1129" s="16">
        <v>-0.79055811764705897</v>
      </c>
      <c r="N1129" s="16">
        <v>-0.97601996527777801</v>
      </c>
      <c r="O1129" s="16">
        <v>-0.92839506172839303</v>
      </c>
      <c r="P1129" s="16"/>
      <c r="Q1129" s="16">
        <v>-1.5458601740228599</v>
      </c>
      <c r="R1129" s="16"/>
      <c r="S1129" s="16">
        <v>-1.4578545106691401</v>
      </c>
      <c r="T1129" s="16"/>
      <c r="U1129" s="16">
        <v>-1.52388558002852</v>
      </c>
      <c r="V1129" s="16"/>
      <c r="W1129" s="16">
        <v>-1.17424372033921</v>
      </c>
      <c r="X1129" s="16"/>
      <c r="Y1129" s="16">
        <v>-1.57004097340396</v>
      </c>
      <c r="Z1129" s="16">
        <v>-1.18326962820124</v>
      </c>
      <c r="AA1129" s="16">
        <v>-1.2266666666666699</v>
      </c>
      <c r="AB1129" s="16">
        <v>-0.83333333333333304</v>
      </c>
      <c r="AC1129" s="16"/>
      <c r="AD1129" s="16">
        <v>-1.6081113274901599</v>
      </c>
      <c r="AE1129" s="16">
        <v>-1.35314331329827</v>
      </c>
      <c r="AF1129" s="16">
        <v>-1.9043705051299</v>
      </c>
      <c r="AG1129" s="16">
        <v>-1.4890262374846099</v>
      </c>
      <c r="AH1129" s="16">
        <v>-1.6605297340478999</v>
      </c>
      <c r="AI1129" s="16">
        <v>-0.93691918731778601</v>
      </c>
      <c r="AJ1129" s="16">
        <v>-0.771881103515625</v>
      </c>
      <c r="AK1129" s="16"/>
      <c r="AL1129" s="16">
        <v>-0.96462499999999995</v>
      </c>
      <c r="AM1129" s="16">
        <v>-1.6610145811106001</v>
      </c>
      <c r="AN1129" s="16">
        <v>-1.33907891645127</v>
      </c>
      <c r="AO1129" s="16">
        <v>-1.16394448848849</v>
      </c>
      <c r="AP1129" s="16">
        <v>-2.0664162283996999</v>
      </c>
      <c r="AQ1129" s="16">
        <v>-3.7725874663590999</v>
      </c>
      <c r="AR1129" s="16">
        <v>0</v>
      </c>
      <c r="AS1129" s="16">
        <v>-0.5</v>
      </c>
      <c r="AT1129" s="16">
        <v>-1.72977808266163</v>
      </c>
      <c r="AU1129" s="16">
        <v>-0.83333333333333304</v>
      </c>
      <c r="AV1129" s="16">
        <v>-0.599609375</v>
      </c>
      <c r="AW1129" s="16">
        <v>-1.0004319187992701</v>
      </c>
    </row>
    <row r="1130" spans="2:49" x14ac:dyDescent="0.35">
      <c r="C1130" s="16"/>
      <c r="D1130" s="16"/>
      <c r="E1130" s="16"/>
      <c r="F1130" s="16"/>
      <c r="G1130" s="16"/>
      <c r="H1130" s="16"/>
      <c r="I1130" s="16"/>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row>
    <row r="1131" spans="2:49" x14ac:dyDescent="0.35">
      <c r="B1131" s="6" t="s">
        <v>778</v>
      </c>
      <c r="C1131" s="16"/>
      <c r="D1131" s="16"/>
      <c r="E1131" s="16"/>
      <c r="F1131" s="16"/>
      <c r="G1131" s="16"/>
      <c r="H1131" s="16"/>
      <c r="I1131" s="16"/>
      <c r="J1131" s="16"/>
      <c r="K1131" s="16"/>
      <c r="L1131" s="16"/>
      <c r="M1131" s="16"/>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row>
    <row r="1132" spans="2:49" x14ac:dyDescent="0.35">
      <c r="B1132" s="25" t="s">
        <v>65</v>
      </c>
      <c r="C1132" s="16"/>
      <c r="D1132" s="16"/>
      <c r="E1132" s="16"/>
      <c r="F1132" s="16"/>
      <c r="G1132" s="16"/>
      <c r="H1132" s="16"/>
      <c r="I1132" s="16"/>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row>
    <row r="1133" spans="2:49" x14ac:dyDescent="0.35">
      <c r="B1133" t="s">
        <v>397</v>
      </c>
      <c r="C1133" s="16">
        <v>0.32183908045977</v>
      </c>
      <c r="D1133" s="16">
        <v>0.38461538461538503</v>
      </c>
      <c r="E1133" s="16">
        <v>0.4375</v>
      </c>
      <c r="F1133" s="16">
        <v>0.18181818181818199</v>
      </c>
      <c r="G1133" s="16">
        <v>0.14285714285714299</v>
      </c>
      <c r="H1133" s="16">
        <v>0</v>
      </c>
      <c r="I1133" s="16">
        <v>0</v>
      </c>
      <c r="J1133" s="16">
        <v>0.30769230769230799</v>
      </c>
      <c r="K1133" s="16">
        <v>0</v>
      </c>
      <c r="L1133" s="16">
        <v>0.71428571428571397</v>
      </c>
      <c r="M1133" s="16">
        <v>0.16666666666666699</v>
      </c>
      <c r="N1133" s="16">
        <v>0.75</v>
      </c>
      <c r="O1133" s="16">
        <v>0</v>
      </c>
      <c r="P1133" s="16"/>
      <c r="Q1133" s="16">
        <v>0.314285714285714</v>
      </c>
      <c r="R1133" s="16"/>
      <c r="S1133" s="16">
        <v>0.32530120481927699</v>
      </c>
      <c r="T1133" s="16"/>
      <c r="U1133" s="16">
        <v>0.32258064516128998</v>
      </c>
      <c r="V1133" s="16"/>
      <c r="W1133" s="16">
        <v>0.375</v>
      </c>
      <c r="X1133" s="16"/>
      <c r="Y1133" s="16">
        <v>0.266666666666667</v>
      </c>
      <c r="Z1133" s="16">
        <v>0.30434782608695699</v>
      </c>
      <c r="AA1133" s="16">
        <v>0.54545454545454497</v>
      </c>
      <c r="AB1133" s="16">
        <v>0</v>
      </c>
      <c r="AC1133" s="16"/>
      <c r="AD1133" s="16">
        <v>0.28571428571428598</v>
      </c>
      <c r="AE1133" s="16">
        <v>0.25</v>
      </c>
      <c r="AF1133" s="16">
        <v>0.3</v>
      </c>
      <c r="AG1133" s="16">
        <v>0.230769230769231</v>
      </c>
      <c r="AH1133" s="16">
        <v>0.4</v>
      </c>
      <c r="AI1133" s="16">
        <v>0.22727272727272699</v>
      </c>
      <c r="AJ1133" s="16">
        <v>0.476190476190476</v>
      </c>
      <c r="AK1133" s="16"/>
      <c r="AL1133" s="16">
        <v>0.42857142857142899</v>
      </c>
      <c r="AM1133" s="16">
        <v>0.4</v>
      </c>
      <c r="AN1133" s="16">
        <v>0.1875</v>
      </c>
      <c r="AO1133" s="16">
        <v>0.28571428571428598</v>
      </c>
      <c r="AP1133" s="16">
        <v>0.33333333333333298</v>
      </c>
      <c r="AQ1133" s="16">
        <v>0.33333333333333298</v>
      </c>
      <c r="AR1133" s="16">
        <v>0</v>
      </c>
      <c r="AS1133" s="16">
        <v>0</v>
      </c>
      <c r="AT1133" s="16">
        <v>0.3</v>
      </c>
      <c r="AU1133" s="16" t="s">
        <v>397</v>
      </c>
      <c r="AV1133" s="16">
        <v>0.66666666666666696</v>
      </c>
      <c r="AW1133" s="16">
        <v>0.22222222222222199</v>
      </c>
    </row>
    <row r="1134" spans="2:49" x14ac:dyDescent="0.35">
      <c r="B1134" t="s">
        <v>494</v>
      </c>
      <c r="C1134" s="16">
        <v>0.28735632183908</v>
      </c>
      <c r="D1134" s="16">
        <v>0.38461538461538503</v>
      </c>
      <c r="E1134" s="16">
        <v>0.25</v>
      </c>
      <c r="F1134" s="16">
        <v>0.36363636363636398</v>
      </c>
      <c r="G1134" s="16">
        <v>0.28571428571428598</v>
      </c>
      <c r="H1134" s="16">
        <v>0.6</v>
      </c>
      <c r="I1134" s="16">
        <v>0</v>
      </c>
      <c r="J1134" s="16">
        <v>0.38461538461538503</v>
      </c>
      <c r="K1134" s="16">
        <v>0</v>
      </c>
      <c r="L1134" s="16">
        <v>0.14285714285714299</v>
      </c>
      <c r="M1134" s="16">
        <v>0.16666666666666699</v>
      </c>
      <c r="N1134" s="16">
        <v>0</v>
      </c>
      <c r="O1134" s="16">
        <v>0</v>
      </c>
      <c r="P1134" s="16"/>
      <c r="Q1134" s="16">
        <v>0.28571428571428598</v>
      </c>
      <c r="R1134" s="16"/>
      <c r="S1134" s="16">
        <v>0.27710843373493999</v>
      </c>
      <c r="T1134" s="16"/>
      <c r="U1134" s="16">
        <v>0.27419354838709697</v>
      </c>
      <c r="V1134" s="16"/>
      <c r="W1134" s="16">
        <v>0.29166666666666702</v>
      </c>
      <c r="X1134" s="16"/>
      <c r="Y1134" s="16">
        <v>0.3</v>
      </c>
      <c r="Z1134" s="16">
        <v>0.26086956521739102</v>
      </c>
      <c r="AA1134" s="16">
        <v>0.36363636363636398</v>
      </c>
      <c r="AB1134" s="16">
        <v>0</v>
      </c>
      <c r="AC1134" s="16"/>
      <c r="AD1134" s="16">
        <v>0.28571428571428598</v>
      </c>
      <c r="AE1134" s="16">
        <v>0.5</v>
      </c>
      <c r="AF1134" s="16">
        <v>0.4</v>
      </c>
      <c r="AG1134" s="16">
        <v>0.30769230769230799</v>
      </c>
      <c r="AH1134" s="16">
        <v>0.1</v>
      </c>
      <c r="AI1134" s="16">
        <v>0.36363636363636398</v>
      </c>
      <c r="AJ1134" s="16">
        <v>0.19047619047618999</v>
      </c>
      <c r="AK1134" s="16"/>
      <c r="AL1134" s="16">
        <v>0</v>
      </c>
      <c r="AM1134" s="16">
        <v>0.2</v>
      </c>
      <c r="AN1134" s="16">
        <v>0.3125</v>
      </c>
      <c r="AO1134" s="16">
        <v>0.42857142857142899</v>
      </c>
      <c r="AP1134" s="16">
        <v>0.33333333333333298</v>
      </c>
      <c r="AQ1134" s="16">
        <v>0</v>
      </c>
      <c r="AR1134" s="16">
        <v>1</v>
      </c>
      <c r="AS1134" s="16">
        <v>0</v>
      </c>
      <c r="AT1134" s="16">
        <v>0.3</v>
      </c>
      <c r="AU1134" s="16" t="s">
        <v>703</v>
      </c>
      <c r="AV1134" s="16">
        <v>0</v>
      </c>
      <c r="AW1134" s="16">
        <v>0.55555555555555602</v>
      </c>
    </row>
    <row r="1135" spans="2:49" x14ac:dyDescent="0.35">
      <c r="B1135" t="s">
        <v>495</v>
      </c>
      <c r="C1135" s="16">
        <v>0.390804597701149</v>
      </c>
      <c r="D1135" s="16">
        <v>0.230769230769231</v>
      </c>
      <c r="E1135" s="16">
        <v>0.3125</v>
      </c>
      <c r="F1135" s="16">
        <v>0.45454545454545497</v>
      </c>
      <c r="G1135" s="16">
        <v>0.57142857142857095</v>
      </c>
      <c r="H1135" s="16">
        <v>0.4</v>
      </c>
      <c r="I1135" s="16">
        <v>1</v>
      </c>
      <c r="J1135" s="16">
        <v>0.30769230769230799</v>
      </c>
      <c r="K1135" s="16">
        <v>1</v>
      </c>
      <c r="L1135" s="16">
        <v>0.14285714285714299</v>
      </c>
      <c r="M1135" s="16">
        <v>0.66666666666666696</v>
      </c>
      <c r="N1135" s="16">
        <v>0.25</v>
      </c>
      <c r="O1135" s="16">
        <v>1</v>
      </c>
      <c r="P1135" s="16"/>
      <c r="Q1135" s="16">
        <v>0.4</v>
      </c>
      <c r="R1135" s="16"/>
      <c r="S1135" s="16">
        <v>0.39759036144578302</v>
      </c>
      <c r="T1135" s="16"/>
      <c r="U1135" s="16">
        <v>0.40322580645161299</v>
      </c>
      <c r="V1135" s="16"/>
      <c r="W1135" s="16">
        <v>0.33333333333333298</v>
      </c>
      <c r="X1135" s="16"/>
      <c r="Y1135" s="16">
        <v>0.43333333333333302</v>
      </c>
      <c r="Z1135" s="16">
        <v>0.434782608695652</v>
      </c>
      <c r="AA1135" s="16">
        <v>9.0909090909090898E-2</v>
      </c>
      <c r="AB1135" s="16">
        <v>0</v>
      </c>
      <c r="AC1135" s="16"/>
      <c r="AD1135" s="16">
        <v>0.42857142857142899</v>
      </c>
      <c r="AE1135" s="16">
        <v>0.25</v>
      </c>
      <c r="AF1135" s="16">
        <v>0.3</v>
      </c>
      <c r="AG1135" s="16">
        <v>0.46153846153846201</v>
      </c>
      <c r="AH1135" s="16">
        <v>0.5</v>
      </c>
      <c r="AI1135" s="16">
        <v>0.40909090909090901</v>
      </c>
      <c r="AJ1135" s="16">
        <v>0.33333333333333298</v>
      </c>
      <c r="AK1135" s="16"/>
      <c r="AL1135" s="16">
        <v>0.57142857142857095</v>
      </c>
      <c r="AM1135" s="16">
        <v>0.4</v>
      </c>
      <c r="AN1135" s="16">
        <v>0.5</v>
      </c>
      <c r="AO1135" s="16">
        <v>0.28571428571428598</v>
      </c>
      <c r="AP1135" s="16">
        <v>0.33333333333333298</v>
      </c>
      <c r="AQ1135" s="16">
        <v>0.66666666666666696</v>
      </c>
      <c r="AR1135" s="16">
        <v>0</v>
      </c>
      <c r="AS1135" s="16">
        <v>0</v>
      </c>
      <c r="AT1135" s="16">
        <v>0.4</v>
      </c>
      <c r="AU1135" s="16" t="s">
        <v>703</v>
      </c>
      <c r="AV1135" s="16">
        <v>0.33333333333333298</v>
      </c>
      <c r="AW1135" s="16">
        <v>0.22222222222222199</v>
      </c>
    </row>
    <row r="1136" spans="2:49" x14ac:dyDescent="0.35">
      <c r="B1136" t="s">
        <v>698</v>
      </c>
      <c r="C1136" s="23">
        <v>0</v>
      </c>
      <c r="D1136" s="23">
        <v>0</v>
      </c>
      <c r="E1136" s="23">
        <v>0</v>
      </c>
      <c r="F1136" s="23">
        <v>0</v>
      </c>
      <c r="G1136" s="23">
        <v>0</v>
      </c>
      <c r="H1136" s="23">
        <v>0</v>
      </c>
      <c r="I1136" s="23">
        <v>0</v>
      </c>
      <c r="J1136" s="23">
        <v>0</v>
      </c>
      <c r="K1136" s="23">
        <v>0</v>
      </c>
      <c r="L1136" s="23">
        <v>0</v>
      </c>
      <c r="M1136" s="23">
        <v>0</v>
      </c>
      <c r="N1136" s="23">
        <v>0</v>
      </c>
      <c r="O1136" s="23">
        <v>0</v>
      </c>
      <c r="P1136" s="23"/>
      <c r="Q1136" s="23">
        <v>0</v>
      </c>
      <c r="R1136" s="23"/>
      <c r="S1136" s="23">
        <v>0</v>
      </c>
      <c r="T1136" s="23"/>
      <c r="U1136" s="23">
        <v>0</v>
      </c>
      <c r="V1136" s="23"/>
      <c r="W1136" s="23">
        <v>0</v>
      </c>
      <c r="X1136" s="23"/>
      <c r="Y1136" s="23">
        <v>0</v>
      </c>
      <c r="Z1136" s="23">
        <v>0</v>
      </c>
      <c r="AA1136" s="23">
        <v>0</v>
      </c>
      <c r="AB1136" s="23">
        <v>0</v>
      </c>
      <c r="AC1136" s="23"/>
      <c r="AD1136" s="23">
        <v>0</v>
      </c>
      <c r="AE1136" s="23">
        <v>0</v>
      </c>
      <c r="AF1136" s="23">
        <v>0</v>
      </c>
      <c r="AG1136" s="23">
        <v>0</v>
      </c>
      <c r="AH1136" s="23">
        <v>0</v>
      </c>
      <c r="AI1136" s="23">
        <v>0</v>
      </c>
      <c r="AJ1136" s="23">
        <v>0</v>
      </c>
      <c r="AK1136" s="23"/>
      <c r="AL1136" s="23">
        <v>0</v>
      </c>
      <c r="AM1136" s="23">
        <v>0</v>
      </c>
      <c r="AN1136" s="23">
        <v>0</v>
      </c>
      <c r="AO1136" s="23">
        <v>0</v>
      </c>
      <c r="AP1136" s="23">
        <v>0</v>
      </c>
      <c r="AQ1136" s="23">
        <v>0</v>
      </c>
      <c r="AR1136" s="23">
        <v>0</v>
      </c>
      <c r="AS1136" s="23">
        <v>0</v>
      </c>
      <c r="AT1136" s="23">
        <v>0</v>
      </c>
      <c r="AU1136" s="23" t="s">
        <v>703</v>
      </c>
      <c r="AV1136" s="23">
        <v>0</v>
      </c>
      <c r="AW1136" s="23">
        <v>0</v>
      </c>
    </row>
    <row r="1137" spans="2:49" x14ac:dyDescent="0.35">
      <c r="B1137" t="s">
        <v>699</v>
      </c>
      <c r="C1137" s="23">
        <v>1.3563218390804599</v>
      </c>
      <c r="D1137" s="23">
        <v>1.3846153846153799</v>
      </c>
      <c r="E1137" s="23">
        <v>1.625</v>
      </c>
      <c r="F1137" s="23">
        <v>0.999999999999998</v>
      </c>
      <c r="G1137" s="23">
        <v>1</v>
      </c>
      <c r="H1137" s="23">
        <v>0.4</v>
      </c>
      <c r="I1137" s="23">
        <v>1</v>
      </c>
      <c r="J1137" s="23">
        <v>1.2307692307692299</v>
      </c>
      <c r="K1137" s="23">
        <v>1</v>
      </c>
      <c r="L1137" s="23">
        <v>2.28571428571429</v>
      </c>
      <c r="M1137" s="23">
        <v>1.1666666666666701</v>
      </c>
      <c r="N1137" s="23">
        <v>2.5</v>
      </c>
      <c r="O1137" s="23">
        <v>1</v>
      </c>
      <c r="P1137" s="23"/>
      <c r="Q1137" s="23">
        <v>1.3428571428571401</v>
      </c>
      <c r="R1137" s="23"/>
      <c r="S1137" s="23">
        <v>1.37349397590361</v>
      </c>
      <c r="T1137" s="23"/>
      <c r="U1137" s="23">
        <v>1.37096774193548</v>
      </c>
      <c r="V1137" s="23"/>
      <c r="W1137" s="23">
        <v>1.4583333333333299</v>
      </c>
      <c r="X1137" s="23"/>
      <c r="Y1137" s="23">
        <v>1.2333333333333301</v>
      </c>
      <c r="Z1137" s="23">
        <v>1.34782608695652</v>
      </c>
      <c r="AA1137" s="23">
        <v>1.72727272727273</v>
      </c>
      <c r="AB1137" s="23">
        <v>3</v>
      </c>
      <c r="AC1137" s="23"/>
      <c r="AD1137" s="23">
        <v>1.28571428571428</v>
      </c>
      <c r="AE1137" s="23">
        <v>1</v>
      </c>
      <c r="AF1137" s="23">
        <v>1.2</v>
      </c>
      <c r="AG1137" s="23">
        <v>1.15384615384615</v>
      </c>
      <c r="AH1137" s="23">
        <v>1.7</v>
      </c>
      <c r="AI1137" s="23">
        <v>1.0909090909090899</v>
      </c>
      <c r="AJ1137" s="23">
        <v>1.7619047619047601</v>
      </c>
      <c r="AK1137" s="23"/>
      <c r="AL1137" s="23">
        <v>1.8571428571428601</v>
      </c>
      <c r="AM1137" s="23">
        <v>1.6</v>
      </c>
      <c r="AN1137" s="23">
        <v>1.0625</v>
      </c>
      <c r="AO1137" s="23">
        <v>1.1428571428571399</v>
      </c>
      <c r="AP1137" s="23">
        <v>1.3333333333333399</v>
      </c>
      <c r="AQ1137" s="23">
        <v>1.6666666666666701</v>
      </c>
      <c r="AR1137" s="23">
        <v>0</v>
      </c>
      <c r="AS1137" s="23">
        <v>3</v>
      </c>
      <c r="AT1137" s="23">
        <v>1.3</v>
      </c>
      <c r="AU1137" s="23" t="s">
        <v>495</v>
      </c>
      <c r="AV1137" s="23">
        <v>2.3333333333333299</v>
      </c>
      <c r="AW1137" s="23">
        <v>0.88888888888888795</v>
      </c>
    </row>
    <row r="1138" spans="2:49" x14ac:dyDescent="0.35">
      <c r="B1138" t="s">
        <v>700</v>
      </c>
      <c r="C1138" s="16">
        <v>-0.64285441269369004</v>
      </c>
      <c r="D1138" s="16">
        <v>-1.1094674556213</v>
      </c>
      <c r="E1138" s="16">
        <v>-0.97601996527777801</v>
      </c>
      <c r="F1138" s="16">
        <v>-0.40404040404040498</v>
      </c>
      <c r="G1138" s="16">
        <v>-0.238095238095239</v>
      </c>
      <c r="H1138" s="16">
        <v>0</v>
      </c>
      <c r="I1138" s="16">
        <v>0</v>
      </c>
      <c r="J1138" s="16">
        <v>-0.80129469478582105</v>
      </c>
      <c r="K1138" s="16">
        <v>0</v>
      </c>
      <c r="L1138" s="16">
        <v>-2.6384839650145699</v>
      </c>
      <c r="M1138" s="16">
        <v>-0.16111111111111201</v>
      </c>
      <c r="N1138" s="16">
        <v>-1.6875</v>
      </c>
      <c r="O1138" s="16">
        <v>0</v>
      </c>
      <c r="P1138" s="16"/>
      <c r="Q1138" s="16">
        <v>-0.61730417881438304</v>
      </c>
      <c r="R1138" s="16"/>
      <c r="S1138" s="16">
        <v>-0.63224380007640202</v>
      </c>
      <c r="T1138" s="16"/>
      <c r="U1138" s="16">
        <v>-0.618329521060211</v>
      </c>
      <c r="V1138" s="16"/>
      <c r="W1138" s="16">
        <v>-0.83012152777777903</v>
      </c>
      <c r="X1138" s="16"/>
      <c r="Y1138" s="16">
        <v>-0.51500336700336802</v>
      </c>
      <c r="Z1138" s="16">
        <v>-0.54188583874414498</v>
      </c>
      <c r="AA1138" s="16">
        <v>-2.0664162283996999</v>
      </c>
      <c r="AB1138" s="16">
        <v>0</v>
      </c>
      <c r="AC1138" s="16"/>
      <c r="AD1138" s="16">
        <v>-0.53877551020408299</v>
      </c>
      <c r="AE1138" s="16">
        <v>-0.83333333333333304</v>
      </c>
      <c r="AF1138" s="16">
        <v>-0.80742857142857105</v>
      </c>
      <c r="AG1138" s="16">
        <v>-0.44078288575330099</v>
      </c>
      <c r="AH1138" s="16">
        <v>-0.46866666666666701</v>
      </c>
      <c r="AI1138" s="16">
        <v>-0.51807575020992602</v>
      </c>
      <c r="AJ1138" s="16">
        <v>-0.97888506051771196</v>
      </c>
      <c r="AK1138" s="16"/>
      <c r="AL1138" s="16">
        <v>-0.314868804664724</v>
      </c>
      <c r="AM1138" s="16">
        <v>-0.69866666666666699</v>
      </c>
      <c r="AN1138" s="16">
        <v>-0.35257662259615402</v>
      </c>
      <c r="AO1138" s="16">
        <v>-0.81749271137026502</v>
      </c>
      <c r="AP1138" s="16">
        <v>-0.77777777777777601</v>
      </c>
      <c r="AQ1138" s="16">
        <v>-0.148148148148148</v>
      </c>
      <c r="AR1138" s="16">
        <v>0</v>
      </c>
      <c r="AS1138" s="16">
        <v>0</v>
      </c>
      <c r="AT1138" s="16">
        <v>-0.60428571428571398</v>
      </c>
      <c r="AU1138" s="16" t="s">
        <v>704</v>
      </c>
      <c r="AV1138" s="16">
        <v>-1.18518518518519</v>
      </c>
      <c r="AW1138" s="16">
        <v>-0.83362727807172199</v>
      </c>
    </row>
    <row r="1139" spans="2:49" x14ac:dyDescent="0.35">
      <c r="C1139" s="16"/>
      <c r="D1139" s="16"/>
      <c r="E1139" s="16"/>
      <c r="F1139" s="16"/>
      <c r="G1139" s="16"/>
      <c r="H1139" s="16"/>
      <c r="I1139" s="16"/>
      <c r="J1139" s="16"/>
      <c r="K1139" s="16"/>
      <c r="L1139" s="16"/>
      <c r="M1139" s="16"/>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row>
    <row r="1140" spans="2:49" x14ac:dyDescent="0.35">
      <c r="B1140" s="6" t="s">
        <v>779</v>
      </c>
      <c r="C1140" s="16"/>
      <c r="D1140" s="16"/>
      <c r="E1140" s="16"/>
      <c r="F1140" s="16"/>
      <c r="G1140" s="16"/>
      <c r="H1140" s="16"/>
      <c r="I1140" s="16"/>
      <c r="J1140" s="16"/>
      <c r="K1140" s="16"/>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row>
    <row r="1141" spans="2:49" x14ac:dyDescent="0.35">
      <c r="B1141" s="25" t="s">
        <v>65</v>
      </c>
      <c r="C1141" s="16"/>
      <c r="D1141" s="16"/>
      <c r="E1141" s="16"/>
      <c r="F1141" s="16"/>
      <c r="G1141" s="16"/>
      <c r="H1141" s="16"/>
      <c r="I1141" s="16"/>
      <c r="J1141" s="16"/>
      <c r="K1141" s="16"/>
      <c r="L1141" s="16"/>
      <c r="M1141" s="16"/>
      <c r="N1141" s="16"/>
      <c r="O1141" s="16"/>
      <c r="P1141" s="16"/>
      <c r="Q1141" s="16"/>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row>
    <row r="1142" spans="2:49" x14ac:dyDescent="0.35">
      <c r="B1142" t="s">
        <v>397</v>
      </c>
      <c r="C1142" s="16">
        <v>0.28282828282828298</v>
      </c>
      <c r="D1142" s="16">
        <v>0.5</v>
      </c>
      <c r="E1142" s="16">
        <v>0.11111111111111099</v>
      </c>
      <c r="F1142" s="16">
        <v>0.38095238095238099</v>
      </c>
      <c r="G1142" s="16">
        <v>0</v>
      </c>
      <c r="H1142" s="16">
        <v>0.33333333333333298</v>
      </c>
      <c r="I1142" s="16">
        <v>0.28571428571428598</v>
      </c>
      <c r="J1142" s="16">
        <v>0.28571428571428598</v>
      </c>
      <c r="K1142" s="16">
        <v>0.2</v>
      </c>
      <c r="L1142" s="16">
        <v>0.33333333333333298</v>
      </c>
      <c r="M1142" s="16">
        <v>0.16666666666666699</v>
      </c>
      <c r="N1142" s="16">
        <v>0.4</v>
      </c>
      <c r="O1142" s="16">
        <v>0</v>
      </c>
      <c r="P1142" s="16"/>
      <c r="Q1142" s="16">
        <v>0.253164556962025</v>
      </c>
      <c r="R1142" s="16"/>
      <c r="S1142" s="16">
        <v>0.27777777777777801</v>
      </c>
      <c r="T1142" s="16"/>
      <c r="U1142" s="16">
        <v>0.28358208955223901</v>
      </c>
      <c r="V1142" s="16"/>
      <c r="W1142" s="16">
        <v>0.41176470588235298</v>
      </c>
      <c r="X1142" s="16"/>
      <c r="Y1142" s="16">
        <v>0.21875</v>
      </c>
      <c r="Z1142" s="16">
        <v>0.29824561403508798</v>
      </c>
      <c r="AA1142" s="16">
        <v>0.44444444444444398</v>
      </c>
      <c r="AB1142" s="16">
        <v>0</v>
      </c>
      <c r="AC1142" s="16"/>
      <c r="AD1142" s="16">
        <v>0.18181818181818199</v>
      </c>
      <c r="AE1142" s="16">
        <v>0.5</v>
      </c>
      <c r="AF1142" s="16">
        <v>0</v>
      </c>
      <c r="AG1142" s="16">
        <v>0.17647058823529399</v>
      </c>
      <c r="AH1142" s="16">
        <v>0.214285714285714</v>
      </c>
      <c r="AI1142" s="16">
        <v>0.5</v>
      </c>
      <c r="AJ1142" s="16">
        <v>0.32</v>
      </c>
      <c r="AK1142" s="16"/>
      <c r="AL1142" s="16">
        <v>0.5</v>
      </c>
      <c r="AM1142" s="16">
        <v>0.2</v>
      </c>
      <c r="AN1142" s="16">
        <v>0.21052631578947401</v>
      </c>
      <c r="AO1142" s="16">
        <v>0.33333333333333298</v>
      </c>
      <c r="AP1142" s="16">
        <v>0</v>
      </c>
      <c r="AQ1142" s="16">
        <v>0.2</v>
      </c>
      <c r="AR1142" s="16">
        <v>0</v>
      </c>
      <c r="AS1142" s="16">
        <v>0.5</v>
      </c>
      <c r="AT1142" s="16">
        <v>7.69230769230769E-2</v>
      </c>
      <c r="AU1142" s="16" t="s">
        <v>397</v>
      </c>
      <c r="AV1142" s="16">
        <v>0.5</v>
      </c>
      <c r="AW1142" s="16">
        <v>0.45454545454545497</v>
      </c>
    </row>
    <row r="1143" spans="2:49" x14ac:dyDescent="0.35">
      <c r="B1143" t="s">
        <v>494</v>
      </c>
      <c r="C1143" s="16">
        <v>0.32323232323232298</v>
      </c>
      <c r="D1143" s="16">
        <v>0.2</v>
      </c>
      <c r="E1143" s="16">
        <v>0.38888888888888901</v>
      </c>
      <c r="F1143" s="16">
        <v>0.14285714285714299</v>
      </c>
      <c r="G1143" s="16">
        <v>0.2</v>
      </c>
      <c r="H1143" s="16">
        <v>0.5</v>
      </c>
      <c r="I1143" s="16">
        <v>0.28571428571428598</v>
      </c>
      <c r="J1143" s="16">
        <v>0.42857142857142899</v>
      </c>
      <c r="K1143" s="16">
        <v>0.6</v>
      </c>
      <c r="L1143" s="16">
        <v>0.44444444444444398</v>
      </c>
      <c r="M1143" s="16">
        <v>0.16666666666666699</v>
      </c>
      <c r="N1143" s="16">
        <v>0.6</v>
      </c>
      <c r="O1143" s="16">
        <v>0</v>
      </c>
      <c r="P1143" s="16"/>
      <c r="Q1143" s="16">
        <v>0.341772151898734</v>
      </c>
      <c r="R1143" s="16"/>
      <c r="S1143" s="16">
        <v>0.33333333333333298</v>
      </c>
      <c r="T1143" s="16"/>
      <c r="U1143" s="16">
        <v>0.328358208955224</v>
      </c>
      <c r="V1143" s="16"/>
      <c r="W1143" s="16">
        <v>0.23529411764705899</v>
      </c>
      <c r="X1143" s="16"/>
      <c r="Y1143" s="16">
        <v>0.28125</v>
      </c>
      <c r="Z1143" s="16">
        <v>0.35087719298245601</v>
      </c>
      <c r="AA1143" s="16">
        <v>0.33333333333333298</v>
      </c>
      <c r="AB1143" s="16">
        <v>0</v>
      </c>
      <c r="AC1143" s="16"/>
      <c r="AD1143" s="16">
        <v>0.18181818181818199</v>
      </c>
      <c r="AE1143" s="16">
        <v>0.16666666666666699</v>
      </c>
      <c r="AF1143" s="16">
        <v>0.375</v>
      </c>
      <c r="AG1143" s="16">
        <v>0.29411764705882398</v>
      </c>
      <c r="AH1143" s="16">
        <v>0.42857142857142899</v>
      </c>
      <c r="AI1143" s="16">
        <v>0.27777777777777801</v>
      </c>
      <c r="AJ1143" s="16">
        <v>0.4</v>
      </c>
      <c r="AK1143" s="16"/>
      <c r="AL1143" s="16">
        <v>0.25</v>
      </c>
      <c r="AM1143" s="16">
        <v>0.4</v>
      </c>
      <c r="AN1143" s="16">
        <v>0.26315789473684198</v>
      </c>
      <c r="AO1143" s="16">
        <v>0.53333333333333299</v>
      </c>
      <c r="AP1143" s="16">
        <v>0.5</v>
      </c>
      <c r="AQ1143" s="16">
        <v>0.2</v>
      </c>
      <c r="AR1143" s="16">
        <v>0</v>
      </c>
      <c r="AS1143" s="16">
        <v>0</v>
      </c>
      <c r="AT1143" s="16">
        <v>0.38461538461538503</v>
      </c>
      <c r="AU1143" s="16" t="s">
        <v>703</v>
      </c>
      <c r="AV1143" s="16">
        <v>0</v>
      </c>
      <c r="AW1143" s="16">
        <v>0.18181818181818199</v>
      </c>
    </row>
    <row r="1144" spans="2:49" x14ac:dyDescent="0.35">
      <c r="B1144" t="s">
        <v>495</v>
      </c>
      <c r="C1144" s="16">
        <v>0.39393939393939398</v>
      </c>
      <c r="D1144" s="16">
        <v>0.3</v>
      </c>
      <c r="E1144" s="16">
        <v>0.5</v>
      </c>
      <c r="F1144" s="16">
        <v>0.476190476190476</v>
      </c>
      <c r="G1144" s="16">
        <v>0.8</v>
      </c>
      <c r="H1144" s="16">
        <v>0.16666666666666699</v>
      </c>
      <c r="I1144" s="16">
        <v>0.42857142857142899</v>
      </c>
      <c r="J1144" s="16">
        <v>0.28571428571428598</v>
      </c>
      <c r="K1144" s="16">
        <v>0.2</v>
      </c>
      <c r="L1144" s="16">
        <v>0.22222222222222199</v>
      </c>
      <c r="M1144" s="16">
        <v>0.66666666666666696</v>
      </c>
      <c r="N1144" s="16">
        <v>0</v>
      </c>
      <c r="O1144" s="16">
        <v>0</v>
      </c>
      <c r="P1144" s="16"/>
      <c r="Q1144" s="16">
        <v>0.40506329113924</v>
      </c>
      <c r="R1144" s="16"/>
      <c r="S1144" s="16">
        <v>0.38888888888888901</v>
      </c>
      <c r="T1144" s="16"/>
      <c r="U1144" s="16">
        <v>0.38805970149253699</v>
      </c>
      <c r="V1144" s="16"/>
      <c r="W1144" s="16">
        <v>0.35294117647058798</v>
      </c>
      <c r="X1144" s="16"/>
      <c r="Y1144" s="16">
        <v>0.5</v>
      </c>
      <c r="Z1144" s="16">
        <v>0.35087719298245601</v>
      </c>
      <c r="AA1144" s="16">
        <v>0.22222222222222199</v>
      </c>
      <c r="AB1144" s="16">
        <v>1</v>
      </c>
      <c r="AC1144" s="16"/>
      <c r="AD1144" s="16">
        <v>0.63636363636363602</v>
      </c>
      <c r="AE1144" s="16">
        <v>0.33333333333333298</v>
      </c>
      <c r="AF1144" s="16">
        <v>0.625</v>
      </c>
      <c r="AG1144" s="16">
        <v>0.52941176470588203</v>
      </c>
      <c r="AH1144" s="16">
        <v>0.35714285714285698</v>
      </c>
      <c r="AI1144" s="16">
        <v>0.22222222222222199</v>
      </c>
      <c r="AJ1144" s="16">
        <v>0.28000000000000003</v>
      </c>
      <c r="AK1144" s="16"/>
      <c r="AL1144" s="16">
        <v>0.25</v>
      </c>
      <c r="AM1144" s="16">
        <v>0.4</v>
      </c>
      <c r="AN1144" s="16">
        <v>0.52631578947368396</v>
      </c>
      <c r="AO1144" s="16">
        <v>0.133333333333333</v>
      </c>
      <c r="AP1144" s="16">
        <v>0.5</v>
      </c>
      <c r="AQ1144" s="16">
        <v>0.6</v>
      </c>
      <c r="AR1144" s="16">
        <v>0</v>
      </c>
      <c r="AS1144" s="16">
        <v>0.5</v>
      </c>
      <c r="AT1144" s="16">
        <v>0.53846153846153799</v>
      </c>
      <c r="AU1144" s="16" t="s">
        <v>703</v>
      </c>
      <c r="AV1144" s="16">
        <v>0.5</v>
      </c>
      <c r="AW1144" s="16">
        <v>0.36363636363636398</v>
      </c>
    </row>
    <row r="1145" spans="2:49" x14ac:dyDescent="0.35">
      <c r="B1145" t="s">
        <v>698</v>
      </c>
      <c r="C1145" s="23">
        <v>0</v>
      </c>
      <c r="D1145" s="23">
        <v>0</v>
      </c>
      <c r="E1145" s="23">
        <v>0</v>
      </c>
      <c r="F1145" s="23">
        <v>0</v>
      </c>
      <c r="G1145" s="23">
        <v>0</v>
      </c>
      <c r="H1145" s="23">
        <v>0</v>
      </c>
      <c r="I1145" s="23">
        <v>0</v>
      </c>
      <c r="J1145" s="23">
        <v>0</v>
      </c>
      <c r="K1145" s="23">
        <v>0</v>
      </c>
      <c r="L1145" s="23">
        <v>0</v>
      </c>
      <c r="M1145" s="23">
        <v>0</v>
      </c>
      <c r="N1145" s="23">
        <v>0</v>
      </c>
      <c r="O1145" s="23">
        <v>0</v>
      </c>
      <c r="P1145" s="23"/>
      <c r="Q1145" s="23">
        <v>0</v>
      </c>
      <c r="R1145" s="23"/>
      <c r="S1145" s="23">
        <v>0</v>
      </c>
      <c r="T1145" s="23"/>
      <c r="U1145" s="23">
        <v>0</v>
      </c>
      <c r="V1145" s="23"/>
      <c r="W1145" s="23">
        <v>0</v>
      </c>
      <c r="X1145" s="23"/>
      <c r="Y1145" s="23">
        <v>0</v>
      </c>
      <c r="Z1145" s="23">
        <v>0</v>
      </c>
      <c r="AA1145" s="23">
        <v>0</v>
      </c>
      <c r="AB1145" s="23">
        <v>0</v>
      </c>
      <c r="AC1145" s="23"/>
      <c r="AD1145" s="23">
        <v>0</v>
      </c>
      <c r="AE1145" s="23">
        <v>0</v>
      </c>
      <c r="AF1145" s="23">
        <v>0</v>
      </c>
      <c r="AG1145" s="23">
        <v>0</v>
      </c>
      <c r="AH1145" s="23">
        <v>0</v>
      </c>
      <c r="AI1145" s="23">
        <v>0</v>
      </c>
      <c r="AJ1145" s="23">
        <v>0</v>
      </c>
      <c r="AK1145" s="23"/>
      <c r="AL1145" s="23">
        <v>0</v>
      </c>
      <c r="AM1145" s="23">
        <v>0</v>
      </c>
      <c r="AN1145" s="23">
        <v>0</v>
      </c>
      <c r="AO1145" s="23">
        <v>0</v>
      </c>
      <c r="AP1145" s="23">
        <v>0</v>
      </c>
      <c r="AQ1145" s="23">
        <v>0</v>
      </c>
      <c r="AR1145" s="23">
        <v>0</v>
      </c>
      <c r="AS1145" s="23">
        <v>0</v>
      </c>
      <c r="AT1145" s="23">
        <v>0</v>
      </c>
      <c r="AU1145" s="23" t="s">
        <v>703</v>
      </c>
      <c r="AV1145" s="23">
        <v>0</v>
      </c>
      <c r="AW1145" s="23">
        <v>0</v>
      </c>
    </row>
    <row r="1146" spans="2:49" x14ac:dyDescent="0.35">
      <c r="B1146" t="s">
        <v>699</v>
      </c>
      <c r="C1146" s="23">
        <v>1.24242424242424</v>
      </c>
      <c r="D1146" s="23">
        <v>1.8</v>
      </c>
      <c r="E1146" s="23">
        <v>0.83333333333333304</v>
      </c>
      <c r="F1146" s="23">
        <v>1.61904761904762</v>
      </c>
      <c r="G1146" s="23">
        <v>0.8</v>
      </c>
      <c r="H1146" s="23">
        <v>1.1666666666666701</v>
      </c>
      <c r="I1146" s="23">
        <v>1.28571428571428</v>
      </c>
      <c r="J1146" s="23">
        <v>1.1428571428571399</v>
      </c>
      <c r="K1146" s="23">
        <v>0.8</v>
      </c>
      <c r="L1146" s="23">
        <v>1.2222222222222201</v>
      </c>
      <c r="M1146" s="23">
        <v>1.1666666666666701</v>
      </c>
      <c r="N1146" s="23">
        <v>1.2</v>
      </c>
      <c r="O1146" s="23">
        <v>3</v>
      </c>
      <c r="P1146" s="23"/>
      <c r="Q1146" s="23">
        <v>1.16455696202532</v>
      </c>
      <c r="R1146" s="23"/>
      <c r="S1146" s="23">
        <v>1.2222222222222201</v>
      </c>
      <c r="T1146" s="23"/>
      <c r="U1146" s="23">
        <v>1.23880597014925</v>
      </c>
      <c r="V1146" s="23"/>
      <c r="W1146" s="23">
        <v>1.5882352941176501</v>
      </c>
      <c r="X1146" s="23"/>
      <c r="Y1146" s="23">
        <v>1.15625</v>
      </c>
      <c r="Z1146" s="23">
        <v>1.2456140350877201</v>
      </c>
      <c r="AA1146" s="23">
        <v>1.55555555555556</v>
      </c>
      <c r="AB1146" s="23">
        <v>1</v>
      </c>
      <c r="AC1146" s="23"/>
      <c r="AD1146" s="23">
        <v>1.1818181818181801</v>
      </c>
      <c r="AE1146" s="23">
        <v>1.8333333333333299</v>
      </c>
      <c r="AF1146" s="23">
        <v>0.625</v>
      </c>
      <c r="AG1146" s="23">
        <v>1.0588235294117601</v>
      </c>
      <c r="AH1146" s="23">
        <v>0.999999999999999</v>
      </c>
      <c r="AI1146" s="23">
        <v>1.7222222222222201</v>
      </c>
      <c r="AJ1146" s="23">
        <v>1.24</v>
      </c>
      <c r="AK1146" s="23"/>
      <c r="AL1146" s="23">
        <v>1.75</v>
      </c>
      <c r="AM1146" s="23">
        <v>1</v>
      </c>
      <c r="AN1146" s="23">
        <v>1.15789473684211</v>
      </c>
      <c r="AO1146" s="23">
        <v>1.13333333333334</v>
      </c>
      <c r="AP1146" s="23">
        <v>0.5</v>
      </c>
      <c r="AQ1146" s="23">
        <v>1.2</v>
      </c>
      <c r="AR1146" s="23">
        <v>3</v>
      </c>
      <c r="AS1146" s="23">
        <v>2</v>
      </c>
      <c r="AT1146" s="23">
        <v>0.76923076923076905</v>
      </c>
      <c r="AU1146" s="23" t="s">
        <v>495</v>
      </c>
      <c r="AV1146" s="23">
        <v>2</v>
      </c>
      <c r="AW1146" s="23">
        <v>1.72727272727273</v>
      </c>
    </row>
    <row r="1147" spans="2:49" x14ac:dyDescent="0.35">
      <c r="B1147" t="s">
        <v>700</v>
      </c>
      <c r="C1147" s="16">
        <v>-0.59966809417785205</v>
      </c>
      <c r="D1147" s="16">
        <v>-1.1279999999999999</v>
      </c>
      <c r="E1147" s="16">
        <v>-0.26369598765432101</v>
      </c>
      <c r="F1147" s="16">
        <v>-0.51039512264002096</v>
      </c>
      <c r="G1147" s="16">
        <v>0</v>
      </c>
      <c r="H1147" s="16">
        <v>-1.18287037037037</v>
      </c>
      <c r="I1147" s="16">
        <v>-0.53877551020408299</v>
      </c>
      <c r="J1147" s="16">
        <v>-0.81749271137026502</v>
      </c>
      <c r="K1147" s="16">
        <v>-0.82399999999999995</v>
      </c>
      <c r="L1147" s="16">
        <v>-1.0397805212619999</v>
      </c>
      <c r="M1147" s="16">
        <v>-0.16111111111111201</v>
      </c>
      <c r="N1147" s="16">
        <v>-1.8720000000000001</v>
      </c>
      <c r="O1147" s="16">
        <v>0</v>
      </c>
      <c r="P1147" s="16"/>
      <c r="Q1147" s="16">
        <v>-0.55113802837682302</v>
      </c>
      <c r="R1147" s="16"/>
      <c r="S1147" s="16">
        <v>-0.60409412261264095</v>
      </c>
      <c r="T1147" s="16"/>
      <c r="U1147" s="16">
        <v>-0.61138241184365605</v>
      </c>
      <c r="V1147" s="16"/>
      <c r="W1147" s="16">
        <v>-0.82922857724404697</v>
      </c>
      <c r="X1147" s="16"/>
      <c r="Y1147" s="16">
        <v>-0.37640380859375</v>
      </c>
      <c r="Z1147" s="16">
        <v>-0.69934878748116902</v>
      </c>
      <c r="AA1147" s="16">
        <v>-1.2565157750342899</v>
      </c>
      <c r="AB1147" s="16">
        <v>0</v>
      </c>
      <c r="AC1147" s="16"/>
      <c r="AD1147" s="16">
        <v>-0.194674012855831</v>
      </c>
      <c r="AE1147" s="16">
        <v>-1.0185185185185199</v>
      </c>
      <c r="AF1147" s="16">
        <v>0</v>
      </c>
      <c r="AG1147" s="16">
        <v>-0.30854002500654298</v>
      </c>
      <c r="AH1147" s="16">
        <v>-0.58441558441558406</v>
      </c>
      <c r="AI1147" s="16">
        <v>-1.3933470507544601</v>
      </c>
      <c r="AJ1147" s="16">
        <v>-0.88009788235294095</v>
      </c>
      <c r="AK1147" s="16"/>
      <c r="AL1147" s="16">
        <v>-1.296875</v>
      </c>
      <c r="AM1147" s="16">
        <v>-0.5</v>
      </c>
      <c r="AN1147" s="16">
        <v>-0.33571463284249398</v>
      </c>
      <c r="AO1147" s="16">
        <v>-1.2728888888888901</v>
      </c>
      <c r="AP1147" s="16">
        <v>0</v>
      </c>
      <c r="AQ1147" s="16">
        <v>-0.24</v>
      </c>
      <c r="AR1147" s="16">
        <v>0</v>
      </c>
      <c r="AS1147" s="16">
        <v>-0.5</v>
      </c>
      <c r="AT1147" s="16">
        <v>-0.18085267789409801</v>
      </c>
      <c r="AU1147" s="16" t="s">
        <v>704</v>
      </c>
      <c r="AV1147" s="16">
        <v>-0.5</v>
      </c>
      <c r="AW1147" s="16">
        <v>-0.85775106436263604</v>
      </c>
    </row>
    <row r="1148" spans="2:49" x14ac:dyDescent="0.35">
      <c r="C1148" s="16"/>
      <c r="D1148" s="16"/>
      <c r="E1148" s="16"/>
      <c r="F1148" s="16"/>
      <c r="G1148" s="16"/>
      <c r="H1148" s="16"/>
      <c r="I1148" s="16"/>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row>
    <row r="1149" spans="2:49" x14ac:dyDescent="0.35">
      <c r="B1149" s="6" t="s">
        <v>780</v>
      </c>
      <c r="C1149" s="16"/>
      <c r="D1149" s="16"/>
      <c r="E1149" s="16"/>
      <c r="F1149" s="16"/>
      <c r="G1149" s="16"/>
      <c r="H1149" s="16"/>
      <c r="I1149" s="16"/>
      <c r="J1149" s="16"/>
      <c r="K1149" s="16"/>
      <c r="L1149" s="16"/>
      <c r="M1149" s="16"/>
      <c r="N1149" s="16"/>
      <c r="O1149" s="16"/>
      <c r="P1149" s="16"/>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row>
    <row r="1150" spans="2:49" x14ac:dyDescent="0.35">
      <c r="B1150" s="25" t="s">
        <v>65</v>
      </c>
      <c r="C1150" s="16"/>
      <c r="D1150" s="16"/>
      <c r="E1150" s="16"/>
      <c r="F1150" s="16"/>
      <c r="G1150" s="16"/>
      <c r="H1150" s="16"/>
      <c r="I1150" s="16"/>
      <c r="J1150" s="16"/>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row>
    <row r="1151" spans="2:49" x14ac:dyDescent="0.35">
      <c r="B1151" t="s">
        <v>397</v>
      </c>
      <c r="C1151" s="16">
        <v>0.43046357615893999</v>
      </c>
      <c r="D1151" s="16">
        <v>0.28571428571428598</v>
      </c>
      <c r="E1151" s="16">
        <v>0.5</v>
      </c>
      <c r="F1151" s="16">
        <v>0.47058823529411797</v>
      </c>
      <c r="G1151" s="16">
        <v>0.43333333333333302</v>
      </c>
      <c r="H1151" s="16">
        <v>0.35294117647058798</v>
      </c>
      <c r="I1151" s="16">
        <v>0.41666666666666702</v>
      </c>
      <c r="J1151" s="16">
        <v>0.35294117647058798</v>
      </c>
      <c r="K1151" s="16">
        <v>0.625</v>
      </c>
      <c r="L1151" s="16">
        <v>0.36363636363636398</v>
      </c>
      <c r="M1151" s="16">
        <v>0.53333333333333299</v>
      </c>
      <c r="N1151" s="16">
        <v>0.25</v>
      </c>
      <c r="O1151" s="16">
        <v>0.44444444444444398</v>
      </c>
      <c r="P1151" s="16"/>
      <c r="Q1151" s="16">
        <v>0.43579766536964998</v>
      </c>
      <c r="R1151" s="16"/>
      <c r="S1151" s="16">
        <v>0.43598615916955002</v>
      </c>
      <c r="T1151" s="16"/>
      <c r="U1151" s="16">
        <v>0.43668122270742399</v>
      </c>
      <c r="V1151" s="16"/>
      <c r="W1151" s="16">
        <v>0.56666666666666698</v>
      </c>
      <c r="X1151" s="16"/>
      <c r="Y1151" s="16">
        <v>0.41666666666666702</v>
      </c>
      <c r="Z1151" s="16">
        <v>0.44318181818181801</v>
      </c>
      <c r="AA1151" s="16">
        <v>0.55555555555555602</v>
      </c>
      <c r="AB1151" s="16" t="s">
        <v>397</v>
      </c>
      <c r="AC1151" s="16"/>
      <c r="AD1151" s="16">
        <v>0.407407407407407</v>
      </c>
      <c r="AE1151" s="16">
        <v>0.51612903225806495</v>
      </c>
      <c r="AF1151" s="16">
        <v>0.4</v>
      </c>
      <c r="AG1151" s="16">
        <v>0.47058823529411797</v>
      </c>
      <c r="AH1151" s="16">
        <v>0.36585365853658502</v>
      </c>
      <c r="AI1151" s="16">
        <v>0.35483870967741898</v>
      </c>
      <c r="AJ1151" s="16">
        <v>0.476190476190476</v>
      </c>
      <c r="AK1151" s="16"/>
      <c r="AL1151" s="16">
        <v>0.5</v>
      </c>
      <c r="AM1151" s="16">
        <v>0.38888888888888901</v>
      </c>
      <c r="AN1151" s="16">
        <v>0.40217391304347799</v>
      </c>
      <c r="AO1151" s="16">
        <v>0.40909090909090901</v>
      </c>
      <c r="AP1151" s="16">
        <v>0.5</v>
      </c>
      <c r="AQ1151" s="16">
        <v>0.44444444444444398</v>
      </c>
      <c r="AR1151" s="16">
        <v>0</v>
      </c>
      <c r="AS1151" s="16">
        <v>0.33333333333333298</v>
      </c>
      <c r="AT1151" s="16">
        <v>0.48275862068965503</v>
      </c>
      <c r="AU1151" s="16" t="s">
        <v>397</v>
      </c>
      <c r="AV1151" s="16">
        <v>0.5</v>
      </c>
      <c r="AW1151" s="16">
        <v>0.46666666666666701</v>
      </c>
    </row>
    <row r="1152" spans="2:49" x14ac:dyDescent="0.35">
      <c r="B1152" t="s">
        <v>494</v>
      </c>
      <c r="C1152" s="16">
        <v>0.36754966887417201</v>
      </c>
      <c r="D1152" s="16">
        <v>0.57142857142857095</v>
      </c>
      <c r="E1152" s="16">
        <v>0.269230769230769</v>
      </c>
      <c r="F1152" s="16">
        <v>0.29411764705882398</v>
      </c>
      <c r="G1152" s="16">
        <v>0.4</v>
      </c>
      <c r="H1152" s="16">
        <v>0.47058823529411797</v>
      </c>
      <c r="I1152" s="16">
        <v>0.375</v>
      </c>
      <c r="J1152" s="16">
        <v>0.35294117647058798</v>
      </c>
      <c r="K1152" s="16">
        <v>0.1875</v>
      </c>
      <c r="L1152" s="16">
        <v>0.45454545454545497</v>
      </c>
      <c r="M1152" s="16">
        <v>0.266666666666667</v>
      </c>
      <c r="N1152" s="16">
        <v>0.58333333333333304</v>
      </c>
      <c r="O1152" s="16">
        <v>0.33333333333333298</v>
      </c>
      <c r="P1152" s="16"/>
      <c r="Q1152" s="16">
        <v>0.369649805447471</v>
      </c>
      <c r="R1152" s="16"/>
      <c r="S1152" s="16">
        <v>0.36678200692041502</v>
      </c>
      <c r="T1152" s="16"/>
      <c r="U1152" s="16">
        <v>0.36244541484716197</v>
      </c>
      <c r="V1152" s="16"/>
      <c r="W1152" s="16">
        <v>0.33333333333333298</v>
      </c>
      <c r="X1152" s="16"/>
      <c r="Y1152" s="16">
        <v>0.36274509803921601</v>
      </c>
      <c r="Z1152" s="16">
        <v>0.38636363636363602</v>
      </c>
      <c r="AA1152" s="16">
        <v>0.33333333333333298</v>
      </c>
      <c r="AB1152" s="16" t="s">
        <v>703</v>
      </c>
      <c r="AC1152" s="16"/>
      <c r="AD1152" s="16">
        <v>0.33333333333333298</v>
      </c>
      <c r="AE1152" s="16">
        <v>0.25806451612903197</v>
      </c>
      <c r="AF1152" s="16">
        <v>0.42857142857142899</v>
      </c>
      <c r="AG1152" s="16">
        <v>0.32352941176470601</v>
      </c>
      <c r="AH1152" s="16">
        <v>0.46341463414634099</v>
      </c>
      <c r="AI1152" s="16">
        <v>0.35483870967741898</v>
      </c>
      <c r="AJ1152" s="16">
        <v>0.42857142857142899</v>
      </c>
      <c r="AK1152" s="16"/>
      <c r="AL1152" s="16">
        <v>0.38461538461538503</v>
      </c>
      <c r="AM1152" s="16">
        <v>0.37037037037037002</v>
      </c>
      <c r="AN1152" s="16">
        <v>0.40217391304347799</v>
      </c>
      <c r="AO1152" s="16">
        <v>0.36363636363636398</v>
      </c>
      <c r="AP1152" s="16">
        <v>0.3</v>
      </c>
      <c r="AQ1152" s="16">
        <v>0.38888888888888901</v>
      </c>
      <c r="AR1152" s="16">
        <v>0</v>
      </c>
      <c r="AS1152" s="16">
        <v>0.33333333333333298</v>
      </c>
      <c r="AT1152" s="16">
        <v>0.41379310344827602</v>
      </c>
      <c r="AU1152" s="16" t="s">
        <v>703</v>
      </c>
      <c r="AV1152" s="16">
        <v>0.125</v>
      </c>
      <c r="AW1152" s="16">
        <v>0.266666666666667</v>
      </c>
    </row>
    <row r="1153" spans="2:49" x14ac:dyDescent="0.35">
      <c r="B1153" t="s">
        <v>495</v>
      </c>
      <c r="C1153" s="16">
        <v>0.20198675496688701</v>
      </c>
      <c r="D1153" s="16">
        <v>0.14285714285714299</v>
      </c>
      <c r="E1153" s="16">
        <v>0.230769230769231</v>
      </c>
      <c r="F1153" s="16">
        <v>0.23529411764705899</v>
      </c>
      <c r="G1153" s="16">
        <v>0.16666666666666699</v>
      </c>
      <c r="H1153" s="16">
        <v>0.17647058823529399</v>
      </c>
      <c r="I1153" s="16">
        <v>0.20833333333333301</v>
      </c>
      <c r="J1153" s="16">
        <v>0.29411764705882398</v>
      </c>
      <c r="K1153" s="16">
        <v>0.1875</v>
      </c>
      <c r="L1153" s="16">
        <v>0.18181818181818199</v>
      </c>
      <c r="M1153" s="16">
        <v>0.2</v>
      </c>
      <c r="N1153" s="16">
        <v>0.16666666666666699</v>
      </c>
      <c r="O1153" s="16">
        <v>0.22222222222222199</v>
      </c>
      <c r="P1153" s="16"/>
      <c r="Q1153" s="16">
        <v>0.19455252918287899</v>
      </c>
      <c r="R1153" s="16"/>
      <c r="S1153" s="16">
        <v>0.19723183391003499</v>
      </c>
      <c r="T1153" s="16"/>
      <c r="U1153" s="16">
        <v>0.20087336244541501</v>
      </c>
      <c r="V1153" s="16"/>
      <c r="W1153" s="16">
        <v>0.1</v>
      </c>
      <c r="X1153" s="16"/>
      <c r="Y1153" s="16">
        <v>0.220588235294118</v>
      </c>
      <c r="Z1153" s="16">
        <v>0.170454545454545</v>
      </c>
      <c r="AA1153" s="16">
        <v>0.11111111111111099</v>
      </c>
      <c r="AB1153" s="16" t="s">
        <v>703</v>
      </c>
      <c r="AC1153" s="16"/>
      <c r="AD1153" s="16">
        <v>0.25925925925925902</v>
      </c>
      <c r="AE1153" s="16">
        <v>0.225806451612903</v>
      </c>
      <c r="AF1153" s="16">
        <v>0.17142857142857101</v>
      </c>
      <c r="AG1153" s="16">
        <v>0.20588235294117599</v>
      </c>
      <c r="AH1153" s="16">
        <v>0.17073170731707299</v>
      </c>
      <c r="AI1153" s="16">
        <v>0.29032258064516098</v>
      </c>
      <c r="AJ1153" s="16">
        <v>9.5238095238095205E-2</v>
      </c>
      <c r="AK1153" s="16"/>
      <c r="AL1153" s="16">
        <v>0.115384615384615</v>
      </c>
      <c r="AM1153" s="16">
        <v>0.240740740740741</v>
      </c>
      <c r="AN1153" s="16">
        <v>0.19565217391304299</v>
      </c>
      <c r="AO1153" s="16">
        <v>0.22727272727272699</v>
      </c>
      <c r="AP1153" s="16">
        <v>0.2</v>
      </c>
      <c r="AQ1153" s="16">
        <v>0.16666666666666699</v>
      </c>
      <c r="AR1153" s="16">
        <v>0</v>
      </c>
      <c r="AS1153" s="16">
        <v>0.33333333333333298</v>
      </c>
      <c r="AT1153" s="16">
        <v>0.10344827586206901</v>
      </c>
      <c r="AU1153" s="16" t="s">
        <v>703</v>
      </c>
      <c r="AV1153" s="16">
        <v>0.375</v>
      </c>
      <c r="AW1153" s="16">
        <v>0.266666666666667</v>
      </c>
    </row>
    <row r="1154" spans="2:49" x14ac:dyDescent="0.35">
      <c r="B1154" t="s">
        <v>698</v>
      </c>
      <c r="C1154" s="23">
        <v>0</v>
      </c>
      <c r="D1154" s="23">
        <v>0</v>
      </c>
      <c r="E1154" s="23">
        <v>0</v>
      </c>
      <c r="F1154" s="23">
        <v>0</v>
      </c>
      <c r="G1154" s="23">
        <v>0</v>
      </c>
      <c r="H1154" s="23">
        <v>0</v>
      </c>
      <c r="I1154" s="23">
        <v>0</v>
      </c>
      <c r="J1154" s="23">
        <v>0</v>
      </c>
      <c r="K1154" s="23">
        <v>0</v>
      </c>
      <c r="L1154" s="23">
        <v>0</v>
      </c>
      <c r="M1154" s="23">
        <v>0</v>
      </c>
      <c r="N1154" s="23">
        <v>0</v>
      </c>
      <c r="O1154" s="23">
        <v>0</v>
      </c>
      <c r="P1154" s="23"/>
      <c r="Q1154" s="23">
        <v>0</v>
      </c>
      <c r="R1154" s="23"/>
      <c r="S1154" s="23">
        <v>0</v>
      </c>
      <c r="T1154" s="23"/>
      <c r="U1154" s="23">
        <v>0</v>
      </c>
      <c r="V1154" s="23"/>
      <c r="W1154" s="23">
        <v>0</v>
      </c>
      <c r="X1154" s="23"/>
      <c r="Y1154" s="23">
        <v>0</v>
      </c>
      <c r="Z1154" s="23">
        <v>0</v>
      </c>
      <c r="AA1154" s="23">
        <v>0</v>
      </c>
      <c r="AB1154" s="23" t="s">
        <v>703</v>
      </c>
      <c r="AC1154" s="23"/>
      <c r="AD1154" s="23">
        <v>0</v>
      </c>
      <c r="AE1154" s="23">
        <v>0</v>
      </c>
      <c r="AF1154" s="23">
        <v>0</v>
      </c>
      <c r="AG1154" s="23">
        <v>0</v>
      </c>
      <c r="AH1154" s="23">
        <v>0</v>
      </c>
      <c r="AI1154" s="23">
        <v>0</v>
      </c>
      <c r="AJ1154" s="23">
        <v>0</v>
      </c>
      <c r="AK1154" s="23"/>
      <c r="AL1154" s="23">
        <v>0</v>
      </c>
      <c r="AM1154" s="23">
        <v>0</v>
      </c>
      <c r="AN1154" s="23">
        <v>0</v>
      </c>
      <c r="AO1154" s="23">
        <v>0</v>
      </c>
      <c r="AP1154" s="23">
        <v>0</v>
      </c>
      <c r="AQ1154" s="23">
        <v>0</v>
      </c>
      <c r="AR1154" s="23">
        <v>0</v>
      </c>
      <c r="AS1154" s="23">
        <v>0</v>
      </c>
      <c r="AT1154" s="23">
        <v>0</v>
      </c>
      <c r="AU1154" s="23" t="s">
        <v>703</v>
      </c>
      <c r="AV1154" s="23">
        <v>0</v>
      </c>
      <c r="AW1154" s="23">
        <v>0</v>
      </c>
    </row>
    <row r="1155" spans="2:49" x14ac:dyDescent="0.35">
      <c r="B1155" t="s">
        <v>699</v>
      </c>
      <c r="C1155" s="23">
        <v>1.4933774834437099</v>
      </c>
      <c r="D1155" s="23">
        <v>1</v>
      </c>
      <c r="E1155" s="23">
        <v>1.7307692307692299</v>
      </c>
      <c r="F1155" s="23">
        <v>1.6470588235294099</v>
      </c>
      <c r="G1155" s="23">
        <v>1.4666666666666699</v>
      </c>
      <c r="H1155" s="23">
        <v>1.23529411764706</v>
      </c>
      <c r="I1155" s="23">
        <v>1.4583333333333299</v>
      </c>
      <c r="J1155" s="23">
        <v>1.3529411764705901</v>
      </c>
      <c r="K1155" s="23">
        <v>2.0625</v>
      </c>
      <c r="L1155" s="23">
        <v>1.27272727272727</v>
      </c>
      <c r="M1155" s="23">
        <v>1.8</v>
      </c>
      <c r="N1155" s="23">
        <v>0.91666666666666696</v>
      </c>
      <c r="O1155" s="23">
        <v>1.55555555555556</v>
      </c>
      <c r="P1155" s="23"/>
      <c r="Q1155" s="23">
        <v>1.5019455252918299</v>
      </c>
      <c r="R1155" s="23"/>
      <c r="S1155" s="23">
        <v>1.50519031141869</v>
      </c>
      <c r="T1155" s="23"/>
      <c r="U1155" s="23">
        <v>1.51091703056768</v>
      </c>
      <c r="V1155" s="23"/>
      <c r="W1155" s="23">
        <v>1.8</v>
      </c>
      <c r="X1155" s="23"/>
      <c r="Y1155" s="23">
        <v>1.47058823529412</v>
      </c>
      <c r="Z1155" s="23">
        <v>1.5</v>
      </c>
      <c r="AA1155" s="23">
        <v>1.7777777777777799</v>
      </c>
      <c r="AB1155" s="23" t="s">
        <v>495</v>
      </c>
      <c r="AC1155" s="23"/>
      <c r="AD1155" s="23">
        <v>1.4814814814814801</v>
      </c>
      <c r="AE1155" s="23">
        <v>1.7741935483871001</v>
      </c>
      <c r="AF1155" s="23">
        <v>1.3714285714285701</v>
      </c>
      <c r="AG1155" s="23">
        <v>1.6176470588235301</v>
      </c>
      <c r="AH1155" s="23">
        <v>1.26829268292683</v>
      </c>
      <c r="AI1155" s="23">
        <v>1.3548387096774199</v>
      </c>
      <c r="AJ1155" s="23">
        <v>1.52380952380952</v>
      </c>
      <c r="AK1155" s="23"/>
      <c r="AL1155" s="23">
        <v>1.6153846153846101</v>
      </c>
      <c r="AM1155" s="23">
        <v>1.4074074074074101</v>
      </c>
      <c r="AN1155" s="23">
        <v>1.40217391304348</v>
      </c>
      <c r="AO1155" s="23">
        <v>1.4545454545454499</v>
      </c>
      <c r="AP1155" s="23">
        <v>1.7</v>
      </c>
      <c r="AQ1155" s="23">
        <v>1.5</v>
      </c>
      <c r="AR1155" s="23">
        <v>3</v>
      </c>
      <c r="AS1155" s="23">
        <v>1.3333333333333399</v>
      </c>
      <c r="AT1155" s="23">
        <v>1.55172413793103</v>
      </c>
      <c r="AU1155" s="23" t="s">
        <v>495</v>
      </c>
      <c r="AV1155" s="23">
        <v>1.875</v>
      </c>
      <c r="AW1155" s="23">
        <v>1.6666666666666701</v>
      </c>
    </row>
    <row r="1156" spans="2:49" x14ac:dyDescent="0.35">
      <c r="B1156" t="s">
        <v>700</v>
      </c>
      <c r="C1156" s="16">
        <v>-1.2872823996887199</v>
      </c>
      <c r="D1156" s="16">
        <v>-1.1428571428571399</v>
      </c>
      <c r="E1156" s="16">
        <v>-1.3634501593081501</v>
      </c>
      <c r="F1156" s="16">
        <v>-1.27534658615465</v>
      </c>
      <c r="G1156" s="16">
        <v>-1.4049063180827901</v>
      </c>
      <c r="H1156" s="16">
        <v>-1.19638065984494</v>
      </c>
      <c r="I1156" s="16">
        <v>-1.2375475363756601</v>
      </c>
      <c r="J1156" s="16">
        <v>-0.89462094998427</v>
      </c>
      <c r="K1156" s="16">
        <v>-1.956787109375</v>
      </c>
      <c r="L1156" s="16">
        <v>-1.20339164967264</v>
      </c>
      <c r="M1156" s="16">
        <v>-1.5725714285714301</v>
      </c>
      <c r="N1156" s="16">
        <v>-1.00771604938272</v>
      </c>
      <c r="O1156" s="16">
        <v>-1.2565157750342899</v>
      </c>
      <c r="P1156" s="16"/>
      <c r="Q1156" s="16">
        <v>-1.32271559598229</v>
      </c>
      <c r="R1156" s="16"/>
      <c r="S1156" s="16">
        <v>-1.3147873967424999</v>
      </c>
      <c r="T1156" s="16"/>
      <c r="U1156" s="16">
        <v>-1.30505890083638</v>
      </c>
      <c r="V1156" s="16"/>
      <c r="W1156" s="16">
        <v>-2.12369230769231</v>
      </c>
      <c r="X1156" s="16"/>
      <c r="Y1156" s="16">
        <v>-1.2013075126244299</v>
      </c>
      <c r="Z1156" s="16">
        <v>-1.4177295918367301</v>
      </c>
      <c r="AA1156" s="16">
        <v>-2.02331961591221</v>
      </c>
      <c r="AB1156" s="16" t="s">
        <v>704</v>
      </c>
      <c r="AC1156" s="16"/>
      <c r="AD1156" s="16">
        <v>-1.0727277345933</v>
      </c>
      <c r="AE1156" s="16">
        <v>-1.4244660020364099</v>
      </c>
      <c r="AF1156" s="16">
        <v>-1.3109271137026299</v>
      </c>
      <c r="AG1156" s="16">
        <v>-1.371893163263</v>
      </c>
      <c r="AH1156" s="16">
        <v>-1.23889335950971</v>
      </c>
      <c r="AI1156" s="16">
        <v>-0.906555671175856</v>
      </c>
      <c r="AJ1156" s="16">
        <v>-1.7774440223419801</v>
      </c>
      <c r="AK1156" s="16"/>
      <c r="AL1156" s="16">
        <v>-1.7847064178425101</v>
      </c>
      <c r="AM1156" s="16">
        <v>-1.0900754227228799</v>
      </c>
      <c r="AN1156" s="16">
        <v>-1.2439572950678801</v>
      </c>
      <c r="AO1156" s="16">
        <v>-1.1664162283996999</v>
      </c>
      <c r="AP1156" s="16">
        <v>-1.472</v>
      </c>
      <c r="AQ1156" s="16">
        <v>-1.43333333333333</v>
      </c>
      <c r="AR1156" s="16">
        <v>0</v>
      </c>
      <c r="AS1156" s="16">
        <v>-0.77777777777777601</v>
      </c>
      <c r="AT1156" s="16">
        <v>-1.7693878387797799</v>
      </c>
      <c r="AU1156" s="16" t="s">
        <v>704</v>
      </c>
      <c r="AV1156" s="16">
        <v>-0.884765625</v>
      </c>
      <c r="AW1156" s="16">
        <v>-1.1666666666666701</v>
      </c>
    </row>
    <row r="1157" spans="2:49" x14ac:dyDescent="0.35">
      <c r="C1157" s="16"/>
      <c r="D1157" s="16"/>
      <c r="E1157" s="16"/>
      <c r="F1157" s="16"/>
      <c r="G1157" s="16"/>
      <c r="H1157" s="16"/>
      <c r="I1157" s="16"/>
      <c r="J1157" s="16"/>
      <c r="K1157" s="16"/>
      <c r="L1157" s="16"/>
      <c r="M1157" s="16"/>
      <c r="N1157" s="16"/>
      <c r="O1157" s="16"/>
      <c r="P1157" s="16"/>
      <c r="Q1157" s="16"/>
      <c r="R1157" s="16"/>
      <c r="S1157" s="16"/>
      <c r="T1157" s="16"/>
      <c r="U1157" s="16"/>
      <c r="V1157" s="16"/>
      <c r="W1157" s="16"/>
      <c r="X1157" s="16"/>
      <c r="Y1157" s="16"/>
      <c r="Z1157" s="16"/>
      <c r="AA1157" s="16"/>
      <c r="AB1157" s="16"/>
      <c r="AC1157" s="16"/>
      <c r="AD1157" s="16"/>
      <c r="AE1157" s="16"/>
      <c r="AF1157" s="16"/>
      <c r="AG1157" s="16"/>
      <c r="AH1157" s="16"/>
      <c r="AI1157" s="16"/>
      <c r="AJ1157" s="16"/>
      <c r="AK1157" s="16"/>
      <c r="AL1157" s="16"/>
      <c r="AM1157" s="16"/>
      <c r="AN1157" s="16"/>
      <c r="AO1157" s="16"/>
      <c r="AP1157" s="16"/>
      <c r="AQ1157" s="16"/>
      <c r="AR1157" s="16"/>
      <c r="AS1157" s="16"/>
      <c r="AT1157" s="16"/>
      <c r="AU1157" s="16"/>
      <c r="AV1157" s="16"/>
      <c r="AW1157" s="16"/>
    </row>
    <row r="1158" spans="2:49" x14ac:dyDescent="0.35">
      <c r="B1158" s="6" t="s">
        <v>781</v>
      </c>
      <c r="C1158" s="16"/>
      <c r="D1158" s="16"/>
      <c r="E1158" s="16"/>
      <c r="F1158" s="16"/>
      <c r="G1158" s="16"/>
      <c r="H1158" s="16"/>
      <c r="I1158" s="16"/>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row>
    <row r="1159" spans="2:49" x14ac:dyDescent="0.35">
      <c r="B1159" s="25" t="s">
        <v>65</v>
      </c>
      <c r="C1159" s="16"/>
      <c r="D1159" s="16"/>
      <c r="E1159" s="16"/>
      <c r="F1159" s="16"/>
      <c r="G1159" s="16"/>
      <c r="H1159" s="16"/>
      <c r="I1159" s="16"/>
      <c r="J1159" s="16"/>
      <c r="K1159" s="16"/>
      <c r="L1159" s="16"/>
      <c r="M1159" s="16"/>
      <c r="N1159" s="16"/>
      <c r="O1159" s="16"/>
      <c r="P1159" s="16"/>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row>
    <row r="1160" spans="2:49" x14ac:dyDescent="0.35">
      <c r="B1160" t="s">
        <v>397</v>
      </c>
      <c r="C1160" s="16">
        <v>0.152542372881356</v>
      </c>
      <c r="D1160" s="16">
        <v>0</v>
      </c>
      <c r="E1160" s="16">
        <v>0.375</v>
      </c>
      <c r="F1160" s="16">
        <v>0</v>
      </c>
      <c r="G1160" s="16">
        <v>0</v>
      </c>
      <c r="H1160" s="16">
        <v>0.4</v>
      </c>
      <c r="I1160" s="16">
        <v>0.125</v>
      </c>
      <c r="J1160" s="16">
        <v>0.2</v>
      </c>
      <c r="K1160" s="16">
        <v>0</v>
      </c>
      <c r="L1160" s="16">
        <v>0.33333333333333298</v>
      </c>
      <c r="M1160" s="16">
        <v>0.16666666666666699</v>
      </c>
      <c r="N1160" s="16">
        <v>0</v>
      </c>
      <c r="O1160" s="16">
        <v>0</v>
      </c>
      <c r="P1160" s="16"/>
      <c r="Q1160" s="16">
        <v>0.14000000000000001</v>
      </c>
      <c r="R1160" s="16"/>
      <c r="S1160" s="16">
        <v>0.152542372881356</v>
      </c>
      <c r="T1160" s="16"/>
      <c r="U1160" s="16">
        <v>0.13953488372093001</v>
      </c>
      <c r="V1160" s="16"/>
      <c r="W1160" s="16">
        <v>0.14285714285714299</v>
      </c>
      <c r="X1160" s="16"/>
      <c r="Y1160" s="16">
        <v>0.17499999999999999</v>
      </c>
      <c r="Z1160" s="16">
        <v>0.14285714285714299</v>
      </c>
      <c r="AA1160" s="16">
        <v>0</v>
      </c>
      <c r="AB1160" s="16">
        <v>0</v>
      </c>
      <c r="AC1160" s="16"/>
      <c r="AD1160" s="16">
        <v>0.11111111111111099</v>
      </c>
      <c r="AE1160" s="16">
        <v>0.33333333333333298</v>
      </c>
      <c r="AF1160" s="16">
        <v>0.11111111111111099</v>
      </c>
      <c r="AG1160" s="16">
        <v>0.14285714285714299</v>
      </c>
      <c r="AH1160" s="16">
        <v>0.14285714285714299</v>
      </c>
      <c r="AI1160" s="16">
        <v>0.5</v>
      </c>
      <c r="AJ1160" s="16">
        <v>0</v>
      </c>
      <c r="AK1160" s="16"/>
      <c r="AL1160" s="16">
        <v>0</v>
      </c>
      <c r="AM1160" s="16">
        <v>0.14285714285714299</v>
      </c>
      <c r="AN1160" s="16">
        <v>0.17647058823529399</v>
      </c>
      <c r="AO1160" s="16">
        <v>0.22222222222222199</v>
      </c>
      <c r="AP1160" s="16">
        <v>0</v>
      </c>
      <c r="AQ1160" s="16">
        <v>0</v>
      </c>
      <c r="AR1160" s="16">
        <v>0</v>
      </c>
      <c r="AS1160" s="16">
        <v>0</v>
      </c>
      <c r="AT1160" s="16">
        <v>0.14285714285714299</v>
      </c>
      <c r="AU1160" s="16">
        <v>0</v>
      </c>
      <c r="AV1160" s="16">
        <v>0.4</v>
      </c>
      <c r="AW1160" s="16">
        <v>0</v>
      </c>
    </row>
    <row r="1161" spans="2:49" x14ac:dyDescent="0.35">
      <c r="B1161" t="s">
        <v>494</v>
      </c>
      <c r="C1161" s="16">
        <v>0.42372881355932202</v>
      </c>
      <c r="D1161" s="16">
        <v>0.83333333333333304</v>
      </c>
      <c r="E1161" s="16">
        <v>0.125</v>
      </c>
      <c r="F1161" s="16">
        <v>0.42857142857142899</v>
      </c>
      <c r="G1161" s="16">
        <v>0.6</v>
      </c>
      <c r="H1161" s="16">
        <v>0.4</v>
      </c>
      <c r="I1161" s="16">
        <v>0.5</v>
      </c>
      <c r="J1161" s="16">
        <v>0.2</v>
      </c>
      <c r="K1161" s="16">
        <v>0.33333333333333298</v>
      </c>
      <c r="L1161" s="16">
        <v>0.33333333333333298</v>
      </c>
      <c r="M1161" s="16">
        <v>0.66666666666666696</v>
      </c>
      <c r="N1161" s="16">
        <v>0</v>
      </c>
      <c r="O1161" s="16">
        <v>0</v>
      </c>
      <c r="P1161" s="16"/>
      <c r="Q1161" s="16">
        <v>0.42</v>
      </c>
      <c r="R1161" s="16"/>
      <c r="S1161" s="16">
        <v>0.42372881355932202</v>
      </c>
      <c r="T1161" s="16"/>
      <c r="U1161" s="16">
        <v>0.418604651162791</v>
      </c>
      <c r="V1161" s="16"/>
      <c r="W1161" s="16">
        <v>0.42857142857142899</v>
      </c>
      <c r="X1161" s="16"/>
      <c r="Y1161" s="16">
        <v>0.375</v>
      </c>
      <c r="Z1161" s="16">
        <v>0.57142857142857095</v>
      </c>
      <c r="AA1161" s="16">
        <v>0.5</v>
      </c>
      <c r="AB1161" s="16">
        <v>0</v>
      </c>
      <c r="AC1161" s="16"/>
      <c r="AD1161" s="16">
        <v>0.55555555555555602</v>
      </c>
      <c r="AE1161" s="16">
        <v>0.5</v>
      </c>
      <c r="AF1161" s="16">
        <v>0.33333333333333298</v>
      </c>
      <c r="AG1161" s="16">
        <v>0.35714285714285698</v>
      </c>
      <c r="AH1161" s="16">
        <v>0.42857142857142899</v>
      </c>
      <c r="AI1161" s="16">
        <v>0.5</v>
      </c>
      <c r="AJ1161" s="16">
        <v>0.4</v>
      </c>
      <c r="AK1161" s="16"/>
      <c r="AL1161" s="16">
        <v>0.28571428571428598</v>
      </c>
      <c r="AM1161" s="16">
        <v>0.42857142857142899</v>
      </c>
      <c r="AN1161" s="16">
        <v>0.41176470588235298</v>
      </c>
      <c r="AO1161" s="16">
        <v>0.44444444444444398</v>
      </c>
      <c r="AP1161" s="16">
        <v>0.5</v>
      </c>
      <c r="AQ1161" s="16">
        <v>0.66666666666666696</v>
      </c>
      <c r="AR1161" s="16">
        <v>0</v>
      </c>
      <c r="AS1161" s="16">
        <v>0</v>
      </c>
      <c r="AT1161" s="16">
        <v>0.42857142857142899</v>
      </c>
      <c r="AU1161" s="16">
        <v>1</v>
      </c>
      <c r="AV1161" s="16">
        <v>0.2</v>
      </c>
      <c r="AW1161" s="16">
        <v>1</v>
      </c>
    </row>
    <row r="1162" spans="2:49" x14ac:dyDescent="0.35">
      <c r="B1162" t="s">
        <v>495</v>
      </c>
      <c r="C1162" s="16">
        <v>0.42372881355932202</v>
      </c>
      <c r="D1162" s="16">
        <v>0.16666666666666699</v>
      </c>
      <c r="E1162" s="16">
        <v>0.5</v>
      </c>
      <c r="F1162" s="16">
        <v>0.57142857142857095</v>
      </c>
      <c r="G1162" s="16">
        <v>0.4</v>
      </c>
      <c r="H1162" s="16">
        <v>0.2</v>
      </c>
      <c r="I1162" s="16">
        <v>0.375</v>
      </c>
      <c r="J1162" s="16">
        <v>0.6</v>
      </c>
      <c r="K1162" s="16">
        <v>0.66666666666666696</v>
      </c>
      <c r="L1162" s="16">
        <v>0.33333333333333298</v>
      </c>
      <c r="M1162" s="16">
        <v>0.16666666666666699</v>
      </c>
      <c r="N1162" s="16">
        <v>1</v>
      </c>
      <c r="O1162" s="16">
        <v>0</v>
      </c>
      <c r="P1162" s="16"/>
      <c r="Q1162" s="16">
        <v>0.44</v>
      </c>
      <c r="R1162" s="16"/>
      <c r="S1162" s="16">
        <v>0.42372881355932202</v>
      </c>
      <c r="T1162" s="16"/>
      <c r="U1162" s="16">
        <v>0.44186046511627902</v>
      </c>
      <c r="V1162" s="16"/>
      <c r="W1162" s="16">
        <v>0.42857142857142899</v>
      </c>
      <c r="X1162" s="16"/>
      <c r="Y1162" s="16">
        <v>0.45</v>
      </c>
      <c r="Z1162" s="16">
        <v>0.28571428571428598</v>
      </c>
      <c r="AA1162" s="16">
        <v>0.5</v>
      </c>
      <c r="AB1162" s="16">
        <v>1</v>
      </c>
      <c r="AC1162" s="16"/>
      <c r="AD1162" s="16">
        <v>0.33333333333333298</v>
      </c>
      <c r="AE1162" s="16">
        <v>0.16666666666666699</v>
      </c>
      <c r="AF1162" s="16">
        <v>0.55555555555555602</v>
      </c>
      <c r="AG1162" s="16">
        <v>0.5</v>
      </c>
      <c r="AH1162" s="16">
        <v>0.42857142857142899</v>
      </c>
      <c r="AI1162" s="16">
        <v>0</v>
      </c>
      <c r="AJ1162" s="16">
        <v>0.6</v>
      </c>
      <c r="AK1162" s="16"/>
      <c r="AL1162" s="16">
        <v>0.71428571428571397</v>
      </c>
      <c r="AM1162" s="16">
        <v>0.42857142857142899</v>
      </c>
      <c r="AN1162" s="16">
        <v>0.41176470588235298</v>
      </c>
      <c r="AO1162" s="16">
        <v>0.33333333333333298</v>
      </c>
      <c r="AP1162" s="16">
        <v>0.5</v>
      </c>
      <c r="AQ1162" s="16">
        <v>0.33333333333333298</v>
      </c>
      <c r="AR1162" s="16">
        <v>0</v>
      </c>
      <c r="AS1162" s="16">
        <v>0</v>
      </c>
      <c r="AT1162" s="16">
        <v>0.42857142857142899</v>
      </c>
      <c r="AU1162" s="16">
        <v>0</v>
      </c>
      <c r="AV1162" s="16">
        <v>0.4</v>
      </c>
      <c r="AW1162" s="16">
        <v>0</v>
      </c>
    </row>
    <row r="1163" spans="2:49" x14ac:dyDescent="0.35">
      <c r="B1163" t="s">
        <v>698</v>
      </c>
      <c r="C1163" s="23">
        <v>0</v>
      </c>
      <c r="D1163" s="23">
        <v>0</v>
      </c>
      <c r="E1163" s="23">
        <v>0</v>
      </c>
      <c r="F1163" s="23">
        <v>0</v>
      </c>
      <c r="G1163" s="23">
        <v>0</v>
      </c>
      <c r="H1163" s="23">
        <v>0</v>
      </c>
      <c r="I1163" s="23">
        <v>0</v>
      </c>
      <c r="J1163" s="23">
        <v>0</v>
      </c>
      <c r="K1163" s="23">
        <v>0</v>
      </c>
      <c r="L1163" s="23">
        <v>0</v>
      </c>
      <c r="M1163" s="23">
        <v>0</v>
      </c>
      <c r="N1163" s="23">
        <v>0</v>
      </c>
      <c r="O1163" s="23">
        <v>0</v>
      </c>
      <c r="P1163" s="23"/>
      <c r="Q1163" s="23">
        <v>0</v>
      </c>
      <c r="R1163" s="23"/>
      <c r="S1163" s="23">
        <v>0</v>
      </c>
      <c r="T1163" s="23"/>
      <c r="U1163" s="23">
        <v>0</v>
      </c>
      <c r="V1163" s="23"/>
      <c r="W1163" s="23">
        <v>0</v>
      </c>
      <c r="X1163" s="23"/>
      <c r="Y1163" s="23">
        <v>0</v>
      </c>
      <c r="Z1163" s="23">
        <v>0</v>
      </c>
      <c r="AA1163" s="23">
        <v>0</v>
      </c>
      <c r="AB1163" s="23">
        <v>0</v>
      </c>
      <c r="AC1163" s="23"/>
      <c r="AD1163" s="23">
        <v>0</v>
      </c>
      <c r="AE1163" s="23">
        <v>0</v>
      </c>
      <c r="AF1163" s="23">
        <v>0</v>
      </c>
      <c r="AG1163" s="23">
        <v>0</v>
      </c>
      <c r="AH1163" s="23">
        <v>0</v>
      </c>
      <c r="AI1163" s="23">
        <v>0</v>
      </c>
      <c r="AJ1163" s="23">
        <v>0</v>
      </c>
      <c r="AK1163" s="23"/>
      <c r="AL1163" s="23">
        <v>0</v>
      </c>
      <c r="AM1163" s="23">
        <v>0</v>
      </c>
      <c r="AN1163" s="23">
        <v>0</v>
      </c>
      <c r="AO1163" s="23">
        <v>0</v>
      </c>
      <c r="AP1163" s="23">
        <v>0</v>
      </c>
      <c r="AQ1163" s="23">
        <v>0</v>
      </c>
      <c r="AR1163" s="23">
        <v>0</v>
      </c>
      <c r="AS1163" s="23">
        <v>0</v>
      </c>
      <c r="AT1163" s="23">
        <v>0</v>
      </c>
      <c r="AU1163" s="23">
        <v>0</v>
      </c>
      <c r="AV1163" s="23">
        <v>0</v>
      </c>
      <c r="AW1163" s="23">
        <v>0</v>
      </c>
    </row>
    <row r="1164" spans="2:49" x14ac:dyDescent="0.35">
      <c r="B1164" t="s">
        <v>699</v>
      </c>
      <c r="C1164" s="23">
        <v>0.88135593220339004</v>
      </c>
      <c r="D1164" s="23">
        <v>0.16666666666666699</v>
      </c>
      <c r="E1164" s="23">
        <v>1.625</v>
      </c>
      <c r="F1164" s="23">
        <v>0.57142857142857095</v>
      </c>
      <c r="G1164" s="23">
        <v>0.4</v>
      </c>
      <c r="H1164" s="23">
        <v>1.4</v>
      </c>
      <c r="I1164" s="23">
        <v>0.75</v>
      </c>
      <c r="J1164" s="23">
        <v>1.2</v>
      </c>
      <c r="K1164" s="23">
        <v>0.66666666666666696</v>
      </c>
      <c r="L1164" s="23">
        <v>1.3333333333333399</v>
      </c>
      <c r="M1164" s="23">
        <v>0.66666666666666496</v>
      </c>
      <c r="N1164" s="23">
        <v>1</v>
      </c>
      <c r="O1164" s="23">
        <v>3</v>
      </c>
      <c r="P1164" s="23"/>
      <c r="Q1164" s="23">
        <v>0.86</v>
      </c>
      <c r="R1164" s="23"/>
      <c r="S1164" s="23">
        <v>0.88135593220339004</v>
      </c>
      <c r="T1164" s="23"/>
      <c r="U1164" s="23">
        <v>0.86046511627906896</v>
      </c>
      <c r="V1164" s="23"/>
      <c r="W1164" s="23">
        <v>0.85714285714285499</v>
      </c>
      <c r="X1164" s="23"/>
      <c r="Y1164" s="23">
        <v>0.97499999999999998</v>
      </c>
      <c r="Z1164" s="23">
        <v>0.71428571428571497</v>
      </c>
      <c r="AA1164" s="23">
        <v>0.5</v>
      </c>
      <c r="AB1164" s="23">
        <v>1</v>
      </c>
      <c r="AC1164" s="23"/>
      <c r="AD1164" s="23">
        <v>0.66666666666666596</v>
      </c>
      <c r="AE1164" s="23">
        <v>1.1666666666666701</v>
      </c>
      <c r="AF1164" s="23">
        <v>0.88888888888888895</v>
      </c>
      <c r="AG1164" s="23">
        <v>0.92857142857142905</v>
      </c>
      <c r="AH1164" s="23">
        <v>0.85714285714285499</v>
      </c>
      <c r="AI1164" s="23">
        <v>1.5</v>
      </c>
      <c r="AJ1164" s="23">
        <v>0.6</v>
      </c>
      <c r="AK1164" s="23"/>
      <c r="AL1164" s="23">
        <v>0.71428571428571397</v>
      </c>
      <c r="AM1164" s="23">
        <v>0.85714285714285499</v>
      </c>
      <c r="AN1164" s="23">
        <v>0.94117647058823495</v>
      </c>
      <c r="AO1164" s="23">
        <v>1</v>
      </c>
      <c r="AP1164" s="23">
        <v>0.5</v>
      </c>
      <c r="AQ1164" s="23">
        <v>0.33333333333333298</v>
      </c>
      <c r="AR1164" s="23">
        <v>3</v>
      </c>
      <c r="AS1164" s="23">
        <v>3</v>
      </c>
      <c r="AT1164" s="23">
        <v>0.85714285714285499</v>
      </c>
      <c r="AU1164" s="23">
        <v>0</v>
      </c>
      <c r="AV1164" s="23">
        <v>1.6</v>
      </c>
      <c r="AW1164" s="23">
        <v>0</v>
      </c>
    </row>
    <row r="1165" spans="2:49" x14ac:dyDescent="0.35">
      <c r="B1165" t="s">
        <v>700</v>
      </c>
      <c r="C1165" s="16">
        <v>-0.40267505441160001</v>
      </c>
      <c r="D1165" s="16">
        <v>0</v>
      </c>
      <c r="E1165" s="16">
        <v>-0.45703125</v>
      </c>
      <c r="F1165" s="16">
        <v>0</v>
      </c>
      <c r="G1165" s="16">
        <v>0</v>
      </c>
      <c r="H1165" s="16">
        <v>-1.2266666666666699</v>
      </c>
      <c r="I1165" s="16">
        <v>-0.40513392857142899</v>
      </c>
      <c r="J1165" s="16">
        <v>-0.24</v>
      </c>
      <c r="K1165" s="16">
        <v>0</v>
      </c>
      <c r="L1165" s="16">
        <v>-0.77777777777777601</v>
      </c>
      <c r="M1165" s="16">
        <v>-0.78888888888889197</v>
      </c>
      <c r="N1165" s="16">
        <v>0</v>
      </c>
      <c r="O1165" s="16">
        <v>0</v>
      </c>
      <c r="P1165" s="16"/>
      <c r="Q1165" s="16">
        <v>-0.36508874418604598</v>
      </c>
      <c r="R1165" s="16"/>
      <c r="S1165" s="16">
        <v>-0.40267505441160001</v>
      </c>
      <c r="T1165" s="16"/>
      <c r="U1165" s="16">
        <v>-0.36239134477025398</v>
      </c>
      <c r="V1165" s="16"/>
      <c r="W1165" s="16">
        <v>-0.38192419825072998</v>
      </c>
      <c r="X1165" s="16"/>
      <c r="Y1165" s="16">
        <v>-0.40186363636363598</v>
      </c>
      <c r="Z1165" s="16">
        <v>-0.55004859086491698</v>
      </c>
      <c r="AA1165" s="16">
        <v>0</v>
      </c>
      <c r="AB1165" s="16">
        <v>0</v>
      </c>
      <c r="AC1165" s="16"/>
      <c r="AD1165" s="16">
        <v>-0.41358024691357997</v>
      </c>
      <c r="AE1165" s="16">
        <v>-1.18287037037037</v>
      </c>
      <c r="AF1165" s="16">
        <v>-0.21947873799725601</v>
      </c>
      <c r="AG1165" s="16">
        <v>-0.30715500485908698</v>
      </c>
      <c r="AH1165" s="16">
        <v>-0.38192419825072998</v>
      </c>
      <c r="AI1165" s="16">
        <v>-2.25</v>
      </c>
      <c r="AJ1165" s="16">
        <v>0</v>
      </c>
      <c r="AK1165" s="16"/>
      <c r="AL1165" s="16">
        <v>0</v>
      </c>
      <c r="AM1165" s="16">
        <v>-0.38192419825072998</v>
      </c>
      <c r="AN1165" s="16">
        <v>-0.45247303073478501</v>
      </c>
      <c r="AO1165" s="16">
        <v>-0.634920634920633</v>
      </c>
      <c r="AP1165" s="16">
        <v>0</v>
      </c>
      <c r="AQ1165" s="16">
        <v>0</v>
      </c>
      <c r="AR1165" s="16">
        <v>0</v>
      </c>
      <c r="AS1165" s="16">
        <v>0</v>
      </c>
      <c r="AT1165" s="16">
        <v>-0.38192419825072998</v>
      </c>
      <c r="AU1165" s="16">
        <v>0</v>
      </c>
      <c r="AV1165" s="16">
        <v>-0.69866666666666699</v>
      </c>
      <c r="AW1165" s="16">
        <v>0</v>
      </c>
    </row>
    <row r="1166" spans="2:49" x14ac:dyDescent="0.35">
      <c r="C1166" s="16"/>
      <c r="D1166" s="16"/>
      <c r="E1166" s="16"/>
      <c r="F1166" s="16"/>
      <c r="G1166" s="16"/>
      <c r="H1166" s="16"/>
      <c r="I1166" s="16"/>
      <c r="J1166" s="16"/>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row>
    <row r="1167" spans="2:49" x14ac:dyDescent="0.35">
      <c r="B1167" s="6" t="s">
        <v>784</v>
      </c>
      <c r="C1167" s="16"/>
      <c r="D1167" s="16"/>
      <c r="E1167" s="16"/>
      <c r="F1167" s="16"/>
      <c r="G1167" s="16"/>
      <c r="H1167" s="16"/>
      <c r="I1167" s="16"/>
      <c r="J1167" s="16"/>
      <c r="K1167" s="16"/>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row>
    <row r="1168" spans="2:49" x14ac:dyDescent="0.35">
      <c r="B1168" s="25" t="s">
        <v>65</v>
      </c>
      <c r="C1168" s="16"/>
      <c r="D1168" s="16"/>
      <c r="E1168" s="16"/>
      <c r="F1168" s="16"/>
      <c r="G1168" s="16"/>
      <c r="H1168" s="16"/>
      <c r="I1168" s="16"/>
      <c r="J1168" s="16"/>
      <c r="K1168" s="16"/>
      <c r="L1168" s="16"/>
      <c r="M1168" s="16"/>
      <c r="N1168" s="16"/>
      <c r="O1168" s="16"/>
      <c r="P1168" s="16"/>
      <c r="Q1168" s="16"/>
      <c r="R1168" s="16"/>
      <c r="S1168" s="16"/>
      <c r="T1168" s="16"/>
      <c r="U1168" s="16"/>
      <c r="V1168" s="16"/>
      <c r="W1168" s="16"/>
      <c r="X1168" s="16"/>
      <c r="Y1168" s="16"/>
      <c r="Z1168" s="16"/>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row>
    <row r="1169" spans="2:49" x14ac:dyDescent="0.35">
      <c r="B1169" t="s">
        <v>397</v>
      </c>
      <c r="C1169" s="16">
        <v>0.434782608695652</v>
      </c>
      <c r="D1169" s="16">
        <v>0</v>
      </c>
      <c r="E1169" s="16">
        <v>0.33333333333333298</v>
      </c>
      <c r="F1169" s="16">
        <v>0.44444444444444398</v>
      </c>
      <c r="G1169" s="16" t="s">
        <v>397</v>
      </c>
      <c r="H1169" s="16" t="s">
        <v>397</v>
      </c>
      <c r="I1169" s="16" t="s">
        <v>397</v>
      </c>
      <c r="J1169" s="16">
        <v>0</v>
      </c>
      <c r="K1169" s="16">
        <v>0.66666666666666696</v>
      </c>
      <c r="L1169" s="16">
        <v>0.5</v>
      </c>
      <c r="M1169" s="16">
        <v>0.5</v>
      </c>
      <c r="N1169" s="16">
        <v>0</v>
      </c>
      <c r="O1169" s="16">
        <v>0</v>
      </c>
      <c r="P1169" s="16"/>
      <c r="Q1169" s="16">
        <v>0.441176470588235</v>
      </c>
      <c r="R1169" s="16"/>
      <c r="S1169" s="16">
        <v>0.44444444444444398</v>
      </c>
      <c r="T1169" s="16"/>
      <c r="U1169" s="16">
        <v>0.48275862068965503</v>
      </c>
      <c r="V1169" s="16"/>
      <c r="W1169" s="16">
        <v>0.42857142857142899</v>
      </c>
      <c r="X1169" s="16"/>
      <c r="Y1169" s="16">
        <v>0.434782608695652</v>
      </c>
      <c r="Z1169" s="16">
        <v>0.44444444444444398</v>
      </c>
      <c r="AA1169" s="16">
        <v>0.66666666666666696</v>
      </c>
      <c r="AB1169" s="16">
        <v>0</v>
      </c>
      <c r="AC1169" s="16"/>
      <c r="AD1169" s="16">
        <v>0.55555555555555602</v>
      </c>
      <c r="AE1169" s="16">
        <v>0</v>
      </c>
      <c r="AF1169" s="16">
        <v>0</v>
      </c>
      <c r="AG1169" s="16">
        <v>0.6</v>
      </c>
      <c r="AH1169" s="16">
        <v>0.42857142857142899</v>
      </c>
      <c r="AI1169" s="16">
        <v>0.375</v>
      </c>
      <c r="AJ1169" s="16">
        <v>0.5</v>
      </c>
      <c r="AK1169" s="16"/>
      <c r="AL1169" s="16">
        <v>0.4</v>
      </c>
      <c r="AM1169" s="16">
        <v>0.16666666666666699</v>
      </c>
      <c r="AN1169" s="16">
        <v>0.63636363636363602</v>
      </c>
      <c r="AO1169" s="16">
        <v>0.5</v>
      </c>
      <c r="AP1169" s="16">
        <v>0.5</v>
      </c>
      <c r="AQ1169" s="16">
        <v>0.5</v>
      </c>
      <c r="AR1169" s="16">
        <v>0</v>
      </c>
      <c r="AS1169" s="16">
        <v>0.33333333333333298</v>
      </c>
      <c r="AT1169" s="16">
        <v>0.25</v>
      </c>
      <c r="AU1169" s="16">
        <v>0</v>
      </c>
      <c r="AV1169" s="16">
        <v>0.5</v>
      </c>
      <c r="AW1169" s="16">
        <v>0.33333333333333298</v>
      </c>
    </row>
    <row r="1170" spans="2:49" x14ac:dyDescent="0.35">
      <c r="B1170" t="s">
        <v>494</v>
      </c>
      <c r="C1170" s="16">
        <v>0.36956521739130399</v>
      </c>
      <c r="D1170" s="16">
        <v>1</v>
      </c>
      <c r="E1170" s="16">
        <v>0.41666666666666702</v>
      </c>
      <c r="F1170" s="16">
        <v>0.22222222222222199</v>
      </c>
      <c r="G1170" s="16" t="s">
        <v>703</v>
      </c>
      <c r="H1170" s="16" t="s">
        <v>703</v>
      </c>
      <c r="I1170" s="16" t="s">
        <v>703</v>
      </c>
      <c r="J1170" s="16">
        <v>0.66666666666666696</v>
      </c>
      <c r="K1170" s="16">
        <v>0.33333333333333298</v>
      </c>
      <c r="L1170" s="16">
        <v>0.5</v>
      </c>
      <c r="M1170" s="16">
        <v>0.25</v>
      </c>
      <c r="N1170" s="16">
        <v>0.66666666666666696</v>
      </c>
      <c r="O1170" s="16">
        <v>0</v>
      </c>
      <c r="P1170" s="16"/>
      <c r="Q1170" s="16">
        <v>0.38235294117647101</v>
      </c>
      <c r="R1170" s="16"/>
      <c r="S1170" s="16">
        <v>0.35555555555555601</v>
      </c>
      <c r="T1170" s="16"/>
      <c r="U1170" s="16">
        <v>0.34482758620689702</v>
      </c>
      <c r="V1170" s="16"/>
      <c r="W1170" s="16">
        <v>0.28571428571428598</v>
      </c>
      <c r="X1170" s="16"/>
      <c r="Y1170" s="16">
        <v>0.30434782608695699</v>
      </c>
      <c r="Z1170" s="16">
        <v>0.44444444444444398</v>
      </c>
      <c r="AA1170" s="16">
        <v>0</v>
      </c>
      <c r="AB1170" s="16">
        <v>1</v>
      </c>
      <c r="AC1170" s="16"/>
      <c r="AD1170" s="16">
        <v>0.33333333333333298</v>
      </c>
      <c r="AE1170" s="16">
        <v>0.75</v>
      </c>
      <c r="AF1170" s="16">
        <v>0.5</v>
      </c>
      <c r="AG1170" s="16">
        <v>0.2</v>
      </c>
      <c r="AH1170" s="16">
        <v>0.42857142857142899</v>
      </c>
      <c r="AI1170" s="16">
        <v>0.375</v>
      </c>
      <c r="AJ1170" s="16">
        <v>0.33333333333333298</v>
      </c>
      <c r="AK1170" s="16"/>
      <c r="AL1170" s="16">
        <v>0.6</v>
      </c>
      <c r="AM1170" s="16">
        <v>0.5</v>
      </c>
      <c r="AN1170" s="16">
        <v>0.18181818181818199</v>
      </c>
      <c r="AO1170" s="16">
        <v>0.25</v>
      </c>
      <c r="AP1170" s="16">
        <v>0.5</v>
      </c>
      <c r="AQ1170" s="16">
        <v>0.5</v>
      </c>
      <c r="AR1170" s="16">
        <v>0</v>
      </c>
      <c r="AS1170" s="16">
        <v>0.66666666666666696</v>
      </c>
      <c r="AT1170" s="16">
        <v>0.5</v>
      </c>
      <c r="AU1170" s="16">
        <v>0</v>
      </c>
      <c r="AV1170" s="16">
        <v>0.16666666666666699</v>
      </c>
      <c r="AW1170" s="16">
        <v>0.33333333333333298</v>
      </c>
    </row>
    <row r="1171" spans="2:49" x14ac:dyDescent="0.35">
      <c r="B1171" t="s">
        <v>495</v>
      </c>
      <c r="C1171" s="16">
        <v>0.19565217391304299</v>
      </c>
      <c r="D1171" s="16">
        <v>0</v>
      </c>
      <c r="E1171" s="16">
        <v>0.25</v>
      </c>
      <c r="F1171" s="16">
        <v>0.33333333333333298</v>
      </c>
      <c r="G1171" s="16" t="s">
        <v>703</v>
      </c>
      <c r="H1171" s="16" t="s">
        <v>703</v>
      </c>
      <c r="I1171" s="16" t="s">
        <v>703</v>
      </c>
      <c r="J1171" s="16">
        <v>0.33333333333333298</v>
      </c>
      <c r="K1171" s="16">
        <v>0</v>
      </c>
      <c r="L1171" s="16">
        <v>0</v>
      </c>
      <c r="M1171" s="16">
        <v>0.25</v>
      </c>
      <c r="N1171" s="16">
        <v>0.33333333333333298</v>
      </c>
      <c r="O1171" s="16">
        <v>0</v>
      </c>
      <c r="P1171" s="16"/>
      <c r="Q1171" s="16">
        <v>0.17647058823529399</v>
      </c>
      <c r="R1171" s="16"/>
      <c r="S1171" s="16">
        <v>0.2</v>
      </c>
      <c r="T1171" s="16"/>
      <c r="U1171" s="16">
        <v>0.17241379310344801</v>
      </c>
      <c r="V1171" s="16"/>
      <c r="W1171" s="16">
        <v>0.28571428571428598</v>
      </c>
      <c r="X1171" s="16"/>
      <c r="Y1171" s="16">
        <v>0.26086956521739102</v>
      </c>
      <c r="Z1171" s="16">
        <v>0.11111111111111099</v>
      </c>
      <c r="AA1171" s="16">
        <v>0.33333333333333298</v>
      </c>
      <c r="AB1171" s="16">
        <v>0</v>
      </c>
      <c r="AC1171" s="16"/>
      <c r="AD1171" s="16">
        <v>0.11111111111111099</v>
      </c>
      <c r="AE1171" s="16">
        <v>0.25</v>
      </c>
      <c r="AF1171" s="16">
        <v>0.5</v>
      </c>
      <c r="AG1171" s="16">
        <v>0.2</v>
      </c>
      <c r="AH1171" s="16">
        <v>0.14285714285714299</v>
      </c>
      <c r="AI1171" s="16">
        <v>0.25</v>
      </c>
      <c r="AJ1171" s="16">
        <v>0.16666666666666699</v>
      </c>
      <c r="AK1171" s="16"/>
      <c r="AL1171" s="16">
        <v>0</v>
      </c>
      <c r="AM1171" s="16">
        <v>0.33333333333333298</v>
      </c>
      <c r="AN1171" s="16">
        <v>0.18181818181818199</v>
      </c>
      <c r="AO1171" s="16">
        <v>0.25</v>
      </c>
      <c r="AP1171" s="16">
        <v>0</v>
      </c>
      <c r="AQ1171" s="16">
        <v>0</v>
      </c>
      <c r="AR1171" s="16">
        <v>0</v>
      </c>
      <c r="AS1171" s="16">
        <v>0</v>
      </c>
      <c r="AT1171" s="16">
        <v>0.25</v>
      </c>
      <c r="AU1171" s="16">
        <v>0</v>
      </c>
      <c r="AV1171" s="16">
        <v>0.33333333333333298</v>
      </c>
      <c r="AW1171" s="16">
        <v>0.33333333333333298</v>
      </c>
    </row>
    <row r="1172" spans="2:49" x14ac:dyDescent="0.35">
      <c r="B1172" t="s">
        <v>698</v>
      </c>
      <c r="C1172" s="23">
        <v>0</v>
      </c>
      <c r="D1172" s="23">
        <v>0</v>
      </c>
      <c r="E1172" s="23">
        <v>0</v>
      </c>
      <c r="F1172" s="23">
        <v>0</v>
      </c>
      <c r="G1172" s="23" t="s">
        <v>703</v>
      </c>
      <c r="H1172" s="23" t="s">
        <v>703</v>
      </c>
      <c r="I1172" s="23" t="s">
        <v>703</v>
      </c>
      <c r="J1172" s="23">
        <v>0</v>
      </c>
      <c r="K1172" s="23">
        <v>0</v>
      </c>
      <c r="L1172" s="23">
        <v>0</v>
      </c>
      <c r="M1172" s="23">
        <v>0</v>
      </c>
      <c r="N1172" s="23">
        <v>0</v>
      </c>
      <c r="O1172" s="23">
        <v>0</v>
      </c>
      <c r="P1172" s="23"/>
      <c r="Q1172" s="23">
        <v>0</v>
      </c>
      <c r="R1172" s="23"/>
      <c r="S1172" s="23">
        <v>0</v>
      </c>
      <c r="T1172" s="23"/>
      <c r="U1172" s="23">
        <v>0</v>
      </c>
      <c r="V1172" s="23"/>
      <c r="W1172" s="23">
        <v>0</v>
      </c>
      <c r="X1172" s="23"/>
      <c r="Y1172" s="23">
        <v>0</v>
      </c>
      <c r="Z1172" s="23">
        <v>0</v>
      </c>
      <c r="AA1172" s="23">
        <v>0</v>
      </c>
      <c r="AB1172" s="23">
        <v>0</v>
      </c>
      <c r="AC1172" s="23"/>
      <c r="AD1172" s="23">
        <v>0</v>
      </c>
      <c r="AE1172" s="23">
        <v>0</v>
      </c>
      <c r="AF1172" s="23">
        <v>0</v>
      </c>
      <c r="AG1172" s="23">
        <v>0</v>
      </c>
      <c r="AH1172" s="23">
        <v>0</v>
      </c>
      <c r="AI1172" s="23">
        <v>0</v>
      </c>
      <c r="AJ1172" s="23">
        <v>0</v>
      </c>
      <c r="AK1172" s="23"/>
      <c r="AL1172" s="23">
        <v>0</v>
      </c>
      <c r="AM1172" s="23">
        <v>0</v>
      </c>
      <c r="AN1172" s="23">
        <v>0</v>
      </c>
      <c r="AO1172" s="23">
        <v>0</v>
      </c>
      <c r="AP1172" s="23">
        <v>0</v>
      </c>
      <c r="AQ1172" s="23">
        <v>0</v>
      </c>
      <c r="AR1172" s="23">
        <v>0</v>
      </c>
      <c r="AS1172" s="23">
        <v>0</v>
      </c>
      <c r="AT1172" s="23">
        <v>0</v>
      </c>
      <c r="AU1172" s="23">
        <v>0</v>
      </c>
      <c r="AV1172" s="23">
        <v>0</v>
      </c>
      <c r="AW1172" s="23">
        <v>0</v>
      </c>
    </row>
    <row r="1173" spans="2:49" x14ac:dyDescent="0.35">
      <c r="B1173" t="s">
        <v>699</v>
      </c>
      <c r="C1173" s="23">
        <v>1.5</v>
      </c>
      <c r="D1173" s="23">
        <v>0</v>
      </c>
      <c r="E1173" s="23">
        <v>1.25</v>
      </c>
      <c r="F1173" s="23">
        <v>1.6666666666666701</v>
      </c>
      <c r="G1173" s="23" t="s">
        <v>495</v>
      </c>
      <c r="H1173" s="23" t="s">
        <v>495</v>
      </c>
      <c r="I1173" s="23" t="s">
        <v>495</v>
      </c>
      <c r="J1173" s="23">
        <v>0.33333333333333298</v>
      </c>
      <c r="K1173" s="23">
        <v>2</v>
      </c>
      <c r="L1173" s="23">
        <v>1.5</v>
      </c>
      <c r="M1173" s="23">
        <v>1.75</v>
      </c>
      <c r="N1173" s="23">
        <v>0.33333333333333298</v>
      </c>
      <c r="O1173" s="23">
        <v>3</v>
      </c>
      <c r="P1173" s="23"/>
      <c r="Q1173" s="23">
        <v>1.5</v>
      </c>
      <c r="R1173" s="23"/>
      <c r="S1173" s="23">
        <v>1.5333333333333301</v>
      </c>
      <c r="T1173" s="23"/>
      <c r="U1173" s="23">
        <v>1.6206896551724099</v>
      </c>
      <c r="V1173" s="23"/>
      <c r="W1173" s="23">
        <v>1.5714285714285701</v>
      </c>
      <c r="X1173" s="23"/>
      <c r="Y1173" s="23">
        <v>1.5652173913043499</v>
      </c>
      <c r="Z1173" s="23">
        <v>1.44444444444445</v>
      </c>
      <c r="AA1173" s="23">
        <v>2.3333333333333299</v>
      </c>
      <c r="AB1173" s="23">
        <v>0</v>
      </c>
      <c r="AC1173" s="23"/>
      <c r="AD1173" s="23">
        <v>1.7777777777777799</v>
      </c>
      <c r="AE1173" s="23">
        <v>0.25</v>
      </c>
      <c r="AF1173" s="23">
        <v>0.5</v>
      </c>
      <c r="AG1173" s="23">
        <v>2</v>
      </c>
      <c r="AH1173" s="23">
        <v>1.4285714285714299</v>
      </c>
      <c r="AI1173" s="23">
        <v>1.375</v>
      </c>
      <c r="AJ1173" s="23">
        <v>1.6666666666666701</v>
      </c>
      <c r="AK1173" s="23"/>
      <c r="AL1173" s="23">
        <v>1.2</v>
      </c>
      <c r="AM1173" s="23">
        <v>0.83333333333333404</v>
      </c>
      <c r="AN1173" s="23">
        <v>2.0909090909090899</v>
      </c>
      <c r="AO1173" s="23">
        <v>1.75</v>
      </c>
      <c r="AP1173" s="23">
        <v>1.5</v>
      </c>
      <c r="AQ1173" s="23">
        <v>1.5</v>
      </c>
      <c r="AR1173" s="23">
        <v>3</v>
      </c>
      <c r="AS1173" s="23">
        <v>0.999999999999999</v>
      </c>
      <c r="AT1173" s="23">
        <v>1</v>
      </c>
      <c r="AU1173" s="23">
        <v>3</v>
      </c>
      <c r="AV1173" s="23">
        <v>1.8333333333333299</v>
      </c>
      <c r="AW1173" s="23">
        <v>1.3333333333333399</v>
      </c>
    </row>
    <row r="1174" spans="2:49" x14ac:dyDescent="0.35">
      <c r="B1174" t="s">
        <v>700</v>
      </c>
      <c r="C1174" s="16">
        <v>-1.31688963210702</v>
      </c>
      <c r="D1174" s="16">
        <v>0</v>
      </c>
      <c r="E1174" s="16">
        <v>-0.97135416666666596</v>
      </c>
      <c r="F1174" s="16">
        <v>-0.92839506172839303</v>
      </c>
      <c r="G1174" s="16" t="s">
        <v>704</v>
      </c>
      <c r="H1174" s="16" t="s">
        <v>704</v>
      </c>
      <c r="I1174" s="16" t="s">
        <v>704</v>
      </c>
      <c r="J1174" s="16">
        <v>0</v>
      </c>
      <c r="K1174" s="16">
        <v>-3.3333333333333401</v>
      </c>
      <c r="L1174" s="16">
        <v>-2.25</v>
      </c>
      <c r="M1174" s="16">
        <v>-1.296875</v>
      </c>
      <c r="N1174" s="16">
        <v>0</v>
      </c>
      <c r="O1174" s="16">
        <v>0</v>
      </c>
      <c r="P1174" s="16"/>
      <c r="Q1174" s="16">
        <v>-1.39318885448916</v>
      </c>
      <c r="R1174" s="16"/>
      <c r="S1174" s="16">
        <v>-1.32614320987654</v>
      </c>
      <c r="T1174" s="16"/>
      <c r="U1174" s="16">
        <v>-1.5196468353219399</v>
      </c>
      <c r="V1174" s="16"/>
      <c r="W1174" s="16">
        <v>-1.0364431486880501</v>
      </c>
      <c r="X1174" s="16"/>
      <c r="Y1174" s="16">
        <v>-1.1196110538594299</v>
      </c>
      <c r="Z1174" s="16">
        <v>-1.61975308641975</v>
      </c>
      <c r="AA1174" s="16">
        <v>-1.18518518518519</v>
      </c>
      <c r="AB1174" s="16">
        <v>0</v>
      </c>
      <c r="AC1174" s="16"/>
      <c r="AD1174" s="16">
        <v>-2.02331961591221</v>
      </c>
      <c r="AE1174" s="16">
        <v>0</v>
      </c>
      <c r="AF1174" s="16">
        <v>0</v>
      </c>
      <c r="AG1174" s="16">
        <v>-1.8</v>
      </c>
      <c r="AH1174" s="16">
        <v>-1.46938775510205</v>
      </c>
      <c r="AI1174" s="16">
        <v>-1.0406249999999999</v>
      </c>
      <c r="AJ1174" s="16">
        <v>-1.5925925925925899</v>
      </c>
      <c r="AK1174" s="16"/>
      <c r="AL1174" s="16">
        <v>-1.8720000000000001</v>
      </c>
      <c r="AM1174" s="16">
        <v>-0.54074074074074197</v>
      </c>
      <c r="AN1174" s="16">
        <v>-2.0326821938392201</v>
      </c>
      <c r="AO1174" s="16">
        <v>-1.296875</v>
      </c>
      <c r="AP1174" s="16">
        <v>-2.25</v>
      </c>
      <c r="AQ1174" s="16">
        <v>-2.25</v>
      </c>
      <c r="AR1174" s="16">
        <v>0</v>
      </c>
      <c r="AS1174" s="16">
        <v>-1.6666666666666701</v>
      </c>
      <c r="AT1174" s="16">
        <v>-0.83333333333333304</v>
      </c>
      <c r="AU1174" s="16">
        <v>0</v>
      </c>
      <c r="AV1174" s="16">
        <v>-1.0185185185185199</v>
      </c>
      <c r="AW1174" s="16">
        <v>-0.77777777777777601</v>
      </c>
    </row>
    <row r="1175" spans="2:49" x14ac:dyDescent="0.35">
      <c r="C1175" s="16"/>
      <c r="D1175" s="16"/>
      <c r="E1175" s="16"/>
      <c r="F1175" s="16"/>
      <c r="G1175" s="16"/>
      <c r="H1175" s="16"/>
      <c r="I1175" s="16"/>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row>
    <row r="1176" spans="2:49" x14ac:dyDescent="0.35">
      <c r="B1176" s="6" t="s">
        <v>785</v>
      </c>
      <c r="C1176" s="16"/>
      <c r="D1176" s="16"/>
      <c r="E1176" s="16"/>
      <c r="F1176" s="16"/>
      <c r="G1176" s="16"/>
      <c r="H1176" s="16"/>
      <c r="I1176" s="16"/>
      <c r="J1176" s="16"/>
      <c r="K1176" s="16"/>
      <c r="L1176" s="16"/>
      <c r="M1176" s="16"/>
      <c r="N1176" s="16"/>
      <c r="O1176" s="16"/>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6"/>
      <c r="AW1176" s="16"/>
    </row>
    <row r="1177" spans="2:49" x14ac:dyDescent="0.35">
      <c r="B1177" s="25" t="s">
        <v>65</v>
      </c>
      <c r="C1177" s="16"/>
      <c r="D1177" s="16"/>
      <c r="E1177" s="16"/>
      <c r="F1177" s="16"/>
      <c r="G1177" s="16"/>
      <c r="H1177" s="16"/>
      <c r="I1177" s="16"/>
      <c r="J1177" s="16"/>
      <c r="K1177" s="16"/>
      <c r="L1177" s="16"/>
      <c r="M1177" s="16"/>
      <c r="N1177" s="16"/>
      <c r="O1177" s="16"/>
      <c r="P1177" s="16"/>
      <c r="Q1177" s="16"/>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c r="AM1177" s="16"/>
      <c r="AN1177" s="16"/>
      <c r="AO1177" s="16"/>
      <c r="AP1177" s="16"/>
      <c r="AQ1177" s="16"/>
      <c r="AR1177" s="16"/>
      <c r="AS1177" s="16"/>
      <c r="AT1177" s="16"/>
      <c r="AU1177" s="16"/>
      <c r="AV1177" s="16"/>
      <c r="AW1177" s="16"/>
    </row>
    <row r="1178" spans="2:49" x14ac:dyDescent="0.35">
      <c r="B1178" t="s">
        <v>397</v>
      </c>
      <c r="C1178" s="16">
        <v>0.28901734104046201</v>
      </c>
      <c r="D1178" s="16">
        <v>0.28571428571428598</v>
      </c>
      <c r="E1178" s="16">
        <v>0.407407407407407</v>
      </c>
      <c r="F1178" s="16">
        <v>0.28000000000000003</v>
      </c>
      <c r="G1178" s="16">
        <v>0</v>
      </c>
      <c r="H1178" s="16">
        <v>0.4</v>
      </c>
      <c r="I1178" s="16">
        <v>5.8823529411764698E-2</v>
      </c>
      <c r="J1178" s="16">
        <v>0.58333333333333304</v>
      </c>
      <c r="K1178" s="16">
        <v>0.125</v>
      </c>
      <c r="L1178" s="16">
        <v>0.32</v>
      </c>
      <c r="M1178" s="16">
        <v>0.2</v>
      </c>
      <c r="N1178" s="16">
        <v>0.33333333333333298</v>
      </c>
      <c r="O1178" s="16">
        <v>0</v>
      </c>
      <c r="P1178" s="16"/>
      <c r="Q1178" s="16">
        <v>0.28965517241379302</v>
      </c>
      <c r="R1178" s="16"/>
      <c r="S1178" s="16">
        <v>0.28915662650602397</v>
      </c>
      <c r="T1178" s="16"/>
      <c r="U1178" s="16">
        <v>0.30232558139534899</v>
      </c>
      <c r="V1178" s="16"/>
      <c r="W1178" s="16">
        <v>0.230769230769231</v>
      </c>
      <c r="X1178" s="16"/>
      <c r="Y1178" s="16">
        <v>0.24175824175824201</v>
      </c>
      <c r="Z1178" s="16">
        <v>0.35820895522388102</v>
      </c>
      <c r="AA1178" s="16">
        <v>0.18181818181818199</v>
      </c>
      <c r="AB1178" s="16">
        <v>0.5</v>
      </c>
      <c r="AC1178" s="16"/>
      <c r="AD1178" s="16">
        <v>0.3</v>
      </c>
      <c r="AE1178" s="16">
        <v>0.31578947368421101</v>
      </c>
      <c r="AF1178" s="16">
        <v>0.34782608695652201</v>
      </c>
      <c r="AG1178" s="16">
        <v>0.23529411764705899</v>
      </c>
      <c r="AH1178" s="16">
        <v>0.33333333333333298</v>
      </c>
      <c r="AI1178" s="16">
        <v>0.38095238095238099</v>
      </c>
      <c r="AJ1178" s="16">
        <v>0.16</v>
      </c>
      <c r="AK1178" s="16"/>
      <c r="AL1178" s="16">
        <v>7.69230769230769E-2</v>
      </c>
      <c r="AM1178" s="16">
        <v>0.34482758620689702</v>
      </c>
      <c r="AN1178" s="16">
        <v>0.32786885245901598</v>
      </c>
      <c r="AO1178" s="16">
        <v>0.27272727272727298</v>
      </c>
      <c r="AP1178" s="16">
        <v>0</v>
      </c>
      <c r="AQ1178" s="16">
        <v>0</v>
      </c>
      <c r="AR1178" s="16">
        <v>0</v>
      </c>
      <c r="AS1178" s="16">
        <v>0.22222222222222199</v>
      </c>
      <c r="AT1178" s="16">
        <v>0.214285714285714</v>
      </c>
      <c r="AU1178" s="16">
        <v>0.66666666666666696</v>
      </c>
      <c r="AV1178" s="16">
        <v>0</v>
      </c>
      <c r="AW1178" s="16">
        <v>0.33333333333333298</v>
      </c>
    </row>
    <row r="1179" spans="2:49" x14ac:dyDescent="0.35">
      <c r="B1179" t="s">
        <v>494</v>
      </c>
      <c r="C1179" s="16">
        <v>0.300578034682081</v>
      </c>
      <c r="D1179" s="16">
        <v>0.19047619047618999</v>
      </c>
      <c r="E1179" s="16">
        <v>0.18518518518518501</v>
      </c>
      <c r="F1179" s="16">
        <v>0.28000000000000003</v>
      </c>
      <c r="G1179" s="16">
        <v>1</v>
      </c>
      <c r="H1179" s="16">
        <v>0.2</v>
      </c>
      <c r="I1179" s="16">
        <v>0.47058823529411797</v>
      </c>
      <c r="J1179" s="16">
        <v>0.33333333333333298</v>
      </c>
      <c r="K1179" s="16">
        <v>0.25</v>
      </c>
      <c r="L1179" s="16">
        <v>0.28000000000000003</v>
      </c>
      <c r="M1179" s="16">
        <v>0.4</v>
      </c>
      <c r="N1179" s="16">
        <v>0.16666666666666699</v>
      </c>
      <c r="O1179" s="16">
        <v>0</v>
      </c>
      <c r="P1179" s="16"/>
      <c r="Q1179" s="16">
        <v>0.32413793103448302</v>
      </c>
      <c r="R1179" s="16"/>
      <c r="S1179" s="16">
        <v>0.30120481927710802</v>
      </c>
      <c r="T1179" s="16"/>
      <c r="U1179" s="16">
        <v>0.31782945736434098</v>
      </c>
      <c r="V1179" s="16"/>
      <c r="W1179" s="16">
        <v>0.269230769230769</v>
      </c>
      <c r="X1179" s="16"/>
      <c r="Y1179" s="16">
        <v>0.31868131868131899</v>
      </c>
      <c r="Z1179" s="16">
        <v>0.28358208955223901</v>
      </c>
      <c r="AA1179" s="16">
        <v>0.36363636363636398</v>
      </c>
      <c r="AB1179" s="16">
        <v>0</v>
      </c>
      <c r="AC1179" s="16"/>
      <c r="AD1179" s="16">
        <v>0.36666666666666697</v>
      </c>
      <c r="AE1179" s="16">
        <v>0.26315789473684198</v>
      </c>
      <c r="AF1179" s="16">
        <v>0.30434782608695699</v>
      </c>
      <c r="AG1179" s="16">
        <v>0.23529411764705899</v>
      </c>
      <c r="AH1179" s="16">
        <v>0.238095238095238</v>
      </c>
      <c r="AI1179" s="16">
        <v>0.476190476190476</v>
      </c>
      <c r="AJ1179" s="16">
        <v>0.24</v>
      </c>
      <c r="AK1179" s="16"/>
      <c r="AL1179" s="16">
        <v>0.38461538461538503</v>
      </c>
      <c r="AM1179" s="16">
        <v>0.34482758620689702</v>
      </c>
      <c r="AN1179" s="16">
        <v>0.29508196721311503</v>
      </c>
      <c r="AO1179" s="16">
        <v>0.22727272727272699</v>
      </c>
      <c r="AP1179" s="16">
        <v>0</v>
      </c>
      <c r="AQ1179" s="16">
        <v>0.5</v>
      </c>
      <c r="AR1179" s="16">
        <v>0</v>
      </c>
      <c r="AS1179" s="16">
        <v>0.44444444444444398</v>
      </c>
      <c r="AT1179" s="16">
        <v>0.35714285714285698</v>
      </c>
      <c r="AU1179" s="16">
        <v>0.33333333333333298</v>
      </c>
      <c r="AV1179" s="16">
        <v>0.33333333333333298</v>
      </c>
      <c r="AW1179" s="16">
        <v>0.133333333333333</v>
      </c>
    </row>
    <row r="1180" spans="2:49" x14ac:dyDescent="0.35">
      <c r="B1180" t="s">
        <v>495</v>
      </c>
      <c r="C1180" s="16">
        <v>0.410404624277457</v>
      </c>
      <c r="D1180" s="16">
        <v>0.52380952380952395</v>
      </c>
      <c r="E1180" s="16">
        <v>0.407407407407407</v>
      </c>
      <c r="F1180" s="16">
        <v>0.44</v>
      </c>
      <c r="G1180" s="16">
        <v>0</v>
      </c>
      <c r="H1180" s="16">
        <v>0.4</v>
      </c>
      <c r="I1180" s="16">
        <v>0.47058823529411797</v>
      </c>
      <c r="J1180" s="16">
        <v>8.3333333333333301E-2</v>
      </c>
      <c r="K1180" s="16">
        <v>0.625</v>
      </c>
      <c r="L1180" s="16">
        <v>0.4</v>
      </c>
      <c r="M1180" s="16">
        <v>0.4</v>
      </c>
      <c r="N1180" s="16">
        <v>0.5</v>
      </c>
      <c r="O1180" s="16">
        <v>1</v>
      </c>
      <c r="P1180" s="16"/>
      <c r="Q1180" s="16">
        <v>0.38620689655172402</v>
      </c>
      <c r="R1180" s="16"/>
      <c r="S1180" s="16">
        <v>0.40963855421686701</v>
      </c>
      <c r="T1180" s="16"/>
      <c r="U1180" s="16">
        <v>0.37984496124030998</v>
      </c>
      <c r="V1180" s="16"/>
      <c r="W1180" s="16">
        <v>0.5</v>
      </c>
      <c r="X1180" s="16"/>
      <c r="Y1180" s="16">
        <v>0.43956043956044</v>
      </c>
      <c r="Z1180" s="16">
        <v>0.35820895522388102</v>
      </c>
      <c r="AA1180" s="16">
        <v>0.45454545454545497</v>
      </c>
      <c r="AB1180" s="16">
        <v>0.5</v>
      </c>
      <c r="AC1180" s="16"/>
      <c r="AD1180" s="16">
        <v>0.33333333333333298</v>
      </c>
      <c r="AE1180" s="16">
        <v>0.42105263157894701</v>
      </c>
      <c r="AF1180" s="16">
        <v>0.34782608695652201</v>
      </c>
      <c r="AG1180" s="16">
        <v>0.52941176470588203</v>
      </c>
      <c r="AH1180" s="16">
        <v>0.42857142857142899</v>
      </c>
      <c r="AI1180" s="16">
        <v>0.14285714285714299</v>
      </c>
      <c r="AJ1180" s="16">
        <v>0.6</v>
      </c>
      <c r="AK1180" s="16"/>
      <c r="AL1180" s="16">
        <v>0.53846153846153799</v>
      </c>
      <c r="AM1180" s="16">
        <v>0.31034482758620702</v>
      </c>
      <c r="AN1180" s="16">
        <v>0.37704918032786899</v>
      </c>
      <c r="AO1180" s="16">
        <v>0.5</v>
      </c>
      <c r="AP1180" s="16">
        <v>0</v>
      </c>
      <c r="AQ1180" s="16">
        <v>0.5</v>
      </c>
      <c r="AR1180" s="16">
        <v>1</v>
      </c>
      <c r="AS1180" s="16">
        <v>0.33333333333333298</v>
      </c>
      <c r="AT1180" s="16">
        <v>0.42857142857142899</v>
      </c>
      <c r="AU1180" s="16">
        <v>0</v>
      </c>
      <c r="AV1180" s="16">
        <v>0.66666666666666696</v>
      </c>
      <c r="AW1180" s="16">
        <v>0.53333333333333299</v>
      </c>
    </row>
    <row r="1181" spans="2:49" x14ac:dyDescent="0.35">
      <c r="B1181" t="s">
        <v>698</v>
      </c>
      <c r="C1181" s="23">
        <v>0</v>
      </c>
      <c r="D1181" s="23">
        <v>0</v>
      </c>
      <c r="E1181" s="23">
        <v>0</v>
      </c>
      <c r="F1181" s="23">
        <v>0</v>
      </c>
      <c r="G1181" s="23">
        <v>0</v>
      </c>
      <c r="H1181" s="23">
        <v>0</v>
      </c>
      <c r="I1181" s="23">
        <v>0</v>
      </c>
      <c r="J1181" s="23">
        <v>0</v>
      </c>
      <c r="K1181" s="23">
        <v>0</v>
      </c>
      <c r="L1181" s="23">
        <v>0</v>
      </c>
      <c r="M1181" s="23">
        <v>0</v>
      </c>
      <c r="N1181" s="23">
        <v>0</v>
      </c>
      <c r="O1181" s="23">
        <v>0</v>
      </c>
      <c r="P1181" s="23"/>
      <c r="Q1181" s="23">
        <v>0</v>
      </c>
      <c r="R1181" s="23"/>
      <c r="S1181" s="23">
        <v>0</v>
      </c>
      <c r="T1181" s="23"/>
      <c r="U1181" s="23">
        <v>0</v>
      </c>
      <c r="V1181" s="23"/>
      <c r="W1181" s="23">
        <v>0</v>
      </c>
      <c r="X1181" s="23"/>
      <c r="Y1181" s="23">
        <v>0</v>
      </c>
      <c r="Z1181" s="23">
        <v>0</v>
      </c>
      <c r="AA1181" s="23">
        <v>0</v>
      </c>
      <c r="AB1181" s="23">
        <v>0</v>
      </c>
      <c r="AC1181" s="23"/>
      <c r="AD1181" s="23">
        <v>0</v>
      </c>
      <c r="AE1181" s="23">
        <v>0</v>
      </c>
      <c r="AF1181" s="23">
        <v>0</v>
      </c>
      <c r="AG1181" s="23">
        <v>0</v>
      </c>
      <c r="AH1181" s="23">
        <v>0</v>
      </c>
      <c r="AI1181" s="23">
        <v>0</v>
      </c>
      <c r="AJ1181" s="23">
        <v>0</v>
      </c>
      <c r="AK1181" s="23"/>
      <c r="AL1181" s="23">
        <v>0</v>
      </c>
      <c r="AM1181" s="23">
        <v>0</v>
      </c>
      <c r="AN1181" s="23">
        <v>0</v>
      </c>
      <c r="AO1181" s="23">
        <v>0</v>
      </c>
      <c r="AP1181" s="23">
        <v>0</v>
      </c>
      <c r="AQ1181" s="23">
        <v>0</v>
      </c>
      <c r="AR1181" s="23">
        <v>0</v>
      </c>
      <c r="AS1181" s="23">
        <v>0</v>
      </c>
      <c r="AT1181" s="23">
        <v>0</v>
      </c>
      <c r="AU1181" s="23">
        <v>0</v>
      </c>
      <c r="AV1181" s="23">
        <v>0</v>
      </c>
      <c r="AW1181" s="23">
        <v>0</v>
      </c>
    </row>
    <row r="1182" spans="2:49" x14ac:dyDescent="0.35">
      <c r="B1182" t="s">
        <v>699</v>
      </c>
      <c r="C1182" s="23">
        <v>1.27745664739884</v>
      </c>
      <c r="D1182" s="23">
        <v>1.38095238095238</v>
      </c>
      <c r="E1182" s="23">
        <v>1.62962962962963</v>
      </c>
      <c r="F1182" s="23">
        <v>1.28</v>
      </c>
      <c r="G1182" s="23">
        <v>0</v>
      </c>
      <c r="H1182" s="23">
        <v>1.6</v>
      </c>
      <c r="I1182" s="23">
        <v>0.64705882352941002</v>
      </c>
      <c r="J1182" s="23">
        <v>1.8333333333333299</v>
      </c>
      <c r="K1182" s="23">
        <v>1</v>
      </c>
      <c r="L1182" s="23">
        <v>1.36</v>
      </c>
      <c r="M1182" s="23">
        <v>1</v>
      </c>
      <c r="N1182" s="23">
        <v>1.5</v>
      </c>
      <c r="O1182" s="23">
        <v>1</v>
      </c>
      <c r="P1182" s="23"/>
      <c r="Q1182" s="23">
        <v>1.2551724137931</v>
      </c>
      <c r="R1182" s="23"/>
      <c r="S1182" s="23">
        <v>1.2771084337349401</v>
      </c>
      <c r="T1182" s="23"/>
      <c r="U1182" s="23">
        <v>1.28682170542636</v>
      </c>
      <c r="V1182" s="23"/>
      <c r="W1182" s="23">
        <v>1.1923076923076901</v>
      </c>
      <c r="X1182" s="23"/>
      <c r="Y1182" s="23">
        <v>1.16483516483516</v>
      </c>
      <c r="Z1182" s="23">
        <v>1.4328358208955201</v>
      </c>
      <c r="AA1182" s="23">
        <v>0.999999999999998</v>
      </c>
      <c r="AB1182" s="23">
        <v>2</v>
      </c>
      <c r="AC1182" s="23"/>
      <c r="AD1182" s="23">
        <v>1.2333333333333301</v>
      </c>
      <c r="AE1182" s="23">
        <v>1.3684210526315801</v>
      </c>
      <c r="AF1182" s="23">
        <v>1.39130434782609</v>
      </c>
      <c r="AG1182" s="23">
        <v>1.23529411764706</v>
      </c>
      <c r="AH1182" s="23">
        <v>1.4285714285714299</v>
      </c>
      <c r="AI1182" s="23">
        <v>1.28571428571429</v>
      </c>
      <c r="AJ1182" s="23">
        <v>1.08</v>
      </c>
      <c r="AK1182" s="23"/>
      <c r="AL1182" s="23">
        <v>0.76923076923076905</v>
      </c>
      <c r="AM1182" s="23">
        <v>1.3448275862068999</v>
      </c>
      <c r="AN1182" s="23">
        <v>1.36065573770492</v>
      </c>
      <c r="AO1182" s="23">
        <v>1.3181818181818199</v>
      </c>
      <c r="AP1182" s="23">
        <v>3</v>
      </c>
      <c r="AQ1182" s="23">
        <v>0.5</v>
      </c>
      <c r="AR1182" s="23">
        <v>1</v>
      </c>
      <c r="AS1182" s="23">
        <v>1</v>
      </c>
      <c r="AT1182" s="23">
        <v>1.0714285714285701</v>
      </c>
      <c r="AU1182" s="23">
        <v>2</v>
      </c>
      <c r="AV1182" s="23">
        <v>0.66666666666666696</v>
      </c>
      <c r="AW1182" s="23">
        <v>1.5333333333333301</v>
      </c>
    </row>
    <row r="1183" spans="2:49" x14ac:dyDescent="0.35">
      <c r="B1183" t="s">
        <v>700</v>
      </c>
      <c r="C1183" s="16">
        <v>-0.57478357095736599</v>
      </c>
      <c r="D1183" s="16">
        <v>-0.37542382032177901</v>
      </c>
      <c r="E1183" s="16">
        <v>-0.68823350099070102</v>
      </c>
      <c r="F1183" s="16">
        <v>-0.51395555555555605</v>
      </c>
      <c r="G1183" s="16">
        <v>0</v>
      </c>
      <c r="H1183" s="16">
        <v>-0.69866666666666699</v>
      </c>
      <c r="I1183" s="16">
        <v>-0.17881131691430899</v>
      </c>
      <c r="J1183" s="16">
        <v>-2.2847222222222201</v>
      </c>
      <c r="K1183" s="16">
        <v>-0.17857142857142899</v>
      </c>
      <c r="L1183" s="16">
        <v>-0.62250164705882405</v>
      </c>
      <c r="M1183" s="16">
        <v>-0.5</v>
      </c>
      <c r="N1183" s="16">
        <v>-0.4375</v>
      </c>
      <c r="O1183" s="16">
        <v>0</v>
      </c>
      <c r="P1183" s="16"/>
      <c r="Q1183" s="16">
        <v>-0.62087652916900704</v>
      </c>
      <c r="R1183" s="16"/>
      <c r="S1183" s="16">
        <v>-0.57632768490032305</v>
      </c>
      <c r="T1183" s="16"/>
      <c r="U1183" s="16">
        <v>-0.64582641764441295</v>
      </c>
      <c r="V1183" s="16"/>
      <c r="W1183" s="16">
        <v>-0.38430245789713302</v>
      </c>
      <c r="X1183" s="16"/>
      <c r="Y1183" s="16">
        <v>-0.48387485448752099</v>
      </c>
      <c r="Z1183" s="16">
        <v>-0.75113704996339303</v>
      </c>
      <c r="AA1183" s="16">
        <v>-0.40404040404040498</v>
      </c>
      <c r="AB1183" s="16">
        <v>-0.5</v>
      </c>
      <c r="AC1183" s="16"/>
      <c r="AD1183" s="16">
        <v>-0.73726984126984196</v>
      </c>
      <c r="AE1183" s="16">
        <v>-0.57714176769432701</v>
      </c>
      <c r="AF1183" s="16">
        <v>-0.76267499520561299</v>
      </c>
      <c r="AG1183" s="16">
        <v>-0.34495608198030397</v>
      </c>
      <c r="AH1183" s="16">
        <v>-0.57628765792031</v>
      </c>
      <c r="AI1183" s="16">
        <v>-1.3527696793002899</v>
      </c>
      <c r="AJ1183" s="16">
        <v>-0.22257371428571401</v>
      </c>
      <c r="AK1183" s="16"/>
      <c r="AL1183" s="16">
        <v>-0.18085267789409801</v>
      </c>
      <c r="AM1183" s="16">
        <v>-0.84485887727642806</v>
      </c>
      <c r="AN1183" s="16">
        <v>-0.67725449460097698</v>
      </c>
      <c r="AO1183" s="16">
        <v>-0.40814002629601798</v>
      </c>
      <c r="AP1183" s="16">
        <v>0</v>
      </c>
      <c r="AQ1183" s="16">
        <v>0</v>
      </c>
      <c r="AR1183" s="16">
        <v>0</v>
      </c>
      <c r="AS1183" s="16">
        <v>-0.634920634920633</v>
      </c>
      <c r="AT1183" s="16">
        <v>-0.47468857672939202</v>
      </c>
      <c r="AU1183" s="16">
        <v>-3.3333333333333401</v>
      </c>
      <c r="AV1183" s="16">
        <v>0</v>
      </c>
      <c r="AW1183" s="16">
        <v>-0.375999999999999</v>
      </c>
    </row>
    <row r="1184" spans="2:49" x14ac:dyDescent="0.35">
      <c r="C1184" s="16"/>
      <c r="D1184" s="16"/>
      <c r="E1184" s="16"/>
      <c r="F1184" s="16"/>
      <c r="G1184" s="16"/>
      <c r="H1184" s="16"/>
      <c r="I1184" s="16"/>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row>
    <row r="1185" spans="2:49" x14ac:dyDescent="0.35">
      <c r="B1185" s="6" t="s">
        <v>786</v>
      </c>
      <c r="C1185" s="16"/>
      <c r="D1185" s="16"/>
      <c r="E1185" s="16"/>
      <c r="F1185" s="16"/>
      <c r="G1185" s="16"/>
      <c r="H1185" s="16"/>
      <c r="I1185" s="16"/>
      <c r="J1185" s="16"/>
      <c r="K1185" s="16"/>
      <c r="L1185" s="16"/>
      <c r="M1185" s="16"/>
      <c r="N1185" s="16"/>
      <c r="O1185" s="16"/>
      <c r="P1185" s="16"/>
      <c r="Q1185" s="16"/>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c r="AM1185" s="16"/>
      <c r="AN1185" s="16"/>
      <c r="AO1185" s="16"/>
      <c r="AP1185" s="16"/>
      <c r="AQ1185" s="16"/>
      <c r="AR1185" s="16"/>
      <c r="AS1185" s="16"/>
      <c r="AT1185" s="16"/>
      <c r="AU1185" s="16"/>
      <c r="AV1185" s="16"/>
      <c r="AW1185" s="16"/>
    </row>
    <row r="1186" spans="2:49" x14ac:dyDescent="0.35">
      <c r="B1186" s="25" t="s">
        <v>65</v>
      </c>
      <c r="C1186" s="16"/>
      <c r="D1186" s="16"/>
      <c r="E1186" s="16"/>
      <c r="F1186" s="16"/>
      <c r="G1186" s="16"/>
      <c r="H1186" s="16"/>
      <c r="I1186" s="16"/>
      <c r="J1186" s="16"/>
      <c r="K1186" s="16"/>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row>
    <row r="1187" spans="2:49" x14ac:dyDescent="0.35">
      <c r="B1187" t="s">
        <v>397</v>
      </c>
      <c r="C1187" s="16">
        <v>0.57647058823529396</v>
      </c>
      <c r="D1187" s="16">
        <v>0.66666666666666696</v>
      </c>
      <c r="E1187" s="16">
        <v>0.61538461538461497</v>
      </c>
      <c r="F1187" s="16">
        <v>0.58823529411764697</v>
      </c>
      <c r="G1187" s="16">
        <v>0.33333333333333298</v>
      </c>
      <c r="H1187" s="16">
        <v>0.71428571428571397</v>
      </c>
      <c r="I1187" s="16" t="s">
        <v>397</v>
      </c>
      <c r="J1187" s="16">
        <v>0.4</v>
      </c>
      <c r="K1187" s="16">
        <v>0.75</v>
      </c>
      <c r="L1187" s="16">
        <v>0.33333333333333298</v>
      </c>
      <c r="M1187" s="16">
        <v>0.55555555555555602</v>
      </c>
      <c r="N1187" s="16">
        <v>0</v>
      </c>
      <c r="O1187" s="16">
        <v>0</v>
      </c>
      <c r="P1187" s="16"/>
      <c r="Q1187" s="16">
        <v>0.57746478873239404</v>
      </c>
      <c r="R1187" s="16"/>
      <c r="S1187" s="16">
        <v>0.57142857142857095</v>
      </c>
      <c r="T1187" s="16"/>
      <c r="U1187" s="16">
        <v>0.58730158730158699</v>
      </c>
      <c r="V1187" s="16"/>
      <c r="W1187" s="16">
        <v>0.476190476190476</v>
      </c>
      <c r="X1187" s="16"/>
      <c r="Y1187" s="16">
        <v>0.62295081967213095</v>
      </c>
      <c r="Z1187" s="16">
        <v>0.44444444444444398</v>
      </c>
      <c r="AA1187" s="16">
        <v>0.33333333333333298</v>
      </c>
      <c r="AB1187" s="16">
        <v>0.66666666666666696</v>
      </c>
      <c r="AC1187" s="16"/>
      <c r="AD1187" s="16">
        <v>0.69565217391304301</v>
      </c>
      <c r="AE1187" s="16">
        <v>0.61538461538461497</v>
      </c>
      <c r="AF1187" s="16">
        <v>0.41666666666666702</v>
      </c>
      <c r="AG1187" s="16">
        <v>0.6875</v>
      </c>
      <c r="AH1187" s="16">
        <v>0.41666666666666702</v>
      </c>
      <c r="AI1187" s="16">
        <v>0.5</v>
      </c>
      <c r="AJ1187" s="16">
        <v>0</v>
      </c>
      <c r="AK1187" s="16"/>
      <c r="AL1187" s="16">
        <v>0.75</v>
      </c>
      <c r="AM1187" s="16">
        <v>0.58333333333333304</v>
      </c>
      <c r="AN1187" s="16">
        <v>0.53571428571428603</v>
      </c>
      <c r="AO1187" s="16">
        <v>0.66666666666666696</v>
      </c>
      <c r="AP1187" s="16">
        <v>0</v>
      </c>
      <c r="AQ1187" s="16">
        <v>0.42857142857142899</v>
      </c>
      <c r="AR1187" s="16">
        <v>0</v>
      </c>
      <c r="AS1187" s="16">
        <v>0</v>
      </c>
      <c r="AT1187" s="16">
        <v>0.66666666666666696</v>
      </c>
      <c r="AU1187" s="16">
        <v>0.5</v>
      </c>
      <c r="AV1187" s="16">
        <v>0.83333333333333304</v>
      </c>
      <c r="AW1187" s="16">
        <v>0</v>
      </c>
    </row>
    <row r="1188" spans="2:49" x14ac:dyDescent="0.35">
      <c r="B1188" t="s">
        <v>494</v>
      </c>
      <c r="C1188" s="16">
        <v>9.41176470588235E-2</v>
      </c>
      <c r="D1188" s="16">
        <v>0.11111111111111099</v>
      </c>
      <c r="E1188" s="16">
        <v>0.15384615384615399</v>
      </c>
      <c r="F1188" s="16">
        <v>0.11764705882352899</v>
      </c>
      <c r="G1188" s="16">
        <v>0</v>
      </c>
      <c r="H1188" s="16">
        <v>0</v>
      </c>
      <c r="I1188" s="16" t="s">
        <v>703</v>
      </c>
      <c r="J1188" s="16">
        <v>0</v>
      </c>
      <c r="K1188" s="16">
        <v>0</v>
      </c>
      <c r="L1188" s="16">
        <v>0.22222222222222199</v>
      </c>
      <c r="M1188" s="16">
        <v>0.11111111111111099</v>
      </c>
      <c r="N1188" s="16">
        <v>0</v>
      </c>
      <c r="O1188" s="16">
        <v>0</v>
      </c>
      <c r="P1188" s="16"/>
      <c r="Q1188" s="16">
        <v>8.4507042253521097E-2</v>
      </c>
      <c r="R1188" s="16"/>
      <c r="S1188" s="16">
        <v>9.5238095238095205E-2</v>
      </c>
      <c r="T1188" s="16"/>
      <c r="U1188" s="16">
        <v>6.3492063492063502E-2</v>
      </c>
      <c r="V1188" s="16"/>
      <c r="W1188" s="16">
        <v>9.5238095238095205E-2</v>
      </c>
      <c r="X1188" s="16"/>
      <c r="Y1188" s="16">
        <v>0.114754098360656</v>
      </c>
      <c r="Z1188" s="16">
        <v>5.5555555555555601E-2</v>
      </c>
      <c r="AA1188" s="16">
        <v>0</v>
      </c>
      <c r="AB1188" s="16">
        <v>0</v>
      </c>
      <c r="AC1188" s="16"/>
      <c r="AD1188" s="16">
        <v>0.173913043478261</v>
      </c>
      <c r="AE1188" s="16">
        <v>0</v>
      </c>
      <c r="AF1188" s="16">
        <v>0.16666666666666699</v>
      </c>
      <c r="AG1188" s="16">
        <v>6.25E-2</v>
      </c>
      <c r="AH1188" s="16">
        <v>8.3333333333333301E-2</v>
      </c>
      <c r="AI1188" s="16">
        <v>0</v>
      </c>
      <c r="AJ1188" s="16">
        <v>0</v>
      </c>
      <c r="AK1188" s="16"/>
      <c r="AL1188" s="16">
        <v>0</v>
      </c>
      <c r="AM1188" s="16">
        <v>0</v>
      </c>
      <c r="AN1188" s="16">
        <v>0.14285714285714299</v>
      </c>
      <c r="AO1188" s="16">
        <v>0</v>
      </c>
      <c r="AP1188" s="16">
        <v>1</v>
      </c>
      <c r="AQ1188" s="16">
        <v>0.14285714285714299</v>
      </c>
      <c r="AR1188" s="16">
        <v>0</v>
      </c>
      <c r="AS1188" s="16">
        <v>0</v>
      </c>
      <c r="AT1188" s="16">
        <v>0.16666666666666699</v>
      </c>
      <c r="AU1188" s="16">
        <v>0.5</v>
      </c>
      <c r="AV1188" s="16">
        <v>0</v>
      </c>
      <c r="AW1188" s="16">
        <v>0</v>
      </c>
    </row>
    <row r="1189" spans="2:49" x14ac:dyDescent="0.35">
      <c r="B1189" t="s">
        <v>495</v>
      </c>
      <c r="C1189" s="16">
        <v>0.32941176470588202</v>
      </c>
      <c r="D1189" s="16">
        <v>0.22222222222222199</v>
      </c>
      <c r="E1189" s="16">
        <v>0.230769230769231</v>
      </c>
      <c r="F1189" s="16">
        <v>0.29411764705882398</v>
      </c>
      <c r="G1189" s="16">
        <v>0.66666666666666696</v>
      </c>
      <c r="H1189" s="16">
        <v>0.28571428571428598</v>
      </c>
      <c r="I1189" s="16" t="s">
        <v>703</v>
      </c>
      <c r="J1189" s="16">
        <v>0.6</v>
      </c>
      <c r="K1189" s="16">
        <v>0.25</v>
      </c>
      <c r="L1189" s="16">
        <v>0.44444444444444398</v>
      </c>
      <c r="M1189" s="16">
        <v>0.33333333333333298</v>
      </c>
      <c r="N1189" s="16">
        <v>1</v>
      </c>
      <c r="O1189" s="16">
        <v>0</v>
      </c>
      <c r="P1189" s="16"/>
      <c r="Q1189" s="16">
        <v>0.338028169014085</v>
      </c>
      <c r="R1189" s="16"/>
      <c r="S1189" s="16">
        <v>0.33333333333333298</v>
      </c>
      <c r="T1189" s="16"/>
      <c r="U1189" s="16">
        <v>0.34920634920634902</v>
      </c>
      <c r="V1189" s="16"/>
      <c r="W1189" s="16">
        <v>0.42857142857142899</v>
      </c>
      <c r="X1189" s="16"/>
      <c r="Y1189" s="16">
        <v>0.26229508196721302</v>
      </c>
      <c r="Z1189" s="16">
        <v>0.5</v>
      </c>
      <c r="AA1189" s="16">
        <v>0.66666666666666696</v>
      </c>
      <c r="AB1189" s="16">
        <v>0.33333333333333298</v>
      </c>
      <c r="AC1189" s="16"/>
      <c r="AD1189" s="16">
        <v>0.13043478260869601</v>
      </c>
      <c r="AE1189" s="16">
        <v>0.38461538461538503</v>
      </c>
      <c r="AF1189" s="16">
        <v>0.41666666666666702</v>
      </c>
      <c r="AG1189" s="16">
        <v>0.25</v>
      </c>
      <c r="AH1189" s="16">
        <v>0.5</v>
      </c>
      <c r="AI1189" s="16">
        <v>0.5</v>
      </c>
      <c r="AJ1189" s="16">
        <v>1</v>
      </c>
      <c r="AK1189" s="16"/>
      <c r="AL1189" s="16">
        <v>0.25</v>
      </c>
      <c r="AM1189" s="16">
        <v>0.41666666666666702</v>
      </c>
      <c r="AN1189" s="16">
        <v>0.32142857142857101</v>
      </c>
      <c r="AO1189" s="16">
        <v>0.33333333333333298</v>
      </c>
      <c r="AP1189" s="16">
        <v>0</v>
      </c>
      <c r="AQ1189" s="16">
        <v>0.42857142857142899</v>
      </c>
      <c r="AR1189" s="16">
        <v>0</v>
      </c>
      <c r="AS1189" s="16">
        <v>1</v>
      </c>
      <c r="AT1189" s="16">
        <v>0.16666666666666699</v>
      </c>
      <c r="AU1189" s="16">
        <v>0</v>
      </c>
      <c r="AV1189" s="16">
        <v>0.16666666666666699</v>
      </c>
      <c r="AW1189" s="16">
        <v>1</v>
      </c>
    </row>
    <row r="1190" spans="2:49" x14ac:dyDescent="0.35">
      <c r="B1190" t="s">
        <v>698</v>
      </c>
      <c r="C1190" s="23">
        <v>0</v>
      </c>
      <c r="D1190" s="23">
        <v>0</v>
      </c>
      <c r="E1190" s="23">
        <v>0</v>
      </c>
      <c r="F1190" s="23">
        <v>0</v>
      </c>
      <c r="G1190" s="23">
        <v>0</v>
      </c>
      <c r="H1190" s="23">
        <v>0</v>
      </c>
      <c r="I1190" s="23" t="s">
        <v>703</v>
      </c>
      <c r="J1190" s="23">
        <v>0</v>
      </c>
      <c r="K1190" s="23">
        <v>0</v>
      </c>
      <c r="L1190" s="23">
        <v>0</v>
      </c>
      <c r="M1190" s="23">
        <v>0</v>
      </c>
      <c r="N1190" s="23">
        <v>0</v>
      </c>
      <c r="O1190" s="23">
        <v>0</v>
      </c>
      <c r="P1190" s="23"/>
      <c r="Q1190" s="23">
        <v>0</v>
      </c>
      <c r="R1190" s="23"/>
      <c r="S1190" s="23">
        <v>0</v>
      </c>
      <c r="T1190" s="23"/>
      <c r="U1190" s="23">
        <v>0</v>
      </c>
      <c r="V1190" s="23"/>
      <c r="W1190" s="23">
        <v>0</v>
      </c>
      <c r="X1190" s="23"/>
      <c r="Y1190" s="23">
        <v>0</v>
      </c>
      <c r="Z1190" s="23">
        <v>0</v>
      </c>
      <c r="AA1190" s="23">
        <v>0</v>
      </c>
      <c r="AB1190" s="23">
        <v>0</v>
      </c>
      <c r="AC1190" s="23"/>
      <c r="AD1190" s="23">
        <v>0</v>
      </c>
      <c r="AE1190" s="23">
        <v>0</v>
      </c>
      <c r="AF1190" s="23">
        <v>0</v>
      </c>
      <c r="AG1190" s="23">
        <v>0</v>
      </c>
      <c r="AH1190" s="23">
        <v>0</v>
      </c>
      <c r="AI1190" s="23">
        <v>0</v>
      </c>
      <c r="AJ1190" s="23">
        <v>0</v>
      </c>
      <c r="AK1190" s="23"/>
      <c r="AL1190" s="23">
        <v>0</v>
      </c>
      <c r="AM1190" s="23">
        <v>0</v>
      </c>
      <c r="AN1190" s="23">
        <v>0</v>
      </c>
      <c r="AO1190" s="23">
        <v>0</v>
      </c>
      <c r="AP1190" s="23">
        <v>0</v>
      </c>
      <c r="AQ1190" s="23">
        <v>0</v>
      </c>
      <c r="AR1190" s="23">
        <v>0</v>
      </c>
      <c r="AS1190" s="23">
        <v>0</v>
      </c>
      <c r="AT1190" s="23">
        <v>0</v>
      </c>
      <c r="AU1190" s="23">
        <v>0</v>
      </c>
      <c r="AV1190" s="23">
        <v>0</v>
      </c>
      <c r="AW1190" s="23">
        <v>0</v>
      </c>
    </row>
    <row r="1191" spans="2:49" x14ac:dyDescent="0.35">
      <c r="B1191" t="s">
        <v>699</v>
      </c>
      <c r="C1191" s="23">
        <v>2.0588235294117698</v>
      </c>
      <c r="D1191" s="23">
        <v>2.2222222222222201</v>
      </c>
      <c r="E1191" s="23">
        <v>2.0769230769230802</v>
      </c>
      <c r="F1191" s="23">
        <v>2.0588235294117601</v>
      </c>
      <c r="G1191" s="23">
        <v>1.6666666666666701</v>
      </c>
      <c r="H1191" s="23">
        <v>2.4285714285714302</v>
      </c>
      <c r="I1191" s="23" t="s">
        <v>495</v>
      </c>
      <c r="J1191" s="23">
        <v>1.8</v>
      </c>
      <c r="K1191" s="23">
        <v>2.5</v>
      </c>
      <c r="L1191" s="23">
        <v>1.44444444444445</v>
      </c>
      <c r="M1191" s="23">
        <v>2</v>
      </c>
      <c r="N1191" s="23">
        <v>1</v>
      </c>
      <c r="O1191" s="23">
        <v>3</v>
      </c>
      <c r="P1191" s="23"/>
      <c r="Q1191" s="23">
        <v>2.0704225352112702</v>
      </c>
      <c r="R1191" s="23"/>
      <c r="S1191" s="23">
        <v>2.0476190476190501</v>
      </c>
      <c r="T1191" s="23"/>
      <c r="U1191" s="23">
        <v>2.1111111111111098</v>
      </c>
      <c r="V1191" s="23"/>
      <c r="W1191" s="23">
        <v>1.8571428571428601</v>
      </c>
      <c r="X1191" s="23"/>
      <c r="Y1191" s="23">
        <v>2.1311475409836098</v>
      </c>
      <c r="Z1191" s="23">
        <v>1.8333333333333299</v>
      </c>
      <c r="AA1191" s="23">
        <v>1.6666666666666701</v>
      </c>
      <c r="AB1191" s="23">
        <v>2.3333333333333299</v>
      </c>
      <c r="AC1191" s="23"/>
      <c r="AD1191" s="23">
        <v>2.2173913043478199</v>
      </c>
      <c r="AE1191" s="23">
        <v>2.2307692307692299</v>
      </c>
      <c r="AF1191" s="23">
        <v>1.6666666666666601</v>
      </c>
      <c r="AG1191" s="23">
        <v>2.3125</v>
      </c>
      <c r="AH1191" s="23">
        <v>1.75</v>
      </c>
      <c r="AI1191" s="23">
        <v>2</v>
      </c>
      <c r="AJ1191" s="23">
        <v>1</v>
      </c>
      <c r="AK1191" s="23"/>
      <c r="AL1191" s="23">
        <v>2.5</v>
      </c>
      <c r="AM1191" s="23">
        <v>2.1666666666666701</v>
      </c>
      <c r="AN1191" s="23">
        <v>1.9285714285714299</v>
      </c>
      <c r="AO1191" s="23">
        <v>2.3333333333333299</v>
      </c>
      <c r="AP1191" s="23">
        <v>0</v>
      </c>
      <c r="AQ1191" s="23">
        <v>1.71428571428571</v>
      </c>
      <c r="AR1191" s="23">
        <v>3</v>
      </c>
      <c r="AS1191" s="23">
        <v>1</v>
      </c>
      <c r="AT1191" s="23">
        <v>2.1666666666666701</v>
      </c>
      <c r="AU1191" s="23">
        <v>1.5</v>
      </c>
      <c r="AV1191" s="23">
        <v>2.6666666666666701</v>
      </c>
      <c r="AW1191" s="23">
        <v>1</v>
      </c>
    </row>
    <row r="1192" spans="2:49" x14ac:dyDescent="0.35">
      <c r="B1192" t="s">
        <v>700</v>
      </c>
      <c r="C1192" s="16">
        <v>-1.15914693443698</v>
      </c>
      <c r="D1192" s="16">
        <v>-1.89574759945131</v>
      </c>
      <c r="E1192" s="16">
        <v>-1.69977241693218</v>
      </c>
      <c r="F1192" s="16">
        <v>-1.33232531767032</v>
      </c>
      <c r="G1192" s="16">
        <v>-0.148148148148148</v>
      </c>
      <c r="H1192" s="16">
        <v>-1.45772594752186</v>
      </c>
      <c r="I1192" s="16" t="s">
        <v>704</v>
      </c>
      <c r="J1192" s="16">
        <v>-0.25600000000000001</v>
      </c>
      <c r="K1192" s="16">
        <v>-1.6875</v>
      </c>
      <c r="L1192" s="16">
        <v>-0.54458161865569199</v>
      </c>
      <c r="M1192" s="16">
        <v>-1.1111111111111101</v>
      </c>
      <c r="N1192" s="16">
        <v>0</v>
      </c>
      <c r="O1192" s="16">
        <v>0</v>
      </c>
      <c r="P1192" s="16"/>
      <c r="Q1192" s="16">
        <v>-1.1242062970961999</v>
      </c>
      <c r="R1192" s="16"/>
      <c r="S1192" s="16">
        <v>-1.1353705503365299</v>
      </c>
      <c r="T1192" s="16"/>
      <c r="U1192" s="16">
        <v>-1.0875955320399799</v>
      </c>
      <c r="V1192" s="16"/>
      <c r="W1192" s="16">
        <v>-0.69794151426804396</v>
      </c>
      <c r="X1192" s="16"/>
      <c r="Y1192" s="16">
        <v>-1.55869817105933</v>
      </c>
      <c r="Z1192" s="16">
        <v>-0.48765432098765399</v>
      </c>
      <c r="AA1192" s="16">
        <v>-0.148148148148148</v>
      </c>
      <c r="AB1192" s="16">
        <v>-1.18518518518519</v>
      </c>
      <c r="AC1192" s="16"/>
      <c r="AD1192" s="16">
        <v>-2.6398337423240799</v>
      </c>
      <c r="AE1192" s="16">
        <v>-0.93218024578971104</v>
      </c>
      <c r="AF1192" s="16">
        <v>-0.67460317460317598</v>
      </c>
      <c r="AG1192" s="16">
        <v>-1.74775390625</v>
      </c>
      <c r="AH1192" s="16">
        <v>-0.476190476190477</v>
      </c>
      <c r="AI1192" s="16">
        <v>-0.5</v>
      </c>
      <c r="AJ1192" s="16">
        <v>0</v>
      </c>
      <c r="AK1192" s="16"/>
      <c r="AL1192" s="16">
        <v>-1.6875</v>
      </c>
      <c r="AM1192" s="16">
        <v>-0.79398148148147996</v>
      </c>
      <c r="AN1192" s="16">
        <v>-1.1220985647006101</v>
      </c>
      <c r="AO1192" s="16">
        <v>-1.18518518518519</v>
      </c>
      <c r="AP1192" s="16">
        <v>0</v>
      </c>
      <c r="AQ1192" s="16">
        <v>-0.65597667638484103</v>
      </c>
      <c r="AR1192" s="16">
        <v>0</v>
      </c>
      <c r="AS1192" s="16">
        <v>0</v>
      </c>
      <c r="AT1192" s="16">
        <v>-2.25</v>
      </c>
      <c r="AU1192" s="16">
        <v>-2.25</v>
      </c>
      <c r="AV1192" s="16">
        <v>-2.31481481481481</v>
      </c>
      <c r="AW1192" s="16">
        <v>0</v>
      </c>
    </row>
    <row r="1193" spans="2:49" x14ac:dyDescent="0.35">
      <c r="C1193" s="16"/>
      <c r="D1193" s="16"/>
      <c r="E1193" s="16"/>
      <c r="F1193" s="16"/>
      <c r="G1193" s="16"/>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row>
    <row r="1194" spans="2:49" x14ac:dyDescent="0.35">
      <c r="B1194" s="6" t="s">
        <v>795</v>
      </c>
      <c r="C1194" s="16"/>
      <c r="D1194" s="16"/>
      <c r="E1194" s="16"/>
      <c r="F1194" s="16"/>
      <c r="G1194" s="16"/>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row>
    <row r="1195" spans="2:49" x14ac:dyDescent="0.35">
      <c r="B1195" s="25" t="s">
        <v>796</v>
      </c>
      <c r="C1195" s="16"/>
      <c r="D1195" s="16"/>
      <c r="E1195" s="16"/>
      <c r="F1195" s="16"/>
      <c r="G1195" s="16"/>
      <c r="H1195" s="16"/>
      <c r="I1195" s="16"/>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row>
    <row r="1196" spans="2:49" x14ac:dyDescent="0.35">
      <c r="B1196" t="s">
        <v>787</v>
      </c>
      <c r="C1196" s="16">
        <v>0.70434782608695701</v>
      </c>
      <c r="D1196" s="16">
        <v>0.64197530864197505</v>
      </c>
      <c r="E1196" s="16">
        <v>0.73684210526315796</v>
      </c>
      <c r="F1196" s="16">
        <v>0.69827586206896597</v>
      </c>
      <c r="G1196" s="16">
        <v>0.75</v>
      </c>
      <c r="H1196" s="16">
        <v>0.68</v>
      </c>
      <c r="I1196" s="16">
        <v>0.68181818181818199</v>
      </c>
      <c r="J1196" s="16">
        <v>0.70491803278688503</v>
      </c>
      <c r="K1196" s="16">
        <v>0.58974358974358998</v>
      </c>
      <c r="L1196" s="16">
        <v>0.77500000000000002</v>
      </c>
      <c r="M1196" s="16">
        <v>0.74285714285714299</v>
      </c>
      <c r="N1196" s="16">
        <v>0.66666666666666696</v>
      </c>
      <c r="O1196" s="16">
        <v>0.625</v>
      </c>
      <c r="P1196" s="16"/>
      <c r="Q1196" s="16">
        <v>0.70337738619676904</v>
      </c>
      <c r="R1196" s="16"/>
      <c r="S1196" s="16">
        <v>0.69833119383825404</v>
      </c>
      <c r="T1196" s="16"/>
      <c r="U1196" s="16">
        <v>0.69798657718120805</v>
      </c>
      <c r="V1196" s="16"/>
      <c r="W1196" s="16">
        <v>0.75609756097560998</v>
      </c>
      <c r="X1196" s="16"/>
      <c r="Y1196" s="16">
        <v>0.66800000000000004</v>
      </c>
      <c r="Z1196" s="16">
        <v>0.75478927203065105</v>
      </c>
      <c r="AA1196" s="16">
        <v>0.8</v>
      </c>
      <c r="AB1196" s="16">
        <v>0.88888888888888895</v>
      </c>
      <c r="AC1196" s="16"/>
      <c r="AD1196" s="16">
        <v>0.68275862068965498</v>
      </c>
      <c r="AE1196" s="16">
        <v>0.73563218390804597</v>
      </c>
      <c r="AF1196" s="16">
        <v>0.62244897959183698</v>
      </c>
      <c r="AG1196" s="16">
        <v>0.64804469273743004</v>
      </c>
      <c r="AH1196" s="16">
        <v>0.73770491803278704</v>
      </c>
      <c r="AI1196" s="16">
        <v>0.74698795180722899</v>
      </c>
      <c r="AJ1196" s="16">
        <v>0.82417582417582402</v>
      </c>
      <c r="AK1196" s="16"/>
      <c r="AL1196" s="16">
        <v>0.80701754385964897</v>
      </c>
      <c r="AM1196" s="16">
        <v>0.71199999999999997</v>
      </c>
      <c r="AN1196" s="16">
        <v>0.71428571428571397</v>
      </c>
      <c r="AO1196" s="16">
        <v>0.71223021582733803</v>
      </c>
      <c r="AP1196" s="16">
        <v>0.55555555555555602</v>
      </c>
      <c r="AQ1196" s="16">
        <v>0.54</v>
      </c>
      <c r="AR1196" s="16">
        <v>1</v>
      </c>
      <c r="AS1196" s="16">
        <v>0.66666666666666696</v>
      </c>
      <c r="AT1196" s="16">
        <v>0.73493975903614495</v>
      </c>
      <c r="AU1196" s="16">
        <v>0.61538461538461497</v>
      </c>
      <c r="AV1196" s="16">
        <v>0.72727272727272696</v>
      </c>
      <c r="AW1196" s="16">
        <v>0.76190476190476197</v>
      </c>
    </row>
    <row r="1197" spans="2:49" x14ac:dyDescent="0.35">
      <c r="B1197" t="s">
        <v>788</v>
      </c>
      <c r="C1197" s="16">
        <v>0.39627329192546601</v>
      </c>
      <c r="D1197" s="16">
        <v>0.43209876543209902</v>
      </c>
      <c r="E1197" s="16">
        <v>0.42857142857142899</v>
      </c>
      <c r="F1197" s="16">
        <v>0.431034482758621</v>
      </c>
      <c r="G1197" s="16">
        <v>0.3</v>
      </c>
      <c r="H1197" s="16">
        <v>0.46</v>
      </c>
      <c r="I1197" s="16">
        <v>0.27272727272727298</v>
      </c>
      <c r="J1197" s="16">
        <v>0.409836065573771</v>
      </c>
      <c r="K1197" s="16">
        <v>0.41025641025641002</v>
      </c>
      <c r="L1197" s="16">
        <v>0.32500000000000001</v>
      </c>
      <c r="M1197" s="16">
        <v>0.371428571428571</v>
      </c>
      <c r="N1197" s="16">
        <v>0.48484848484848497</v>
      </c>
      <c r="O1197" s="16">
        <v>0.5625</v>
      </c>
      <c r="P1197" s="16"/>
      <c r="Q1197" s="16">
        <v>0.383259911894273</v>
      </c>
      <c r="R1197" s="16"/>
      <c r="S1197" s="16">
        <v>0.38639281129653402</v>
      </c>
      <c r="T1197" s="16"/>
      <c r="U1197" s="16">
        <v>0.39093959731543598</v>
      </c>
      <c r="V1197" s="16"/>
      <c r="W1197" s="16">
        <v>0.34146341463414598</v>
      </c>
      <c r="X1197" s="16"/>
      <c r="Y1197" s="16">
        <v>0.36799999999999999</v>
      </c>
      <c r="Z1197" s="16">
        <v>0.43678160919540199</v>
      </c>
      <c r="AA1197" s="16">
        <v>0.57142857142857095</v>
      </c>
      <c r="AB1197" s="16">
        <v>0.11111111111111099</v>
      </c>
      <c r="AC1197" s="16"/>
      <c r="AD1197" s="16">
        <v>0.32413793103448302</v>
      </c>
      <c r="AE1197" s="16">
        <v>0.40229885057471299</v>
      </c>
      <c r="AF1197" s="16">
        <v>0.41836734693877597</v>
      </c>
      <c r="AG1197" s="16">
        <v>0.34636871508379902</v>
      </c>
      <c r="AH1197" s="16">
        <v>0.36885245901639302</v>
      </c>
      <c r="AI1197" s="16">
        <v>0.469879518072289</v>
      </c>
      <c r="AJ1197" s="16">
        <v>0.54945054945054905</v>
      </c>
      <c r="AK1197" s="16"/>
      <c r="AL1197" s="16">
        <v>0.49122807017543901</v>
      </c>
      <c r="AM1197" s="16">
        <v>0.52</v>
      </c>
      <c r="AN1197" s="16">
        <v>0.38709677419354799</v>
      </c>
      <c r="AO1197" s="16">
        <v>0.29496402877697803</v>
      </c>
      <c r="AP1197" s="16">
        <v>0.5</v>
      </c>
      <c r="AQ1197" s="16">
        <v>0.42</v>
      </c>
      <c r="AR1197" s="16">
        <v>0</v>
      </c>
      <c r="AS1197" s="16">
        <v>0.266666666666667</v>
      </c>
      <c r="AT1197" s="16">
        <v>0.36144578313253001</v>
      </c>
      <c r="AU1197" s="16">
        <v>0.230769230769231</v>
      </c>
      <c r="AV1197" s="16">
        <v>0.24242424242424199</v>
      </c>
      <c r="AW1197" s="16">
        <v>0.547619047619048</v>
      </c>
    </row>
    <row r="1198" spans="2:49" x14ac:dyDescent="0.35">
      <c r="B1198" t="s">
        <v>789</v>
      </c>
      <c r="C1198" s="16">
        <v>0.15776397515528001</v>
      </c>
      <c r="D1198" s="16">
        <v>0.22222222222222199</v>
      </c>
      <c r="E1198" s="16">
        <v>0.180451127819549</v>
      </c>
      <c r="F1198" s="16">
        <v>0.12068965517241401</v>
      </c>
      <c r="G1198" s="16">
        <v>0.1</v>
      </c>
      <c r="H1198" s="16">
        <v>0.1</v>
      </c>
      <c r="I1198" s="16">
        <v>0.13636363636363599</v>
      </c>
      <c r="J1198" s="16">
        <v>0.16393442622950799</v>
      </c>
      <c r="K1198" s="16">
        <v>0.256410256410256</v>
      </c>
      <c r="L1198" s="16">
        <v>0.16250000000000001</v>
      </c>
      <c r="M1198" s="16">
        <v>0.157142857142857</v>
      </c>
      <c r="N1198" s="16">
        <v>0.15151515151515199</v>
      </c>
      <c r="O1198" s="16">
        <v>0.125</v>
      </c>
      <c r="P1198" s="16"/>
      <c r="Q1198" s="16">
        <v>0.15565345080763601</v>
      </c>
      <c r="R1198" s="16"/>
      <c r="S1198" s="16">
        <v>0.157894736842105</v>
      </c>
      <c r="T1198" s="16"/>
      <c r="U1198" s="16">
        <v>0.15100671140939601</v>
      </c>
      <c r="V1198" s="16"/>
      <c r="W1198" s="16">
        <v>0.13008130081300801</v>
      </c>
      <c r="X1198" s="16"/>
      <c r="Y1198" s="16">
        <v>0.15</v>
      </c>
      <c r="Z1198" s="16">
        <v>0.16858237547892699</v>
      </c>
      <c r="AA1198" s="16">
        <v>0.17142857142857101</v>
      </c>
      <c r="AB1198" s="16">
        <v>0.22222222222222199</v>
      </c>
      <c r="AC1198" s="16"/>
      <c r="AD1198" s="16">
        <v>0.12413793103448301</v>
      </c>
      <c r="AE1198" s="16">
        <v>0.126436781609195</v>
      </c>
      <c r="AF1198" s="16">
        <v>0.16326530612244899</v>
      </c>
      <c r="AG1198" s="16">
        <v>0.18435754189944101</v>
      </c>
      <c r="AH1198" s="16">
        <v>0.22131147540983601</v>
      </c>
      <c r="AI1198" s="16">
        <v>0.132530120481928</v>
      </c>
      <c r="AJ1198" s="16">
        <v>0.120879120879121</v>
      </c>
      <c r="AK1198" s="16"/>
      <c r="AL1198" s="16">
        <v>0.157894736842105</v>
      </c>
      <c r="AM1198" s="16">
        <v>0.112</v>
      </c>
      <c r="AN1198" s="16">
        <v>0.17511520737327199</v>
      </c>
      <c r="AO1198" s="16">
        <v>0.115107913669065</v>
      </c>
      <c r="AP1198" s="16">
        <v>0.16666666666666699</v>
      </c>
      <c r="AQ1198" s="16">
        <v>0.18</v>
      </c>
      <c r="AR1198" s="16">
        <v>0</v>
      </c>
      <c r="AS1198" s="16">
        <v>6.6666666666666693E-2</v>
      </c>
      <c r="AT1198" s="16">
        <v>0.21686746987951799</v>
      </c>
      <c r="AU1198" s="16">
        <v>0.15384615384615399</v>
      </c>
      <c r="AV1198" s="16">
        <v>0.18181818181818199</v>
      </c>
      <c r="AW1198" s="16">
        <v>0.14285714285714299</v>
      </c>
    </row>
    <row r="1199" spans="2:49" x14ac:dyDescent="0.35">
      <c r="B1199" t="s">
        <v>790</v>
      </c>
      <c r="C1199" s="16">
        <v>0.13167701863354001</v>
      </c>
      <c r="D1199" s="16">
        <v>9.8765432098765399E-2</v>
      </c>
      <c r="E1199" s="16">
        <v>0.150375939849624</v>
      </c>
      <c r="F1199" s="16">
        <v>0.12931034482758599</v>
      </c>
      <c r="G1199" s="16">
        <v>8.3333333333333301E-2</v>
      </c>
      <c r="H1199" s="16">
        <v>0.08</v>
      </c>
      <c r="I1199" s="16">
        <v>0.16666666666666699</v>
      </c>
      <c r="J1199" s="16">
        <v>0.114754098360656</v>
      </c>
      <c r="K1199" s="16">
        <v>7.69230769230769E-2</v>
      </c>
      <c r="L1199" s="16">
        <v>0.17499999999999999</v>
      </c>
      <c r="M1199" s="16">
        <v>0.17142857142857101</v>
      </c>
      <c r="N1199" s="16">
        <v>0.18181818181818199</v>
      </c>
      <c r="O1199" s="16">
        <v>6.25E-2</v>
      </c>
      <c r="P1199" s="16"/>
      <c r="Q1199" s="16">
        <v>0.116005873715125</v>
      </c>
      <c r="R1199" s="16"/>
      <c r="S1199" s="16">
        <v>0.123234916559692</v>
      </c>
      <c r="T1199" s="16"/>
      <c r="U1199" s="16">
        <v>0.12080536912751701</v>
      </c>
      <c r="V1199" s="16"/>
      <c r="W1199" s="16">
        <v>6.50406504065041E-2</v>
      </c>
      <c r="X1199" s="16"/>
      <c r="Y1199" s="16">
        <v>9.4E-2</v>
      </c>
      <c r="Z1199" s="16">
        <v>0.19157088122605401</v>
      </c>
      <c r="AA1199" s="16">
        <v>0.25714285714285701</v>
      </c>
      <c r="AB1199" s="16">
        <v>0</v>
      </c>
      <c r="AC1199" s="16"/>
      <c r="AD1199" s="16">
        <v>3.4482758620689703E-2</v>
      </c>
      <c r="AE1199" s="16">
        <v>1.1494252873563199E-2</v>
      </c>
      <c r="AF1199" s="16">
        <v>3.06122448979592E-2</v>
      </c>
      <c r="AG1199" s="16">
        <v>0.13966480446927401</v>
      </c>
      <c r="AH1199" s="16">
        <v>0.22131147540983601</v>
      </c>
      <c r="AI1199" s="16">
        <v>0.265060240963855</v>
      </c>
      <c r="AJ1199" s="16">
        <v>0.25274725274725302</v>
      </c>
      <c r="AK1199" s="16"/>
      <c r="AL1199" s="16">
        <v>0.22807017543859601</v>
      </c>
      <c r="AM1199" s="16">
        <v>0.13600000000000001</v>
      </c>
      <c r="AN1199" s="16">
        <v>0.124423963133641</v>
      </c>
      <c r="AO1199" s="16">
        <v>7.9136690647481994E-2</v>
      </c>
      <c r="AP1199" s="16">
        <v>0.16666666666666699</v>
      </c>
      <c r="AQ1199" s="16">
        <v>0.08</v>
      </c>
      <c r="AR1199" s="16">
        <v>0</v>
      </c>
      <c r="AS1199" s="16">
        <v>0.2</v>
      </c>
      <c r="AT1199" s="16">
        <v>8.4337349397590397E-2</v>
      </c>
      <c r="AU1199" s="16">
        <v>0.15384615384615399</v>
      </c>
      <c r="AV1199" s="16">
        <v>0.15151515151515199</v>
      </c>
      <c r="AW1199" s="16">
        <v>0.30952380952380998</v>
      </c>
    </row>
    <row r="1200" spans="2:49" x14ac:dyDescent="0.35">
      <c r="B1200" t="s">
        <v>791</v>
      </c>
      <c r="C1200" s="16">
        <v>5.5900621118012403E-2</v>
      </c>
      <c r="D1200" s="16">
        <v>3.7037037037037E-2</v>
      </c>
      <c r="E1200" s="16">
        <v>3.00751879699248E-2</v>
      </c>
      <c r="F1200" s="16">
        <v>2.5862068965517199E-2</v>
      </c>
      <c r="G1200" s="16">
        <v>6.6666666666666693E-2</v>
      </c>
      <c r="H1200" s="16">
        <v>0.1</v>
      </c>
      <c r="I1200" s="16">
        <v>7.5757575757575801E-2</v>
      </c>
      <c r="J1200" s="16">
        <v>0.114754098360656</v>
      </c>
      <c r="K1200" s="16">
        <v>5.1282051282051301E-2</v>
      </c>
      <c r="L1200" s="16">
        <v>6.25E-2</v>
      </c>
      <c r="M1200" s="16">
        <v>5.7142857142857099E-2</v>
      </c>
      <c r="N1200" s="16">
        <v>6.0606060606060601E-2</v>
      </c>
      <c r="O1200" s="16">
        <v>6.25E-2</v>
      </c>
      <c r="P1200" s="16"/>
      <c r="Q1200" s="16">
        <v>5.1395007342143903E-2</v>
      </c>
      <c r="R1200" s="16"/>
      <c r="S1200" s="16">
        <v>5.2631578947368397E-2</v>
      </c>
      <c r="T1200" s="16"/>
      <c r="U1200" s="16">
        <v>5.3691275167785199E-2</v>
      </c>
      <c r="V1200" s="16"/>
      <c r="W1200" s="16">
        <v>3.2520325203252001E-2</v>
      </c>
      <c r="X1200" s="16"/>
      <c r="Y1200" s="16">
        <v>5.1999999999999998E-2</v>
      </c>
      <c r="Z1200" s="16">
        <v>5.7471264367816098E-2</v>
      </c>
      <c r="AA1200" s="16">
        <v>0.114285714285714</v>
      </c>
      <c r="AB1200" s="16">
        <v>0</v>
      </c>
      <c r="AC1200" s="16"/>
      <c r="AD1200" s="16">
        <v>7.5862068965517199E-2</v>
      </c>
      <c r="AE1200" s="16">
        <v>5.7471264367816098E-2</v>
      </c>
      <c r="AF1200" s="16">
        <v>5.10204081632653E-2</v>
      </c>
      <c r="AG1200" s="16">
        <v>3.91061452513966E-2</v>
      </c>
      <c r="AH1200" s="16">
        <v>5.7377049180327898E-2</v>
      </c>
      <c r="AI1200" s="16">
        <v>4.81927710843374E-2</v>
      </c>
      <c r="AJ1200" s="16">
        <v>6.5934065934065894E-2</v>
      </c>
      <c r="AK1200" s="16"/>
      <c r="AL1200" s="16">
        <v>3.5087719298245598E-2</v>
      </c>
      <c r="AM1200" s="16">
        <v>9.6000000000000002E-2</v>
      </c>
      <c r="AN1200" s="16">
        <v>3.6866359447004601E-2</v>
      </c>
      <c r="AO1200" s="16">
        <v>4.3165467625899297E-2</v>
      </c>
      <c r="AP1200" s="16">
        <v>0.11111111111111099</v>
      </c>
      <c r="AQ1200" s="16">
        <v>0.04</v>
      </c>
      <c r="AR1200" s="16">
        <v>0</v>
      </c>
      <c r="AS1200" s="16">
        <v>0.2</v>
      </c>
      <c r="AT1200" s="16">
        <v>6.02409638554217E-2</v>
      </c>
      <c r="AU1200" s="16">
        <v>7.69230769230769E-2</v>
      </c>
      <c r="AV1200" s="16">
        <v>0</v>
      </c>
      <c r="AW1200" s="16">
        <v>4.7619047619047603E-2</v>
      </c>
    </row>
    <row r="1201" spans="2:49" x14ac:dyDescent="0.35">
      <c r="B1201" t="s">
        <v>792</v>
      </c>
      <c r="C1201" s="16">
        <v>2.8571428571428598E-2</v>
      </c>
      <c r="D1201" s="16">
        <v>1.2345679012345699E-2</v>
      </c>
      <c r="E1201" s="16">
        <v>2.2556390977443601E-2</v>
      </c>
      <c r="F1201" s="16">
        <v>2.5862068965517199E-2</v>
      </c>
      <c r="G1201" s="16">
        <v>0.05</v>
      </c>
      <c r="H1201" s="16">
        <v>0</v>
      </c>
      <c r="I1201" s="16">
        <v>3.03030303030303E-2</v>
      </c>
      <c r="J1201" s="16">
        <v>8.1967213114754106E-2</v>
      </c>
      <c r="K1201" s="16">
        <v>2.5641025641025599E-2</v>
      </c>
      <c r="L1201" s="16">
        <v>2.5000000000000001E-2</v>
      </c>
      <c r="M1201" s="16">
        <v>1.4285714285714299E-2</v>
      </c>
      <c r="N1201" s="16">
        <v>0</v>
      </c>
      <c r="O1201" s="16">
        <v>0.125</v>
      </c>
      <c r="P1201" s="16"/>
      <c r="Q1201" s="16">
        <v>2.3494860499265802E-2</v>
      </c>
      <c r="R1201" s="16"/>
      <c r="S1201" s="16">
        <v>2.6957637997432601E-2</v>
      </c>
      <c r="T1201" s="16"/>
      <c r="U1201" s="16">
        <v>2.3489932885905999E-2</v>
      </c>
      <c r="V1201" s="16"/>
      <c r="W1201" s="16">
        <v>8.1300813008130107E-3</v>
      </c>
      <c r="X1201" s="16"/>
      <c r="Y1201" s="16">
        <v>1.6E-2</v>
      </c>
      <c r="Z1201" s="16">
        <v>4.5977011494252901E-2</v>
      </c>
      <c r="AA1201" s="16">
        <v>8.5714285714285701E-2</v>
      </c>
      <c r="AB1201" s="16">
        <v>0</v>
      </c>
      <c r="AC1201" s="16"/>
      <c r="AD1201" s="16">
        <v>1.37931034482759E-2</v>
      </c>
      <c r="AE1201" s="16">
        <v>1.1494252873563199E-2</v>
      </c>
      <c r="AF1201" s="16">
        <v>0</v>
      </c>
      <c r="AG1201" s="16">
        <v>2.7932960893854698E-2</v>
      </c>
      <c r="AH1201" s="16">
        <v>2.4590163934426201E-2</v>
      </c>
      <c r="AI1201" s="16">
        <v>7.2289156626505993E-2</v>
      </c>
      <c r="AJ1201" s="16">
        <v>6.5934065934065894E-2</v>
      </c>
      <c r="AK1201" s="16"/>
      <c r="AL1201" s="16">
        <v>5.2631578947368397E-2</v>
      </c>
      <c r="AM1201" s="16">
        <v>3.2000000000000001E-2</v>
      </c>
      <c r="AN1201" s="16">
        <v>1.8433179723502301E-2</v>
      </c>
      <c r="AO1201" s="16">
        <v>1.4388489208633099E-2</v>
      </c>
      <c r="AP1201" s="16">
        <v>5.5555555555555601E-2</v>
      </c>
      <c r="AQ1201" s="16">
        <v>0.02</v>
      </c>
      <c r="AR1201" s="16">
        <v>0</v>
      </c>
      <c r="AS1201" s="16">
        <v>6.6666666666666693E-2</v>
      </c>
      <c r="AT1201" s="16">
        <v>1.20481927710843E-2</v>
      </c>
      <c r="AU1201" s="16">
        <v>0</v>
      </c>
      <c r="AV1201" s="16">
        <v>3.03030303030303E-2</v>
      </c>
      <c r="AW1201" s="16">
        <v>0.119047619047619</v>
      </c>
    </row>
    <row r="1202" spans="2:49" x14ac:dyDescent="0.35">
      <c r="B1202" t="s">
        <v>793</v>
      </c>
      <c r="C1202" s="16">
        <v>2.7329192546583801E-2</v>
      </c>
      <c r="D1202" s="16">
        <v>3.7037037037037E-2</v>
      </c>
      <c r="E1202" s="16">
        <v>1.50375939849624E-2</v>
      </c>
      <c r="F1202" s="16">
        <v>2.5862068965517199E-2</v>
      </c>
      <c r="G1202" s="16">
        <v>6.6666666666666693E-2</v>
      </c>
      <c r="H1202" s="16">
        <v>0</v>
      </c>
      <c r="I1202" s="16">
        <v>1.5151515151515201E-2</v>
      </c>
      <c r="J1202" s="16">
        <v>4.91803278688525E-2</v>
      </c>
      <c r="K1202" s="16">
        <v>2.5641025641025599E-2</v>
      </c>
      <c r="L1202" s="16">
        <v>0.05</v>
      </c>
      <c r="M1202" s="16">
        <v>1.4285714285714299E-2</v>
      </c>
      <c r="N1202" s="16">
        <v>0</v>
      </c>
      <c r="O1202" s="16">
        <v>0</v>
      </c>
      <c r="P1202" s="16"/>
      <c r="Q1202" s="16">
        <v>2.93685756240822E-2</v>
      </c>
      <c r="R1202" s="16"/>
      <c r="S1202" s="16">
        <v>2.6957637997432601E-2</v>
      </c>
      <c r="T1202" s="16"/>
      <c r="U1202" s="16">
        <v>2.85234899328859E-2</v>
      </c>
      <c r="V1202" s="16"/>
      <c r="W1202" s="16">
        <v>0</v>
      </c>
      <c r="X1202" s="16"/>
      <c r="Y1202" s="16">
        <v>8.0000000000000002E-3</v>
      </c>
      <c r="Z1202" s="16">
        <v>5.7471264367816098E-2</v>
      </c>
      <c r="AA1202" s="16">
        <v>8.5714285714285701E-2</v>
      </c>
      <c r="AB1202" s="16">
        <v>0</v>
      </c>
      <c r="AC1202" s="16"/>
      <c r="AD1202" s="16">
        <v>1.37931034482759E-2</v>
      </c>
      <c r="AE1202" s="16">
        <v>0</v>
      </c>
      <c r="AF1202" s="16">
        <v>0</v>
      </c>
      <c r="AG1202" s="16">
        <v>2.23463687150838E-2</v>
      </c>
      <c r="AH1202" s="16">
        <v>1.63934426229508E-2</v>
      </c>
      <c r="AI1202" s="16">
        <v>6.02409638554217E-2</v>
      </c>
      <c r="AJ1202" s="16">
        <v>9.8901098901098897E-2</v>
      </c>
      <c r="AK1202" s="16"/>
      <c r="AL1202" s="16">
        <v>3.5087719298245598E-2</v>
      </c>
      <c r="AM1202" s="16">
        <v>4.8000000000000001E-2</v>
      </c>
      <c r="AN1202" s="16">
        <v>3.6866359447004601E-2</v>
      </c>
      <c r="AO1202" s="16">
        <v>7.1942446043165497E-3</v>
      </c>
      <c r="AP1202" s="16">
        <v>0.11111111111111099</v>
      </c>
      <c r="AQ1202" s="16">
        <v>0</v>
      </c>
      <c r="AR1202" s="16">
        <v>0</v>
      </c>
      <c r="AS1202" s="16">
        <v>0</v>
      </c>
      <c r="AT1202" s="16">
        <v>1.20481927710843E-2</v>
      </c>
      <c r="AU1202" s="16">
        <v>0</v>
      </c>
      <c r="AV1202" s="16">
        <v>3.03030303030303E-2</v>
      </c>
      <c r="AW1202" s="16">
        <v>2.3809523809523801E-2</v>
      </c>
    </row>
    <row r="1203" spans="2:49" x14ac:dyDescent="0.35">
      <c r="B1203" t="s">
        <v>794</v>
      </c>
      <c r="C1203" s="16">
        <v>2.1118012422360201E-2</v>
      </c>
      <c r="D1203" s="16">
        <v>2.4691358024691398E-2</v>
      </c>
      <c r="E1203" s="16">
        <v>2.2556390977443601E-2</v>
      </c>
      <c r="F1203" s="16">
        <v>2.5862068965517199E-2</v>
      </c>
      <c r="G1203" s="16">
        <v>1.6666666666666701E-2</v>
      </c>
      <c r="H1203" s="16">
        <v>0</v>
      </c>
      <c r="I1203" s="16">
        <v>4.5454545454545497E-2</v>
      </c>
      <c r="J1203" s="16">
        <v>1.63934426229508E-2</v>
      </c>
      <c r="K1203" s="16">
        <v>2.5641025641025599E-2</v>
      </c>
      <c r="L1203" s="16">
        <v>2.5000000000000001E-2</v>
      </c>
      <c r="M1203" s="16">
        <v>0</v>
      </c>
      <c r="N1203" s="16">
        <v>0</v>
      </c>
      <c r="O1203" s="16">
        <v>6.25E-2</v>
      </c>
      <c r="P1203" s="16"/>
      <c r="Q1203" s="16">
        <v>1.9089574155653401E-2</v>
      </c>
      <c r="R1203" s="16"/>
      <c r="S1203" s="16">
        <v>2.0539152759948699E-2</v>
      </c>
      <c r="T1203" s="16"/>
      <c r="U1203" s="16">
        <v>1.84563758389262E-2</v>
      </c>
      <c r="V1203" s="16"/>
      <c r="W1203" s="16">
        <v>0</v>
      </c>
      <c r="X1203" s="16"/>
      <c r="Y1203" s="16">
        <v>4.0000000000000001E-3</v>
      </c>
      <c r="Z1203" s="16">
        <v>5.3639846743295E-2</v>
      </c>
      <c r="AA1203" s="16">
        <v>2.8571428571428598E-2</v>
      </c>
      <c r="AB1203" s="16">
        <v>0</v>
      </c>
      <c r="AC1203" s="16"/>
      <c r="AD1203" s="16">
        <v>1.37931034482759E-2</v>
      </c>
      <c r="AE1203" s="16">
        <v>0</v>
      </c>
      <c r="AF1203" s="16">
        <v>1.02040816326531E-2</v>
      </c>
      <c r="AG1203" s="16">
        <v>2.23463687150838E-2</v>
      </c>
      <c r="AH1203" s="16">
        <v>2.4590163934426201E-2</v>
      </c>
      <c r="AI1203" s="16">
        <v>3.6144578313252997E-2</v>
      </c>
      <c r="AJ1203" s="16">
        <v>4.3956043956044001E-2</v>
      </c>
      <c r="AK1203" s="16"/>
      <c r="AL1203" s="16">
        <v>0</v>
      </c>
      <c r="AM1203" s="16">
        <v>3.2000000000000001E-2</v>
      </c>
      <c r="AN1203" s="16">
        <v>1.8433179723502301E-2</v>
      </c>
      <c r="AO1203" s="16">
        <v>7.1942446043165497E-3</v>
      </c>
      <c r="AP1203" s="16">
        <v>0.11111111111111099</v>
      </c>
      <c r="AQ1203" s="16">
        <v>0</v>
      </c>
      <c r="AR1203" s="16">
        <v>0</v>
      </c>
      <c r="AS1203" s="16">
        <v>6.6666666666666693E-2</v>
      </c>
      <c r="AT1203" s="16">
        <v>1.20481927710843E-2</v>
      </c>
      <c r="AU1203" s="16">
        <v>7.69230769230769E-2</v>
      </c>
      <c r="AV1203" s="16">
        <v>0</v>
      </c>
      <c r="AW1203" s="16">
        <v>7.1428571428571397E-2</v>
      </c>
    </row>
    <row r="1204" spans="2:49" x14ac:dyDescent="0.35">
      <c r="B1204" t="s">
        <v>549</v>
      </c>
      <c r="C1204" s="16">
        <v>6.9565217391304293E-2</v>
      </c>
      <c r="D1204" s="16">
        <v>8.6419753086419707E-2</v>
      </c>
      <c r="E1204" s="16">
        <v>5.2631578947368397E-2</v>
      </c>
      <c r="F1204" s="16">
        <v>7.7586206896551699E-2</v>
      </c>
      <c r="G1204" s="16">
        <v>8.3333333333333301E-2</v>
      </c>
      <c r="H1204" s="16">
        <v>0.08</v>
      </c>
      <c r="I1204" s="16">
        <v>4.5454545454545497E-2</v>
      </c>
      <c r="J1204" s="16">
        <v>8.1967213114754106E-2</v>
      </c>
      <c r="K1204" s="16">
        <v>7.69230769230769E-2</v>
      </c>
      <c r="L1204" s="16">
        <v>0.05</v>
      </c>
      <c r="M1204" s="16">
        <v>7.1428571428571397E-2</v>
      </c>
      <c r="N1204" s="16">
        <v>9.0909090909090898E-2</v>
      </c>
      <c r="O1204" s="16">
        <v>6.25E-2</v>
      </c>
      <c r="P1204" s="16"/>
      <c r="Q1204" s="16">
        <v>7.19530102790015E-2</v>
      </c>
      <c r="R1204" s="16"/>
      <c r="S1204" s="16">
        <v>7.1887034659820298E-2</v>
      </c>
      <c r="T1204" s="16"/>
      <c r="U1204" s="16">
        <v>7.7181208053691303E-2</v>
      </c>
      <c r="V1204" s="16"/>
      <c r="W1204" s="16">
        <v>0.105691056910569</v>
      </c>
      <c r="X1204" s="16"/>
      <c r="Y1204" s="16">
        <v>8.7999999999999995E-2</v>
      </c>
      <c r="Z1204" s="16">
        <v>4.2145593869731802E-2</v>
      </c>
      <c r="AA1204" s="16">
        <v>2.8571428571428598E-2</v>
      </c>
      <c r="AB1204" s="16">
        <v>0</v>
      </c>
      <c r="AC1204" s="16"/>
      <c r="AD1204" s="16">
        <v>8.2758620689655199E-2</v>
      </c>
      <c r="AE1204" s="16">
        <v>5.7471264367816098E-2</v>
      </c>
      <c r="AF1204" s="16">
        <v>8.1632653061224497E-2</v>
      </c>
      <c r="AG1204" s="16">
        <v>8.3798882681564199E-2</v>
      </c>
      <c r="AH1204" s="16">
        <v>5.7377049180327898E-2</v>
      </c>
      <c r="AI1204" s="16">
        <v>6.02409638554217E-2</v>
      </c>
      <c r="AJ1204" s="16">
        <v>4.3956043956044001E-2</v>
      </c>
      <c r="AK1204" s="16"/>
      <c r="AL1204" s="16">
        <v>0</v>
      </c>
      <c r="AM1204" s="16">
        <v>9.6000000000000002E-2</v>
      </c>
      <c r="AN1204" s="16">
        <v>6.4516129032258104E-2</v>
      </c>
      <c r="AO1204" s="16">
        <v>9.3525179856115095E-2</v>
      </c>
      <c r="AP1204" s="16">
        <v>0.22222222222222199</v>
      </c>
      <c r="AQ1204" s="16">
        <v>0.08</v>
      </c>
      <c r="AR1204" s="16">
        <v>0</v>
      </c>
      <c r="AS1204" s="16">
        <v>6.6666666666666693E-2</v>
      </c>
      <c r="AT1204" s="16">
        <v>4.81927710843374E-2</v>
      </c>
      <c r="AU1204" s="16">
        <v>7.69230769230769E-2</v>
      </c>
      <c r="AV1204" s="16">
        <v>6.0606060606060601E-2</v>
      </c>
      <c r="AW1204" s="16">
        <v>2.3809523809523801E-2</v>
      </c>
    </row>
    <row r="1205" spans="2:49" x14ac:dyDescent="0.35">
      <c r="C1205" s="16"/>
      <c r="D1205" s="16"/>
      <c r="E1205" s="16"/>
      <c r="F1205" s="16"/>
      <c r="G1205" s="16"/>
      <c r="H1205" s="16"/>
      <c r="I1205" s="16"/>
      <c r="J1205" s="16"/>
      <c r="K1205" s="16"/>
      <c r="L1205" s="16"/>
      <c r="M1205" s="16"/>
      <c r="N1205" s="16"/>
      <c r="O1205" s="16"/>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c r="AM1205" s="16"/>
      <c r="AN1205" s="16"/>
      <c r="AO1205" s="16"/>
      <c r="AP1205" s="16"/>
      <c r="AQ1205" s="16"/>
      <c r="AR1205" s="16"/>
      <c r="AS1205" s="16"/>
      <c r="AT1205" s="16"/>
      <c r="AU1205" s="16"/>
      <c r="AV1205" s="16"/>
      <c r="AW1205" s="16"/>
    </row>
    <row r="1206" spans="2:49" x14ac:dyDescent="0.35">
      <c r="B1206" s="6" t="s">
        <v>808</v>
      </c>
      <c r="C1206" s="16"/>
      <c r="D1206" s="16"/>
      <c r="E1206" s="16"/>
      <c r="F1206" s="16"/>
      <c r="G1206" s="16"/>
      <c r="H1206" s="16"/>
      <c r="I1206" s="16"/>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row>
    <row r="1207" spans="2:49" x14ac:dyDescent="0.35">
      <c r="B1207" s="25" t="s">
        <v>796</v>
      </c>
      <c r="C1207" s="16"/>
      <c r="D1207" s="16"/>
      <c r="E1207" s="16"/>
      <c r="F1207" s="16"/>
      <c r="G1207" s="16"/>
      <c r="H1207" s="16"/>
      <c r="I1207" s="16"/>
      <c r="J1207" s="16"/>
      <c r="K1207" s="16"/>
      <c r="L1207" s="16"/>
      <c r="M1207" s="16"/>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c r="AM1207" s="16"/>
      <c r="AN1207" s="16"/>
      <c r="AO1207" s="16"/>
      <c r="AP1207" s="16"/>
      <c r="AQ1207" s="16"/>
      <c r="AR1207" s="16"/>
      <c r="AS1207" s="16"/>
      <c r="AT1207" s="16"/>
      <c r="AU1207" s="16"/>
      <c r="AV1207" s="16"/>
      <c r="AW1207" s="16"/>
    </row>
    <row r="1208" spans="2:49" x14ac:dyDescent="0.35">
      <c r="B1208" t="s">
        <v>797</v>
      </c>
      <c r="C1208" s="16">
        <v>0.55403726708074497</v>
      </c>
      <c r="D1208" s="16">
        <v>0.50617283950617298</v>
      </c>
      <c r="E1208" s="16">
        <v>0.533834586466165</v>
      </c>
      <c r="F1208" s="16">
        <v>0.58620689655172398</v>
      </c>
      <c r="G1208" s="16">
        <v>0.56666666666666698</v>
      </c>
      <c r="H1208" s="16">
        <v>0.68</v>
      </c>
      <c r="I1208" s="16">
        <v>0.53030303030303005</v>
      </c>
      <c r="J1208" s="16">
        <v>0.52459016393442603</v>
      </c>
      <c r="K1208" s="16">
        <v>0.512820512820513</v>
      </c>
      <c r="L1208" s="16">
        <v>0.52500000000000002</v>
      </c>
      <c r="M1208" s="16">
        <v>0.57142857142857095</v>
      </c>
      <c r="N1208" s="16">
        <v>0.54545454545454497</v>
      </c>
      <c r="O1208" s="16">
        <v>0.6875</v>
      </c>
      <c r="P1208" s="16"/>
      <c r="Q1208" s="16">
        <v>0.55506607929515395</v>
      </c>
      <c r="R1208" s="16"/>
      <c r="S1208" s="16">
        <v>0.55584082156611003</v>
      </c>
      <c r="T1208" s="16"/>
      <c r="U1208" s="16">
        <v>0.54530201342281903</v>
      </c>
      <c r="V1208" s="16"/>
      <c r="W1208" s="16">
        <v>0.56097560975609795</v>
      </c>
      <c r="X1208" s="16"/>
      <c r="Y1208" s="16">
        <v>0.52600000000000002</v>
      </c>
      <c r="Z1208" s="16">
        <v>0.60153256704980795</v>
      </c>
      <c r="AA1208" s="16">
        <v>0.68571428571428605</v>
      </c>
      <c r="AB1208" s="16">
        <v>0.22222222222222199</v>
      </c>
      <c r="AC1208" s="16"/>
      <c r="AD1208" s="16">
        <v>0.44137931034482802</v>
      </c>
      <c r="AE1208" s="16">
        <v>0.51724137931034497</v>
      </c>
      <c r="AF1208" s="16">
        <v>0.52040816326530603</v>
      </c>
      <c r="AG1208" s="16">
        <v>0.56424581005586605</v>
      </c>
      <c r="AH1208" s="16">
        <v>0.67213114754098402</v>
      </c>
      <c r="AI1208" s="16">
        <v>0.49397590361445798</v>
      </c>
      <c r="AJ1208" s="16">
        <v>0.68131868131868101</v>
      </c>
      <c r="AK1208" s="16"/>
      <c r="AL1208" s="16">
        <v>0.54385964912280704</v>
      </c>
      <c r="AM1208" s="16">
        <v>0.57599999999999996</v>
      </c>
      <c r="AN1208" s="16">
        <v>0.57603686635944695</v>
      </c>
      <c r="AO1208" s="16">
        <v>0.48201438848920902</v>
      </c>
      <c r="AP1208" s="16">
        <v>0.38888888888888901</v>
      </c>
      <c r="AQ1208" s="16">
        <v>0.64</v>
      </c>
      <c r="AR1208" s="16">
        <v>0.5</v>
      </c>
      <c r="AS1208" s="16">
        <v>0.53333333333333299</v>
      </c>
      <c r="AT1208" s="16">
        <v>0.59036144578313299</v>
      </c>
      <c r="AU1208" s="16">
        <v>0.69230769230769196</v>
      </c>
      <c r="AV1208" s="16">
        <v>0.60606060606060597</v>
      </c>
      <c r="AW1208" s="16">
        <v>0.476190476190476</v>
      </c>
    </row>
    <row r="1209" spans="2:49" x14ac:dyDescent="0.35">
      <c r="B1209" t="s">
        <v>798</v>
      </c>
      <c r="C1209" s="16">
        <v>0.40745341614906799</v>
      </c>
      <c r="D1209" s="16">
        <v>0.43209876543209902</v>
      </c>
      <c r="E1209" s="16">
        <v>0.45112781954887199</v>
      </c>
      <c r="F1209" s="16">
        <v>0.27586206896551702</v>
      </c>
      <c r="G1209" s="16">
        <v>0.483333333333333</v>
      </c>
      <c r="H1209" s="16">
        <v>0.46</v>
      </c>
      <c r="I1209" s="16">
        <v>0.34848484848484901</v>
      </c>
      <c r="J1209" s="16">
        <v>0.44262295081967201</v>
      </c>
      <c r="K1209" s="16">
        <v>0.46153846153846201</v>
      </c>
      <c r="L1209" s="16">
        <v>0.41249999999999998</v>
      </c>
      <c r="M1209" s="16">
        <v>0.42857142857142899</v>
      </c>
      <c r="N1209" s="16">
        <v>0.36363636363636398</v>
      </c>
      <c r="O1209" s="16">
        <v>0.375</v>
      </c>
      <c r="P1209" s="16"/>
      <c r="Q1209" s="16">
        <v>0.41409691629955903</v>
      </c>
      <c r="R1209" s="16"/>
      <c r="S1209" s="16">
        <v>0.40949935815147598</v>
      </c>
      <c r="T1209" s="16"/>
      <c r="U1209" s="16">
        <v>0.41946308724832199</v>
      </c>
      <c r="V1209" s="16"/>
      <c r="W1209" s="16">
        <v>0.439024390243902</v>
      </c>
      <c r="X1209" s="16"/>
      <c r="Y1209" s="16">
        <v>0.44600000000000001</v>
      </c>
      <c r="Z1209" s="16">
        <v>0.34099616858237503</v>
      </c>
      <c r="AA1209" s="16">
        <v>0.34285714285714303</v>
      </c>
      <c r="AB1209" s="16">
        <v>0.44444444444444398</v>
      </c>
      <c r="AC1209" s="16"/>
      <c r="AD1209" s="16">
        <v>0.53103448275862097</v>
      </c>
      <c r="AE1209" s="16">
        <v>0.56321839080459801</v>
      </c>
      <c r="AF1209" s="16">
        <v>0.42857142857142899</v>
      </c>
      <c r="AG1209" s="16">
        <v>0.35195530726257002</v>
      </c>
      <c r="AH1209" s="16">
        <v>0.40163934426229497</v>
      </c>
      <c r="AI1209" s="16">
        <v>0.27710843373493999</v>
      </c>
      <c r="AJ1209" s="16">
        <v>0.27472527472527503</v>
      </c>
      <c r="AK1209" s="16"/>
      <c r="AL1209" s="16">
        <v>0.21052631578947401</v>
      </c>
      <c r="AM1209" s="16">
        <v>0.46400000000000002</v>
      </c>
      <c r="AN1209" s="16">
        <v>0.41013824884792599</v>
      </c>
      <c r="AO1209" s="16">
        <v>0.51798561151079103</v>
      </c>
      <c r="AP1209" s="16">
        <v>0.44444444444444398</v>
      </c>
      <c r="AQ1209" s="16">
        <v>0.28000000000000003</v>
      </c>
      <c r="AR1209" s="16">
        <v>0.5</v>
      </c>
      <c r="AS1209" s="16">
        <v>0.4</v>
      </c>
      <c r="AT1209" s="16">
        <v>0.38554216867469898</v>
      </c>
      <c r="AU1209" s="16">
        <v>0.15384615384615399</v>
      </c>
      <c r="AV1209" s="16">
        <v>0.45454545454545497</v>
      </c>
      <c r="AW1209" s="16">
        <v>0.33333333333333298</v>
      </c>
    </row>
    <row r="1210" spans="2:49" x14ac:dyDescent="0.35">
      <c r="B1210" t="s">
        <v>799</v>
      </c>
      <c r="C1210" s="16">
        <v>0.24099378881987599</v>
      </c>
      <c r="D1210" s="16">
        <v>0.24691358024691401</v>
      </c>
      <c r="E1210" s="16">
        <v>0.22556390977443599</v>
      </c>
      <c r="F1210" s="16">
        <v>0.26724137931034497</v>
      </c>
      <c r="G1210" s="16">
        <v>0.25</v>
      </c>
      <c r="H1210" s="16">
        <v>0.3</v>
      </c>
      <c r="I1210" s="16">
        <v>0.25757575757575801</v>
      </c>
      <c r="J1210" s="16">
        <v>0.24590163934426201</v>
      </c>
      <c r="K1210" s="16">
        <v>0.17948717948717899</v>
      </c>
      <c r="L1210" s="16">
        <v>0.33750000000000002</v>
      </c>
      <c r="M1210" s="16">
        <v>0.17142857142857101</v>
      </c>
      <c r="N1210" s="16">
        <v>9.0909090909090898E-2</v>
      </c>
      <c r="O1210" s="16">
        <v>0.125</v>
      </c>
      <c r="P1210" s="16"/>
      <c r="Q1210" s="16">
        <v>0.24229074889867799</v>
      </c>
      <c r="R1210" s="16"/>
      <c r="S1210" s="16">
        <v>0.24261874197689301</v>
      </c>
      <c r="T1210" s="16"/>
      <c r="U1210" s="16">
        <v>0.24496644295302</v>
      </c>
      <c r="V1210" s="16"/>
      <c r="W1210" s="16">
        <v>0.19512195121951201</v>
      </c>
      <c r="X1210" s="16"/>
      <c r="Y1210" s="16">
        <v>0.19600000000000001</v>
      </c>
      <c r="Z1210" s="16">
        <v>0.31800766283524901</v>
      </c>
      <c r="AA1210" s="16">
        <v>0.34285714285714303</v>
      </c>
      <c r="AB1210" s="16">
        <v>0.11111111111111099</v>
      </c>
      <c r="AC1210" s="16"/>
      <c r="AD1210" s="16">
        <v>0.20689655172413801</v>
      </c>
      <c r="AE1210" s="16">
        <v>0.18390804597701099</v>
      </c>
      <c r="AF1210" s="16">
        <v>0.19387755102040799</v>
      </c>
      <c r="AG1210" s="16">
        <v>0.229050279329609</v>
      </c>
      <c r="AH1210" s="16">
        <v>0.24590163934426201</v>
      </c>
      <c r="AI1210" s="16">
        <v>0.34939759036144602</v>
      </c>
      <c r="AJ1210" s="16">
        <v>0.31868131868131899</v>
      </c>
      <c r="AK1210" s="16"/>
      <c r="AL1210" s="16">
        <v>0.31578947368421101</v>
      </c>
      <c r="AM1210" s="16">
        <v>0.30399999999999999</v>
      </c>
      <c r="AN1210" s="16">
        <v>0.23963133640553</v>
      </c>
      <c r="AO1210" s="16">
        <v>0.201438848920863</v>
      </c>
      <c r="AP1210" s="16">
        <v>0.16666666666666699</v>
      </c>
      <c r="AQ1210" s="16">
        <v>0.16</v>
      </c>
      <c r="AR1210" s="16">
        <v>0</v>
      </c>
      <c r="AS1210" s="16">
        <v>0.33333333333333298</v>
      </c>
      <c r="AT1210" s="16">
        <v>0.21686746987951799</v>
      </c>
      <c r="AU1210" s="16">
        <v>0.30769230769230799</v>
      </c>
      <c r="AV1210" s="16">
        <v>0.18181818181818199</v>
      </c>
      <c r="AW1210" s="16">
        <v>0.26190476190476197</v>
      </c>
    </row>
    <row r="1211" spans="2:49" x14ac:dyDescent="0.35">
      <c r="B1211" t="s">
        <v>800</v>
      </c>
      <c r="C1211" s="16">
        <v>0.21118012422360199</v>
      </c>
      <c r="D1211" s="16">
        <v>0.11111111111111099</v>
      </c>
      <c r="E1211" s="16">
        <v>0.255639097744361</v>
      </c>
      <c r="F1211" s="16">
        <v>0.15517241379310301</v>
      </c>
      <c r="G1211" s="16">
        <v>0.21666666666666701</v>
      </c>
      <c r="H1211" s="16">
        <v>0.26</v>
      </c>
      <c r="I1211" s="16">
        <v>0.16666666666666699</v>
      </c>
      <c r="J1211" s="16">
        <v>0.32786885245901598</v>
      </c>
      <c r="K1211" s="16">
        <v>0.20512820512820501</v>
      </c>
      <c r="L1211" s="16">
        <v>0.27500000000000002</v>
      </c>
      <c r="M1211" s="16">
        <v>0.2</v>
      </c>
      <c r="N1211" s="16">
        <v>0.15151515151515199</v>
      </c>
      <c r="O1211" s="16">
        <v>0.1875</v>
      </c>
      <c r="P1211" s="16"/>
      <c r="Q1211" s="16">
        <v>0.20117474302496299</v>
      </c>
      <c r="R1211" s="16"/>
      <c r="S1211" s="16">
        <v>0.21181001283697001</v>
      </c>
      <c r="T1211" s="16"/>
      <c r="U1211" s="16">
        <v>0.206375838926175</v>
      </c>
      <c r="V1211" s="16"/>
      <c r="W1211" s="16">
        <v>0.292682926829268</v>
      </c>
      <c r="X1211" s="16"/>
      <c r="Y1211" s="16">
        <v>0.224</v>
      </c>
      <c r="Z1211" s="16">
        <v>0.18390804597701099</v>
      </c>
      <c r="AA1211" s="16">
        <v>0.2</v>
      </c>
      <c r="AB1211" s="16">
        <v>0.33333333333333298</v>
      </c>
      <c r="AC1211" s="16"/>
      <c r="AD1211" s="16">
        <v>0.24137931034482801</v>
      </c>
      <c r="AE1211" s="16">
        <v>0.26436781609195398</v>
      </c>
      <c r="AF1211" s="16">
        <v>0.28571428571428598</v>
      </c>
      <c r="AG1211" s="16">
        <v>0.18994413407821201</v>
      </c>
      <c r="AH1211" s="16">
        <v>0.18032786885245899</v>
      </c>
      <c r="AI1211" s="16">
        <v>0.14457831325301199</v>
      </c>
      <c r="AJ1211" s="16">
        <v>0.175824175824176</v>
      </c>
      <c r="AK1211" s="16"/>
      <c r="AL1211" s="16">
        <v>0.157894736842105</v>
      </c>
      <c r="AM1211" s="16">
        <v>0.25600000000000001</v>
      </c>
      <c r="AN1211" s="16">
        <v>0.13824884792626699</v>
      </c>
      <c r="AO1211" s="16">
        <v>0.28057553956834502</v>
      </c>
      <c r="AP1211" s="16">
        <v>0.38888888888888901</v>
      </c>
      <c r="AQ1211" s="16">
        <v>0.22</v>
      </c>
      <c r="AR1211" s="16">
        <v>0.5</v>
      </c>
      <c r="AS1211" s="16">
        <v>0.133333333333333</v>
      </c>
      <c r="AT1211" s="16">
        <v>0.180722891566265</v>
      </c>
      <c r="AU1211" s="16">
        <v>0.15384615384615399</v>
      </c>
      <c r="AV1211" s="16">
        <v>0.36363636363636398</v>
      </c>
      <c r="AW1211" s="16">
        <v>0.214285714285714</v>
      </c>
    </row>
    <row r="1212" spans="2:49" x14ac:dyDescent="0.35">
      <c r="B1212" t="s">
        <v>801</v>
      </c>
      <c r="C1212" s="16">
        <v>0.175155279503106</v>
      </c>
      <c r="D1212" s="16">
        <v>0.13580246913580199</v>
      </c>
      <c r="E1212" s="16">
        <v>0.21052631578947401</v>
      </c>
      <c r="F1212" s="16">
        <v>0.15517241379310301</v>
      </c>
      <c r="G1212" s="16">
        <v>0.18333333333333299</v>
      </c>
      <c r="H1212" s="16">
        <v>0.12</v>
      </c>
      <c r="I1212" s="16">
        <v>0.24242424242424199</v>
      </c>
      <c r="J1212" s="16">
        <v>0.19672131147541</v>
      </c>
      <c r="K1212" s="16">
        <v>0.17948717948717899</v>
      </c>
      <c r="L1212" s="16">
        <v>0.16250000000000001</v>
      </c>
      <c r="M1212" s="16">
        <v>0.128571428571429</v>
      </c>
      <c r="N1212" s="16">
        <v>0.24242424242424199</v>
      </c>
      <c r="O1212" s="16">
        <v>0.125</v>
      </c>
      <c r="P1212" s="16"/>
      <c r="Q1212" s="16">
        <v>0.164464023494861</v>
      </c>
      <c r="R1212" s="16"/>
      <c r="S1212" s="16">
        <v>0.173299101412067</v>
      </c>
      <c r="T1212" s="16"/>
      <c r="U1212" s="16">
        <v>0.16778523489932901</v>
      </c>
      <c r="V1212" s="16"/>
      <c r="W1212" s="16">
        <v>0.19512195121951201</v>
      </c>
      <c r="X1212" s="16"/>
      <c r="Y1212" s="16">
        <v>0.19</v>
      </c>
      <c r="Z1212" s="16">
        <v>0.160919540229885</v>
      </c>
      <c r="AA1212" s="16">
        <v>8.5714285714285701E-2</v>
      </c>
      <c r="AB1212" s="16">
        <v>0.11111111111111099</v>
      </c>
      <c r="AC1212" s="16"/>
      <c r="AD1212" s="16">
        <v>0.19310344827586201</v>
      </c>
      <c r="AE1212" s="16">
        <v>0.229885057471264</v>
      </c>
      <c r="AF1212" s="16">
        <v>0.214285714285714</v>
      </c>
      <c r="AG1212" s="16">
        <v>0.16201117318435801</v>
      </c>
      <c r="AH1212" s="16">
        <v>0.188524590163934</v>
      </c>
      <c r="AI1212" s="16">
        <v>0.132530120481928</v>
      </c>
      <c r="AJ1212" s="16">
        <v>9.8901098901098897E-2</v>
      </c>
      <c r="AK1212" s="16"/>
      <c r="AL1212" s="16">
        <v>0.157894736842105</v>
      </c>
      <c r="AM1212" s="16">
        <v>0.2</v>
      </c>
      <c r="AN1212" s="16">
        <v>0.13364055299539199</v>
      </c>
      <c r="AO1212" s="16">
        <v>0.15827338129496399</v>
      </c>
      <c r="AP1212" s="16">
        <v>0.22222222222222199</v>
      </c>
      <c r="AQ1212" s="16">
        <v>0.16</v>
      </c>
      <c r="AR1212" s="16">
        <v>0</v>
      </c>
      <c r="AS1212" s="16">
        <v>0.46666666666666701</v>
      </c>
      <c r="AT1212" s="16">
        <v>0.180722891566265</v>
      </c>
      <c r="AU1212" s="16">
        <v>7.69230769230769E-2</v>
      </c>
      <c r="AV1212" s="16">
        <v>0.30303030303030298</v>
      </c>
      <c r="AW1212" s="16">
        <v>0.214285714285714</v>
      </c>
    </row>
    <row r="1213" spans="2:49" x14ac:dyDescent="0.35">
      <c r="B1213" t="s">
        <v>802</v>
      </c>
      <c r="C1213" s="16">
        <v>0.12919254658385099</v>
      </c>
      <c r="D1213" s="16">
        <v>0.234567901234568</v>
      </c>
      <c r="E1213" s="16">
        <v>8.2706766917293201E-2</v>
      </c>
      <c r="F1213" s="16">
        <v>0.13793103448275901</v>
      </c>
      <c r="G1213" s="16">
        <v>8.3333333333333301E-2</v>
      </c>
      <c r="H1213" s="16">
        <v>0.1</v>
      </c>
      <c r="I1213" s="16">
        <v>0.12121212121212099</v>
      </c>
      <c r="J1213" s="16">
        <v>0.13114754098360701</v>
      </c>
      <c r="K1213" s="16">
        <v>5.1282051282051301E-2</v>
      </c>
      <c r="L1213" s="16">
        <v>0.21249999999999999</v>
      </c>
      <c r="M1213" s="16">
        <v>0.157142857142857</v>
      </c>
      <c r="N1213" s="16">
        <v>6.0606060606060601E-2</v>
      </c>
      <c r="O1213" s="16">
        <v>0</v>
      </c>
      <c r="P1213" s="16"/>
      <c r="Q1213" s="16">
        <v>0.124816446402349</v>
      </c>
      <c r="R1213" s="16"/>
      <c r="S1213" s="16">
        <v>0.12195121951219499</v>
      </c>
      <c r="T1213" s="16"/>
      <c r="U1213" s="16">
        <v>0.12919463087248301</v>
      </c>
      <c r="V1213" s="16"/>
      <c r="W1213" s="16">
        <v>7.3170731707317097E-2</v>
      </c>
      <c r="X1213" s="16"/>
      <c r="Y1213" s="16">
        <v>7.8E-2</v>
      </c>
      <c r="Z1213" s="16">
        <v>0.20689655172413801</v>
      </c>
      <c r="AA1213" s="16">
        <v>0.314285714285714</v>
      </c>
      <c r="AB1213" s="16">
        <v>0</v>
      </c>
      <c r="AC1213" s="16"/>
      <c r="AD1213" s="16">
        <v>6.2068965517241399E-2</v>
      </c>
      <c r="AE1213" s="16">
        <v>9.1954022988505704E-2</v>
      </c>
      <c r="AF1213" s="16">
        <v>6.1224489795918401E-2</v>
      </c>
      <c r="AG1213" s="16">
        <v>7.8212290502793297E-2</v>
      </c>
      <c r="AH1213" s="16">
        <v>0.16393442622950799</v>
      </c>
      <c r="AI1213" s="16">
        <v>0.265060240963855</v>
      </c>
      <c r="AJ1213" s="16">
        <v>0.27472527472527503</v>
      </c>
      <c r="AK1213" s="16"/>
      <c r="AL1213" s="16">
        <v>0.22807017543859601</v>
      </c>
      <c r="AM1213" s="16">
        <v>0.20799999999999999</v>
      </c>
      <c r="AN1213" s="16">
        <v>0.124423963133641</v>
      </c>
      <c r="AO1213" s="16">
        <v>7.9136690647481994E-2</v>
      </c>
      <c r="AP1213" s="16">
        <v>0.11111111111111099</v>
      </c>
      <c r="AQ1213" s="16">
        <v>0.04</v>
      </c>
      <c r="AR1213" s="16">
        <v>0.5</v>
      </c>
      <c r="AS1213" s="16">
        <v>0.2</v>
      </c>
      <c r="AT1213" s="16">
        <v>8.4337349397590397E-2</v>
      </c>
      <c r="AU1213" s="16">
        <v>7.69230769230769E-2</v>
      </c>
      <c r="AV1213" s="16">
        <v>0</v>
      </c>
      <c r="AW1213" s="16">
        <v>0.214285714285714</v>
      </c>
    </row>
    <row r="1214" spans="2:49" x14ac:dyDescent="0.35">
      <c r="B1214" t="s">
        <v>803</v>
      </c>
      <c r="C1214" s="16">
        <v>0.11677018633540399</v>
      </c>
      <c r="D1214" s="16">
        <v>0.11111111111111099</v>
      </c>
      <c r="E1214" s="16">
        <v>0.12781954887218</v>
      </c>
      <c r="F1214" s="16">
        <v>9.4827586206896505E-2</v>
      </c>
      <c r="G1214" s="16">
        <v>0.1</v>
      </c>
      <c r="H1214" s="16">
        <v>0.1</v>
      </c>
      <c r="I1214" s="16">
        <v>0.16666666666666699</v>
      </c>
      <c r="J1214" s="16">
        <v>0.114754098360656</v>
      </c>
      <c r="K1214" s="16">
        <v>5.1282051282051301E-2</v>
      </c>
      <c r="L1214" s="16">
        <v>0.15</v>
      </c>
      <c r="M1214" s="16">
        <v>0.157142857142857</v>
      </c>
      <c r="N1214" s="16">
        <v>9.0909090909090898E-2</v>
      </c>
      <c r="O1214" s="16">
        <v>0</v>
      </c>
      <c r="P1214" s="16"/>
      <c r="Q1214" s="16">
        <v>0.10719530102789999</v>
      </c>
      <c r="R1214" s="16"/>
      <c r="S1214" s="16">
        <v>0.115532734274711</v>
      </c>
      <c r="T1214" s="16"/>
      <c r="U1214" s="16">
        <v>0.110738255033557</v>
      </c>
      <c r="V1214" s="16"/>
      <c r="W1214" s="16">
        <v>5.6910569105691103E-2</v>
      </c>
      <c r="X1214" s="16"/>
      <c r="Y1214" s="16">
        <v>9.6000000000000002E-2</v>
      </c>
      <c r="Z1214" s="16">
        <v>0.160919540229885</v>
      </c>
      <c r="AA1214" s="16">
        <v>0.114285714285714</v>
      </c>
      <c r="AB1214" s="16">
        <v>0</v>
      </c>
      <c r="AC1214" s="16"/>
      <c r="AD1214" s="16">
        <v>4.8275862068965503E-2</v>
      </c>
      <c r="AE1214" s="16">
        <v>2.2988505747126398E-2</v>
      </c>
      <c r="AF1214" s="16">
        <v>7.1428571428571397E-2</v>
      </c>
      <c r="AG1214" s="16">
        <v>0.11731843575419</v>
      </c>
      <c r="AH1214" s="16">
        <v>0.213114754098361</v>
      </c>
      <c r="AI1214" s="16">
        <v>0.180722891566265</v>
      </c>
      <c r="AJ1214" s="16">
        <v>0.175824175824176</v>
      </c>
      <c r="AK1214" s="16"/>
      <c r="AL1214" s="16">
        <v>0.140350877192982</v>
      </c>
      <c r="AM1214" s="16">
        <v>0.12</v>
      </c>
      <c r="AN1214" s="16">
        <v>0.13364055299539199</v>
      </c>
      <c r="AO1214" s="16">
        <v>7.1942446043165506E-2</v>
      </c>
      <c r="AP1214" s="16">
        <v>0.11111111111111099</v>
      </c>
      <c r="AQ1214" s="16">
        <v>0.06</v>
      </c>
      <c r="AR1214" s="16">
        <v>0</v>
      </c>
      <c r="AS1214" s="16">
        <v>0.2</v>
      </c>
      <c r="AT1214" s="16">
        <v>8.4337349397590397E-2</v>
      </c>
      <c r="AU1214" s="16">
        <v>0.15384615384615399</v>
      </c>
      <c r="AV1214" s="16">
        <v>0.15151515151515199</v>
      </c>
      <c r="AW1214" s="16">
        <v>0.214285714285714</v>
      </c>
    </row>
    <row r="1215" spans="2:49" x14ac:dyDescent="0.35">
      <c r="B1215" t="s">
        <v>804</v>
      </c>
      <c r="C1215" s="16">
        <v>9.8136645962732902E-2</v>
      </c>
      <c r="D1215" s="16">
        <v>7.4074074074074098E-2</v>
      </c>
      <c r="E1215" s="16">
        <v>0.12030075187969901</v>
      </c>
      <c r="F1215" s="16">
        <v>0.10344827586206901</v>
      </c>
      <c r="G1215" s="16">
        <v>0.1</v>
      </c>
      <c r="H1215" s="16">
        <v>0.08</v>
      </c>
      <c r="I1215" s="16">
        <v>7.5757575757575801E-2</v>
      </c>
      <c r="J1215" s="16">
        <v>0.114754098360656</v>
      </c>
      <c r="K1215" s="16">
        <v>7.69230769230769E-2</v>
      </c>
      <c r="L1215" s="16">
        <v>0.16250000000000001</v>
      </c>
      <c r="M1215" s="16">
        <v>5.7142857142857099E-2</v>
      </c>
      <c r="N1215" s="16">
        <v>6.0606060606060601E-2</v>
      </c>
      <c r="O1215" s="16">
        <v>6.25E-2</v>
      </c>
      <c r="P1215" s="16"/>
      <c r="Q1215" s="16">
        <v>9.9853157121879602E-2</v>
      </c>
      <c r="R1215" s="16"/>
      <c r="S1215" s="16">
        <v>9.6277278562259302E-2</v>
      </c>
      <c r="T1215" s="16"/>
      <c r="U1215" s="16">
        <v>0.10402684563758401</v>
      </c>
      <c r="V1215" s="16"/>
      <c r="W1215" s="16">
        <v>4.0650406504064998E-2</v>
      </c>
      <c r="X1215" s="16"/>
      <c r="Y1215" s="16">
        <v>8.4000000000000005E-2</v>
      </c>
      <c r="Z1215" s="16">
        <v>0.122605363984674</v>
      </c>
      <c r="AA1215" s="16">
        <v>5.7142857142857099E-2</v>
      </c>
      <c r="AB1215" s="16">
        <v>0.33333333333333298</v>
      </c>
      <c r="AC1215" s="16"/>
      <c r="AD1215" s="16">
        <v>8.2758620689655199E-2</v>
      </c>
      <c r="AE1215" s="16">
        <v>8.04597701149425E-2</v>
      </c>
      <c r="AF1215" s="16">
        <v>9.1836734693877597E-2</v>
      </c>
      <c r="AG1215" s="16">
        <v>9.4972067039106101E-2</v>
      </c>
      <c r="AH1215" s="16">
        <v>0.114754098360656</v>
      </c>
      <c r="AI1215" s="16">
        <v>8.4337349397590397E-2</v>
      </c>
      <c r="AJ1215" s="16">
        <v>0.14285714285714299</v>
      </c>
      <c r="AK1215" s="16"/>
      <c r="AL1215" s="16">
        <v>8.7719298245614002E-2</v>
      </c>
      <c r="AM1215" s="16">
        <v>0.16800000000000001</v>
      </c>
      <c r="AN1215" s="16">
        <v>0.12903225806451599</v>
      </c>
      <c r="AO1215" s="16">
        <v>7.1942446043165506E-2</v>
      </c>
      <c r="AP1215" s="16">
        <v>0.11111111111111099</v>
      </c>
      <c r="AQ1215" s="16">
        <v>0.02</v>
      </c>
      <c r="AR1215" s="16">
        <v>0</v>
      </c>
      <c r="AS1215" s="16">
        <v>6.6666666666666693E-2</v>
      </c>
      <c r="AT1215" s="16">
        <v>6.02409638554217E-2</v>
      </c>
      <c r="AU1215" s="16">
        <v>0</v>
      </c>
      <c r="AV1215" s="16">
        <v>6.0606060606060601E-2</v>
      </c>
      <c r="AW1215" s="16">
        <v>9.5238095238095205E-2</v>
      </c>
    </row>
    <row r="1216" spans="2:49" x14ac:dyDescent="0.35">
      <c r="B1216" t="s">
        <v>805</v>
      </c>
      <c r="C1216" s="16">
        <v>7.3291925465838501E-2</v>
      </c>
      <c r="D1216" s="16">
        <v>6.1728395061728399E-2</v>
      </c>
      <c r="E1216" s="16">
        <v>0.105263157894737</v>
      </c>
      <c r="F1216" s="16">
        <v>6.8965517241379296E-2</v>
      </c>
      <c r="G1216" s="16">
        <v>6.6666666666666693E-2</v>
      </c>
      <c r="H1216" s="16">
        <v>0.08</v>
      </c>
      <c r="I1216" s="16">
        <v>3.03030303030303E-2</v>
      </c>
      <c r="J1216" s="16">
        <v>6.5573770491803296E-2</v>
      </c>
      <c r="K1216" s="16">
        <v>2.5641025641025599E-2</v>
      </c>
      <c r="L1216" s="16">
        <v>0.1125</v>
      </c>
      <c r="M1216" s="16">
        <v>7.1428571428571397E-2</v>
      </c>
      <c r="N1216" s="16">
        <v>9.0909090909090898E-2</v>
      </c>
      <c r="O1216" s="16">
        <v>0</v>
      </c>
      <c r="P1216" s="16"/>
      <c r="Q1216" s="16">
        <v>8.2232011747430306E-2</v>
      </c>
      <c r="R1216" s="16"/>
      <c r="S1216" s="16">
        <v>7.5738125802310693E-2</v>
      </c>
      <c r="T1216" s="16"/>
      <c r="U1216" s="16">
        <v>8.5570469798657706E-2</v>
      </c>
      <c r="V1216" s="16"/>
      <c r="W1216" s="16">
        <v>4.0650406504064998E-2</v>
      </c>
      <c r="X1216" s="16"/>
      <c r="Y1216" s="16">
        <v>0.08</v>
      </c>
      <c r="Z1216" s="16">
        <v>6.5134099616858204E-2</v>
      </c>
      <c r="AA1216" s="16">
        <v>2.8571428571428598E-2</v>
      </c>
      <c r="AB1216" s="16">
        <v>0.11111111111111099</v>
      </c>
      <c r="AC1216" s="16"/>
      <c r="AD1216" s="16">
        <v>0.11034482758620701</v>
      </c>
      <c r="AE1216" s="16">
        <v>9.1954022988505704E-2</v>
      </c>
      <c r="AF1216" s="16">
        <v>0.14285714285714299</v>
      </c>
      <c r="AG1216" s="16">
        <v>5.5865921787709501E-2</v>
      </c>
      <c r="AH1216" s="16">
        <v>3.2786885245901599E-2</v>
      </c>
      <c r="AI1216" s="16">
        <v>4.81927710843374E-2</v>
      </c>
      <c r="AJ1216" s="16">
        <v>3.2967032967033003E-2</v>
      </c>
      <c r="AK1216" s="16"/>
      <c r="AL1216" s="16">
        <v>7.0175438596491196E-2</v>
      </c>
      <c r="AM1216" s="16">
        <v>9.6000000000000002E-2</v>
      </c>
      <c r="AN1216" s="16">
        <v>6.9124423963133605E-2</v>
      </c>
      <c r="AO1216" s="16">
        <v>9.3525179856115095E-2</v>
      </c>
      <c r="AP1216" s="16">
        <v>0.11111111111111099</v>
      </c>
      <c r="AQ1216" s="16">
        <v>0.08</v>
      </c>
      <c r="AR1216" s="16">
        <v>0</v>
      </c>
      <c r="AS1216" s="16">
        <v>0.133333333333333</v>
      </c>
      <c r="AT1216" s="16">
        <v>6.02409638554217E-2</v>
      </c>
      <c r="AU1216" s="16">
        <v>0</v>
      </c>
      <c r="AV1216" s="16">
        <v>3.03030303030303E-2</v>
      </c>
      <c r="AW1216" s="16">
        <v>0</v>
      </c>
    </row>
    <row r="1217" spans="2:49" x14ac:dyDescent="0.35">
      <c r="B1217" t="s">
        <v>806</v>
      </c>
      <c r="C1217" s="16">
        <v>7.3291925465838501E-2</v>
      </c>
      <c r="D1217" s="16">
        <v>8.6419753086419707E-2</v>
      </c>
      <c r="E1217" s="16">
        <v>6.01503759398496E-2</v>
      </c>
      <c r="F1217" s="16">
        <v>0.10344827586206901</v>
      </c>
      <c r="G1217" s="16">
        <v>1.6666666666666701E-2</v>
      </c>
      <c r="H1217" s="16">
        <v>0.04</v>
      </c>
      <c r="I1217" s="16">
        <v>4.5454545454545497E-2</v>
      </c>
      <c r="J1217" s="16">
        <v>0.114754098360656</v>
      </c>
      <c r="K1217" s="16">
        <v>5.1282051282051301E-2</v>
      </c>
      <c r="L1217" s="16">
        <v>0.13750000000000001</v>
      </c>
      <c r="M1217" s="16">
        <v>5.7142857142857099E-2</v>
      </c>
      <c r="N1217" s="16">
        <v>3.03030303030303E-2</v>
      </c>
      <c r="O1217" s="16">
        <v>6.25E-2</v>
      </c>
      <c r="P1217" s="16"/>
      <c r="Q1217" s="16">
        <v>7.63582966226138E-2</v>
      </c>
      <c r="R1217" s="16"/>
      <c r="S1217" s="16">
        <v>7.1887034659820298E-2</v>
      </c>
      <c r="T1217" s="16"/>
      <c r="U1217" s="16">
        <v>7.8859060402684603E-2</v>
      </c>
      <c r="V1217" s="16"/>
      <c r="W1217" s="16">
        <v>2.4390243902439001E-2</v>
      </c>
      <c r="X1217" s="16"/>
      <c r="Y1217" s="16">
        <v>0.04</v>
      </c>
      <c r="Z1217" s="16">
        <v>0.13409961685823801</v>
      </c>
      <c r="AA1217" s="16">
        <v>0.114285714285714</v>
      </c>
      <c r="AB1217" s="16">
        <v>0</v>
      </c>
      <c r="AC1217" s="16"/>
      <c r="AD1217" s="16">
        <v>4.13793103448276E-2</v>
      </c>
      <c r="AE1217" s="16">
        <v>3.4482758620689703E-2</v>
      </c>
      <c r="AF1217" s="16">
        <v>2.04081632653061E-2</v>
      </c>
      <c r="AG1217" s="16">
        <v>5.0279329608938501E-2</v>
      </c>
      <c r="AH1217" s="16">
        <v>0.114754098360656</v>
      </c>
      <c r="AI1217" s="16">
        <v>0.14457831325301199</v>
      </c>
      <c r="AJ1217" s="16">
        <v>0.14285714285714299</v>
      </c>
      <c r="AK1217" s="16"/>
      <c r="AL1217" s="16">
        <v>0.12280701754386</v>
      </c>
      <c r="AM1217" s="16">
        <v>0.08</v>
      </c>
      <c r="AN1217" s="16">
        <v>8.7557603686635899E-2</v>
      </c>
      <c r="AO1217" s="16">
        <v>7.9136690647481994E-2</v>
      </c>
      <c r="AP1217" s="16">
        <v>0</v>
      </c>
      <c r="AQ1217" s="16">
        <v>0.04</v>
      </c>
      <c r="AR1217" s="16">
        <v>0</v>
      </c>
      <c r="AS1217" s="16">
        <v>6.6666666666666693E-2</v>
      </c>
      <c r="AT1217" s="16">
        <v>4.81927710843374E-2</v>
      </c>
      <c r="AU1217" s="16">
        <v>0</v>
      </c>
      <c r="AV1217" s="16">
        <v>0</v>
      </c>
      <c r="AW1217" s="16">
        <v>9.5238095238095205E-2</v>
      </c>
    </row>
    <row r="1218" spans="2:49" x14ac:dyDescent="0.35">
      <c r="B1218" t="s">
        <v>503</v>
      </c>
      <c r="C1218" s="16">
        <v>6.9565217391304293E-2</v>
      </c>
      <c r="D1218" s="16">
        <v>4.9382716049382699E-2</v>
      </c>
      <c r="E1218" s="16">
        <v>9.0225563909774403E-2</v>
      </c>
      <c r="F1218" s="16">
        <v>6.8965517241379296E-2</v>
      </c>
      <c r="G1218" s="16">
        <v>0.1</v>
      </c>
      <c r="H1218" s="16">
        <v>0.04</v>
      </c>
      <c r="I1218" s="16">
        <v>3.03030303030303E-2</v>
      </c>
      <c r="J1218" s="16">
        <v>6.5573770491803296E-2</v>
      </c>
      <c r="K1218" s="16">
        <v>5.1282051282051301E-2</v>
      </c>
      <c r="L1218" s="16">
        <v>7.4999999999999997E-2</v>
      </c>
      <c r="M1218" s="16">
        <v>7.1428571428571397E-2</v>
      </c>
      <c r="N1218" s="16">
        <v>0.12121212121212099</v>
      </c>
      <c r="O1218" s="16">
        <v>6.25E-2</v>
      </c>
      <c r="P1218" s="16"/>
      <c r="Q1218" s="16">
        <v>6.7547723935389103E-2</v>
      </c>
      <c r="R1218" s="16"/>
      <c r="S1218" s="16">
        <v>6.6752246469833104E-2</v>
      </c>
      <c r="T1218" s="16"/>
      <c r="U1218" s="16">
        <v>6.8791946308724802E-2</v>
      </c>
      <c r="V1218" s="16"/>
      <c r="W1218" s="16">
        <v>8.9430894308943104E-2</v>
      </c>
      <c r="X1218" s="16"/>
      <c r="Y1218" s="16">
        <v>6.6000000000000003E-2</v>
      </c>
      <c r="Z1218" s="16">
        <v>7.2796934865900401E-2</v>
      </c>
      <c r="AA1218" s="16">
        <v>0.114285714285714</v>
      </c>
      <c r="AB1218" s="16">
        <v>0</v>
      </c>
      <c r="AC1218" s="16"/>
      <c r="AD1218" s="16">
        <v>4.8275862068965503E-2</v>
      </c>
      <c r="AE1218" s="16">
        <v>5.7471264367816098E-2</v>
      </c>
      <c r="AF1218" s="16">
        <v>9.1836734693877597E-2</v>
      </c>
      <c r="AG1218" s="16">
        <v>6.7039106145251395E-2</v>
      </c>
      <c r="AH1218" s="16">
        <v>7.3770491803278701E-2</v>
      </c>
      <c r="AI1218" s="16">
        <v>9.6385542168674704E-2</v>
      </c>
      <c r="AJ1218" s="16">
        <v>6.5934065934065894E-2</v>
      </c>
      <c r="AK1218" s="16"/>
      <c r="AL1218" s="16">
        <v>8.7719298245614002E-2</v>
      </c>
      <c r="AM1218" s="16">
        <v>7.1999999999999995E-2</v>
      </c>
      <c r="AN1218" s="16">
        <v>7.3732718894009203E-2</v>
      </c>
      <c r="AO1218" s="16">
        <v>5.7553956834532398E-2</v>
      </c>
      <c r="AP1218" s="16">
        <v>5.5555555555555601E-2</v>
      </c>
      <c r="AQ1218" s="16">
        <v>0.1</v>
      </c>
      <c r="AR1218" s="16">
        <v>0</v>
      </c>
      <c r="AS1218" s="16">
        <v>0</v>
      </c>
      <c r="AT1218" s="16">
        <v>4.81927710843374E-2</v>
      </c>
      <c r="AU1218" s="16">
        <v>0</v>
      </c>
      <c r="AV1218" s="16">
        <v>3.03030303030303E-2</v>
      </c>
      <c r="AW1218" s="16">
        <v>0.119047619047619</v>
      </c>
    </row>
    <row r="1219" spans="2:49" x14ac:dyDescent="0.35">
      <c r="B1219" t="s">
        <v>807</v>
      </c>
      <c r="C1219" s="16">
        <v>2.3602484472049701E-2</v>
      </c>
      <c r="D1219" s="16">
        <v>1.2345679012345699E-2</v>
      </c>
      <c r="E1219" s="16">
        <v>0</v>
      </c>
      <c r="F1219" s="16">
        <v>2.5862068965517199E-2</v>
      </c>
      <c r="G1219" s="16">
        <v>1.6666666666666701E-2</v>
      </c>
      <c r="H1219" s="16">
        <v>0.04</v>
      </c>
      <c r="I1219" s="16">
        <v>7.5757575757575801E-2</v>
      </c>
      <c r="J1219" s="16">
        <v>1.63934426229508E-2</v>
      </c>
      <c r="K1219" s="16">
        <v>0</v>
      </c>
      <c r="L1219" s="16">
        <v>7.4999999999999997E-2</v>
      </c>
      <c r="M1219" s="16">
        <v>0</v>
      </c>
      <c r="N1219" s="16">
        <v>0</v>
      </c>
      <c r="O1219" s="16">
        <v>0</v>
      </c>
      <c r="P1219" s="16"/>
      <c r="Q1219" s="16">
        <v>2.3494860499265802E-2</v>
      </c>
      <c r="R1219" s="16"/>
      <c r="S1219" s="16">
        <v>2.1822849807445401E-2</v>
      </c>
      <c r="T1219" s="16"/>
      <c r="U1219" s="16">
        <v>2.5167785234899299E-2</v>
      </c>
      <c r="V1219" s="16"/>
      <c r="W1219" s="16">
        <v>2.4390243902439001E-2</v>
      </c>
      <c r="X1219" s="16"/>
      <c r="Y1219" s="16">
        <v>1.2E-2</v>
      </c>
      <c r="Z1219" s="16">
        <v>4.2145593869731802E-2</v>
      </c>
      <c r="AA1219" s="16">
        <v>5.7142857142857099E-2</v>
      </c>
      <c r="AB1219" s="16">
        <v>0</v>
      </c>
      <c r="AC1219" s="16"/>
      <c r="AD1219" s="16">
        <v>2.06896551724138E-2</v>
      </c>
      <c r="AE1219" s="16">
        <v>1.1494252873563199E-2</v>
      </c>
      <c r="AF1219" s="16">
        <v>1.02040816326531E-2</v>
      </c>
      <c r="AG1219" s="16">
        <v>1.11731843575419E-2</v>
      </c>
      <c r="AH1219" s="16">
        <v>4.91803278688525E-2</v>
      </c>
      <c r="AI1219" s="16">
        <v>2.40963855421687E-2</v>
      </c>
      <c r="AJ1219" s="16">
        <v>4.3956043956044001E-2</v>
      </c>
      <c r="AK1219" s="16"/>
      <c r="AL1219" s="16">
        <v>1.7543859649122799E-2</v>
      </c>
      <c r="AM1219" s="16">
        <v>6.4000000000000001E-2</v>
      </c>
      <c r="AN1219" s="16">
        <v>1.8433179723502301E-2</v>
      </c>
      <c r="AO1219" s="16">
        <v>1.4388489208633099E-2</v>
      </c>
      <c r="AP1219" s="16">
        <v>5.5555555555555601E-2</v>
      </c>
      <c r="AQ1219" s="16">
        <v>0</v>
      </c>
      <c r="AR1219" s="16">
        <v>0</v>
      </c>
      <c r="AS1219" s="16">
        <v>6.6666666666666693E-2</v>
      </c>
      <c r="AT1219" s="16">
        <v>1.20481927710843E-2</v>
      </c>
      <c r="AU1219" s="16">
        <v>0</v>
      </c>
      <c r="AV1219" s="16">
        <v>0</v>
      </c>
      <c r="AW1219" s="16">
        <v>2.3809523809523801E-2</v>
      </c>
    </row>
    <row r="1220" spans="2:49" x14ac:dyDescent="0.35">
      <c r="B1220" t="s">
        <v>549</v>
      </c>
      <c r="C1220" s="16">
        <v>4.3478260869565202E-2</v>
      </c>
      <c r="D1220" s="16">
        <v>3.7037037037037E-2</v>
      </c>
      <c r="E1220" s="16">
        <v>2.2556390977443601E-2</v>
      </c>
      <c r="F1220" s="16">
        <v>7.7586206896551699E-2</v>
      </c>
      <c r="G1220" s="16">
        <v>6.6666666666666693E-2</v>
      </c>
      <c r="H1220" s="16">
        <v>0</v>
      </c>
      <c r="I1220" s="16">
        <v>4.5454545454545497E-2</v>
      </c>
      <c r="J1220" s="16">
        <v>4.91803278688525E-2</v>
      </c>
      <c r="K1220" s="16">
        <v>2.5641025641025599E-2</v>
      </c>
      <c r="L1220" s="16">
        <v>3.7499999999999999E-2</v>
      </c>
      <c r="M1220" s="16">
        <v>5.7142857142857099E-2</v>
      </c>
      <c r="N1220" s="16">
        <v>3.03030303030303E-2</v>
      </c>
      <c r="O1220" s="16">
        <v>6.25E-2</v>
      </c>
      <c r="P1220" s="16"/>
      <c r="Q1220" s="16">
        <v>4.5521292217327501E-2</v>
      </c>
      <c r="R1220" s="16"/>
      <c r="S1220" s="16">
        <v>4.4929396662387697E-2</v>
      </c>
      <c r="T1220" s="16"/>
      <c r="U1220" s="16">
        <v>4.6979865771812103E-2</v>
      </c>
      <c r="V1220" s="16"/>
      <c r="W1220" s="16">
        <v>7.3170731707317097E-2</v>
      </c>
      <c r="X1220" s="16"/>
      <c r="Y1220" s="16">
        <v>5.1999999999999998E-2</v>
      </c>
      <c r="Z1220" s="16">
        <v>3.0651340996168602E-2</v>
      </c>
      <c r="AA1220" s="16">
        <v>0</v>
      </c>
      <c r="AB1220" s="16">
        <v>0.11111111111111099</v>
      </c>
      <c r="AC1220" s="16"/>
      <c r="AD1220" s="16">
        <v>4.13793103448276E-2</v>
      </c>
      <c r="AE1220" s="16">
        <v>4.5977011494252901E-2</v>
      </c>
      <c r="AF1220" s="16">
        <v>5.10204081632653E-2</v>
      </c>
      <c r="AG1220" s="16">
        <v>6.1452513966480403E-2</v>
      </c>
      <c r="AH1220" s="16">
        <v>2.4590163934426201E-2</v>
      </c>
      <c r="AI1220" s="16">
        <v>3.6144578313252997E-2</v>
      </c>
      <c r="AJ1220" s="16">
        <v>3.2967032967033003E-2</v>
      </c>
      <c r="AK1220" s="16"/>
      <c r="AL1220" s="16">
        <v>3.5087719298245598E-2</v>
      </c>
      <c r="AM1220" s="16">
        <v>4.8000000000000001E-2</v>
      </c>
      <c r="AN1220" s="16">
        <v>3.2258064516128997E-2</v>
      </c>
      <c r="AO1220" s="16">
        <v>3.5971223021582698E-2</v>
      </c>
      <c r="AP1220" s="16">
        <v>0.27777777777777801</v>
      </c>
      <c r="AQ1220" s="16">
        <v>0.06</v>
      </c>
      <c r="AR1220" s="16">
        <v>0</v>
      </c>
      <c r="AS1220" s="16">
        <v>0</v>
      </c>
      <c r="AT1220" s="16">
        <v>3.6144578313252997E-2</v>
      </c>
      <c r="AU1220" s="16">
        <v>0.15384615384615399</v>
      </c>
      <c r="AV1220" s="16">
        <v>0</v>
      </c>
      <c r="AW1220" s="16">
        <v>2.3809523809523801E-2</v>
      </c>
    </row>
    <row r="1221" spans="2:49" x14ac:dyDescent="0.35">
      <c r="C1221" s="16"/>
      <c r="D1221" s="16"/>
      <c r="E1221" s="16"/>
      <c r="F1221" s="16"/>
      <c r="G1221" s="16"/>
      <c r="H1221" s="16"/>
      <c r="I1221" s="16"/>
      <c r="J1221" s="16"/>
      <c r="K1221" s="16"/>
      <c r="L1221" s="16"/>
      <c r="M1221" s="16"/>
      <c r="N1221" s="16"/>
      <c r="O1221" s="16"/>
      <c r="P1221" s="16"/>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row>
    <row r="1222" spans="2:49" x14ac:dyDescent="0.35">
      <c r="B1222" s="6" t="s">
        <v>811</v>
      </c>
      <c r="C1222" s="16"/>
      <c r="D1222" s="16"/>
      <c r="E1222" s="16"/>
      <c r="F1222" s="16"/>
      <c r="G1222" s="16"/>
      <c r="H1222" s="16"/>
      <c r="I1222" s="16"/>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row>
    <row r="1223" spans="2:49" x14ac:dyDescent="0.35">
      <c r="B1223" s="25" t="s">
        <v>812</v>
      </c>
      <c r="C1223" s="16"/>
      <c r="D1223" s="16"/>
      <c r="E1223" s="16"/>
      <c r="F1223" s="16"/>
      <c r="G1223" s="16"/>
      <c r="H1223" s="16"/>
      <c r="I1223" s="16"/>
      <c r="J1223" s="16"/>
      <c r="K1223" s="16"/>
      <c r="L1223" s="16"/>
      <c r="M1223" s="16"/>
      <c r="N1223" s="16"/>
      <c r="O1223" s="16"/>
      <c r="P1223" s="16"/>
      <c r="Q1223" s="16"/>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6"/>
      <c r="AW1223" s="16"/>
    </row>
    <row r="1224" spans="2:49" x14ac:dyDescent="0.35">
      <c r="B1224" t="s">
        <v>798</v>
      </c>
      <c r="C1224" s="16">
        <v>0.45945945945945899</v>
      </c>
      <c r="D1224" s="16">
        <v>0.42857142857142899</v>
      </c>
      <c r="E1224" s="16">
        <v>0.28571428571428598</v>
      </c>
      <c r="F1224" s="16">
        <v>0.66666666666666696</v>
      </c>
      <c r="G1224" s="16">
        <v>0.5</v>
      </c>
      <c r="H1224" s="16">
        <v>0.33333333333333298</v>
      </c>
      <c r="I1224" s="16">
        <v>0</v>
      </c>
      <c r="J1224" s="16">
        <v>1</v>
      </c>
      <c r="K1224" s="16">
        <v>0.66666666666666696</v>
      </c>
      <c r="L1224" s="16">
        <v>0.16666666666666699</v>
      </c>
      <c r="M1224" s="16">
        <v>0.5</v>
      </c>
      <c r="N1224" s="16">
        <v>1</v>
      </c>
      <c r="O1224" s="16">
        <v>1</v>
      </c>
      <c r="P1224" s="16"/>
      <c r="Q1224" s="16">
        <v>0.37931034482758602</v>
      </c>
      <c r="R1224" s="16"/>
      <c r="S1224" s="16">
        <v>0.41176470588235298</v>
      </c>
      <c r="T1224" s="16"/>
      <c r="U1224" s="16">
        <v>0.39285714285714302</v>
      </c>
      <c r="V1224" s="16"/>
      <c r="W1224" s="16">
        <v>0.75</v>
      </c>
      <c r="X1224" s="16"/>
      <c r="Y1224" s="16">
        <v>0.38888888888888901</v>
      </c>
      <c r="Z1224" s="16">
        <v>0.64285714285714302</v>
      </c>
      <c r="AA1224" s="16">
        <v>0.2</v>
      </c>
      <c r="AB1224" s="16">
        <v>0</v>
      </c>
      <c r="AC1224" s="16"/>
      <c r="AD1224" s="16">
        <v>0.28571428571428598</v>
      </c>
      <c r="AE1224" s="16">
        <v>0.33333333333333298</v>
      </c>
      <c r="AF1224" s="16">
        <v>0.33333333333333298</v>
      </c>
      <c r="AG1224" s="16">
        <v>0.2</v>
      </c>
      <c r="AH1224" s="16">
        <v>0.5</v>
      </c>
      <c r="AI1224" s="16">
        <v>0.75</v>
      </c>
      <c r="AJ1224" s="16">
        <v>0.6</v>
      </c>
      <c r="AK1224" s="16"/>
      <c r="AL1224" s="16">
        <v>1</v>
      </c>
      <c r="AM1224" s="16">
        <v>0.75</v>
      </c>
      <c r="AN1224" s="16">
        <v>0.25</v>
      </c>
      <c r="AO1224" s="16">
        <v>0.42857142857142899</v>
      </c>
      <c r="AP1224" s="16">
        <v>0.5</v>
      </c>
      <c r="AQ1224" s="16">
        <v>0</v>
      </c>
      <c r="AR1224" s="16">
        <v>0</v>
      </c>
      <c r="AS1224" s="16">
        <v>1</v>
      </c>
      <c r="AT1224" s="16">
        <v>0</v>
      </c>
      <c r="AU1224" s="16">
        <v>0</v>
      </c>
      <c r="AV1224" s="16">
        <v>0</v>
      </c>
      <c r="AW1224" s="16">
        <v>0.8</v>
      </c>
    </row>
    <row r="1225" spans="2:49" x14ac:dyDescent="0.35">
      <c r="B1225" t="s">
        <v>801</v>
      </c>
      <c r="C1225" s="16">
        <v>0.32432432432432401</v>
      </c>
      <c r="D1225" s="16">
        <v>0.28571428571428598</v>
      </c>
      <c r="E1225" s="16">
        <v>0.42857142857142899</v>
      </c>
      <c r="F1225" s="16">
        <v>0.66666666666666696</v>
      </c>
      <c r="G1225" s="16">
        <v>0</v>
      </c>
      <c r="H1225" s="16">
        <v>0</v>
      </c>
      <c r="I1225" s="16">
        <v>0</v>
      </c>
      <c r="J1225" s="16">
        <v>0.5</v>
      </c>
      <c r="K1225" s="16">
        <v>0.33333333333333298</v>
      </c>
      <c r="L1225" s="16">
        <v>0.16666666666666699</v>
      </c>
      <c r="M1225" s="16">
        <v>0.5</v>
      </c>
      <c r="N1225" s="16">
        <v>1</v>
      </c>
      <c r="O1225" s="16">
        <v>0</v>
      </c>
      <c r="P1225" s="16"/>
      <c r="Q1225" s="16">
        <v>0.27586206896551702</v>
      </c>
      <c r="R1225" s="16"/>
      <c r="S1225" s="16">
        <v>0.29411764705882398</v>
      </c>
      <c r="T1225" s="16"/>
      <c r="U1225" s="16">
        <v>0.28571428571428598</v>
      </c>
      <c r="V1225" s="16"/>
      <c r="W1225" s="16">
        <v>0.5</v>
      </c>
      <c r="X1225" s="16"/>
      <c r="Y1225" s="16">
        <v>0.27777777777777801</v>
      </c>
      <c r="Z1225" s="16">
        <v>0.28571428571428598</v>
      </c>
      <c r="AA1225" s="16">
        <v>0.6</v>
      </c>
      <c r="AB1225" s="16">
        <v>0</v>
      </c>
      <c r="AC1225" s="16"/>
      <c r="AD1225" s="16">
        <v>0.14285714285714299</v>
      </c>
      <c r="AE1225" s="16">
        <v>0.66666666666666696</v>
      </c>
      <c r="AF1225" s="16">
        <v>0.66666666666666696</v>
      </c>
      <c r="AG1225" s="16">
        <v>0</v>
      </c>
      <c r="AH1225" s="16">
        <v>0.16666666666666699</v>
      </c>
      <c r="AI1225" s="16">
        <v>0.375</v>
      </c>
      <c r="AJ1225" s="16">
        <v>0.6</v>
      </c>
      <c r="AK1225" s="16"/>
      <c r="AL1225" s="16">
        <v>0</v>
      </c>
      <c r="AM1225" s="16">
        <v>1</v>
      </c>
      <c r="AN1225" s="16">
        <v>0.25</v>
      </c>
      <c r="AO1225" s="16">
        <v>0.28571428571428598</v>
      </c>
      <c r="AP1225" s="16">
        <v>0</v>
      </c>
      <c r="AQ1225" s="16">
        <v>0</v>
      </c>
      <c r="AR1225" s="16">
        <v>0</v>
      </c>
      <c r="AS1225" s="16">
        <v>0</v>
      </c>
      <c r="AT1225" s="16">
        <v>0</v>
      </c>
      <c r="AU1225" s="16">
        <v>0</v>
      </c>
      <c r="AV1225" s="16">
        <v>0</v>
      </c>
      <c r="AW1225" s="16">
        <v>0.4</v>
      </c>
    </row>
    <row r="1226" spans="2:49" x14ac:dyDescent="0.35">
      <c r="B1226" t="s">
        <v>800</v>
      </c>
      <c r="C1226" s="16">
        <v>0.24324324324324301</v>
      </c>
      <c r="D1226" s="16">
        <v>0.14285714285714299</v>
      </c>
      <c r="E1226" s="16">
        <v>0.28571428571428598</v>
      </c>
      <c r="F1226" s="16">
        <v>0.33333333333333298</v>
      </c>
      <c r="G1226" s="16">
        <v>0.5</v>
      </c>
      <c r="H1226" s="16">
        <v>0</v>
      </c>
      <c r="I1226" s="16">
        <v>0</v>
      </c>
      <c r="J1226" s="16">
        <v>0.5</v>
      </c>
      <c r="K1226" s="16">
        <v>0.33333333333333298</v>
      </c>
      <c r="L1226" s="16">
        <v>0.16666666666666699</v>
      </c>
      <c r="M1226" s="16">
        <v>0</v>
      </c>
      <c r="N1226" s="16">
        <v>1</v>
      </c>
      <c r="O1226" s="16">
        <v>0</v>
      </c>
      <c r="P1226" s="16"/>
      <c r="Q1226" s="16">
        <v>0.17241379310344801</v>
      </c>
      <c r="R1226" s="16"/>
      <c r="S1226" s="16">
        <v>0.20588235294117599</v>
      </c>
      <c r="T1226" s="16"/>
      <c r="U1226" s="16">
        <v>0.17857142857142899</v>
      </c>
      <c r="V1226" s="16"/>
      <c r="W1226" s="16">
        <v>0.5</v>
      </c>
      <c r="X1226" s="16"/>
      <c r="Y1226" s="16">
        <v>0.16666666666666699</v>
      </c>
      <c r="Z1226" s="16">
        <v>0.28571428571428598</v>
      </c>
      <c r="AA1226" s="16">
        <v>0.4</v>
      </c>
      <c r="AB1226" s="16">
        <v>0</v>
      </c>
      <c r="AC1226" s="16"/>
      <c r="AD1226" s="16">
        <v>0</v>
      </c>
      <c r="AE1226" s="16">
        <v>0.33333333333333298</v>
      </c>
      <c r="AF1226" s="16">
        <v>0.33333333333333298</v>
      </c>
      <c r="AG1226" s="16">
        <v>0</v>
      </c>
      <c r="AH1226" s="16">
        <v>0.16666666666666699</v>
      </c>
      <c r="AI1226" s="16">
        <v>0.375</v>
      </c>
      <c r="AJ1226" s="16">
        <v>0.6</v>
      </c>
      <c r="AK1226" s="16"/>
      <c r="AL1226" s="16">
        <v>0</v>
      </c>
      <c r="AM1226" s="16">
        <v>1</v>
      </c>
      <c r="AN1226" s="16">
        <v>8.3333333333333301E-2</v>
      </c>
      <c r="AO1226" s="16">
        <v>0.14285714285714299</v>
      </c>
      <c r="AP1226" s="16">
        <v>0</v>
      </c>
      <c r="AQ1226" s="16">
        <v>0</v>
      </c>
      <c r="AR1226" s="16">
        <v>0</v>
      </c>
      <c r="AS1226" s="16">
        <v>0</v>
      </c>
      <c r="AT1226" s="16">
        <v>0</v>
      </c>
      <c r="AU1226" s="16">
        <v>0</v>
      </c>
      <c r="AV1226" s="16">
        <v>0</v>
      </c>
      <c r="AW1226" s="16">
        <v>0.4</v>
      </c>
    </row>
    <row r="1227" spans="2:49" x14ac:dyDescent="0.35">
      <c r="B1227" t="s">
        <v>805</v>
      </c>
      <c r="C1227" s="16">
        <v>0.162162162162162</v>
      </c>
      <c r="D1227" s="16">
        <v>0</v>
      </c>
      <c r="E1227" s="16">
        <v>0.14285714285714299</v>
      </c>
      <c r="F1227" s="16">
        <v>0</v>
      </c>
      <c r="G1227" s="16">
        <v>0</v>
      </c>
      <c r="H1227" s="16">
        <v>0.33333333333333298</v>
      </c>
      <c r="I1227" s="16">
        <v>0</v>
      </c>
      <c r="J1227" s="16">
        <v>0.5</v>
      </c>
      <c r="K1227" s="16">
        <v>0.33333333333333298</v>
      </c>
      <c r="L1227" s="16">
        <v>0.33333333333333298</v>
      </c>
      <c r="M1227" s="16">
        <v>0</v>
      </c>
      <c r="N1227" s="16">
        <v>0</v>
      </c>
      <c r="O1227" s="16">
        <v>0</v>
      </c>
      <c r="P1227" s="16"/>
      <c r="Q1227" s="16">
        <v>0.17241379310344801</v>
      </c>
      <c r="R1227" s="16"/>
      <c r="S1227" s="16">
        <v>0.14705882352941199</v>
      </c>
      <c r="T1227" s="16"/>
      <c r="U1227" s="16">
        <v>0.17857142857142899</v>
      </c>
      <c r="V1227" s="16"/>
      <c r="W1227" s="16">
        <v>0</v>
      </c>
      <c r="X1227" s="16"/>
      <c r="Y1227" s="16">
        <v>0.16666666666666699</v>
      </c>
      <c r="Z1227" s="16">
        <v>0.14285714285714299</v>
      </c>
      <c r="AA1227" s="16">
        <v>0.2</v>
      </c>
      <c r="AB1227" s="16">
        <v>0</v>
      </c>
      <c r="AC1227" s="16"/>
      <c r="AD1227" s="16">
        <v>0.14285714285714299</v>
      </c>
      <c r="AE1227" s="16">
        <v>0</v>
      </c>
      <c r="AF1227" s="16">
        <v>0</v>
      </c>
      <c r="AG1227" s="16">
        <v>0.2</v>
      </c>
      <c r="AH1227" s="16">
        <v>0.16666666666666699</v>
      </c>
      <c r="AI1227" s="16">
        <v>0.25</v>
      </c>
      <c r="AJ1227" s="16">
        <v>0.2</v>
      </c>
      <c r="AK1227" s="16"/>
      <c r="AL1227" s="16">
        <v>0</v>
      </c>
      <c r="AM1227" s="16">
        <v>0.5</v>
      </c>
      <c r="AN1227" s="16">
        <v>8.3333333333333301E-2</v>
      </c>
      <c r="AO1227" s="16">
        <v>0.14285714285714299</v>
      </c>
      <c r="AP1227" s="16">
        <v>0</v>
      </c>
      <c r="AQ1227" s="16">
        <v>0</v>
      </c>
      <c r="AR1227" s="16">
        <v>0</v>
      </c>
      <c r="AS1227" s="16">
        <v>0</v>
      </c>
      <c r="AT1227" s="16">
        <v>0</v>
      </c>
      <c r="AU1227" s="16">
        <v>0</v>
      </c>
      <c r="AV1227" s="16">
        <v>0</v>
      </c>
      <c r="AW1227" s="16">
        <v>0.2</v>
      </c>
    </row>
    <row r="1228" spans="2:49" x14ac:dyDescent="0.35">
      <c r="B1228" t="s">
        <v>809</v>
      </c>
      <c r="C1228" s="16">
        <v>0.162162162162162</v>
      </c>
      <c r="D1228" s="16">
        <v>0</v>
      </c>
      <c r="E1228" s="16">
        <v>0.14285714285714299</v>
      </c>
      <c r="F1228" s="16">
        <v>0.33333333333333298</v>
      </c>
      <c r="G1228" s="16">
        <v>0</v>
      </c>
      <c r="H1228" s="16">
        <v>0</v>
      </c>
      <c r="I1228" s="16">
        <v>0</v>
      </c>
      <c r="J1228" s="16">
        <v>0.5</v>
      </c>
      <c r="K1228" s="16">
        <v>0</v>
      </c>
      <c r="L1228" s="16">
        <v>0.16666666666666699</v>
      </c>
      <c r="M1228" s="16">
        <v>0</v>
      </c>
      <c r="N1228" s="16">
        <v>1</v>
      </c>
      <c r="O1228" s="16">
        <v>1</v>
      </c>
      <c r="P1228" s="16"/>
      <c r="Q1228" s="16">
        <v>0.17241379310344801</v>
      </c>
      <c r="R1228" s="16"/>
      <c r="S1228" s="16">
        <v>0.17647058823529399</v>
      </c>
      <c r="T1228" s="16"/>
      <c r="U1228" s="16">
        <v>0.17857142857142899</v>
      </c>
      <c r="V1228" s="16"/>
      <c r="W1228" s="16">
        <v>0.25</v>
      </c>
      <c r="X1228" s="16"/>
      <c r="Y1228" s="16">
        <v>0.22222222222222199</v>
      </c>
      <c r="Z1228" s="16">
        <v>0.14285714285714299</v>
      </c>
      <c r="AA1228" s="16">
        <v>0</v>
      </c>
      <c r="AB1228" s="16">
        <v>0</v>
      </c>
      <c r="AC1228" s="16"/>
      <c r="AD1228" s="16">
        <v>0</v>
      </c>
      <c r="AE1228" s="16">
        <v>0.33333333333333298</v>
      </c>
      <c r="AF1228" s="16">
        <v>0.33333333333333298</v>
      </c>
      <c r="AG1228" s="16">
        <v>0</v>
      </c>
      <c r="AH1228" s="16">
        <v>0.33333333333333298</v>
      </c>
      <c r="AI1228" s="16">
        <v>0.25</v>
      </c>
      <c r="AJ1228" s="16">
        <v>0</v>
      </c>
      <c r="AK1228" s="16"/>
      <c r="AL1228" s="16">
        <v>0</v>
      </c>
      <c r="AM1228" s="16">
        <v>0.5</v>
      </c>
      <c r="AN1228" s="16">
        <v>8.3333333333333301E-2</v>
      </c>
      <c r="AO1228" s="16">
        <v>0.14285714285714299</v>
      </c>
      <c r="AP1228" s="16">
        <v>0.5</v>
      </c>
      <c r="AQ1228" s="16">
        <v>0</v>
      </c>
      <c r="AR1228" s="16">
        <v>0</v>
      </c>
      <c r="AS1228" s="16">
        <v>0</v>
      </c>
      <c r="AT1228" s="16">
        <v>0</v>
      </c>
      <c r="AU1228" s="16">
        <v>0</v>
      </c>
      <c r="AV1228" s="16">
        <v>0</v>
      </c>
      <c r="AW1228" s="16">
        <v>0</v>
      </c>
    </row>
    <row r="1229" spans="2:49" x14ac:dyDescent="0.35">
      <c r="B1229" t="s">
        <v>503</v>
      </c>
      <c r="C1229" s="16">
        <v>0.162162162162162</v>
      </c>
      <c r="D1229" s="16">
        <v>0</v>
      </c>
      <c r="E1229" s="16">
        <v>0.42857142857142899</v>
      </c>
      <c r="F1229" s="16">
        <v>0</v>
      </c>
      <c r="G1229" s="16">
        <v>0</v>
      </c>
      <c r="H1229" s="16">
        <v>0.33333333333333298</v>
      </c>
      <c r="I1229" s="16">
        <v>0</v>
      </c>
      <c r="J1229" s="16">
        <v>0</v>
      </c>
      <c r="K1229" s="16">
        <v>0</v>
      </c>
      <c r="L1229" s="16">
        <v>0.33333333333333298</v>
      </c>
      <c r="M1229" s="16">
        <v>0</v>
      </c>
      <c r="N1229" s="16">
        <v>0</v>
      </c>
      <c r="O1229" s="16">
        <v>0</v>
      </c>
      <c r="P1229" s="16"/>
      <c r="Q1229" s="16">
        <v>0.13793103448275901</v>
      </c>
      <c r="R1229" s="16"/>
      <c r="S1229" s="16">
        <v>0.17647058823529399</v>
      </c>
      <c r="T1229" s="16"/>
      <c r="U1229" s="16">
        <v>0.14285714285714299</v>
      </c>
      <c r="V1229" s="16"/>
      <c r="W1229" s="16">
        <v>0</v>
      </c>
      <c r="X1229" s="16"/>
      <c r="Y1229" s="16">
        <v>0.11111111111111099</v>
      </c>
      <c r="Z1229" s="16">
        <v>0.214285714285714</v>
      </c>
      <c r="AA1229" s="16">
        <v>0.2</v>
      </c>
      <c r="AB1229" s="16">
        <v>0</v>
      </c>
      <c r="AC1229" s="16"/>
      <c r="AD1229" s="16">
        <v>0.14285714285714299</v>
      </c>
      <c r="AE1229" s="16">
        <v>0</v>
      </c>
      <c r="AF1229" s="16">
        <v>0</v>
      </c>
      <c r="AG1229" s="16">
        <v>0.2</v>
      </c>
      <c r="AH1229" s="16">
        <v>0.33333333333333298</v>
      </c>
      <c r="AI1229" s="16">
        <v>0.25</v>
      </c>
      <c r="AJ1229" s="16">
        <v>0</v>
      </c>
      <c r="AK1229" s="16"/>
      <c r="AL1229" s="16">
        <v>0</v>
      </c>
      <c r="AM1229" s="16">
        <v>0</v>
      </c>
      <c r="AN1229" s="16">
        <v>0.25</v>
      </c>
      <c r="AO1229" s="16">
        <v>0.14285714285714299</v>
      </c>
      <c r="AP1229" s="16">
        <v>0</v>
      </c>
      <c r="AQ1229" s="16">
        <v>0</v>
      </c>
      <c r="AR1229" s="16">
        <v>0</v>
      </c>
      <c r="AS1229" s="16">
        <v>0</v>
      </c>
      <c r="AT1229" s="16">
        <v>0</v>
      </c>
      <c r="AU1229" s="16">
        <v>0</v>
      </c>
      <c r="AV1229" s="16">
        <v>1</v>
      </c>
      <c r="AW1229" s="16">
        <v>0.2</v>
      </c>
    </row>
    <row r="1230" spans="2:49" x14ac:dyDescent="0.35">
      <c r="B1230" t="s">
        <v>810</v>
      </c>
      <c r="C1230" s="16">
        <v>0.135135135135135</v>
      </c>
      <c r="D1230" s="16">
        <v>0.14285714285714299</v>
      </c>
      <c r="E1230" s="16">
        <v>0</v>
      </c>
      <c r="F1230" s="16">
        <v>0</v>
      </c>
      <c r="G1230" s="16">
        <v>0</v>
      </c>
      <c r="H1230" s="16">
        <v>0</v>
      </c>
      <c r="I1230" s="16">
        <v>0</v>
      </c>
      <c r="J1230" s="16">
        <v>0</v>
      </c>
      <c r="K1230" s="16">
        <v>0</v>
      </c>
      <c r="L1230" s="16">
        <v>0.33333333333333298</v>
      </c>
      <c r="M1230" s="16">
        <v>0.5</v>
      </c>
      <c r="N1230" s="16">
        <v>1</v>
      </c>
      <c r="O1230" s="16">
        <v>0</v>
      </c>
      <c r="P1230" s="16"/>
      <c r="Q1230" s="16">
        <v>0.17241379310344801</v>
      </c>
      <c r="R1230" s="16"/>
      <c r="S1230" s="16">
        <v>0.14705882352941199</v>
      </c>
      <c r="T1230" s="16"/>
      <c r="U1230" s="16">
        <v>0.14285714285714299</v>
      </c>
      <c r="V1230" s="16"/>
      <c r="W1230" s="16">
        <v>0</v>
      </c>
      <c r="X1230" s="16"/>
      <c r="Y1230" s="16">
        <v>0.22222222222222199</v>
      </c>
      <c r="Z1230" s="16">
        <v>7.1428571428571397E-2</v>
      </c>
      <c r="AA1230" s="16">
        <v>0</v>
      </c>
      <c r="AB1230" s="16">
        <v>0</v>
      </c>
      <c r="AC1230" s="16"/>
      <c r="AD1230" s="16">
        <v>0.14285714285714299</v>
      </c>
      <c r="AE1230" s="16">
        <v>0</v>
      </c>
      <c r="AF1230" s="16">
        <v>0</v>
      </c>
      <c r="AG1230" s="16">
        <v>0.2</v>
      </c>
      <c r="AH1230" s="16">
        <v>0.33333333333333298</v>
      </c>
      <c r="AI1230" s="16">
        <v>0.125</v>
      </c>
      <c r="AJ1230" s="16">
        <v>0</v>
      </c>
      <c r="AK1230" s="16"/>
      <c r="AL1230" s="16">
        <v>0</v>
      </c>
      <c r="AM1230" s="16">
        <v>0</v>
      </c>
      <c r="AN1230" s="16">
        <v>0.25</v>
      </c>
      <c r="AO1230" s="16">
        <v>0</v>
      </c>
      <c r="AP1230" s="16">
        <v>0</v>
      </c>
      <c r="AQ1230" s="16">
        <v>0</v>
      </c>
      <c r="AR1230" s="16">
        <v>0</v>
      </c>
      <c r="AS1230" s="16">
        <v>0</v>
      </c>
      <c r="AT1230" s="16">
        <v>1</v>
      </c>
      <c r="AU1230" s="16">
        <v>0</v>
      </c>
      <c r="AV1230" s="16">
        <v>0</v>
      </c>
      <c r="AW1230" s="16">
        <v>0</v>
      </c>
    </row>
    <row r="1231" spans="2:49" x14ac:dyDescent="0.35">
      <c r="B1231" t="s">
        <v>804</v>
      </c>
      <c r="C1231" s="16">
        <v>0.108108108108108</v>
      </c>
      <c r="D1231" s="16">
        <v>0</v>
      </c>
      <c r="E1231" s="16">
        <v>0</v>
      </c>
      <c r="F1231" s="16">
        <v>0</v>
      </c>
      <c r="G1231" s="16">
        <v>0</v>
      </c>
      <c r="H1231" s="16">
        <v>0</v>
      </c>
      <c r="I1231" s="16">
        <v>0</v>
      </c>
      <c r="J1231" s="16">
        <v>0.5</v>
      </c>
      <c r="K1231" s="16">
        <v>0.33333333333333298</v>
      </c>
      <c r="L1231" s="16">
        <v>0.33333333333333298</v>
      </c>
      <c r="M1231" s="16">
        <v>0</v>
      </c>
      <c r="N1231" s="16">
        <v>0</v>
      </c>
      <c r="O1231" s="16">
        <v>0</v>
      </c>
      <c r="P1231" s="16"/>
      <c r="Q1231" s="16">
        <v>0.13793103448275901</v>
      </c>
      <c r="R1231" s="16"/>
      <c r="S1231" s="16">
        <v>0.11764705882352899</v>
      </c>
      <c r="T1231" s="16"/>
      <c r="U1231" s="16">
        <v>0.14285714285714299</v>
      </c>
      <c r="V1231" s="16"/>
      <c r="W1231" s="16">
        <v>0</v>
      </c>
      <c r="X1231" s="16"/>
      <c r="Y1231" s="16">
        <v>0.16666666666666699</v>
      </c>
      <c r="Z1231" s="16">
        <v>7.1428571428571397E-2</v>
      </c>
      <c r="AA1231" s="16">
        <v>0</v>
      </c>
      <c r="AB1231" s="16">
        <v>0</v>
      </c>
      <c r="AC1231" s="16"/>
      <c r="AD1231" s="16">
        <v>0</v>
      </c>
      <c r="AE1231" s="16">
        <v>0</v>
      </c>
      <c r="AF1231" s="16">
        <v>0</v>
      </c>
      <c r="AG1231" s="16">
        <v>0.4</v>
      </c>
      <c r="AH1231" s="16">
        <v>0.16666666666666699</v>
      </c>
      <c r="AI1231" s="16">
        <v>0.125</v>
      </c>
      <c r="AJ1231" s="16">
        <v>0</v>
      </c>
      <c r="AK1231" s="16"/>
      <c r="AL1231" s="16">
        <v>0</v>
      </c>
      <c r="AM1231" s="16">
        <v>0.25</v>
      </c>
      <c r="AN1231" s="16">
        <v>8.3333333333333301E-2</v>
      </c>
      <c r="AO1231" s="16">
        <v>0.14285714285714299</v>
      </c>
      <c r="AP1231" s="16">
        <v>0</v>
      </c>
      <c r="AQ1231" s="16">
        <v>0</v>
      </c>
      <c r="AR1231" s="16">
        <v>0</v>
      </c>
      <c r="AS1231" s="16">
        <v>0</v>
      </c>
      <c r="AT1231" s="16">
        <v>0</v>
      </c>
      <c r="AU1231" s="16">
        <v>0</v>
      </c>
      <c r="AV1231" s="16">
        <v>0</v>
      </c>
      <c r="AW1231" s="16">
        <v>0</v>
      </c>
    </row>
    <row r="1232" spans="2:49" x14ac:dyDescent="0.35">
      <c r="B1232" t="s">
        <v>797</v>
      </c>
      <c r="C1232" s="16">
        <v>8.1081081081081099E-2</v>
      </c>
      <c r="D1232" s="16">
        <v>0.28571428571428598</v>
      </c>
      <c r="E1232" s="16">
        <v>0</v>
      </c>
      <c r="F1232" s="16">
        <v>0</v>
      </c>
      <c r="G1232" s="16">
        <v>0</v>
      </c>
      <c r="H1232" s="16">
        <v>0</v>
      </c>
      <c r="I1232" s="16">
        <v>0</v>
      </c>
      <c r="J1232" s="16">
        <v>0</v>
      </c>
      <c r="K1232" s="16">
        <v>0.33333333333333298</v>
      </c>
      <c r="L1232" s="16">
        <v>0</v>
      </c>
      <c r="M1232" s="16">
        <v>0</v>
      </c>
      <c r="N1232" s="16">
        <v>0</v>
      </c>
      <c r="O1232" s="16">
        <v>0</v>
      </c>
      <c r="P1232" s="16"/>
      <c r="Q1232" s="16">
        <v>0.10344827586206901</v>
      </c>
      <c r="R1232" s="16"/>
      <c r="S1232" s="16">
        <v>8.8235294117647106E-2</v>
      </c>
      <c r="T1232" s="16"/>
      <c r="U1232" s="16">
        <v>0.107142857142857</v>
      </c>
      <c r="V1232" s="16"/>
      <c r="W1232" s="16">
        <v>0</v>
      </c>
      <c r="X1232" s="16"/>
      <c r="Y1232" s="16">
        <v>0.11111111111111099</v>
      </c>
      <c r="Z1232" s="16">
        <v>0</v>
      </c>
      <c r="AA1232" s="16">
        <v>0.2</v>
      </c>
      <c r="AB1232" s="16">
        <v>0</v>
      </c>
      <c r="AC1232" s="16"/>
      <c r="AD1232" s="16">
        <v>0.14285714285714299</v>
      </c>
      <c r="AE1232" s="16">
        <v>0</v>
      </c>
      <c r="AF1232" s="16">
        <v>0</v>
      </c>
      <c r="AG1232" s="16">
        <v>0.2</v>
      </c>
      <c r="AH1232" s="16">
        <v>0</v>
      </c>
      <c r="AI1232" s="16">
        <v>0</v>
      </c>
      <c r="AJ1232" s="16">
        <v>0.2</v>
      </c>
      <c r="AK1232" s="16"/>
      <c r="AL1232" s="16">
        <v>0</v>
      </c>
      <c r="AM1232" s="16">
        <v>0</v>
      </c>
      <c r="AN1232" s="16">
        <v>0.16666666666666699</v>
      </c>
      <c r="AO1232" s="16">
        <v>0</v>
      </c>
      <c r="AP1232" s="16">
        <v>0</v>
      </c>
      <c r="AQ1232" s="16">
        <v>1</v>
      </c>
      <c r="AR1232" s="16">
        <v>0</v>
      </c>
      <c r="AS1232" s="16">
        <v>0</v>
      </c>
      <c r="AT1232" s="16">
        <v>0</v>
      </c>
      <c r="AU1232" s="16">
        <v>0</v>
      </c>
      <c r="AV1232" s="16">
        <v>0</v>
      </c>
      <c r="AW1232" s="16">
        <v>0</v>
      </c>
    </row>
    <row r="1233" spans="2:49" x14ac:dyDescent="0.35">
      <c r="B1233" t="s">
        <v>806</v>
      </c>
      <c r="C1233" s="16">
        <v>5.4054054054054099E-2</v>
      </c>
      <c r="D1233" s="16">
        <v>0.14285714285714299</v>
      </c>
      <c r="E1233" s="16">
        <v>0.14285714285714299</v>
      </c>
      <c r="F1233" s="16">
        <v>0</v>
      </c>
      <c r="G1233" s="16">
        <v>0</v>
      </c>
      <c r="H1233" s="16">
        <v>0</v>
      </c>
      <c r="I1233" s="16">
        <v>0</v>
      </c>
      <c r="J1233" s="16">
        <v>0</v>
      </c>
      <c r="K1233" s="16">
        <v>0</v>
      </c>
      <c r="L1233" s="16">
        <v>0</v>
      </c>
      <c r="M1233" s="16">
        <v>0</v>
      </c>
      <c r="N1233" s="16">
        <v>0</v>
      </c>
      <c r="O1233" s="16">
        <v>0</v>
      </c>
      <c r="P1233" s="16"/>
      <c r="Q1233" s="16">
        <v>3.4482758620689703E-2</v>
      </c>
      <c r="R1233" s="16"/>
      <c r="S1233" s="16">
        <v>5.8823529411764698E-2</v>
      </c>
      <c r="T1233" s="16"/>
      <c r="U1233" s="16">
        <v>3.5714285714285698E-2</v>
      </c>
      <c r="V1233" s="16"/>
      <c r="W1233" s="16">
        <v>0.25</v>
      </c>
      <c r="X1233" s="16"/>
      <c r="Y1233" s="16">
        <v>0.11111111111111099</v>
      </c>
      <c r="Z1233" s="16">
        <v>0</v>
      </c>
      <c r="AA1233" s="16">
        <v>0</v>
      </c>
      <c r="AB1233" s="16">
        <v>0</v>
      </c>
      <c r="AC1233" s="16"/>
      <c r="AD1233" s="16">
        <v>0.14285714285714299</v>
      </c>
      <c r="AE1233" s="16">
        <v>0.33333333333333298</v>
      </c>
      <c r="AF1233" s="16">
        <v>0</v>
      </c>
      <c r="AG1233" s="16">
        <v>0</v>
      </c>
      <c r="AH1233" s="16">
        <v>0</v>
      </c>
      <c r="AI1233" s="16">
        <v>0</v>
      </c>
      <c r="AJ1233" s="16">
        <v>0</v>
      </c>
      <c r="AK1233" s="16"/>
      <c r="AL1233" s="16">
        <v>0</v>
      </c>
      <c r="AM1233" s="16">
        <v>0.25</v>
      </c>
      <c r="AN1233" s="16">
        <v>8.3333333333333301E-2</v>
      </c>
      <c r="AO1233" s="16">
        <v>0</v>
      </c>
      <c r="AP1233" s="16">
        <v>0</v>
      </c>
      <c r="AQ1233" s="16">
        <v>0</v>
      </c>
      <c r="AR1233" s="16">
        <v>0</v>
      </c>
      <c r="AS1233" s="16">
        <v>0</v>
      </c>
      <c r="AT1233" s="16">
        <v>0</v>
      </c>
      <c r="AU1233" s="16">
        <v>0</v>
      </c>
      <c r="AV1233" s="16">
        <v>0</v>
      </c>
      <c r="AW1233" s="16">
        <v>0</v>
      </c>
    </row>
    <row r="1234" spans="2:49" x14ac:dyDescent="0.35">
      <c r="B1234" t="s">
        <v>799</v>
      </c>
      <c r="C1234" s="16">
        <v>2.7027027027027001E-2</v>
      </c>
      <c r="D1234" s="16">
        <v>0</v>
      </c>
      <c r="E1234" s="16">
        <v>0</v>
      </c>
      <c r="F1234" s="16">
        <v>0</v>
      </c>
      <c r="G1234" s="16">
        <v>0</v>
      </c>
      <c r="H1234" s="16">
        <v>0</v>
      </c>
      <c r="I1234" s="16">
        <v>0</v>
      </c>
      <c r="J1234" s="16">
        <v>0</v>
      </c>
      <c r="K1234" s="16">
        <v>0</v>
      </c>
      <c r="L1234" s="16">
        <v>0.16666666666666699</v>
      </c>
      <c r="M1234" s="16">
        <v>0</v>
      </c>
      <c r="N1234" s="16">
        <v>0</v>
      </c>
      <c r="O1234" s="16">
        <v>0</v>
      </c>
      <c r="P1234" s="16"/>
      <c r="Q1234" s="16">
        <v>3.4482758620689703E-2</v>
      </c>
      <c r="R1234" s="16"/>
      <c r="S1234" s="16">
        <v>2.9411764705882401E-2</v>
      </c>
      <c r="T1234" s="16"/>
      <c r="U1234" s="16">
        <v>3.5714285714285698E-2</v>
      </c>
      <c r="V1234" s="16"/>
      <c r="W1234" s="16">
        <v>0</v>
      </c>
      <c r="X1234" s="16"/>
      <c r="Y1234" s="16">
        <v>5.5555555555555601E-2</v>
      </c>
      <c r="Z1234" s="16">
        <v>0</v>
      </c>
      <c r="AA1234" s="16">
        <v>0</v>
      </c>
      <c r="AB1234" s="16">
        <v>0</v>
      </c>
      <c r="AC1234" s="16"/>
      <c r="AD1234" s="16">
        <v>0</v>
      </c>
      <c r="AE1234" s="16">
        <v>0</v>
      </c>
      <c r="AF1234" s="16">
        <v>0</v>
      </c>
      <c r="AG1234" s="16">
        <v>0.2</v>
      </c>
      <c r="AH1234" s="16">
        <v>0</v>
      </c>
      <c r="AI1234" s="16">
        <v>0</v>
      </c>
      <c r="AJ1234" s="16">
        <v>0</v>
      </c>
      <c r="AK1234" s="16"/>
      <c r="AL1234" s="16">
        <v>0</v>
      </c>
      <c r="AM1234" s="16">
        <v>0</v>
      </c>
      <c r="AN1234" s="16">
        <v>0</v>
      </c>
      <c r="AO1234" s="16">
        <v>0.14285714285714299</v>
      </c>
      <c r="AP1234" s="16">
        <v>0</v>
      </c>
      <c r="AQ1234" s="16">
        <v>0</v>
      </c>
      <c r="AR1234" s="16">
        <v>0</v>
      </c>
      <c r="AS1234" s="16">
        <v>0</v>
      </c>
      <c r="AT1234" s="16">
        <v>0</v>
      </c>
      <c r="AU1234" s="16">
        <v>0</v>
      </c>
      <c r="AV1234" s="16">
        <v>0</v>
      </c>
      <c r="AW1234" s="16">
        <v>0</v>
      </c>
    </row>
    <row r="1235" spans="2:49" x14ac:dyDescent="0.35">
      <c r="B1235" t="s">
        <v>549</v>
      </c>
      <c r="C1235" s="16">
        <v>8.1081081081081099E-2</v>
      </c>
      <c r="D1235" s="16">
        <v>0.14285714285714299</v>
      </c>
      <c r="E1235" s="16">
        <v>0</v>
      </c>
      <c r="F1235" s="16">
        <v>0.66666666666666696</v>
      </c>
      <c r="G1235" s="16">
        <v>0</v>
      </c>
      <c r="H1235" s="16">
        <v>0</v>
      </c>
      <c r="I1235" s="16">
        <v>0</v>
      </c>
      <c r="J1235" s="16">
        <v>0</v>
      </c>
      <c r="K1235" s="16">
        <v>0</v>
      </c>
      <c r="L1235" s="16">
        <v>0</v>
      </c>
      <c r="M1235" s="16">
        <v>0</v>
      </c>
      <c r="N1235" s="16">
        <v>0</v>
      </c>
      <c r="O1235" s="16">
        <v>0</v>
      </c>
      <c r="P1235" s="16"/>
      <c r="Q1235" s="16">
        <v>6.8965517241379296E-2</v>
      </c>
      <c r="R1235" s="16"/>
      <c r="S1235" s="16">
        <v>8.8235294117647106E-2</v>
      </c>
      <c r="T1235" s="16"/>
      <c r="U1235" s="16">
        <v>7.1428571428571397E-2</v>
      </c>
      <c r="V1235" s="16"/>
      <c r="W1235" s="16">
        <v>0.25</v>
      </c>
      <c r="X1235" s="16"/>
      <c r="Y1235" s="16">
        <v>0</v>
      </c>
      <c r="Z1235" s="16">
        <v>0.14285714285714299</v>
      </c>
      <c r="AA1235" s="16">
        <v>0.2</v>
      </c>
      <c r="AB1235" s="16">
        <v>0</v>
      </c>
      <c r="AC1235" s="16"/>
      <c r="AD1235" s="16">
        <v>0.14285714285714299</v>
      </c>
      <c r="AE1235" s="16">
        <v>0.33333333333333298</v>
      </c>
      <c r="AF1235" s="16">
        <v>0</v>
      </c>
      <c r="AG1235" s="16">
        <v>0</v>
      </c>
      <c r="AH1235" s="16">
        <v>0</v>
      </c>
      <c r="AI1235" s="16">
        <v>0</v>
      </c>
      <c r="AJ1235" s="16">
        <v>0.2</v>
      </c>
      <c r="AK1235" s="16"/>
      <c r="AL1235" s="16">
        <v>0</v>
      </c>
      <c r="AM1235" s="16">
        <v>0.25</v>
      </c>
      <c r="AN1235" s="16">
        <v>8.3333333333333301E-2</v>
      </c>
      <c r="AO1235" s="16">
        <v>0</v>
      </c>
      <c r="AP1235" s="16">
        <v>0.5</v>
      </c>
      <c r="AQ1235" s="16">
        <v>0</v>
      </c>
      <c r="AR1235" s="16">
        <v>0</v>
      </c>
      <c r="AS1235" s="16">
        <v>0</v>
      </c>
      <c r="AT1235" s="16">
        <v>0</v>
      </c>
      <c r="AU1235" s="16">
        <v>0</v>
      </c>
      <c r="AV1235" s="16">
        <v>0</v>
      </c>
      <c r="AW1235" s="16">
        <v>0</v>
      </c>
    </row>
    <row r="1236" spans="2:49" x14ac:dyDescent="0.35">
      <c r="C1236" s="16"/>
      <c r="D1236" s="16"/>
      <c r="E1236" s="16"/>
      <c r="F1236" s="16"/>
      <c r="G1236" s="16"/>
      <c r="H1236" s="16"/>
      <c r="I1236" s="16"/>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row>
    <row r="1237" spans="2:49" x14ac:dyDescent="0.35">
      <c r="B1237" s="6" t="s">
        <v>826</v>
      </c>
      <c r="C1237" s="16"/>
      <c r="D1237" s="16"/>
      <c r="E1237" s="16"/>
      <c r="F1237" s="16"/>
      <c r="G1237" s="16"/>
      <c r="H1237" s="16"/>
      <c r="I1237" s="16"/>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row>
    <row r="1238" spans="2:49" x14ac:dyDescent="0.35">
      <c r="B1238" s="25" t="s">
        <v>65</v>
      </c>
      <c r="C1238" s="16"/>
      <c r="D1238" s="16"/>
      <c r="E1238" s="16"/>
      <c r="F1238" s="16"/>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row>
    <row r="1239" spans="2:49" x14ac:dyDescent="0.35">
      <c r="B1239" t="s">
        <v>813</v>
      </c>
      <c r="C1239" s="16">
        <v>0.45510455104551001</v>
      </c>
      <c r="D1239" s="16">
        <v>0.36585365853658502</v>
      </c>
      <c r="E1239" s="16">
        <v>0.48507462686567199</v>
      </c>
      <c r="F1239" s="16">
        <v>0.56302521008403394</v>
      </c>
      <c r="G1239" s="16">
        <v>0.51666666666666705</v>
      </c>
      <c r="H1239" s="16">
        <v>0.53846153846153799</v>
      </c>
      <c r="I1239" s="16">
        <v>0.40909090909090901</v>
      </c>
      <c r="J1239" s="16">
        <v>0.409836065573771</v>
      </c>
      <c r="K1239" s="16">
        <v>0.43589743589743601</v>
      </c>
      <c r="L1239" s="16">
        <v>0.41249999999999998</v>
      </c>
      <c r="M1239" s="16">
        <v>0.42253521126760601</v>
      </c>
      <c r="N1239" s="16">
        <v>0.30303030303030298</v>
      </c>
      <c r="O1239" s="16">
        <v>0.4375</v>
      </c>
      <c r="P1239" s="16"/>
      <c r="Q1239" s="16">
        <v>0.46366279069767402</v>
      </c>
      <c r="R1239" s="16"/>
      <c r="S1239" s="16">
        <v>0.45362134688691202</v>
      </c>
      <c r="T1239" s="16"/>
      <c r="U1239" s="16">
        <v>0.45771144278607001</v>
      </c>
      <c r="V1239" s="16"/>
      <c r="W1239" s="16">
        <v>0.47967479674796698</v>
      </c>
      <c r="X1239" s="16"/>
      <c r="Y1239" s="16">
        <v>0.48214285714285698</v>
      </c>
      <c r="Z1239" s="16">
        <v>0.39393939393939398</v>
      </c>
      <c r="AA1239" s="16">
        <v>0.5</v>
      </c>
      <c r="AB1239" s="16">
        <v>0.55555555555555602</v>
      </c>
      <c r="AC1239" s="16"/>
      <c r="AD1239" s="16">
        <v>0.45890410958904099</v>
      </c>
      <c r="AE1239" s="16">
        <v>0.54444444444444395</v>
      </c>
      <c r="AF1239" s="16">
        <v>0.48979591836734698</v>
      </c>
      <c r="AG1239" s="16">
        <v>0.44444444444444398</v>
      </c>
      <c r="AH1239" s="16">
        <v>0.422764227642276</v>
      </c>
      <c r="AI1239" s="16">
        <v>0.41666666666666702</v>
      </c>
      <c r="AJ1239" s="16">
        <v>0.42391304347826098</v>
      </c>
      <c r="AK1239" s="16"/>
      <c r="AL1239" s="16">
        <v>0.50877192982456099</v>
      </c>
      <c r="AM1239" s="16">
        <v>0.43307086614173201</v>
      </c>
      <c r="AN1239" s="16">
        <v>0.42986425339366502</v>
      </c>
      <c r="AO1239" s="16">
        <v>0.47482014388489202</v>
      </c>
      <c r="AP1239" s="16">
        <v>0.42105263157894701</v>
      </c>
      <c r="AQ1239" s="16">
        <v>0.48</v>
      </c>
      <c r="AR1239" s="16">
        <v>0.5</v>
      </c>
      <c r="AS1239" s="16">
        <v>0.6</v>
      </c>
      <c r="AT1239" s="16">
        <v>0.49397590361445798</v>
      </c>
      <c r="AU1239" s="16">
        <v>0.46153846153846201</v>
      </c>
      <c r="AV1239" s="16">
        <v>0.42424242424242398</v>
      </c>
      <c r="AW1239" s="16">
        <v>0.418604651162791</v>
      </c>
    </row>
    <row r="1240" spans="2:49" x14ac:dyDescent="0.35">
      <c r="B1240" t="s">
        <v>814</v>
      </c>
      <c r="C1240" s="16">
        <v>0.36777367773677699</v>
      </c>
      <c r="D1240" s="16">
        <v>0.353658536585366</v>
      </c>
      <c r="E1240" s="16">
        <v>0.44776119402985098</v>
      </c>
      <c r="F1240" s="16">
        <v>0.38655462184874001</v>
      </c>
      <c r="G1240" s="16">
        <v>0.28333333333333299</v>
      </c>
      <c r="H1240" s="16">
        <v>0.32692307692307698</v>
      </c>
      <c r="I1240" s="16">
        <v>0.37878787878787901</v>
      </c>
      <c r="J1240" s="16">
        <v>0.34426229508196698</v>
      </c>
      <c r="K1240" s="16">
        <v>0.33333333333333298</v>
      </c>
      <c r="L1240" s="16">
        <v>0.36249999999999999</v>
      </c>
      <c r="M1240" s="16">
        <v>0.39436619718309901</v>
      </c>
      <c r="N1240" s="16">
        <v>0.24242424242424199</v>
      </c>
      <c r="O1240" s="16">
        <v>0.375</v>
      </c>
      <c r="P1240" s="16"/>
      <c r="Q1240" s="16">
        <v>0.36918604651162801</v>
      </c>
      <c r="R1240" s="16"/>
      <c r="S1240" s="16">
        <v>0.36467598475222401</v>
      </c>
      <c r="T1240" s="16"/>
      <c r="U1240" s="16">
        <v>0.37810945273631802</v>
      </c>
      <c r="V1240" s="16"/>
      <c r="W1240" s="16">
        <v>0.45528455284552799</v>
      </c>
      <c r="X1240" s="16"/>
      <c r="Y1240" s="16">
        <v>0.34920634920634902</v>
      </c>
      <c r="Z1240" s="16">
        <v>0.40909090909090901</v>
      </c>
      <c r="AA1240" s="16">
        <v>0.38888888888888901</v>
      </c>
      <c r="AB1240" s="16">
        <v>0.11111111111111099</v>
      </c>
      <c r="AC1240" s="16"/>
      <c r="AD1240" s="16">
        <v>0.34931506849315103</v>
      </c>
      <c r="AE1240" s="16">
        <v>0.41111111111111098</v>
      </c>
      <c r="AF1240" s="16">
        <v>0.33673469387755101</v>
      </c>
      <c r="AG1240" s="16">
        <v>0.33888888888888902</v>
      </c>
      <c r="AH1240" s="16">
        <v>0.36585365853658502</v>
      </c>
      <c r="AI1240" s="16">
        <v>0.36904761904761901</v>
      </c>
      <c r="AJ1240" s="16">
        <v>0.44565217391304301</v>
      </c>
      <c r="AK1240" s="16"/>
      <c r="AL1240" s="16">
        <v>0.36842105263157898</v>
      </c>
      <c r="AM1240" s="16">
        <v>0.52755905511810997</v>
      </c>
      <c r="AN1240" s="16">
        <v>0.361990950226244</v>
      </c>
      <c r="AO1240" s="16">
        <v>0.34532374100719399</v>
      </c>
      <c r="AP1240" s="16">
        <v>0.42105263157894701</v>
      </c>
      <c r="AQ1240" s="16">
        <v>0.36</v>
      </c>
      <c r="AR1240" s="16">
        <v>0.5</v>
      </c>
      <c r="AS1240" s="16">
        <v>0.46666666666666701</v>
      </c>
      <c r="AT1240" s="16">
        <v>0.22891566265060201</v>
      </c>
      <c r="AU1240" s="16">
        <v>0.230769230769231</v>
      </c>
      <c r="AV1240" s="16">
        <v>0.30303030303030298</v>
      </c>
      <c r="AW1240" s="16">
        <v>0.34883720930232598</v>
      </c>
    </row>
    <row r="1241" spans="2:49" x14ac:dyDescent="0.35">
      <c r="B1241" t="s">
        <v>815</v>
      </c>
      <c r="C1241" s="16">
        <v>0.31119311193111898</v>
      </c>
      <c r="D1241" s="16">
        <v>0.26829268292682901</v>
      </c>
      <c r="E1241" s="16">
        <v>0.328358208955224</v>
      </c>
      <c r="F1241" s="16">
        <v>0.32773109243697501</v>
      </c>
      <c r="G1241" s="16">
        <v>0.41666666666666702</v>
      </c>
      <c r="H1241" s="16">
        <v>0.269230769230769</v>
      </c>
      <c r="I1241" s="16">
        <v>0.31818181818181801</v>
      </c>
      <c r="J1241" s="16">
        <v>0.29508196721311503</v>
      </c>
      <c r="K1241" s="16">
        <v>0.41025641025641002</v>
      </c>
      <c r="L1241" s="16">
        <v>0.23749999999999999</v>
      </c>
      <c r="M1241" s="16">
        <v>0.309859154929577</v>
      </c>
      <c r="N1241" s="16">
        <v>0.27272727272727298</v>
      </c>
      <c r="O1241" s="16">
        <v>0.25</v>
      </c>
      <c r="P1241" s="16"/>
      <c r="Q1241" s="16">
        <v>0.30087209302325602</v>
      </c>
      <c r="R1241" s="16"/>
      <c r="S1241" s="16">
        <v>0.30876747141041899</v>
      </c>
      <c r="T1241" s="16"/>
      <c r="U1241" s="16">
        <v>0.30182421227197298</v>
      </c>
      <c r="V1241" s="16"/>
      <c r="W1241" s="16">
        <v>0.45528455284552799</v>
      </c>
      <c r="X1241" s="16"/>
      <c r="Y1241" s="16">
        <v>0.31547619047619002</v>
      </c>
      <c r="Z1241" s="16">
        <v>0.30303030303030298</v>
      </c>
      <c r="AA1241" s="16">
        <v>0.36111111111111099</v>
      </c>
      <c r="AB1241" s="16">
        <v>0.11111111111111099</v>
      </c>
      <c r="AC1241" s="16"/>
      <c r="AD1241" s="16">
        <v>0.34931506849315103</v>
      </c>
      <c r="AE1241" s="16">
        <v>0.344444444444444</v>
      </c>
      <c r="AF1241" s="16">
        <v>0.29591836734693899</v>
      </c>
      <c r="AG1241" s="16">
        <v>0.32222222222222202</v>
      </c>
      <c r="AH1241" s="16">
        <v>0.211382113821138</v>
      </c>
      <c r="AI1241" s="16">
        <v>0.34523809523809501</v>
      </c>
      <c r="AJ1241" s="16">
        <v>0.315217391304348</v>
      </c>
      <c r="AK1241" s="16"/>
      <c r="AL1241" s="16">
        <v>0.26315789473684198</v>
      </c>
      <c r="AM1241" s="16">
        <v>0.37795275590551197</v>
      </c>
      <c r="AN1241" s="16">
        <v>0.29411764705882398</v>
      </c>
      <c r="AO1241" s="16">
        <v>0.28776978417266202</v>
      </c>
      <c r="AP1241" s="16">
        <v>0.31578947368421101</v>
      </c>
      <c r="AQ1241" s="16">
        <v>0.4</v>
      </c>
      <c r="AR1241" s="16">
        <v>0</v>
      </c>
      <c r="AS1241" s="16">
        <v>0.4</v>
      </c>
      <c r="AT1241" s="16">
        <v>0.265060240963855</v>
      </c>
      <c r="AU1241" s="16">
        <v>0.230769230769231</v>
      </c>
      <c r="AV1241" s="16">
        <v>0.36363636363636398</v>
      </c>
      <c r="AW1241" s="16">
        <v>0.32558139534883701</v>
      </c>
    </row>
    <row r="1242" spans="2:49" x14ac:dyDescent="0.35">
      <c r="B1242" t="s">
        <v>816</v>
      </c>
      <c r="C1242" s="16">
        <v>0.31119311193111898</v>
      </c>
      <c r="D1242" s="16">
        <v>0.219512195121951</v>
      </c>
      <c r="E1242" s="16">
        <v>0.38805970149253699</v>
      </c>
      <c r="F1242" s="16">
        <v>0.29411764705882398</v>
      </c>
      <c r="G1242" s="16">
        <v>0.38333333333333303</v>
      </c>
      <c r="H1242" s="16">
        <v>0.30769230769230799</v>
      </c>
      <c r="I1242" s="16">
        <v>0.27272727272727298</v>
      </c>
      <c r="J1242" s="16">
        <v>0.29508196721311503</v>
      </c>
      <c r="K1242" s="16">
        <v>0.33333333333333298</v>
      </c>
      <c r="L1242" s="16">
        <v>0.27500000000000002</v>
      </c>
      <c r="M1242" s="16">
        <v>0.309859154929577</v>
      </c>
      <c r="N1242" s="16">
        <v>0.33333333333333298</v>
      </c>
      <c r="O1242" s="16">
        <v>0.3125</v>
      </c>
      <c r="P1242" s="16"/>
      <c r="Q1242" s="16">
        <v>0.32412790697674398</v>
      </c>
      <c r="R1242" s="16"/>
      <c r="S1242" s="16">
        <v>0.31003811944091503</v>
      </c>
      <c r="T1242" s="16"/>
      <c r="U1242" s="16">
        <v>0.32504145936981799</v>
      </c>
      <c r="V1242" s="16"/>
      <c r="W1242" s="16">
        <v>0.430894308943089</v>
      </c>
      <c r="X1242" s="16"/>
      <c r="Y1242" s="16">
        <v>0.31547619047619002</v>
      </c>
      <c r="Z1242" s="16">
        <v>0.30681818181818199</v>
      </c>
      <c r="AA1242" s="16">
        <v>0.33333333333333298</v>
      </c>
      <c r="AB1242" s="16">
        <v>0.11111111111111099</v>
      </c>
      <c r="AC1242" s="16"/>
      <c r="AD1242" s="16">
        <v>0.32876712328767099</v>
      </c>
      <c r="AE1242" s="16">
        <v>0.43333333333333302</v>
      </c>
      <c r="AF1242" s="16">
        <v>0.28571428571428598</v>
      </c>
      <c r="AG1242" s="16">
        <v>0.28888888888888897</v>
      </c>
      <c r="AH1242" s="16">
        <v>0.26016260162601601</v>
      </c>
      <c r="AI1242" s="16">
        <v>0.297619047619048</v>
      </c>
      <c r="AJ1242" s="16">
        <v>0.315217391304348</v>
      </c>
      <c r="AK1242" s="16"/>
      <c r="AL1242" s="16">
        <v>0.35087719298245601</v>
      </c>
      <c r="AM1242" s="16">
        <v>0.33070866141732302</v>
      </c>
      <c r="AN1242" s="16">
        <v>0.26696832579185498</v>
      </c>
      <c r="AO1242" s="16">
        <v>0.36690647482014399</v>
      </c>
      <c r="AP1242" s="16">
        <v>0.47368421052631599</v>
      </c>
      <c r="AQ1242" s="16">
        <v>0.4</v>
      </c>
      <c r="AR1242" s="16">
        <v>0.5</v>
      </c>
      <c r="AS1242" s="16">
        <v>0.33333333333333298</v>
      </c>
      <c r="AT1242" s="16">
        <v>0.27710843373493999</v>
      </c>
      <c r="AU1242" s="16">
        <v>7.69230769230769E-2</v>
      </c>
      <c r="AV1242" s="16">
        <v>0.27272727272727298</v>
      </c>
      <c r="AW1242" s="16">
        <v>0.27906976744186002</v>
      </c>
    </row>
    <row r="1243" spans="2:49" x14ac:dyDescent="0.35">
      <c r="B1243" t="s">
        <v>817</v>
      </c>
      <c r="C1243" s="16">
        <v>0.30627306273062699</v>
      </c>
      <c r="D1243" s="16">
        <v>0.28048780487804897</v>
      </c>
      <c r="E1243" s="16">
        <v>0.41044776119402998</v>
      </c>
      <c r="F1243" s="16">
        <v>0.31932773109243701</v>
      </c>
      <c r="G1243" s="16">
        <v>0.35</v>
      </c>
      <c r="H1243" s="16">
        <v>0.30769230769230799</v>
      </c>
      <c r="I1243" s="16">
        <v>0.37878787878787901</v>
      </c>
      <c r="J1243" s="16">
        <v>0.29508196721311503</v>
      </c>
      <c r="K1243" s="16">
        <v>0.20512820512820501</v>
      </c>
      <c r="L1243" s="16">
        <v>0.1875</v>
      </c>
      <c r="M1243" s="16">
        <v>0.28169014084506999</v>
      </c>
      <c r="N1243" s="16">
        <v>0.18181818181818199</v>
      </c>
      <c r="O1243" s="16">
        <v>0.25</v>
      </c>
      <c r="P1243" s="16"/>
      <c r="Q1243" s="16">
        <v>0.3125</v>
      </c>
      <c r="R1243" s="16"/>
      <c r="S1243" s="16">
        <v>0.304955527318933</v>
      </c>
      <c r="T1243" s="16"/>
      <c r="U1243" s="16">
        <v>0.32504145936981799</v>
      </c>
      <c r="V1243" s="16"/>
      <c r="W1243" s="16">
        <v>0.422764227642276</v>
      </c>
      <c r="X1243" s="16"/>
      <c r="Y1243" s="16">
        <v>0.307539682539683</v>
      </c>
      <c r="Z1243" s="16">
        <v>0.314393939393939</v>
      </c>
      <c r="AA1243" s="16">
        <v>0.25</v>
      </c>
      <c r="AB1243" s="16">
        <v>0.22222222222222199</v>
      </c>
      <c r="AC1243" s="16"/>
      <c r="AD1243" s="16">
        <v>0.335616438356164</v>
      </c>
      <c r="AE1243" s="16">
        <v>0.4</v>
      </c>
      <c r="AF1243" s="16">
        <v>0.28571428571428598</v>
      </c>
      <c r="AG1243" s="16">
        <v>0.31111111111111101</v>
      </c>
      <c r="AH1243" s="16">
        <v>0.24390243902438999</v>
      </c>
      <c r="AI1243" s="16">
        <v>0.297619047619048</v>
      </c>
      <c r="AJ1243" s="16">
        <v>0.27173913043478298</v>
      </c>
      <c r="AK1243" s="16"/>
      <c r="AL1243" s="16">
        <v>0.36842105263157898</v>
      </c>
      <c r="AM1243" s="16">
        <v>0.37007874015747999</v>
      </c>
      <c r="AN1243" s="16">
        <v>0.28054298642533898</v>
      </c>
      <c r="AO1243" s="16">
        <v>0.38129496402877699</v>
      </c>
      <c r="AP1243" s="16">
        <v>0.36842105263157898</v>
      </c>
      <c r="AQ1243" s="16">
        <v>0.3</v>
      </c>
      <c r="AR1243" s="16">
        <v>0</v>
      </c>
      <c r="AS1243" s="16">
        <v>0.4</v>
      </c>
      <c r="AT1243" s="16">
        <v>0.19277108433734899</v>
      </c>
      <c r="AU1243" s="16">
        <v>0.230769230769231</v>
      </c>
      <c r="AV1243" s="16">
        <v>0.18181818181818199</v>
      </c>
      <c r="AW1243" s="16">
        <v>0.30232558139534899</v>
      </c>
    </row>
    <row r="1244" spans="2:49" x14ac:dyDescent="0.35">
      <c r="B1244" t="s">
        <v>818</v>
      </c>
      <c r="C1244" s="16">
        <v>0.26937269372693701</v>
      </c>
      <c r="D1244" s="16">
        <v>0.30487804878048802</v>
      </c>
      <c r="E1244" s="16">
        <v>0.33582089552238797</v>
      </c>
      <c r="F1244" s="16">
        <v>0.29411764705882398</v>
      </c>
      <c r="G1244" s="16">
        <v>0.266666666666667</v>
      </c>
      <c r="H1244" s="16">
        <v>0.30769230769230799</v>
      </c>
      <c r="I1244" s="16">
        <v>0.25757575757575801</v>
      </c>
      <c r="J1244" s="16">
        <v>0.22950819672131101</v>
      </c>
      <c r="K1244" s="16">
        <v>0.28205128205128199</v>
      </c>
      <c r="L1244" s="16">
        <v>0.2</v>
      </c>
      <c r="M1244" s="16">
        <v>0.21126760563380301</v>
      </c>
      <c r="N1244" s="16">
        <v>0.18181818181818199</v>
      </c>
      <c r="O1244" s="16">
        <v>0.1875</v>
      </c>
      <c r="P1244" s="16"/>
      <c r="Q1244" s="16">
        <v>0.28197674418604701</v>
      </c>
      <c r="R1244" s="16"/>
      <c r="S1244" s="16">
        <v>0.27064803049555303</v>
      </c>
      <c r="T1244" s="16"/>
      <c r="U1244" s="16">
        <v>0.288557213930348</v>
      </c>
      <c r="V1244" s="16"/>
      <c r="W1244" s="16">
        <v>0.38211382113821102</v>
      </c>
      <c r="X1244" s="16"/>
      <c r="Y1244" s="16">
        <v>0.26984126984126999</v>
      </c>
      <c r="Z1244" s="16">
        <v>0.26515151515151503</v>
      </c>
      <c r="AA1244" s="16">
        <v>0.30555555555555602</v>
      </c>
      <c r="AB1244" s="16">
        <v>0.22222222222222199</v>
      </c>
      <c r="AC1244" s="16"/>
      <c r="AD1244" s="16">
        <v>0.28767123287671198</v>
      </c>
      <c r="AE1244" s="16">
        <v>0.4</v>
      </c>
      <c r="AF1244" s="16">
        <v>0.19387755102040799</v>
      </c>
      <c r="AG1244" s="16">
        <v>0.266666666666667</v>
      </c>
      <c r="AH1244" s="16">
        <v>0.23577235772357699</v>
      </c>
      <c r="AI1244" s="16">
        <v>0.26190476190476197</v>
      </c>
      <c r="AJ1244" s="16">
        <v>0.25</v>
      </c>
      <c r="AK1244" s="16"/>
      <c r="AL1244" s="16">
        <v>0.28070175438596501</v>
      </c>
      <c r="AM1244" s="16">
        <v>0.33070866141732302</v>
      </c>
      <c r="AN1244" s="16">
        <v>0.24434389140271501</v>
      </c>
      <c r="AO1244" s="16">
        <v>0.29496402877697803</v>
      </c>
      <c r="AP1244" s="16">
        <v>0.42105263157894701</v>
      </c>
      <c r="AQ1244" s="16">
        <v>0.3</v>
      </c>
      <c r="AR1244" s="16">
        <v>0.5</v>
      </c>
      <c r="AS1244" s="16">
        <v>0.53333333333333299</v>
      </c>
      <c r="AT1244" s="16">
        <v>0.180722891566265</v>
      </c>
      <c r="AU1244" s="16">
        <v>0.230769230769231</v>
      </c>
      <c r="AV1244" s="16">
        <v>0.18181818181818199</v>
      </c>
      <c r="AW1244" s="16">
        <v>0.186046511627907</v>
      </c>
    </row>
    <row r="1245" spans="2:49" x14ac:dyDescent="0.35">
      <c r="B1245" t="s">
        <v>819</v>
      </c>
      <c r="C1245" s="16">
        <v>0.17220172201722</v>
      </c>
      <c r="D1245" s="16">
        <v>9.7560975609756101E-2</v>
      </c>
      <c r="E1245" s="16">
        <v>0.26119402985074602</v>
      </c>
      <c r="F1245" s="16">
        <v>0.159663865546218</v>
      </c>
      <c r="G1245" s="16">
        <v>0.18333333333333299</v>
      </c>
      <c r="H1245" s="16">
        <v>0.19230769230769201</v>
      </c>
      <c r="I1245" s="16">
        <v>0.16666666666666699</v>
      </c>
      <c r="J1245" s="16">
        <v>0.14754098360655701</v>
      </c>
      <c r="K1245" s="16">
        <v>0.20512820512820501</v>
      </c>
      <c r="L1245" s="16">
        <v>0.1875</v>
      </c>
      <c r="M1245" s="16">
        <v>9.85915492957746E-2</v>
      </c>
      <c r="N1245" s="16">
        <v>0.12121212121212099</v>
      </c>
      <c r="O1245" s="16">
        <v>0.1875</v>
      </c>
      <c r="P1245" s="16"/>
      <c r="Q1245" s="16">
        <v>0.17732558139534901</v>
      </c>
      <c r="R1245" s="16"/>
      <c r="S1245" s="16">
        <v>0.174078780177891</v>
      </c>
      <c r="T1245" s="16"/>
      <c r="U1245" s="16">
        <v>0.18242122719734699</v>
      </c>
      <c r="V1245" s="16"/>
      <c r="W1245" s="16">
        <v>0.25203252032520301</v>
      </c>
      <c r="X1245" s="16"/>
      <c r="Y1245" s="16">
        <v>0.160714285714286</v>
      </c>
      <c r="Z1245" s="16">
        <v>0.19696969696969699</v>
      </c>
      <c r="AA1245" s="16">
        <v>0.16666666666666699</v>
      </c>
      <c r="AB1245" s="16">
        <v>0.11111111111111099</v>
      </c>
      <c r="AC1245" s="16"/>
      <c r="AD1245" s="16">
        <v>0.17123287671232901</v>
      </c>
      <c r="AE1245" s="16">
        <v>0.211111111111111</v>
      </c>
      <c r="AF1245" s="16">
        <v>0.17346938775510201</v>
      </c>
      <c r="AG1245" s="16">
        <v>0.172222222222222</v>
      </c>
      <c r="AH1245" s="16">
        <v>0.19512195121951201</v>
      </c>
      <c r="AI1245" s="16">
        <v>0.119047619047619</v>
      </c>
      <c r="AJ1245" s="16">
        <v>0.15217391304347799</v>
      </c>
      <c r="AK1245" s="16"/>
      <c r="AL1245" s="16">
        <v>0.12280701754386</v>
      </c>
      <c r="AM1245" s="16">
        <v>0.25196850393700798</v>
      </c>
      <c r="AN1245" s="16">
        <v>0.14932126696832601</v>
      </c>
      <c r="AO1245" s="16">
        <v>0.201438848920863</v>
      </c>
      <c r="AP1245" s="16">
        <v>0.26315789473684198</v>
      </c>
      <c r="AQ1245" s="16">
        <v>0.18</v>
      </c>
      <c r="AR1245" s="16">
        <v>0</v>
      </c>
      <c r="AS1245" s="16">
        <v>0.266666666666667</v>
      </c>
      <c r="AT1245" s="16">
        <v>0.132530120481928</v>
      </c>
      <c r="AU1245" s="16">
        <v>7.69230769230769E-2</v>
      </c>
      <c r="AV1245" s="16">
        <v>0.12121212121212099</v>
      </c>
      <c r="AW1245" s="16">
        <v>0.116279069767442</v>
      </c>
    </row>
    <row r="1246" spans="2:49" x14ac:dyDescent="0.35">
      <c r="B1246" t="s">
        <v>503</v>
      </c>
      <c r="C1246" s="16">
        <v>0.10455104551045501</v>
      </c>
      <c r="D1246" s="16">
        <v>0.109756097560976</v>
      </c>
      <c r="E1246" s="16">
        <v>5.9701492537313397E-2</v>
      </c>
      <c r="F1246" s="16">
        <v>5.8823529411764698E-2</v>
      </c>
      <c r="G1246" s="16">
        <v>0.05</v>
      </c>
      <c r="H1246" s="16">
        <v>9.6153846153846201E-2</v>
      </c>
      <c r="I1246" s="16">
        <v>0.10606060606060599</v>
      </c>
      <c r="J1246" s="16">
        <v>0.16393442622950799</v>
      </c>
      <c r="K1246" s="16">
        <v>0.15384615384615399</v>
      </c>
      <c r="L1246" s="16">
        <v>0.16250000000000001</v>
      </c>
      <c r="M1246" s="16">
        <v>0.12676056338028199</v>
      </c>
      <c r="N1246" s="16">
        <v>0.12121212121212099</v>
      </c>
      <c r="O1246" s="16">
        <v>0.25</v>
      </c>
      <c r="P1246" s="16"/>
      <c r="Q1246" s="16">
        <v>0.106104651162791</v>
      </c>
      <c r="R1246" s="16"/>
      <c r="S1246" s="16">
        <v>0.106734434561626</v>
      </c>
      <c r="T1246" s="16"/>
      <c r="U1246" s="16">
        <v>0.10116086235489199</v>
      </c>
      <c r="V1246" s="16"/>
      <c r="W1246" s="16">
        <v>7.3170731707317097E-2</v>
      </c>
      <c r="X1246" s="16"/>
      <c r="Y1246" s="16">
        <v>0.119047619047619</v>
      </c>
      <c r="Z1246" s="16">
        <v>7.9545454545454503E-2</v>
      </c>
      <c r="AA1246" s="16">
        <v>5.5555555555555601E-2</v>
      </c>
      <c r="AB1246" s="16">
        <v>0.22222222222222199</v>
      </c>
      <c r="AC1246" s="16"/>
      <c r="AD1246" s="16">
        <v>0.13013698630136999</v>
      </c>
      <c r="AE1246" s="16">
        <v>4.4444444444444398E-2</v>
      </c>
      <c r="AF1246" s="16">
        <v>0.122448979591837</v>
      </c>
      <c r="AG1246" s="16">
        <v>0.133333333333333</v>
      </c>
      <c r="AH1246" s="16">
        <v>0.12195121951219499</v>
      </c>
      <c r="AI1246" s="16">
        <v>5.95238095238095E-2</v>
      </c>
      <c r="AJ1246" s="16">
        <v>6.5217391304347797E-2</v>
      </c>
      <c r="AK1246" s="16"/>
      <c r="AL1246" s="16">
        <v>1.7543859649122799E-2</v>
      </c>
      <c r="AM1246" s="16">
        <v>3.1496062992125998E-2</v>
      </c>
      <c r="AN1246" s="16">
        <v>0.13574660633484201</v>
      </c>
      <c r="AO1246" s="16">
        <v>0.12230215827338101</v>
      </c>
      <c r="AP1246" s="16">
        <v>0.105263157894737</v>
      </c>
      <c r="AQ1246" s="16">
        <v>0.08</v>
      </c>
      <c r="AR1246" s="16">
        <v>0</v>
      </c>
      <c r="AS1246" s="16">
        <v>6.6666666666666693E-2</v>
      </c>
      <c r="AT1246" s="16">
        <v>0.14457831325301199</v>
      </c>
      <c r="AU1246" s="16">
        <v>0.15384615384615399</v>
      </c>
      <c r="AV1246" s="16">
        <v>0.12121212121212099</v>
      </c>
      <c r="AW1246" s="16">
        <v>0.116279069767442</v>
      </c>
    </row>
    <row r="1247" spans="2:49" x14ac:dyDescent="0.35">
      <c r="B1247" t="s">
        <v>820</v>
      </c>
      <c r="C1247" s="16">
        <v>5.9040590405904099E-2</v>
      </c>
      <c r="D1247" s="16">
        <v>2.4390243902439001E-2</v>
      </c>
      <c r="E1247" s="16">
        <v>0.111940298507463</v>
      </c>
      <c r="F1247" s="16">
        <v>4.20168067226891E-2</v>
      </c>
      <c r="G1247" s="16">
        <v>8.3333333333333301E-2</v>
      </c>
      <c r="H1247" s="16">
        <v>5.7692307692307702E-2</v>
      </c>
      <c r="I1247" s="16">
        <v>1.5151515151515201E-2</v>
      </c>
      <c r="J1247" s="16">
        <v>4.91803278688525E-2</v>
      </c>
      <c r="K1247" s="16">
        <v>2.5641025641025599E-2</v>
      </c>
      <c r="L1247" s="16">
        <v>6.25E-2</v>
      </c>
      <c r="M1247" s="16">
        <v>5.63380281690141E-2</v>
      </c>
      <c r="N1247" s="16">
        <v>9.0909090909090898E-2</v>
      </c>
      <c r="O1247" s="16">
        <v>6.25E-2</v>
      </c>
      <c r="P1247" s="16"/>
      <c r="Q1247" s="16">
        <v>5.9593023255813997E-2</v>
      </c>
      <c r="R1247" s="16"/>
      <c r="S1247" s="16">
        <v>6.0991105463786499E-2</v>
      </c>
      <c r="T1247" s="16"/>
      <c r="U1247" s="16">
        <v>5.9701492537313397E-2</v>
      </c>
      <c r="V1247" s="16"/>
      <c r="W1247" s="16">
        <v>8.9430894308943104E-2</v>
      </c>
      <c r="X1247" s="16"/>
      <c r="Y1247" s="16">
        <v>4.96031746031746E-2</v>
      </c>
      <c r="Z1247" s="16">
        <v>7.5757575757575801E-2</v>
      </c>
      <c r="AA1247" s="16">
        <v>8.3333333333333301E-2</v>
      </c>
      <c r="AB1247" s="16">
        <v>0</v>
      </c>
      <c r="AC1247" s="16"/>
      <c r="AD1247" s="16">
        <v>5.4794520547945202E-2</v>
      </c>
      <c r="AE1247" s="16">
        <v>4.4444444444444398E-2</v>
      </c>
      <c r="AF1247" s="16">
        <v>7.1428571428571397E-2</v>
      </c>
      <c r="AG1247" s="16">
        <v>5.5555555555555601E-2</v>
      </c>
      <c r="AH1247" s="16">
        <v>4.8780487804878099E-2</v>
      </c>
      <c r="AI1247" s="16">
        <v>3.5714285714285698E-2</v>
      </c>
      <c r="AJ1247" s="16">
        <v>0.108695652173913</v>
      </c>
      <c r="AK1247" s="16"/>
      <c r="AL1247" s="16">
        <v>3.5087719298245598E-2</v>
      </c>
      <c r="AM1247" s="16">
        <v>0.102362204724409</v>
      </c>
      <c r="AN1247" s="16">
        <v>3.6199095022624403E-2</v>
      </c>
      <c r="AO1247" s="16">
        <v>8.6330935251798593E-2</v>
      </c>
      <c r="AP1247" s="16">
        <v>0.105263157894737</v>
      </c>
      <c r="AQ1247" s="16">
        <v>0.08</v>
      </c>
      <c r="AR1247" s="16">
        <v>0</v>
      </c>
      <c r="AS1247" s="16">
        <v>0</v>
      </c>
      <c r="AT1247" s="16">
        <v>2.40963855421687E-2</v>
      </c>
      <c r="AU1247" s="16">
        <v>0</v>
      </c>
      <c r="AV1247" s="16">
        <v>6.0606060606060601E-2</v>
      </c>
      <c r="AW1247" s="16">
        <v>6.9767441860465101E-2</v>
      </c>
    </row>
    <row r="1248" spans="2:49" x14ac:dyDescent="0.35">
      <c r="B1248" t="s">
        <v>821</v>
      </c>
      <c r="C1248" s="16">
        <v>5.1660516605166101E-2</v>
      </c>
      <c r="D1248" s="16">
        <v>9.7560975609756101E-2</v>
      </c>
      <c r="E1248" s="16">
        <v>5.22388059701493E-2</v>
      </c>
      <c r="F1248" s="16">
        <v>6.7226890756302504E-2</v>
      </c>
      <c r="G1248" s="16">
        <v>6.6666666666666693E-2</v>
      </c>
      <c r="H1248" s="16">
        <v>1.9230769230769201E-2</v>
      </c>
      <c r="I1248" s="16">
        <v>4.5454545454545497E-2</v>
      </c>
      <c r="J1248" s="16">
        <v>3.2786885245901599E-2</v>
      </c>
      <c r="K1248" s="16">
        <v>0</v>
      </c>
      <c r="L1248" s="16">
        <v>7.4999999999999997E-2</v>
      </c>
      <c r="M1248" s="16">
        <v>0</v>
      </c>
      <c r="N1248" s="16">
        <v>3.03030303030303E-2</v>
      </c>
      <c r="O1248" s="16">
        <v>0.125</v>
      </c>
      <c r="P1248" s="16"/>
      <c r="Q1248" s="16">
        <v>5.37790697674419E-2</v>
      </c>
      <c r="R1248" s="16"/>
      <c r="S1248" s="16">
        <v>5.2096569250317699E-2</v>
      </c>
      <c r="T1248" s="16"/>
      <c r="U1248" s="16">
        <v>5.8043117744610302E-2</v>
      </c>
      <c r="V1248" s="16"/>
      <c r="W1248" s="16">
        <v>5.6910569105691103E-2</v>
      </c>
      <c r="X1248" s="16"/>
      <c r="Y1248" s="16">
        <v>4.1666666666666699E-2</v>
      </c>
      <c r="Z1248" s="16">
        <v>7.1969696969697003E-2</v>
      </c>
      <c r="AA1248" s="16">
        <v>5.5555555555555601E-2</v>
      </c>
      <c r="AB1248" s="16">
        <v>0</v>
      </c>
      <c r="AC1248" s="16"/>
      <c r="AD1248" s="16">
        <v>3.42465753424658E-2</v>
      </c>
      <c r="AE1248" s="16">
        <v>3.3333333333333298E-2</v>
      </c>
      <c r="AF1248" s="16">
        <v>8.1632653061224497E-2</v>
      </c>
      <c r="AG1248" s="16">
        <v>1.6666666666666701E-2</v>
      </c>
      <c r="AH1248" s="16">
        <v>6.50406504065041E-2</v>
      </c>
      <c r="AI1248" s="16">
        <v>0.119047619047619</v>
      </c>
      <c r="AJ1248" s="16">
        <v>5.4347826086956499E-2</v>
      </c>
      <c r="AK1248" s="16"/>
      <c r="AL1248" s="16">
        <v>0.105263157894737</v>
      </c>
      <c r="AM1248" s="16">
        <v>8.6614173228346497E-2</v>
      </c>
      <c r="AN1248" s="16">
        <v>2.7149321266968299E-2</v>
      </c>
      <c r="AO1248" s="16">
        <v>4.3165467625899297E-2</v>
      </c>
      <c r="AP1248" s="16">
        <v>0.105263157894737</v>
      </c>
      <c r="AQ1248" s="16">
        <v>0.06</v>
      </c>
      <c r="AR1248" s="16">
        <v>0</v>
      </c>
      <c r="AS1248" s="16">
        <v>0.133333333333333</v>
      </c>
      <c r="AT1248" s="16">
        <v>3.6144578313252997E-2</v>
      </c>
      <c r="AU1248" s="16">
        <v>7.69230769230769E-2</v>
      </c>
      <c r="AV1248" s="16">
        <v>0</v>
      </c>
      <c r="AW1248" s="16">
        <v>2.32558139534884E-2</v>
      </c>
    </row>
    <row r="1249" spans="2:49" x14ac:dyDescent="0.35">
      <c r="B1249" t="s">
        <v>822</v>
      </c>
      <c r="C1249" s="16">
        <v>5.0430504305042999E-2</v>
      </c>
      <c r="D1249" s="16">
        <v>9.7560975609756101E-2</v>
      </c>
      <c r="E1249" s="16">
        <v>5.9701492537313397E-2</v>
      </c>
      <c r="F1249" s="16">
        <v>3.3613445378151301E-2</v>
      </c>
      <c r="G1249" s="16">
        <v>3.3333333333333298E-2</v>
      </c>
      <c r="H1249" s="16">
        <v>5.7692307692307702E-2</v>
      </c>
      <c r="I1249" s="16">
        <v>4.5454545454545497E-2</v>
      </c>
      <c r="J1249" s="16">
        <v>3.2786885245901599E-2</v>
      </c>
      <c r="K1249" s="16">
        <v>7.69230769230769E-2</v>
      </c>
      <c r="L1249" s="16">
        <v>0.05</v>
      </c>
      <c r="M1249" s="16">
        <v>0</v>
      </c>
      <c r="N1249" s="16">
        <v>9.0909090909090898E-2</v>
      </c>
      <c r="O1249" s="16">
        <v>6.25E-2</v>
      </c>
      <c r="P1249" s="16"/>
      <c r="Q1249" s="16">
        <v>4.5058139534883697E-2</v>
      </c>
      <c r="R1249" s="16"/>
      <c r="S1249" s="16">
        <v>4.70139771283355E-2</v>
      </c>
      <c r="T1249" s="16"/>
      <c r="U1249" s="16">
        <v>4.3117744610281901E-2</v>
      </c>
      <c r="V1249" s="16"/>
      <c r="W1249" s="16">
        <v>4.8780487804878099E-2</v>
      </c>
      <c r="X1249" s="16"/>
      <c r="Y1249" s="16">
        <v>4.1666666666666699E-2</v>
      </c>
      <c r="Z1249" s="16">
        <v>7.5757575757575801E-2</v>
      </c>
      <c r="AA1249" s="16">
        <v>0</v>
      </c>
      <c r="AB1249" s="16">
        <v>0</v>
      </c>
      <c r="AC1249" s="16"/>
      <c r="AD1249" s="16">
        <v>3.42465753424658E-2</v>
      </c>
      <c r="AE1249" s="16">
        <v>5.5555555555555601E-2</v>
      </c>
      <c r="AF1249" s="16">
        <v>8.1632653061224497E-2</v>
      </c>
      <c r="AG1249" s="16">
        <v>3.3333333333333298E-2</v>
      </c>
      <c r="AH1249" s="16">
        <v>4.8780487804878099E-2</v>
      </c>
      <c r="AI1249" s="16">
        <v>8.3333333333333301E-2</v>
      </c>
      <c r="AJ1249" s="16">
        <v>4.3478260869565202E-2</v>
      </c>
      <c r="AK1249" s="16"/>
      <c r="AL1249" s="16">
        <v>3.5087719298245598E-2</v>
      </c>
      <c r="AM1249" s="16">
        <v>7.0866141732283505E-2</v>
      </c>
      <c r="AN1249" s="16">
        <v>3.1674208144796399E-2</v>
      </c>
      <c r="AO1249" s="16">
        <v>4.3165467625899297E-2</v>
      </c>
      <c r="AP1249" s="16">
        <v>0</v>
      </c>
      <c r="AQ1249" s="16">
        <v>0.06</v>
      </c>
      <c r="AR1249" s="16">
        <v>0</v>
      </c>
      <c r="AS1249" s="16">
        <v>0</v>
      </c>
      <c r="AT1249" s="16">
        <v>7.2289156626505993E-2</v>
      </c>
      <c r="AU1249" s="16">
        <v>7.69230769230769E-2</v>
      </c>
      <c r="AV1249" s="16">
        <v>6.0606060606060601E-2</v>
      </c>
      <c r="AW1249" s="16">
        <v>9.3023255813953501E-2</v>
      </c>
    </row>
    <row r="1250" spans="2:49" x14ac:dyDescent="0.35">
      <c r="B1250" t="s">
        <v>823</v>
      </c>
      <c r="C1250" s="16">
        <v>4.3050430504305001E-2</v>
      </c>
      <c r="D1250" s="16">
        <v>6.0975609756097601E-2</v>
      </c>
      <c r="E1250" s="16">
        <v>5.22388059701493E-2</v>
      </c>
      <c r="F1250" s="16">
        <v>5.0420168067226899E-2</v>
      </c>
      <c r="G1250" s="16">
        <v>1.6666666666666701E-2</v>
      </c>
      <c r="H1250" s="16">
        <v>1.9230769230769201E-2</v>
      </c>
      <c r="I1250" s="16">
        <v>3.03030303030303E-2</v>
      </c>
      <c r="J1250" s="16">
        <v>3.2786885245901599E-2</v>
      </c>
      <c r="K1250" s="16">
        <v>2.5641025641025599E-2</v>
      </c>
      <c r="L1250" s="16">
        <v>0.05</v>
      </c>
      <c r="M1250" s="16">
        <v>2.8169014084507001E-2</v>
      </c>
      <c r="N1250" s="16">
        <v>9.0909090909090898E-2</v>
      </c>
      <c r="O1250" s="16">
        <v>6.25E-2</v>
      </c>
      <c r="P1250" s="16"/>
      <c r="Q1250" s="16">
        <v>3.92441860465116E-2</v>
      </c>
      <c r="R1250" s="16"/>
      <c r="S1250" s="16">
        <v>4.1931385006353197E-2</v>
      </c>
      <c r="T1250" s="16"/>
      <c r="U1250" s="16">
        <v>3.8142620232172499E-2</v>
      </c>
      <c r="V1250" s="16"/>
      <c r="W1250" s="16">
        <v>5.6910569105691103E-2</v>
      </c>
      <c r="X1250" s="16"/>
      <c r="Y1250" s="16">
        <v>2.3809523809523801E-2</v>
      </c>
      <c r="Z1250" s="16">
        <v>8.3333333333333301E-2</v>
      </c>
      <c r="AA1250" s="16">
        <v>2.7777777777777801E-2</v>
      </c>
      <c r="AB1250" s="16">
        <v>0</v>
      </c>
      <c r="AC1250" s="16"/>
      <c r="AD1250" s="16">
        <v>3.42465753424658E-2</v>
      </c>
      <c r="AE1250" s="16">
        <v>3.3333333333333298E-2</v>
      </c>
      <c r="AF1250" s="16">
        <v>2.04081632653061E-2</v>
      </c>
      <c r="AG1250" s="16">
        <v>2.2222222222222199E-2</v>
      </c>
      <c r="AH1250" s="16">
        <v>4.0650406504064998E-2</v>
      </c>
      <c r="AI1250" s="16">
        <v>0.14285714285714299</v>
      </c>
      <c r="AJ1250" s="16">
        <v>4.3478260869565202E-2</v>
      </c>
      <c r="AK1250" s="16"/>
      <c r="AL1250" s="16">
        <v>7.0175438596491196E-2</v>
      </c>
      <c r="AM1250" s="16">
        <v>0.110236220472441</v>
      </c>
      <c r="AN1250" s="16">
        <v>2.2624434389140299E-2</v>
      </c>
      <c r="AO1250" s="16">
        <v>2.15827338129496E-2</v>
      </c>
      <c r="AP1250" s="16">
        <v>0</v>
      </c>
      <c r="AQ1250" s="16">
        <v>0</v>
      </c>
      <c r="AR1250" s="16">
        <v>0</v>
      </c>
      <c r="AS1250" s="16">
        <v>0.133333333333333</v>
      </c>
      <c r="AT1250" s="16">
        <v>3.6144578313252997E-2</v>
      </c>
      <c r="AU1250" s="16">
        <v>7.69230769230769E-2</v>
      </c>
      <c r="AV1250" s="16">
        <v>3.03030303030303E-2</v>
      </c>
      <c r="AW1250" s="16">
        <v>4.6511627906976702E-2</v>
      </c>
    </row>
    <row r="1251" spans="2:49" x14ac:dyDescent="0.35">
      <c r="B1251" t="s">
        <v>824</v>
      </c>
      <c r="C1251" s="16">
        <v>4.3050430504305001E-2</v>
      </c>
      <c r="D1251" s="16">
        <v>9.7560975609756101E-2</v>
      </c>
      <c r="E1251" s="16">
        <v>5.22388059701493E-2</v>
      </c>
      <c r="F1251" s="16">
        <v>0</v>
      </c>
      <c r="G1251" s="16">
        <v>3.3333333333333298E-2</v>
      </c>
      <c r="H1251" s="16">
        <v>0</v>
      </c>
      <c r="I1251" s="16">
        <v>6.0606060606060601E-2</v>
      </c>
      <c r="J1251" s="16">
        <v>0</v>
      </c>
      <c r="K1251" s="16">
        <v>2.5641025641025599E-2</v>
      </c>
      <c r="L1251" s="16">
        <v>7.4999999999999997E-2</v>
      </c>
      <c r="M1251" s="16">
        <v>5.63380281690141E-2</v>
      </c>
      <c r="N1251" s="16">
        <v>6.0606060606060601E-2</v>
      </c>
      <c r="O1251" s="16">
        <v>6.25E-2</v>
      </c>
      <c r="P1251" s="16"/>
      <c r="Q1251" s="16">
        <v>3.92441860465116E-2</v>
      </c>
      <c r="R1251" s="16"/>
      <c r="S1251" s="16">
        <v>4.3202033036848803E-2</v>
      </c>
      <c r="T1251" s="16"/>
      <c r="U1251" s="16">
        <v>3.8142620232172499E-2</v>
      </c>
      <c r="V1251" s="16"/>
      <c r="W1251" s="16">
        <v>8.1300813008130107E-3</v>
      </c>
      <c r="X1251" s="16"/>
      <c r="Y1251" s="16">
        <v>2.9761904761904798E-2</v>
      </c>
      <c r="Z1251" s="16">
        <v>6.4393939393939406E-2</v>
      </c>
      <c r="AA1251" s="16">
        <v>8.3333333333333301E-2</v>
      </c>
      <c r="AB1251" s="16">
        <v>0</v>
      </c>
      <c r="AC1251" s="16"/>
      <c r="AD1251" s="16">
        <v>6.8493150684931503E-3</v>
      </c>
      <c r="AE1251" s="16">
        <v>2.2222222222222199E-2</v>
      </c>
      <c r="AF1251" s="16">
        <v>6.1224489795918401E-2</v>
      </c>
      <c r="AG1251" s="16">
        <v>4.4444444444444398E-2</v>
      </c>
      <c r="AH1251" s="16">
        <v>4.8780487804878099E-2</v>
      </c>
      <c r="AI1251" s="16">
        <v>0.107142857142857</v>
      </c>
      <c r="AJ1251" s="16">
        <v>3.2608695652173898E-2</v>
      </c>
      <c r="AK1251" s="16"/>
      <c r="AL1251" s="16">
        <v>5.2631578947368397E-2</v>
      </c>
      <c r="AM1251" s="16">
        <v>7.8740157480315001E-2</v>
      </c>
      <c r="AN1251" s="16">
        <v>9.0497737556561094E-3</v>
      </c>
      <c r="AO1251" s="16">
        <v>5.0359712230215799E-2</v>
      </c>
      <c r="AP1251" s="16">
        <v>0</v>
      </c>
      <c r="AQ1251" s="16">
        <v>0.04</v>
      </c>
      <c r="AR1251" s="16">
        <v>0</v>
      </c>
      <c r="AS1251" s="16">
        <v>6.6666666666666693E-2</v>
      </c>
      <c r="AT1251" s="16">
        <v>4.81927710843374E-2</v>
      </c>
      <c r="AU1251" s="16">
        <v>7.69230769230769E-2</v>
      </c>
      <c r="AV1251" s="16">
        <v>6.0606060606060601E-2</v>
      </c>
      <c r="AW1251" s="16">
        <v>4.6511627906976702E-2</v>
      </c>
    </row>
    <row r="1252" spans="2:49" x14ac:dyDescent="0.35">
      <c r="B1252" t="s">
        <v>825</v>
      </c>
      <c r="C1252" s="16">
        <v>3.8130381303813E-2</v>
      </c>
      <c r="D1252" s="16">
        <v>7.3170731707317097E-2</v>
      </c>
      <c r="E1252" s="16">
        <v>6.7164179104477598E-2</v>
      </c>
      <c r="F1252" s="16">
        <v>1.6806722689075598E-2</v>
      </c>
      <c r="G1252" s="16">
        <v>0.05</v>
      </c>
      <c r="H1252" s="16">
        <v>1.9230769230769201E-2</v>
      </c>
      <c r="I1252" s="16">
        <v>3.03030303030303E-2</v>
      </c>
      <c r="J1252" s="16">
        <v>3.2786885245901599E-2</v>
      </c>
      <c r="K1252" s="16">
        <v>0</v>
      </c>
      <c r="L1252" s="16">
        <v>3.7499999999999999E-2</v>
      </c>
      <c r="M1252" s="16">
        <v>2.8169014084507001E-2</v>
      </c>
      <c r="N1252" s="16">
        <v>0</v>
      </c>
      <c r="O1252" s="16">
        <v>6.25E-2</v>
      </c>
      <c r="P1252" s="16"/>
      <c r="Q1252" s="16">
        <v>3.4883720930232599E-2</v>
      </c>
      <c r="R1252" s="16"/>
      <c r="S1252" s="16">
        <v>3.6848792884370998E-2</v>
      </c>
      <c r="T1252" s="16"/>
      <c r="U1252" s="16">
        <v>3.64842454394693E-2</v>
      </c>
      <c r="V1252" s="16"/>
      <c r="W1252" s="16">
        <v>3.2520325203252001E-2</v>
      </c>
      <c r="X1252" s="16"/>
      <c r="Y1252" s="16">
        <v>2.5793650793650799E-2</v>
      </c>
      <c r="Z1252" s="16">
        <v>6.4393939393939406E-2</v>
      </c>
      <c r="AA1252" s="16">
        <v>2.7777777777777801E-2</v>
      </c>
      <c r="AB1252" s="16">
        <v>0</v>
      </c>
      <c r="AC1252" s="16"/>
      <c r="AD1252" s="16">
        <v>2.7397260273972601E-2</v>
      </c>
      <c r="AE1252" s="16">
        <v>3.3333333333333298E-2</v>
      </c>
      <c r="AF1252" s="16">
        <v>6.1224489795918401E-2</v>
      </c>
      <c r="AG1252" s="16">
        <v>2.2222222222222199E-2</v>
      </c>
      <c r="AH1252" s="16">
        <v>3.2520325203252001E-2</v>
      </c>
      <c r="AI1252" s="16">
        <v>5.95238095238095E-2</v>
      </c>
      <c r="AJ1252" s="16">
        <v>5.4347826086956499E-2</v>
      </c>
      <c r="AK1252" s="16"/>
      <c r="AL1252" s="16">
        <v>1.7543859649122799E-2</v>
      </c>
      <c r="AM1252" s="16">
        <v>7.0866141732283505E-2</v>
      </c>
      <c r="AN1252" s="16">
        <v>2.2624434389140299E-2</v>
      </c>
      <c r="AO1252" s="16">
        <v>3.5971223021582698E-2</v>
      </c>
      <c r="AP1252" s="16">
        <v>0</v>
      </c>
      <c r="AQ1252" s="16">
        <v>0.06</v>
      </c>
      <c r="AR1252" s="16">
        <v>0</v>
      </c>
      <c r="AS1252" s="16">
        <v>0</v>
      </c>
      <c r="AT1252" s="16">
        <v>3.6144578313252997E-2</v>
      </c>
      <c r="AU1252" s="16">
        <v>7.69230769230769E-2</v>
      </c>
      <c r="AV1252" s="16">
        <v>6.0606060606060601E-2</v>
      </c>
      <c r="AW1252" s="16">
        <v>4.6511627906976702E-2</v>
      </c>
    </row>
    <row r="1253" spans="2:49" x14ac:dyDescent="0.35">
      <c r="B1253" t="s">
        <v>549</v>
      </c>
      <c r="C1253" s="16">
        <v>2.460024600246E-2</v>
      </c>
      <c r="D1253" s="16">
        <v>1.21951219512195E-2</v>
      </c>
      <c r="E1253" s="16">
        <v>1.49253731343284E-2</v>
      </c>
      <c r="F1253" s="16">
        <v>8.4033613445378096E-3</v>
      </c>
      <c r="G1253" s="16">
        <v>1.6666666666666701E-2</v>
      </c>
      <c r="H1253" s="16">
        <v>1.9230769230769201E-2</v>
      </c>
      <c r="I1253" s="16">
        <v>3.03030303030303E-2</v>
      </c>
      <c r="J1253" s="16">
        <v>8.1967213114754106E-2</v>
      </c>
      <c r="K1253" s="16">
        <v>2.5641025641025599E-2</v>
      </c>
      <c r="L1253" s="16">
        <v>2.5000000000000001E-2</v>
      </c>
      <c r="M1253" s="16">
        <v>2.8169014084507001E-2</v>
      </c>
      <c r="N1253" s="16">
        <v>3.03030303030303E-2</v>
      </c>
      <c r="O1253" s="16">
        <v>6.25E-2</v>
      </c>
      <c r="P1253" s="16"/>
      <c r="Q1253" s="16">
        <v>2.6162790697674399E-2</v>
      </c>
      <c r="R1253" s="16"/>
      <c r="S1253" s="16">
        <v>2.5412960609911099E-2</v>
      </c>
      <c r="T1253" s="16"/>
      <c r="U1253" s="16">
        <v>2.81923714759536E-2</v>
      </c>
      <c r="V1253" s="16"/>
      <c r="W1253" s="16">
        <v>4.0650406504064998E-2</v>
      </c>
      <c r="X1253" s="16"/>
      <c r="Y1253" s="16">
        <v>2.3809523809523801E-2</v>
      </c>
      <c r="Z1253" s="16">
        <v>2.6515151515151499E-2</v>
      </c>
      <c r="AA1253" s="16">
        <v>2.7777777777777801E-2</v>
      </c>
      <c r="AB1253" s="16">
        <v>0</v>
      </c>
      <c r="AC1253" s="16"/>
      <c r="AD1253" s="16">
        <v>2.7397260273972601E-2</v>
      </c>
      <c r="AE1253" s="16">
        <v>3.3333333333333298E-2</v>
      </c>
      <c r="AF1253" s="16">
        <v>0</v>
      </c>
      <c r="AG1253" s="16">
        <v>3.3333333333333298E-2</v>
      </c>
      <c r="AH1253" s="16">
        <v>1.6260162601626001E-2</v>
      </c>
      <c r="AI1253" s="16">
        <v>2.3809523809523801E-2</v>
      </c>
      <c r="AJ1253" s="16">
        <v>3.2608695652173898E-2</v>
      </c>
      <c r="AK1253" s="16"/>
      <c r="AL1253" s="16">
        <v>1.7543859649122799E-2</v>
      </c>
      <c r="AM1253" s="16">
        <v>3.9370078740157501E-2</v>
      </c>
      <c r="AN1253" s="16">
        <v>1.8099547511312201E-2</v>
      </c>
      <c r="AO1253" s="16">
        <v>3.5971223021582698E-2</v>
      </c>
      <c r="AP1253" s="16">
        <v>5.2631578947368397E-2</v>
      </c>
      <c r="AQ1253" s="16">
        <v>0.02</v>
      </c>
      <c r="AR1253" s="16">
        <v>0</v>
      </c>
      <c r="AS1253" s="16">
        <v>0</v>
      </c>
      <c r="AT1253" s="16">
        <v>2.40963855421687E-2</v>
      </c>
      <c r="AU1253" s="16">
        <v>0</v>
      </c>
      <c r="AV1253" s="16">
        <v>0</v>
      </c>
      <c r="AW1253" s="16">
        <v>2.32558139534884E-2</v>
      </c>
    </row>
    <row r="1254" spans="2:49" x14ac:dyDescent="0.35">
      <c r="C1254" s="16"/>
      <c r="D1254" s="16"/>
      <c r="E1254" s="16"/>
      <c r="F1254" s="16"/>
      <c r="G1254" s="16"/>
      <c r="H1254" s="16"/>
      <c r="I1254" s="16"/>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row>
    <row r="1255" spans="2:49" x14ac:dyDescent="0.35">
      <c r="B1255" s="6" t="s">
        <v>832</v>
      </c>
      <c r="C1255" s="16"/>
      <c r="D1255" s="16"/>
      <c r="E1255" s="16"/>
      <c r="F1255" s="16"/>
      <c r="G1255" s="16"/>
      <c r="H1255" s="16"/>
      <c r="I1255" s="16"/>
      <c r="J1255" s="16"/>
      <c r="K1255" s="16"/>
      <c r="L1255" s="16"/>
      <c r="M1255" s="16"/>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6"/>
      <c r="AW1255" s="16"/>
    </row>
    <row r="1256" spans="2:49" x14ac:dyDescent="0.35">
      <c r="B1256" s="25" t="s">
        <v>833</v>
      </c>
      <c r="C1256" s="16"/>
      <c r="D1256" s="16"/>
      <c r="E1256" s="16"/>
      <c r="F1256" s="16"/>
      <c r="G1256" s="16"/>
      <c r="H1256" s="16"/>
      <c r="I1256" s="16"/>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row>
    <row r="1257" spans="2:49" x14ac:dyDescent="0.35">
      <c r="B1257" t="s">
        <v>683</v>
      </c>
      <c r="C1257" s="16">
        <v>0.66625463535228702</v>
      </c>
      <c r="D1257" s="16">
        <v>0.55555555555555602</v>
      </c>
      <c r="E1257" s="16">
        <v>0.68421052631578905</v>
      </c>
      <c r="F1257" s="16">
        <v>0.80508474576271205</v>
      </c>
      <c r="G1257" s="16">
        <v>0.68333333333333302</v>
      </c>
      <c r="H1257" s="16">
        <v>0.75</v>
      </c>
      <c r="I1257" s="16">
        <v>0.60606060606060597</v>
      </c>
      <c r="J1257" s="16">
        <v>0.59016393442622905</v>
      </c>
      <c r="K1257" s="16">
        <v>0.71794871794871795</v>
      </c>
      <c r="L1257" s="16">
        <v>0.556962025316456</v>
      </c>
      <c r="M1257" s="16">
        <v>0.676056338028169</v>
      </c>
      <c r="N1257" s="16">
        <v>0.60606060606060597</v>
      </c>
      <c r="O1257" s="16">
        <v>0.75</v>
      </c>
      <c r="P1257" s="16"/>
      <c r="Q1257" s="16">
        <v>0.66520467836257302</v>
      </c>
      <c r="R1257" s="16"/>
      <c r="S1257" s="16">
        <v>0.66794380587484004</v>
      </c>
      <c r="T1257" s="16"/>
      <c r="U1257" s="16">
        <v>0.666110183639399</v>
      </c>
      <c r="V1257" s="16"/>
      <c r="W1257" s="16">
        <v>0.75609756097560998</v>
      </c>
      <c r="X1257" s="16"/>
      <c r="Y1257" s="16">
        <v>0.71713147410358602</v>
      </c>
      <c r="Z1257" s="16">
        <v>0.57633587786259499</v>
      </c>
      <c r="AA1257" s="16">
        <v>0.58333333333333304</v>
      </c>
      <c r="AB1257" s="16">
        <v>0.77777777777777801</v>
      </c>
      <c r="AC1257" s="16"/>
      <c r="AD1257" s="16">
        <v>0.77931034482758599</v>
      </c>
      <c r="AE1257" s="16">
        <v>0.71910112359550604</v>
      </c>
      <c r="AF1257" s="16">
        <v>0.70103092783505105</v>
      </c>
      <c r="AG1257" s="16">
        <v>0.72222222222222199</v>
      </c>
      <c r="AH1257" s="16">
        <v>0.52845528455284596</v>
      </c>
      <c r="AI1257" s="16">
        <v>0.51807228915662695</v>
      </c>
      <c r="AJ1257" s="16">
        <v>0.60869565217391297</v>
      </c>
      <c r="AK1257" s="16"/>
      <c r="AL1257" s="16">
        <v>0.63157894736842102</v>
      </c>
      <c r="AM1257" s="16">
        <v>0.53968253968253999</v>
      </c>
      <c r="AN1257" s="16">
        <v>0.71232876712328796</v>
      </c>
      <c r="AO1257" s="16">
        <v>0.71014492753623204</v>
      </c>
      <c r="AP1257" s="16">
        <v>0.63157894736842102</v>
      </c>
      <c r="AQ1257" s="16">
        <v>0.74</v>
      </c>
      <c r="AR1257" s="16">
        <v>1</v>
      </c>
      <c r="AS1257" s="16">
        <v>0.46666666666666701</v>
      </c>
      <c r="AT1257" s="16">
        <v>0.65060240963855398</v>
      </c>
      <c r="AU1257" s="16">
        <v>0.69230769230769196</v>
      </c>
      <c r="AV1257" s="16">
        <v>0.72727272727272696</v>
      </c>
      <c r="AW1257" s="16">
        <v>0.69767441860465096</v>
      </c>
    </row>
    <row r="1258" spans="2:49" x14ac:dyDescent="0.35">
      <c r="B1258" t="s">
        <v>827</v>
      </c>
      <c r="C1258" s="16">
        <v>0.15327564894932</v>
      </c>
      <c r="D1258" s="16">
        <v>0.209876543209877</v>
      </c>
      <c r="E1258" s="16">
        <v>0.16541353383458601</v>
      </c>
      <c r="F1258" s="16">
        <v>7.6271186440677999E-2</v>
      </c>
      <c r="G1258" s="16">
        <v>0.133333333333333</v>
      </c>
      <c r="H1258" s="16">
        <v>0.115384615384615</v>
      </c>
      <c r="I1258" s="16">
        <v>0.13636363636363599</v>
      </c>
      <c r="J1258" s="16">
        <v>0.16393442622950799</v>
      </c>
      <c r="K1258" s="16">
        <v>0.102564102564103</v>
      </c>
      <c r="L1258" s="16">
        <v>0.253164556962025</v>
      </c>
      <c r="M1258" s="16">
        <v>0.12676056338028199</v>
      </c>
      <c r="N1258" s="16">
        <v>0.21212121212121199</v>
      </c>
      <c r="O1258" s="16">
        <v>0.1875</v>
      </c>
      <c r="P1258" s="16"/>
      <c r="Q1258" s="16">
        <v>0.159356725146199</v>
      </c>
      <c r="R1258" s="16"/>
      <c r="S1258" s="16">
        <v>0.15325670498084301</v>
      </c>
      <c r="T1258" s="16"/>
      <c r="U1258" s="16">
        <v>0.15358931552587601</v>
      </c>
      <c r="V1258" s="16"/>
      <c r="W1258" s="16">
        <v>0.13008130081300801</v>
      </c>
      <c r="X1258" s="16"/>
      <c r="Y1258" s="16">
        <v>0.111553784860558</v>
      </c>
      <c r="Z1258" s="16">
        <v>0.225190839694656</v>
      </c>
      <c r="AA1258" s="16">
        <v>0.22222222222222199</v>
      </c>
      <c r="AB1258" s="16">
        <v>0.11111111111111099</v>
      </c>
      <c r="AC1258" s="16"/>
      <c r="AD1258" s="16">
        <v>8.2758620689655199E-2</v>
      </c>
      <c r="AE1258" s="16">
        <v>0.123595505617978</v>
      </c>
      <c r="AF1258" s="16">
        <v>0.11340206185567001</v>
      </c>
      <c r="AG1258" s="16">
        <v>0.105555555555556</v>
      </c>
      <c r="AH1258" s="16">
        <v>0.24390243902438999</v>
      </c>
      <c r="AI1258" s="16">
        <v>0.30120481927710802</v>
      </c>
      <c r="AJ1258" s="16">
        <v>0.173913043478261</v>
      </c>
      <c r="AK1258" s="16"/>
      <c r="AL1258" s="16">
        <v>0.24561403508771901</v>
      </c>
      <c r="AM1258" s="16">
        <v>0.19047619047618999</v>
      </c>
      <c r="AN1258" s="16">
        <v>0.123287671232877</v>
      </c>
      <c r="AO1258" s="16">
        <v>0.115942028985507</v>
      </c>
      <c r="AP1258" s="16">
        <v>0.31578947368421101</v>
      </c>
      <c r="AQ1258" s="16">
        <v>0.08</v>
      </c>
      <c r="AR1258" s="16">
        <v>0</v>
      </c>
      <c r="AS1258" s="16">
        <v>0.33333333333333298</v>
      </c>
      <c r="AT1258" s="16">
        <v>0.19277108433734899</v>
      </c>
      <c r="AU1258" s="16">
        <v>7.69230769230769E-2</v>
      </c>
      <c r="AV1258" s="16">
        <v>9.0909090909090898E-2</v>
      </c>
      <c r="AW1258" s="16">
        <v>0.13953488372093001</v>
      </c>
    </row>
    <row r="1259" spans="2:49" x14ac:dyDescent="0.35">
      <c r="B1259" t="s">
        <v>828</v>
      </c>
      <c r="C1259" s="16">
        <v>3.3374536464771301E-2</v>
      </c>
      <c r="D1259" s="16">
        <v>8.6419753086419707E-2</v>
      </c>
      <c r="E1259" s="16">
        <v>3.7593984962405999E-2</v>
      </c>
      <c r="F1259" s="16">
        <v>1.6949152542372899E-2</v>
      </c>
      <c r="G1259" s="16">
        <v>1.6666666666666701E-2</v>
      </c>
      <c r="H1259" s="16">
        <v>0</v>
      </c>
      <c r="I1259" s="16">
        <v>3.03030303030303E-2</v>
      </c>
      <c r="J1259" s="16">
        <v>6.5573770491803296E-2</v>
      </c>
      <c r="K1259" s="16">
        <v>2.5641025641025599E-2</v>
      </c>
      <c r="L1259" s="16">
        <v>1.26582278481013E-2</v>
      </c>
      <c r="M1259" s="16">
        <v>1.4084507042253501E-2</v>
      </c>
      <c r="N1259" s="16">
        <v>9.0909090909090898E-2</v>
      </c>
      <c r="O1259" s="16">
        <v>0</v>
      </c>
      <c r="P1259" s="16"/>
      <c r="Q1259" s="16">
        <v>3.2163742690058499E-2</v>
      </c>
      <c r="R1259" s="16"/>
      <c r="S1259" s="16">
        <v>3.0651340996168602E-2</v>
      </c>
      <c r="T1259" s="16"/>
      <c r="U1259" s="16">
        <v>3.5058430717863097E-2</v>
      </c>
      <c r="V1259" s="16"/>
      <c r="W1259" s="16">
        <v>3.2520325203252001E-2</v>
      </c>
      <c r="X1259" s="16"/>
      <c r="Y1259" s="16">
        <v>2.3904382470119501E-2</v>
      </c>
      <c r="Z1259" s="16">
        <v>4.9618320610687001E-2</v>
      </c>
      <c r="AA1259" s="16">
        <v>5.5555555555555601E-2</v>
      </c>
      <c r="AB1259" s="16">
        <v>0</v>
      </c>
      <c r="AC1259" s="16"/>
      <c r="AD1259" s="16">
        <v>1.37931034482759E-2</v>
      </c>
      <c r="AE1259" s="16">
        <v>5.6179775280898903E-2</v>
      </c>
      <c r="AF1259" s="16">
        <v>2.06185567010309E-2</v>
      </c>
      <c r="AG1259" s="16">
        <v>1.1111111111111099E-2</v>
      </c>
      <c r="AH1259" s="16">
        <v>5.6910569105691103E-2</v>
      </c>
      <c r="AI1259" s="16">
        <v>4.81927710843374E-2</v>
      </c>
      <c r="AJ1259" s="16">
        <v>5.4347826086956499E-2</v>
      </c>
      <c r="AK1259" s="16"/>
      <c r="AL1259" s="16">
        <v>3.5087719298245598E-2</v>
      </c>
      <c r="AM1259" s="16">
        <v>7.1428571428571397E-2</v>
      </c>
      <c r="AN1259" s="16">
        <v>2.7397260273972601E-2</v>
      </c>
      <c r="AO1259" s="16">
        <v>2.1739130434782601E-2</v>
      </c>
      <c r="AP1259" s="16">
        <v>0</v>
      </c>
      <c r="AQ1259" s="16">
        <v>0.04</v>
      </c>
      <c r="AR1259" s="16">
        <v>0</v>
      </c>
      <c r="AS1259" s="16">
        <v>6.6666666666666693E-2</v>
      </c>
      <c r="AT1259" s="16">
        <v>1.20481927710843E-2</v>
      </c>
      <c r="AU1259" s="16">
        <v>0</v>
      </c>
      <c r="AV1259" s="16">
        <v>0</v>
      </c>
      <c r="AW1259" s="16">
        <v>4.6511627906976702E-2</v>
      </c>
    </row>
    <row r="1260" spans="2:49" x14ac:dyDescent="0.35">
      <c r="B1260" t="s">
        <v>829</v>
      </c>
      <c r="C1260" s="16">
        <v>6.1804697156983904E-3</v>
      </c>
      <c r="D1260" s="16">
        <v>0</v>
      </c>
      <c r="E1260" s="16">
        <v>7.5187969924812E-3</v>
      </c>
      <c r="F1260" s="16">
        <v>0</v>
      </c>
      <c r="G1260" s="16">
        <v>1.6666666666666701E-2</v>
      </c>
      <c r="H1260" s="16">
        <v>1.9230769230769201E-2</v>
      </c>
      <c r="I1260" s="16">
        <v>0</v>
      </c>
      <c r="J1260" s="16">
        <v>1.63934426229508E-2</v>
      </c>
      <c r="K1260" s="16">
        <v>0</v>
      </c>
      <c r="L1260" s="16">
        <v>0</v>
      </c>
      <c r="M1260" s="16">
        <v>1.4084507042253501E-2</v>
      </c>
      <c r="N1260" s="16">
        <v>0</v>
      </c>
      <c r="O1260" s="16">
        <v>0</v>
      </c>
      <c r="P1260" s="16"/>
      <c r="Q1260" s="16">
        <v>5.8479532163742704E-3</v>
      </c>
      <c r="R1260" s="16"/>
      <c r="S1260" s="16">
        <v>6.3856960408684603E-3</v>
      </c>
      <c r="T1260" s="16"/>
      <c r="U1260" s="16">
        <v>6.6777963272120202E-3</v>
      </c>
      <c r="V1260" s="16"/>
      <c r="W1260" s="16">
        <v>8.1300813008130107E-3</v>
      </c>
      <c r="X1260" s="16"/>
      <c r="Y1260" s="16">
        <v>5.9760956175298804E-3</v>
      </c>
      <c r="Z1260" s="16">
        <v>3.81679389312977E-3</v>
      </c>
      <c r="AA1260" s="16">
        <v>2.7777777777777801E-2</v>
      </c>
      <c r="AB1260" s="16">
        <v>0</v>
      </c>
      <c r="AC1260" s="16"/>
      <c r="AD1260" s="16">
        <v>0</v>
      </c>
      <c r="AE1260" s="16">
        <v>1.1235955056179799E-2</v>
      </c>
      <c r="AF1260" s="16">
        <v>1.03092783505155E-2</v>
      </c>
      <c r="AG1260" s="16">
        <v>5.5555555555555601E-3</v>
      </c>
      <c r="AH1260" s="16">
        <v>0</v>
      </c>
      <c r="AI1260" s="16">
        <v>1.20481927710843E-2</v>
      </c>
      <c r="AJ1260" s="16">
        <v>1.0869565217391301E-2</v>
      </c>
      <c r="AK1260" s="16"/>
      <c r="AL1260" s="16">
        <v>1.7543859649122799E-2</v>
      </c>
      <c r="AM1260" s="16">
        <v>0</v>
      </c>
      <c r="AN1260" s="16">
        <v>4.5662100456621002E-3</v>
      </c>
      <c r="AO1260" s="16">
        <v>1.4492753623188401E-2</v>
      </c>
      <c r="AP1260" s="16">
        <v>0</v>
      </c>
      <c r="AQ1260" s="16">
        <v>0</v>
      </c>
      <c r="AR1260" s="16">
        <v>0</v>
      </c>
      <c r="AS1260" s="16">
        <v>0</v>
      </c>
      <c r="AT1260" s="16">
        <v>0</v>
      </c>
      <c r="AU1260" s="16">
        <v>0</v>
      </c>
      <c r="AV1260" s="16">
        <v>3.03030303030303E-2</v>
      </c>
      <c r="AW1260" s="16">
        <v>0</v>
      </c>
    </row>
    <row r="1261" spans="2:49" x14ac:dyDescent="0.35">
      <c r="B1261" t="s">
        <v>830</v>
      </c>
      <c r="C1261" s="16">
        <v>8.65265760197775E-3</v>
      </c>
      <c r="D1261" s="16">
        <v>0</v>
      </c>
      <c r="E1261" s="16">
        <v>0</v>
      </c>
      <c r="F1261" s="16">
        <v>8.4745762711864406E-3</v>
      </c>
      <c r="G1261" s="16">
        <v>0</v>
      </c>
      <c r="H1261" s="16">
        <v>0</v>
      </c>
      <c r="I1261" s="16">
        <v>4.5454545454545497E-2</v>
      </c>
      <c r="J1261" s="16">
        <v>0</v>
      </c>
      <c r="K1261" s="16">
        <v>0</v>
      </c>
      <c r="L1261" s="16">
        <v>2.53164556962025E-2</v>
      </c>
      <c r="M1261" s="16">
        <v>1.4084507042253501E-2</v>
      </c>
      <c r="N1261" s="16">
        <v>0</v>
      </c>
      <c r="O1261" s="16">
        <v>0</v>
      </c>
      <c r="P1261" s="16"/>
      <c r="Q1261" s="16">
        <v>7.3099415204678402E-3</v>
      </c>
      <c r="R1261" s="16"/>
      <c r="S1261" s="16">
        <v>8.9399744572158397E-3</v>
      </c>
      <c r="T1261" s="16"/>
      <c r="U1261" s="16">
        <v>5.0083472454090098E-3</v>
      </c>
      <c r="V1261" s="16"/>
      <c r="W1261" s="16">
        <v>0</v>
      </c>
      <c r="X1261" s="16"/>
      <c r="Y1261" s="16">
        <v>5.9760956175298804E-3</v>
      </c>
      <c r="Z1261" s="16">
        <v>1.5267175572519101E-2</v>
      </c>
      <c r="AA1261" s="16">
        <v>0</v>
      </c>
      <c r="AB1261" s="16">
        <v>0</v>
      </c>
      <c r="AC1261" s="16"/>
      <c r="AD1261" s="16">
        <v>0</v>
      </c>
      <c r="AE1261" s="16">
        <v>0</v>
      </c>
      <c r="AF1261" s="16">
        <v>2.06185567010309E-2</v>
      </c>
      <c r="AG1261" s="16">
        <v>1.1111111111111099E-2</v>
      </c>
      <c r="AH1261" s="16">
        <v>0</v>
      </c>
      <c r="AI1261" s="16">
        <v>3.6144578313252997E-2</v>
      </c>
      <c r="AJ1261" s="16">
        <v>0</v>
      </c>
      <c r="AK1261" s="16"/>
      <c r="AL1261" s="16">
        <v>0</v>
      </c>
      <c r="AM1261" s="16">
        <v>1.58730158730159E-2</v>
      </c>
      <c r="AN1261" s="16">
        <v>0</v>
      </c>
      <c r="AO1261" s="16">
        <v>7.2463768115942004E-3</v>
      </c>
      <c r="AP1261" s="16">
        <v>0</v>
      </c>
      <c r="AQ1261" s="16">
        <v>0</v>
      </c>
      <c r="AR1261" s="16">
        <v>0</v>
      </c>
      <c r="AS1261" s="16">
        <v>0</v>
      </c>
      <c r="AT1261" s="16">
        <v>2.40963855421687E-2</v>
      </c>
      <c r="AU1261" s="16">
        <v>7.69230769230769E-2</v>
      </c>
      <c r="AV1261" s="16">
        <v>3.03030303030303E-2</v>
      </c>
      <c r="AW1261" s="16">
        <v>0</v>
      </c>
    </row>
    <row r="1262" spans="2:49" x14ac:dyDescent="0.35">
      <c r="B1262" t="s">
        <v>36</v>
      </c>
      <c r="C1262" s="16">
        <v>0.13226205191594601</v>
      </c>
      <c r="D1262" s="16">
        <v>0.148148148148148</v>
      </c>
      <c r="E1262" s="16">
        <v>0.105263157894737</v>
      </c>
      <c r="F1262" s="16">
        <v>9.3220338983050793E-2</v>
      </c>
      <c r="G1262" s="16">
        <v>0.15</v>
      </c>
      <c r="H1262" s="16">
        <v>0.115384615384615</v>
      </c>
      <c r="I1262" s="16">
        <v>0.18181818181818199</v>
      </c>
      <c r="J1262" s="16">
        <v>0.16393442622950799</v>
      </c>
      <c r="K1262" s="16">
        <v>0.15384615384615399</v>
      </c>
      <c r="L1262" s="16">
        <v>0.151898734177215</v>
      </c>
      <c r="M1262" s="16">
        <v>0.154929577464789</v>
      </c>
      <c r="N1262" s="16">
        <v>9.0909090909090898E-2</v>
      </c>
      <c r="O1262" s="16">
        <v>6.25E-2</v>
      </c>
      <c r="P1262" s="16"/>
      <c r="Q1262" s="16">
        <v>0.13011695906432699</v>
      </c>
      <c r="R1262" s="16"/>
      <c r="S1262" s="16">
        <v>0.132822477650064</v>
      </c>
      <c r="T1262" s="16"/>
      <c r="U1262" s="16">
        <v>0.13355592654424001</v>
      </c>
      <c r="V1262" s="16"/>
      <c r="W1262" s="16">
        <v>7.3170731707317097E-2</v>
      </c>
      <c r="X1262" s="16"/>
      <c r="Y1262" s="16">
        <v>0.135458167330677</v>
      </c>
      <c r="Z1262" s="16">
        <v>0.12977099236641201</v>
      </c>
      <c r="AA1262" s="16">
        <v>0.11111111111111099</v>
      </c>
      <c r="AB1262" s="16">
        <v>0.11111111111111099</v>
      </c>
      <c r="AC1262" s="16"/>
      <c r="AD1262" s="16">
        <v>0.12413793103448301</v>
      </c>
      <c r="AE1262" s="16">
        <v>8.98876404494382E-2</v>
      </c>
      <c r="AF1262" s="16">
        <v>0.134020618556701</v>
      </c>
      <c r="AG1262" s="16">
        <v>0.14444444444444399</v>
      </c>
      <c r="AH1262" s="16">
        <v>0.17073170731707299</v>
      </c>
      <c r="AI1262" s="16">
        <v>8.4337349397590397E-2</v>
      </c>
      <c r="AJ1262" s="16">
        <v>0.15217391304347799</v>
      </c>
      <c r="AK1262" s="16"/>
      <c r="AL1262" s="16">
        <v>7.0175438596491196E-2</v>
      </c>
      <c r="AM1262" s="16">
        <v>0.182539682539683</v>
      </c>
      <c r="AN1262" s="16">
        <v>0.13242009132420099</v>
      </c>
      <c r="AO1262" s="16">
        <v>0.13043478260869601</v>
      </c>
      <c r="AP1262" s="16">
        <v>5.2631578947368397E-2</v>
      </c>
      <c r="AQ1262" s="16">
        <v>0.14000000000000001</v>
      </c>
      <c r="AR1262" s="16">
        <v>0</v>
      </c>
      <c r="AS1262" s="16">
        <v>0.133333333333333</v>
      </c>
      <c r="AT1262" s="16">
        <v>0.120481927710843</v>
      </c>
      <c r="AU1262" s="16">
        <v>0.15384615384615399</v>
      </c>
      <c r="AV1262" s="16">
        <v>0.12121212121212099</v>
      </c>
      <c r="AW1262" s="16">
        <v>0.116279069767442</v>
      </c>
    </row>
    <row r="1263" spans="2:49" x14ac:dyDescent="0.35">
      <c r="B1263" t="s">
        <v>831</v>
      </c>
      <c r="C1263" s="16">
        <v>0.20148331273176801</v>
      </c>
      <c r="D1263" s="16">
        <v>0.296296296296296</v>
      </c>
      <c r="E1263" s="16">
        <v>0.21052631578947401</v>
      </c>
      <c r="F1263" s="16">
        <v>0.101694915254237</v>
      </c>
      <c r="G1263" s="16">
        <v>0.16666666666666699</v>
      </c>
      <c r="H1263" s="16">
        <v>0.134615384615385</v>
      </c>
      <c r="I1263" s="16">
        <v>0.21212121212121199</v>
      </c>
      <c r="J1263" s="16">
        <v>0.24590163934426201</v>
      </c>
      <c r="K1263" s="16">
        <v>0.128205128205128</v>
      </c>
      <c r="L1263" s="16">
        <v>0.291139240506329</v>
      </c>
      <c r="M1263" s="16">
        <v>0.169014084507042</v>
      </c>
      <c r="N1263" s="16">
        <v>0.30303030303030298</v>
      </c>
      <c r="O1263" s="16">
        <v>0.1875</v>
      </c>
      <c r="P1263" s="16"/>
      <c r="Q1263" s="16">
        <v>0.20467836257309899</v>
      </c>
      <c r="R1263" s="16"/>
      <c r="S1263" s="16">
        <v>0.199233716475096</v>
      </c>
      <c r="T1263" s="16"/>
      <c r="U1263" s="16">
        <v>0.20033388981636099</v>
      </c>
      <c r="V1263" s="16"/>
      <c r="W1263" s="16">
        <v>0.17073170731707299</v>
      </c>
      <c r="X1263" s="16"/>
      <c r="Y1263" s="16">
        <v>0.147410358565737</v>
      </c>
      <c r="Z1263" s="16">
        <v>0.29389312977099202</v>
      </c>
      <c r="AA1263" s="16">
        <v>0.30555555555555602</v>
      </c>
      <c r="AB1263" s="16">
        <v>0.11111111111111099</v>
      </c>
      <c r="AC1263" s="16"/>
      <c r="AD1263" s="16">
        <v>9.6551724137931005E-2</v>
      </c>
      <c r="AE1263" s="16">
        <v>0.19101123595505601</v>
      </c>
      <c r="AF1263" s="16">
        <v>0.164948453608247</v>
      </c>
      <c r="AG1263" s="16">
        <v>0.133333333333333</v>
      </c>
      <c r="AH1263" s="16">
        <v>0.30081300813008099</v>
      </c>
      <c r="AI1263" s="16">
        <v>0.39759036144578302</v>
      </c>
      <c r="AJ1263" s="16">
        <v>0.23913043478260901</v>
      </c>
      <c r="AK1263" s="16"/>
      <c r="AL1263" s="16">
        <v>0.29824561403508798</v>
      </c>
      <c r="AM1263" s="16">
        <v>0.27777777777777801</v>
      </c>
      <c r="AN1263" s="16">
        <v>0.15525114155251099</v>
      </c>
      <c r="AO1263" s="16">
        <v>0.15942028985507201</v>
      </c>
      <c r="AP1263" s="16">
        <v>0.31578947368421101</v>
      </c>
      <c r="AQ1263" s="16">
        <v>0.12</v>
      </c>
      <c r="AR1263" s="16">
        <v>0</v>
      </c>
      <c r="AS1263" s="16">
        <v>0.4</v>
      </c>
      <c r="AT1263" s="16">
        <v>0.22891566265060201</v>
      </c>
      <c r="AU1263" s="16">
        <v>0.15384615384615399</v>
      </c>
      <c r="AV1263" s="16">
        <v>0.15151515151515199</v>
      </c>
      <c r="AW1263" s="16">
        <v>0.186046511627907</v>
      </c>
    </row>
    <row r="1264" spans="2:49" x14ac:dyDescent="0.35">
      <c r="C1264" s="16"/>
      <c r="D1264" s="16"/>
      <c r="E1264" s="16"/>
      <c r="F1264" s="16"/>
      <c r="G1264" s="16"/>
      <c r="H1264" s="16"/>
      <c r="I1264" s="16"/>
      <c r="J1264" s="16"/>
      <c r="K1264" s="16"/>
      <c r="L1264" s="16"/>
      <c r="M1264" s="16"/>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row>
    <row r="1265" spans="2:49" x14ac:dyDescent="0.35">
      <c r="B1265" s="6" t="s">
        <v>841</v>
      </c>
      <c r="C1265" s="16"/>
      <c r="D1265" s="16"/>
      <c r="E1265" s="16"/>
      <c r="F1265" s="16"/>
      <c r="G1265" s="16"/>
      <c r="H1265" s="16"/>
      <c r="I1265" s="16"/>
      <c r="J1265" s="16"/>
      <c r="K1265" s="16"/>
      <c r="L1265" s="16"/>
      <c r="M1265" s="16"/>
      <c r="N1265" s="16"/>
      <c r="O1265" s="16"/>
      <c r="P1265" s="16"/>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c r="AM1265" s="16"/>
      <c r="AN1265" s="16"/>
      <c r="AO1265" s="16"/>
      <c r="AP1265" s="16"/>
      <c r="AQ1265" s="16"/>
      <c r="AR1265" s="16"/>
      <c r="AS1265" s="16"/>
      <c r="AT1265" s="16"/>
      <c r="AU1265" s="16"/>
      <c r="AV1265" s="16"/>
      <c r="AW1265" s="16"/>
    </row>
    <row r="1266" spans="2:49" x14ac:dyDescent="0.35">
      <c r="B1266" s="25" t="s">
        <v>65</v>
      </c>
      <c r="C1266" s="16"/>
      <c r="D1266" s="16"/>
      <c r="E1266" s="16"/>
      <c r="F1266" s="16"/>
      <c r="G1266" s="16"/>
      <c r="H1266" s="16"/>
      <c r="I1266" s="16"/>
      <c r="J1266" s="16"/>
      <c r="K1266" s="16"/>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6"/>
      <c r="AW1266" s="16"/>
    </row>
    <row r="1267" spans="2:49" x14ac:dyDescent="0.35">
      <c r="B1267" t="s">
        <v>834</v>
      </c>
      <c r="C1267" s="16">
        <v>0.43296432964329601</v>
      </c>
      <c r="D1267" s="16">
        <v>0.34146341463414598</v>
      </c>
      <c r="E1267" s="16">
        <v>0.44029850746268701</v>
      </c>
      <c r="F1267" s="16">
        <v>0.436974789915966</v>
      </c>
      <c r="G1267" s="16">
        <v>0.3</v>
      </c>
      <c r="H1267" s="16">
        <v>0.5</v>
      </c>
      <c r="I1267" s="16">
        <v>0.51515151515151503</v>
      </c>
      <c r="J1267" s="16">
        <v>0.44262295081967201</v>
      </c>
      <c r="K1267" s="16">
        <v>0.58974358974358998</v>
      </c>
      <c r="L1267" s="16">
        <v>0.4375</v>
      </c>
      <c r="M1267" s="16">
        <v>0.43661971830985902</v>
      </c>
      <c r="N1267" s="16">
        <v>0.36363636363636398</v>
      </c>
      <c r="O1267" s="16">
        <v>0.4375</v>
      </c>
      <c r="P1267" s="16"/>
      <c r="Q1267" s="16">
        <v>0.415697674418605</v>
      </c>
      <c r="R1267" s="16"/>
      <c r="S1267" s="16">
        <v>0.43456162642947899</v>
      </c>
      <c r="T1267" s="16"/>
      <c r="U1267" s="16">
        <v>0.41293532338308497</v>
      </c>
      <c r="V1267" s="16"/>
      <c r="W1267" s="16">
        <v>0.39024390243902402</v>
      </c>
      <c r="X1267" s="16"/>
      <c r="Y1267" s="16">
        <v>0.49404761904761901</v>
      </c>
      <c r="Z1267" s="16">
        <v>0.32954545454545497</v>
      </c>
      <c r="AA1267" s="16">
        <v>0.27777777777777801</v>
      </c>
      <c r="AB1267" s="16">
        <v>0.66666666666666696</v>
      </c>
      <c r="AC1267" s="16"/>
      <c r="AD1267" s="16">
        <v>0.50684931506849296</v>
      </c>
      <c r="AE1267" s="16">
        <v>0.4</v>
      </c>
      <c r="AF1267" s="16">
        <v>0.48979591836734698</v>
      </c>
      <c r="AG1267" s="16">
        <v>0.51666666666666705</v>
      </c>
      <c r="AH1267" s="16">
        <v>0.41463414634146301</v>
      </c>
      <c r="AI1267" s="16">
        <v>0.273809523809524</v>
      </c>
      <c r="AJ1267" s="16">
        <v>0.29347826086956502</v>
      </c>
      <c r="AK1267" s="16"/>
      <c r="AL1267" s="16">
        <v>0.40350877192982498</v>
      </c>
      <c r="AM1267" s="16">
        <v>0.267716535433071</v>
      </c>
      <c r="AN1267" s="16">
        <v>0.49773755656108598</v>
      </c>
      <c r="AO1267" s="16">
        <v>0.43884892086330901</v>
      </c>
      <c r="AP1267" s="16">
        <v>0.21052631578947401</v>
      </c>
      <c r="AQ1267" s="16">
        <v>0.32</v>
      </c>
      <c r="AR1267" s="16">
        <v>0</v>
      </c>
      <c r="AS1267" s="16">
        <v>0.33333333333333298</v>
      </c>
      <c r="AT1267" s="16">
        <v>0.45783132530120502</v>
      </c>
      <c r="AU1267" s="16">
        <v>0.46153846153846201</v>
      </c>
      <c r="AV1267" s="16">
        <v>0.78787878787878796</v>
      </c>
      <c r="AW1267" s="16">
        <v>0.48837209302325602</v>
      </c>
    </row>
    <row r="1268" spans="2:49" x14ac:dyDescent="0.35">
      <c r="B1268" t="s">
        <v>835</v>
      </c>
      <c r="C1268" s="16">
        <v>0.17097170971709699</v>
      </c>
      <c r="D1268" s="16">
        <v>0.23170731707317099</v>
      </c>
      <c r="E1268" s="16">
        <v>0.164179104477612</v>
      </c>
      <c r="F1268" s="16">
        <v>0.11764705882352899</v>
      </c>
      <c r="G1268" s="16">
        <v>0.266666666666667</v>
      </c>
      <c r="H1268" s="16">
        <v>7.69230769230769E-2</v>
      </c>
      <c r="I1268" s="16">
        <v>0.16666666666666699</v>
      </c>
      <c r="J1268" s="16">
        <v>0.18032786885245899</v>
      </c>
      <c r="K1268" s="16">
        <v>0.102564102564103</v>
      </c>
      <c r="L1268" s="16">
        <v>0.2</v>
      </c>
      <c r="M1268" s="16">
        <v>0.19718309859154901</v>
      </c>
      <c r="N1268" s="16">
        <v>0.21212121212121199</v>
      </c>
      <c r="O1268" s="16">
        <v>6.25E-2</v>
      </c>
      <c r="P1268" s="16"/>
      <c r="Q1268" s="16">
        <v>0.17877906976744201</v>
      </c>
      <c r="R1268" s="16"/>
      <c r="S1268" s="16">
        <v>0.17280813214739499</v>
      </c>
      <c r="T1268" s="16"/>
      <c r="U1268" s="16">
        <v>0.17744610281923701</v>
      </c>
      <c r="V1268" s="16"/>
      <c r="W1268" s="16">
        <v>0.211382113821138</v>
      </c>
      <c r="X1268" s="16"/>
      <c r="Y1268" s="16">
        <v>0.172619047619048</v>
      </c>
      <c r="Z1268" s="16">
        <v>0.185606060606061</v>
      </c>
      <c r="AA1268" s="16">
        <v>5.5555555555555601E-2</v>
      </c>
      <c r="AB1268" s="16">
        <v>0.11111111111111099</v>
      </c>
      <c r="AC1268" s="16"/>
      <c r="AD1268" s="16">
        <v>0.17123287671232901</v>
      </c>
      <c r="AE1268" s="16">
        <v>0.2</v>
      </c>
      <c r="AF1268" s="16">
        <v>0.15306122448979601</v>
      </c>
      <c r="AG1268" s="16">
        <v>0.13888888888888901</v>
      </c>
      <c r="AH1268" s="16">
        <v>0.24390243902438999</v>
      </c>
      <c r="AI1268" s="16">
        <v>0.16666666666666699</v>
      </c>
      <c r="AJ1268" s="16">
        <v>0.13043478260869601</v>
      </c>
      <c r="AK1268" s="16"/>
      <c r="AL1268" s="16">
        <v>0.19298245614035101</v>
      </c>
      <c r="AM1268" s="16">
        <v>0.196850393700787</v>
      </c>
      <c r="AN1268" s="16">
        <v>0.17647058823529399</v>
      </c>
      <c r="AO1268" s="16">
        <v>0.16546762589928099</v>
      </c>
      <c r="AP1268" s="16">
        <v>0.21052631578947401</v>
      </c>
      <c r="AQ1268" s="16">
        <v>0.18</v>
      </c>
      <c r="AR1268" s="16">
        <v>0.5</v>
      </c>
      <c r="AS1268" s="16">
        <v>0.133333333333333</v>
      </c>
      <c r="AT1268" s="16">
        <v>0.156626506024096</v>
      </c>
      <c r="AU1268" s="16">
        <v>7.69230769230769E-2</v>
      </c>
      <c r="AV1268" s="16">
        <v>0.12121212121212099</v>
      </c>
      <c r="AW1268" s="16">
        <v>0.13953488372093001</v>
      </c>
    </row>
    <row r="1269" spans="2:49" x14ac:dyDescent="0.35">
      <c r="B1269" t="s">
        <v>836</v>
      </c>
      <c r="C1269" s="16">
        <v>0.309963099630996</v>
      </c>
      <c r="D1269" s="16">
        <v>0.30487804878048802</v>
      </c>
      <c r="E1269" s="16">
        <v>0.328358208955224</v>
      </c>
      <c r="F1269" s="16">
        <v>0.33613445378151302</v>
      </c>
      <c r="G1269" s="16">
        <v>0.38333333333333303</v>
      </c>
      <c r="H1269" s="16">
        <v>0.269230769230769</v>
      </c>
      <c r="I1269" s="16">
        <v>0.24242424242424199</v>
      </c>
      <c r="J1269" s="16">
        <v>0.34426229508196698</v>
      </c>
      <c r="K1269" s="16">
        <v>0.256410256410256</v>
      </c>
      <c r="L1269" s="16">
        <v>0.26250000000000001</v>
      </c>
      <c r="M1269" s="16">
        <v>0.29577464788732399</v>
      </c>
      <c r="N1269" s="16">
        <v>0.33333333333333298</v>
      </c>
      <c r="O1269" s="16">
        <v>0.375</v>
      </c>
      <c r="P1269" s="16"/>
      <c r="Q1269" s="16">
        <v>0.32122093023255799</v>
      </c>
      <c r="R1269" s="16"/>
      <c r="S1269" s="16">
        <v>0.30749682337992401</v>
      </c>
      <c r="T1269" s="16"/>
      <c r="U1269" s="16">
        <v>0.32172470978441098</v>
      </c>
      <c r="V1269" s="16"/>
      <c r="W1269" s="16">
        <v>0.31707317073170699</v>
      </c>
      <c r="X1269" s="16"/>
      <c r="Y1269" s="16">
        <v>0.26388888888888901</v>
      </c>
      <c r="Z1269" s="16">
        <v>0.37878787878787901</v>
      </c>
      <c r="AA1269" s="16">
        <v>0.5</v>
      </c>
      <c r="AB1269" s="16">
        <v>0.11111111111111099</v>
      </c>
      <c r="AC1269" s="16"/>
      <c r="AD1269" s="16">
        <v>0.24657534246575299</v>
      </c>
      <c r="AE1269" s="16">
        <v>0.33333333333333298</v>
      </c>
      <c r="AF1269" s="16">
        <v>0.30612244897959201</v>
      </c>
      <c r="AG1269" s="16">
        <v>0.22222222222222199</v>
      </c>
      <c r="AH1269" s="16">
        <v>0.26829268292682901</v>
      </c>
      <c r="AI1269" s="16">
        <v>0.5</v>
      </c>
      <c r="AJ1269" s="16">
        <v>0.44565217391304301</v>
      </c>
      <c r="AK1269" s="16"/>
      <c r="AL1269" s="16">
        <v>0.33333333333333298</v>
      </c>
      <c r="AM1269" s="16">
        <v>0.44881889763779498</v>
      </c>
      <c r="AN1269" s="16">
        <v>0.22624434389140299</v>
      </c>
      <c r="AO1269" s="16">
        <v>0.31654676258992798</v>
      </c>
      <c r="AP1269" s="16">
        <v>0.52631578947368396</v>
      </c>
      <c r="AQ1269" s="16">
        <v>0.42</v>
      </c>
      <c r="AR1269" s="16">
        <v>0.5</v>
      </c>
      <c r="AS1269" s="16">
        <v>0.33333333333333298</v>
      </c>
      <c r="AT1269" s="16">
        <v>0.32530120481927699</v>
      </c>
      <c r="AU1269" s="16">
        <v>0.230769230769231</v>
      </c>
      <c r="AV1269" s="16">
        <v>6.0606060606060601E-2</v>
      </c>
      <c r="AW1269" s="16">
        <v>0.27906976744186002</v>
      </c>
    </row>
    <row r="1270" spans="2:49" x14ac:dyDescent="0.35">
      <c r="B1270" t="s">
        <v>837</v>
      </c>
      <c r="C1270" s="16">
        <v>4.1820418204182003E-2</v>
      </c>
      <c r="D1270" s="16">
        <v>8.5365853658536606E-2</v>
      </c>
      <c r="E1270" s="16">
        <v>3.7313432835820899E-2</v>
      </c>
      <c r="F1270" s="16">
        <v>5.0420168067226899E-2</v>
      </c>
      <c r="G1270" s="16">
        <v>0</v>
      </c>
      <c r="H1270" s="16">
        <v>5.7692307692307702E-2</v>
      </c>
      <c r="I1270" s="16">
        <v>3.03030303030303E-2</v>
      </c>
      <c r="J1270" s="16">
        <v>1.63934426229508E-2</v>
      </c>
      <c r="K1270" s="16">
        <v>0</v>
      </c>
      <c r="L1270" s="16">
        <v>0.05</v>
      </c>
      <c r="M1270" s="16">
        <v>2.8169014084507001E-2</v>
      </c>
      <c r="N1270" s="16">
        <v>6.0606060606060601E-2</v>
      </c>
      <c r="O1270" s="16">
        <v>0.125</v>
      </c>
      <c r="P1270" s="16"/>
      <c r="Q1270" s="16">
        <v>4.0697674418604703E-2</v>
      </c>
      <c r="R1270" s="16"/>
      <c r="S1270" s="16">
        <v>4.0660736975857703E-2</v>
      </c>
      <c r="T1270" s="16"/>
      <c r="U1270" s="16">
        <v>4.1459369817578799E-2</v>
      </c>
      <c r="V1270" s="16"/>
      <c r="W1270" s="16">
        <v>3.2520325203252001E-2</v>
      </c>
      <c r="X1270" s="16"/>
      <c r="Y1270" s="16">
        <v>3.3730158730158701E-2</v>
      </c>
      <c r="Z1270" s="16">
        <v>5.6818181818181802E-2</v>
      </c>
      <c r="AA1270" s="16">
        <v>5.5555555555555601E-2</v>
      </c>
      <c r="AB1270" s="16">
        <v>0</v>
      </c>
      <c r="AC1270" s="16"/>
      <c r="AD1270" s="16">
        <v>2.7397260273972601E-2</v>
      </c>
      <c r="AE1270" s="16">
        <v>3.3333333333333298E-2</v>
      </c>
      <c r="AF1270" s="16">
        <v>2.04081632653061E-2</v>
      </c>
      <c r="AG1270" s="16">
        <v>5.5555555555555601E-2</v>
      </c>
      <c r="AH1270" s="16">
        <v>4.8780487804878099E-2</v>
      </c>
      <c r="AI1270" s="16">
        <v>1.1904761904761901E-2</v>
      </c>
      <c r="AJ1270" s="16">
        <v>8.6956521739130405E-2</v>
      </c>
      <c r="AK1270" s="16"/>
      <c r="AL1270" s="16">
        <v>3.5087719298245598E-2</v>
      </c>
      <c r="AM1270" s="16">
        <v>4.7244094488188997E-2</v>
      </c>
      <c r="AN1270" s="16">
        <v>4.9773755656108601E-2</v>
      </c>
      <c r="AO1270" s="16">
        <v>4.3165467625899297E-2</v>
      </c>
      <c r="AP1270" s="16">
        <v>0</v>
      </c>
      <c r="AQ1270" s="16">
        <v>0.04</v>
      </c>
      <c r="AR1270" s="16">
        <v>0</v>
      </c>
      <c r="AS1270" s="16">
        <v>6.6666666666666693E-2</v>
      </c>
      <c r="AT1270" s="16">
        <v>3.6144578313252997E-2</v>
      </c>
      <c r="AU1270" s="16">
        <v>0.15384615384615399</v>
      </c>
      <c r="AV1270" s="16">
        <v>0</v>
      </c>
      <c r="AW1270" s="16">
        <v>2.32558139534884E-2</v>
      </c>
    </row>
    <row r="1271" spans="2:49" x14ac:dyDescent="0.35">
      <c r="B1271" t="s">
        <v>838</v>
      </c>
      <c r="C1271" s="16">
        <v>1.230012300123E-2</v>
      </c>
      <c r="D1271" s="16">
        <v>2.4390243902439001E-2</v>
      </c>
      <c r="E1271" s="16">
        <v>1.49253731343284E-2</v>
      </c>
      <c r="F1271" s="16">
        <v>1.6806722689075598E-2</v>
      </c>
      <c r="G1271" s="16">
        <v>0</v>
      </c>
      <c r="H1271" s="16">
        <v>0</v>
      </c>
      <c r="I1271" s="16">
        <v>1.5151515151515201E-2</v>
      </c>
      <c r="J1271" s="16">
        <v>0</v>
      </c>
      <c r="K1271" s="16">
        <v>0</v>
      </c>
      <c r="L1271" s="16">
        <v>1.2500000000000001E-2</v>
      </c>
      <c r="M1271" s="16">
        <v>1.4084507042253501E-2</v>
      </c>
      <c r="N1271" s="16">
        <v>3.03030303030303E-2</v>
      </c>
      <c r="O1271" s="16">
        <v>0</v>
      </c>
      <c r="P1271" s="16"/>
      <c r="Q1271" s="16">
        <v>1.01744186046512E-2</v>
      </c>
      <c r="R1271" s="16"/>
      <c r="S1271" s="16">
        <v>1.143583227446E-2</v>
      </c>
      <c r="T1271" s="16"/>
      <c r="U1271" s="16">
        <v>9.9502487562189105E-3</v>
      </c>
      <c r="V1271" s="16"/>
      <c r="W1271" s="16">
        <v>8.1300813008130107E-3</v>
      </c>
      <c r="X1271" s="16"/>
      <c r="Y1271" s="16">
        <v>9.9206349206349201E-3</v>
      </c>
      <c r="Z1271" s="16">
        <v>1.5151515151515201E-2</v>
      </c>
      <c r="AA1271" s="16">
        <v>2.7777777777777801E-2</v>
      </c>
      <c r="AB1271" s="16">
        <v>0</v>
      </c>
      <c r="AC1271" s="16"/>
      <c r="AD1271" s="16">
        <v>6.8493150684931503E-3</v>
      </c>
      <c r="AE1271" s="16">
        <v>1.1111111111111099E-2</v>
      </c>
      <c r="AF1271" s="16">
        <v>1.02040816326531E-2</v>
      </c>
      <c r="AG1271" s="16">
        <v>5.5555555555555601E-3</v>
      </c>
      <c r="AH1271" s="16">
        <v>2.4390243902439001E-2</v>
      </c>
      <c r="AI1271" s="16">
        <v>3.5714285714285698E-2</v>
      </c>
      <c r="AJ1271" s="16">
        <v>0</v>
      </c>
      <c r="AK1271" s="16"/>
      <c r="AL1271" s="16">
        <v>0</v>
      </c>
      <c r="AM1271" s="16">
        <v>7.8740157480314994E-3</v>
      </c>
      <c r="AN1271" s="16">
        <v>1.8099547511312201E-2</v>
      </c>
      <c r="AO1271" s="16">
        <v>0</v>
      </c>
      <c r="AP1271" s="16">
        <v>0</v>
      </c>
      <c r="AQ1271" s="16">
        <v>0</v>
      </c>
      <c r="AR1271" s="16">
        <v>0</v>
      </c>
      <c r="AS1271" s="16">
        <v>6.6666666666666693E-2</v>
      </c>
      <c r="AT1271" s="16">
        <v>1.20481927710843E-2</v>
      </c>
      <c r="AU1271" s="16">
        <v>7.69230769230769E-2</v>
      </c>
      <c r="AV1271" s="16">
        <v>0</v>
      </c>
      <c r="AW1271" s="16">
        <v>4.6511627906976702E-2</v>
      </c>
    </row>
    <row r="1272" spans="2:49" x14ac:dyDescent="0.35">
      <c r="B1272" t="s">
        <v>839</v>
      </c>
      <c r="C1272" s="16">
        <v>7.3800738007380098E-3</v>
      </c>
      <c r="D1272" s="16">
        <v>0</v>
      </c>
      <c r="E1272" s="16">
        <v>0</v>
      </c>
      <c r="F1272" s="16">
        <v>1.6806722689075598E-2</v>
      </c>
      <c r="G1272" s="16">
        <v>1.6666666666666701E-2</v>
      </c>
      <c r="H1272" s="16">
        <v>3.8461538461538498E-2</v>
      </c>
      <c r="I1272" s="16">
        <v>0</v>
      </c>
      <c r="J1272" s="16">
        <v>0</v>
      </c>
      <c r="K1272" s="16">
        <v>2.5641025641025599E-2</v>
      </c>
      <c r="L1272" s="16">
        <v>0</v>
      </c>
      <c r="M1272" s="16">
        <v>0</v>
      </c>
      <c r="N1272" s="16">
        <v>0</v>
      </c>
      <c r="O1272" s="16">
        <v>0</v>
      </c>
      <c r="P1272" s="16"/>
      <c r="Q1272" s="16">
        <v>7.2674418604651196E-3</v>
      </c>
      <c r="R1272" s="16"/>
      <c r="S1272" s="16">
        <v>7.6238881829733202E-3</v>
      </c>
      <c r="T1272" s="16"/>
      <c r="U1272" s="16">
        <v>8.2918739635157498E-3</v>
      </c>
      <c r="V1272" s="16"/>
      <c r="W1272" s="16">
        <v>0</v>
      </c>
      <c r="X1272" s="16"/>
      <c r="Y1272" s="16">
        <v>5.9523809523809503E-3</v>
      </c>
      <c r="Z1272" s="16">
        <v>7.5757575757575803E-3</v>
      </c>
      <c r="AA1272" s="16">
        <v>2.7777777777777801E-2</v>
      </c>
      <c r="AB1272" s="16">
        <v>0</v>
      </c>
      <c r="AC1272" s="16"/>
      <c r="AD1272" s="16">
        <v>6.8493150684931503E-3</v>
      </c>
      <c r="AE1272" s="16">
        <v>1.1111111111111099E-2</v>
      </c>
      <c r="AF1272" s="16">
        <v>0</v>
      </c>
      <c r="AG1272" s="16">
        <v>1.1111111111111099E-2</v>
      </c>
      <c r="AH1272" s="16">
        <v>0</v>
      </c>
      <c r="AI1272" s="16">
        <v>1.1904761904761901E-2</v>
      </c>
      <c r="AJ1272" s="16">
        <v>1.0869565217391301E-2</v>
      </c>
      <c r="AK1272" s="16"/>
      <c r="AL1272" s="16">
        <v>0</v>
      </c>
      <c r="AM1272" s="16">
        <v>7.8740157480314994E-3</v>
      </c>
      <c r="AN1272" s="16">
        <v>9.0497737556561094E-3</v>
      </c>
      <c r="AO1272" s="16">
        <v>1.4388489208633099E-2</v>
      </c>
      <c r="AP1272" s="16">
        <v>0</v>
      </c>
      <c r="AQ1272" s="16">
        <v>0</v>
      </c>
      <c r="AR1272" s="16">
        <v>0</v>
      </c>
      <c r="AS1272" s="16">
        <v>0</v>
      </c>
      <c r="AT1272" s="16">
        <v>0</v>
      </c>
      <c r="AU1272" s="16">
        <v>0</v>
      </c>
      <c r="AV1272" s="16">
        <v>3.03030303030303E-2</v>
      </c>
      <c r="AW1272" s="16">
        <v>0</v>
      </c>
    </row>
    <row r="1273" spans="2:49" x14ac:dyDescent="0.35">
      <c r="B1273" t="s">
        <v>462</v>
      </c>
      <c r="C1273" s="16">
        <v>2.460024600246E-2</v>
      </c>
      <c r="D1273" s="16">
        <v>1.21951219512195E-2</v>
      </c>
      <c r="E1273" s="16">
        <v>1.49253731343284E-2</v>
      </c>
      <c r="F1273" s="16">
        <v>2.5210084033613401E-2</v>
      </c>
      <c r="G1273" s="16">
        <v>3.3333333333333298E-2</v>
      </c>
      <c r="H1273" s="16">
        <v>5.7692307692307702E-2</v>
      </c>
      <c r="I1273" s="16">
        <v>3.03030303030303E-2</v>
      </c>
      <c r="J1273" s="16">
        <v>1.63934426229508E-2</v>
      </c>
      <c r="K1273" s="16">
        <v>2.5641025641025599E-2</v>
      </c>
      <c r="L1273" s="16">
        <v>3.7499999999999999E-2</v>
      </c>
      <c r="M1273" s="16">
        <v>2.8169014084507001E-2</v>
      </c>
      <c r="N1273" s="16">
        <v>0</v>
      </c>
      <c r="O1273" s="16">
        <v>0</v>
      </c>
      <c r="P1273" s="16"/>
      <c r="Q1273" s="16">
        <v>2.6162790697674399E-2</v>
      </c>
      <c r="R1273" s="16"/>
      <c r="S1273" s="16">
        <v>2.5412960609911099E-2</v>
      </c>
      <c r="T1273" s="16"/>
      <c r="U1273" s="16">
        <v>2.81923714759536E-2</v>
      </c>
      <c r="V1273" s="16"/>
      <c r="W1273" s="16">
        <v>4.0650406504064998E-2</v>
      </c>
      <c r="X1273" s="16"/>
      <c r="Y1273" s="16">
        <v>1.9841269841269799E-2</v>
      </c>
      <c r="Z1273" s="16">
        <v>2.6515151515151499E-2</v>
      </c>
      <c r="AA1273" s="16">
        <v>5.5555555555555601E-2</v>
      </c>
      <c r="AB1273" s="16">
        <v>0.11111111111111099</v>
      </c>
      <c r="AC1273" s="16"/>
      <c r="AD1273" s="16">
        <v>3.42465753424658E-2</v>
      </c>
      <c r="AE1273" s="16">
        <v>1.1111111111111099E-2</v>
      </c>
      <c r="AF1273" s="16">
        <v>2.04081632653061E-2</v>
      </c>
      <c r="AG1273" s="16">
        <v>0.05</v>
      </c>
      <c r="AH1273" s="16">
        <v>0</v>
      </c>
      <c r="AI1273" s="16">
        <v>0</v>
      </c>
      <c r="AJ1273" s="16">
        <v>3.2608695652173898E-2</v>
      </c>
      <c r="AK1273" s="16"/>
      <c r="AL1273" s="16">
        <v>3.5087719298245598E-2</v>
      </c>
      <c r="AM1273" s="16">
        <v>2.3622047244094498E-2</v>
      </c>
      <c r="AN1273" s="16">
        <v>2.2624434389140299E-2</v>
      </c>
      <c r="AO1273" s="16">
        <v>2.15827338129496E-2</v>
      </c>
      <c r="AP1273" s="16">
        <v>5.2631578947368397E-2</v>
      </c>
      <c r="AQ1273" s="16">
        <v>0.04</v>
      </c>
      <c r="AR1273" s="16">
        <v>0</v>
      </c>
      <c r="AS1273" s="16">
        <v>6.6666666666666693E-2</v>
      </c>
      <c r="AT1273" s="16">
        <v>1.20481927710843E-2</v>
      </c>
      <c r="AU1273" s="16">
        <v>0</v>
      </c>
      <c r="AV1273" s="16">
        <v>0</v>
      </c>
      <c r="AW1273" s="16">
        <v>2.32558139534884E-2</v>
      </c>
    </row>
    <row r="1274" spans="2:49" x14ac:dyDescent="0.35">
      <c r="B1274" t="s">
        <v>840</v>
      </c>
      <c r="C1274" s="16">
        <v>0.371463714637146</v>
      </c>
      <c r="D1274" s="16">
        <v>0.41463414634146301</v>
      </c>
      <c r="E1274" s="16">
        <v>0.38059701492537301</v>
      </c>
      <c r="F1274" s="16">
        <v>0.42016806722689098</v>
      </c>
      <c r="G1274" s="16">
        <v>0.4</v>
      </c>
      <c r="H1274" s="16">
        <v>0.36538461538461497</v>
      </c>
      <c r="I1274" s="16">
        <v>0.28787878787878801</v>
      </c>
      <c r="J1274" s="16">
        <v>0.36065573770491799</v>
      </c>
      <c r="K1274" s="16">
        <v>0.28205128205128199</v>
      </c>
      <c r="L1274" s="16">
        <v>0.32500000000000001</v>
      </c>
      <c r="M1274" s="16">
        <v>0.338028169014085</v>
      </c>
      <c r="N1274" s="16">
        <v>0.42424242424242398</v>
      </c>
      <c r="O1274" s="16">
        <v>0.5</v>
      </c>
      <c r="P1274" s="16"/>
      <c r="Q1274" s="16">
        <v>0.37936046511627902</v>
      </c>
      <c r="R1274" s="16"/>
      <c r="S1274" s="16">
        <v>0.36721728081321497</v>
      </c>
      <c r="T1274" s="16"/>
      <c r="U1274" s="16">
        <v>0.38142620232172503</v>
      </c>
      <c r="V1274" s="16"/>
      <c r="W1274" s="16">
        <v>0.35772357723577197</v>
      </c>
      <c r="X1274" s="16"/>
      <c r="Y1274" s="16">
        <v>0.31349206349206299</v>
      </c>
      <c r="Z1274" s="16">
        <v>0.45833333333333298</v>
      </c>
      <c r="AA1274" s="16">
        <v>0.61111111111111105</v>
      </c>
      <c r="AB1274" s="16">
        <v>0.11111111111111099</v>
      </c>
      <c r="AC1274" s="16"/>
      <c r="AD1274" s="16">
        <v>0.28767123287671198</v>
      </c>
      <c r="AE1274" s="16">
        <v>0.38888888888888901</v>
      </c>
      <c r="AF1274" s="16">
        <v>0.33673469387755101</v>
      </c>
      <c r="AG1274" s="16">
        <v>0.29444444444444401</v>
      </c>
      <c r="AH1274" s="16">
        <v>0.34146341463414598</v>
      </c>
      <c r="AI1274" s="16">
        <v>0.55952380952380898</v>
      </c>
      <c r="AJ1274" s="16">
        <v>0.54347826086956497</v>
      </c>
      <c r="AK1274" s="16"/>
      <c r="AL1274" s="16">
        <v>0.36842105263157898</v>
      </c>
      <c r="AM1274" s="16">
        <v>0.511811023622047</v>
      </c>
      <c r="AN1274" s="16">
        <v>0.30316742081448</v>
      </c>
      <c r="AO1274" s="16">
        <v>0.37410071942445999</v>
      </c>
      <c r="AP1274" s="16">
        <v>0.52631578947368396</v>
      </c>
      <c r="AQ1274" s="16">
        <v>0.46</v>
      </c>
      <c r="AR1274" s="16">
        <v>0.5</v>
      </c>
      <c r="AS1274" s="16">
        <v>0.46666666666666701</v>
      </c>
      <c r="AT1274" s="16">
        <v>0.373493975903614</v>
      </c>
      <c r="AU1274" s="16">
        <v>0.46153846153846201</v>
      </c>
      <c r="AV1274" s="16">
        <v>9.0909090909090898E-2</v>
      </c>
      <c r="AW1274" s="16">
        <v>0.34883720930232598</v>
      </c>
    </row>
    <row r="1275" spans="2:49" x14ac:dyDescent="0.35">
      <c r="C1275" s="16"/>
      <c r="D1275" s="16"/>
      <c r="E1275" s="16"/>
      <c r="F1275" s="16"/>
      <c r="G1275" s="16"/>
      <c r="H1275" s="16"/>
      <c r="I1275" s="16"/>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row>
    <row r="1276" spans="2:49" x14ac:dyDescent="0.35">
      <c r="B1276" s="6" t="s">
        <v>866</v>
      </c>
      <c r="C1276" s="16"/>
      <c r="D1276" s="16"/>
      <c r="E1276" s="16"/>
      <c r="F1276" s="16"/>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row>
    <row r="1277" spans="2:49" x14ac:dyDescent="0.35">
      <c r="B1277" s="25" t="s">
        <v>867</v>
      </c>
      <c r="C1277" s="16"/>
      <c r="D1277" s="16"/>
      <c r="E1277" s="16"/>
      <c r="F1277" s="16"/>
      <c r="G1277" s="16"/>
      <c r="H1277" s="16"/>
      <c r="I1277" s="16"/>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row>
    <row r="1278" spans="2:49" x14ac:dyDescent="0.35">
      <c r="B1278" t="s">
        <v>842</v>
      </c>
      <c r="C1278" s="16">
        <v>0.33112582781457001</v>
      </c>
      <c r="D1278" s="16">
        <v>0.32352941176470601</v>
      </c>
      <c r="E1278" s="16">
        <v>0.37254901960784298</v>
      </c>
      <c r="F1278" s="16">
        <v>0.34</v>
      </c>
      <c r="G1278" s="16">
        <v>0.29166666666666702</v>
      </c>
      <c r="H1278" s="16">
        <v>0.105263157894737</v>
      </c>
      <c r="I1278" s="16">
        <v>0.31578947368421101</v>
      </c>
      <c r="J1278" s="16">
        <v>0.54545454545454497</v>
      </c>
      <c r="K1278" s="16">
        <v>0.54545454545454497</v>
      </c>
      <c r="L1278" s="16">
        <v>0.230769230769231</v>
      </c>
      <c r="M1278" s="16">
        <v>0.33333333333333298</v>
      </c>
      <c r="N1278" s="16">
        <v>0.214285714285714</v>
      </c>
      <c r="O1278" s="16">
        <v>0.375</v>
      </c>
      <c r="P1278" s="16"/>
      <c r="Q1278" s="16">
        <v>0.31800766283524901</v>
      </c>
      <c r="R1278" s="16"/>
      <c r="S1278" s="16">
        <v>0.33217993079584801</v>
      </c>
      <c r="T1278" s="16"/>
      <c r="U1278" s="16">
        <v>0.32173913043478303</v>
      </c>
      <c r="V1278" s="16"/>
      <c r="W1278" s="16">
        <v>0.22727272727272699</v>
      </c>
      <c r="X1278" s="16"/>
      <c r="Y1278" s="16">
        <v>0.322784810126582</v>
      </c>
      <c r="Z1278" s="16">
        <v>0.34710743801652899</v>
      </c>
      <c r="AA1278" s="16">
        <v>0.31818181818181801</v>
      </c>
      <c r="AB1278" s="16">
        <v>0</v>
      </c>
      <c r="AC1278" s="16"/>
      <c r="AD1278" s="16">
        <v>0.33333333333333298</v>
      </c>
      <c r="AE1278" s="16">
        <v>0.25714285714285701</v>
      </c>
      <c r="AF1278" s="16">
        <v>0.45454545454545497</v>
      </c>
      <c r="AG1278" s="16">
        <v>0.320754716981132</v>
      </c>
      <c r="AH1278" s="16">
        <v>0.214285714285714</v>
      </c>
      <c r="AI1278" s="16">
        <v>0.36170212765957399</v>
      </c>
      <c r="AJ1278" s="16">
        <v>0.38</v>
      </c>
      <c r="AK1278" s="16"/>
      <c r="AL1278" s="16">
        <v>0.28571428571428598</v>
      </c>
      <c r="AM1278" s="16">
        <v>0.30769230769230799</v>
      </c>
      <c r="AN1278" s="16">
        <v>0.31343283582089598</v>
      </c>
      <c r="AO1278" s="16">
        <v>0.38461538461538503</v>
      </c>
      <c r="AP1278" s="16">
        <v>0.2</v>
      </c>
      <c r="AQ1278" s="16">
        <v>0.34782608695652201</v>
      </c>
      <c r="AR1278" s="16">
        <v>0</v>
      </c>
      <c r="AS1278" s="16">
        <v>0.42857142857142899</v>
      </c>
      <c r="AT1278" s="16">
        <v>0.29032258064516098</v>
      </c>
      <c r="AU1278" s="16">
        <v>0.66666666666666696</v>
      </c>
      <c r="AV1278" s="16">
        <v>0</v>
      </c>
      <c r="AW1278" s="16">
        <v>0.46666666666666701</v>
      </c>
    </row>
    <row r="1279" spans="2:49" x14ac:dyDescent="0.35">
      <c r="B1279" t="s">
        <v>843</v>
      </c>
      <c r="C1279" s="16">
        <v>0.30463576158940397</v>
      </c>
      <c r="D1279" s="16">
        <v>0.23529411764705899</v>
      </c>
      <c r="E1279" s="16">
        <v>0.37254901960784298</v>
      </c>
      <c r="F1279" s="16">
        <v>0.38</v>
      </c>
      <c r="G1279" s="16">
        <v>0.33333333333333298</v>
      </c>
      <c r="H1279" s="16">
        <v>0.26315789473684198</v>
      </c>
      <c r="I1279" s="16">
        <v>0.21052631578947401</v>
      </c>
      <c r="J1279" s="16">
        <v>0.22727272727272699</v>
      </c>
      <c r="K1279" s="16">
        <v>0.36363636363636398</v>
      </c>
      <c r="L1279" s="16">
        <v>0.230769230769231</v>
      </c>
      <c r="M1279" s="16">
        <v>0.29166666666666702</v>
      </c>
      <c r="N1279" s="16">
        <v>0.214285714285714</v>
      </c>
      <c r="O1279" s="16">
        <v>0.5</v>
      </c>
      <c r="P1279" s="16"/>
      <c r="Q1279" s="16">
        <v>0.31800766283524901</v>
      </c>
      <c r="R1279" s="16"/>
      <c r="S1279" s="16">
        <v>0.31141868512110699</v>
      </c>
      <c r="T1279" s="16"/>
      <c r="U1279" s="16">
        <v>0.32173913043478303</v>
      </c>
      <c r="V1279" s="16"/>
      <c r="W1279" s="16">
        <v>0.34090909090909099</v>
      </c>
      <c r="X1279" s="16"/>
      <c r="Y1279" s="16">
        <v>0.246835443037975</v>
      </c>
      <c r="Z1279" s="16">
        <v>0.37190082644628097</v>
      </c>
      <c r="AA1279" s="16">
        <v>0.36363636363636398</v>
      </c>
      <c r="AB1279" s="16">
        <v>0</v>
      </c>
      <c r="AC1279" s="16"/>
      <c r="AD1279" s="16">
        <v>0.28571428571428598</v>
      </c>
      <c r="AE1279" s="16">
        <v>0.2</v>
      </c>
      <c r="AF1279" s="16">
        <v>0.24242424242424199</v>
      </c>
      <c r="AG1279" s="16">
        <v>0.30188679245283001</v>
      </c>
      <c r="AH1279" s="16">
        <v>0.33333333333333298</v>
      </c>
      <c r="AI1279" s="16">
        <v>0.319148936170213</v>
      </c>
      <c r="AJ1279" s="16">
        <v>0.4</v>
      </c>
      <c r="AK1279" s="16"/>
      <c r="AL1279" s="16">
        <v>0.33333333333333298</v>
      </c>
      <c r="AM1279" s="16">
        <v>0.30769230769230799</v>
      </c>
      <c r="AN1279" s="16">
        <v>0.25373134328358199</v>
      </c>
      <c r="AO1279" s="16">
        <v>0.28846153846153799</v>
      </c>
      <c r="AP1279" s="16">
        <v>0.6</v>
      </c>
      <c r="AQ1279" s="16">
        <v>0.434782608695652</v>
      </c>
      <c r="AR1279" s="16">
        <v>1</v>
      </c>
      <c r="AS1279" s="16">
        <v>0.14285714285714299</v>
      </c>
      <c r="AT1279" s="16">
        <v>0.25806451612903197</v>
      </c>
      <c r="AU1279" s="16">
        <v>0.16666666666666699</v>
      </c>
      <c r="AV1279" s="16">
        <v>0</v>
      </c>
      <c r="AW1279" s="16">
        <v>0.4</v>
      </c>
    </row>
    <row r="1280" spans="2:49" x14ac:dyDescent="0.35">
      <c r="B1280" t="s">
        <v>844</v>
      </c>
      <c r="C1280" s="16">
        <v>0.22516556291390699</v>
      </c>
      <c r="D1280" s="16">
        <v>0.29411764705882398</v>
      </c>
      <c r="E1280" s="16">
        <v>0.29411764705882398</v>
      </c>
      <c r="F1280" s="16">
        <v>0.24</v>
      </c>
      <c r="G1280" s="16">
        <v>8.3333333333333301E-2</v>
      </c>
      <c r="H1280" s="16">
        <v>0.157894736842105</v>
      </c>
      <c r="I1280" s="16">
        <v>0.21052631578947401</v>
      </c>
      <c r="J1280" s="16">
        <v>0.31818181818181801</v>
      </c>
      <c r="K1280" s="16">
        <v>0.18181818181818199</v>
      </c>
      <c r="L1280" s="16">
        <v>0.230769230769231</v>
      </c>
      <c r="M1280" s="16">
        <v>0.20833333333333301</v>
      </c>
      <c r="N1280" s="16">
        <v>0</v>
      </c>
      <c r="O1280" s="16">
        <v>0.25</v>
      </c>
      <c r="P1280" s="16"/>
      <c r="Q1280" s="16">
        <v>0.21455938697318</v>
      </c>
      <c r="R1280" s="16"/>
      <c r="S1280" s="16">
        <v>0.228373702422145</v>
      </c>
      <c r="T1280" s="16"/>
      <c r="U1280" s="16">
        <v>0.21304347826087</v>
      </c>
      <c r="V1280" s="16"/>
      <c r="W1280" s="16">
        <v>9.0909090909090898E-2</v>
      </c>
      <c r="X1280" s="16"/>
      <c r="Y1280" s="16">
        <v>0.227848101265823</v>
      </c>
      <c r="Z1280" s="16">
        <v>0.23140495867768601</v>
      </c>
      <c r="AA1280" s="16">
        <v>0.18181818181818199</v>
      </c>
      <c r="AB1280" s="16">
        <v>0</v>
      </c>
      <c r="AC1280" s="16"/>
      <c r="AD1280" s="16">
        <v>0.16666666666666699</v>
      </c>
      <c r="AE1280" s="16">
        <v>0.2</v>
      </c>
      <c r="AF1280" s="16">
        <v>0.24242424242424199</v>
      </c>
      <c r="AG1280" s="16">
        <v>0.20754716981132099</v>
      </c>
      <c r="AH1280" s="16">
        <v>0.26190476190476197</v>
      </c>
      <c r="AI1280" s="16">
        <v>0.25531914893617003</v>
      </c>
      <c r="AJ1280" s="16">
        <v>0.24</v>
      </c>
      <c r="AK1280" s="16"/>
      <c r="AL1280" s="16">
        <v>0.28571428571428598</v>
      </c>
      <c r="AM1280" s="16">
        <v>0.32307692307692298</v>
      </c>
      <c r="AN1280" s="16">
        <v>0.17910447761194001</v>
      </c>
      <c r="AO1280" s="16">
        <v>0.115384615384615</v>
      </c>
      <c r="AP1280" s="16">
        <v>0</v>
      </c>
      <c r="AQ1280" s="16">
        <v>0.34782608695652201</v>
      </c>
      <c r="AR1280" s="16">
        <v>0</v>
      </c>
      <c r="AS1280" s="16">
        <v>0</v>
      </c>
      <c r="AT1280" s="16">
        <v>0.19354838709677399</v>
      </c>
      <c r="AU1280" s="16">
        <v>0.5</v>
      </c>
      <c r="AV1280" s="16">
        <v>0</v>
      </c>
      <c r="AW1280" s="16">
        <v>0.4</v>
      </c>
    </row>
    <row r="1281" spans="2:49" x14ac:dyDescent="0.35">
      <c r="B1281" t="s">
        <v>503</v>
      </c>
      <c r="C1281" s="16">
        <v>0.21523178807946999</v>
      </c>
      <c r="D1281" s="16">
        <v>0.20588235294117599</v>
      </c>
      <c r="E1281" s="16">
        <v>0.15686274509803899</v>
      </c>
      <c r="F1281" s="16">
        <v>0.2</v>
      </c>
      <c r="G1281" s="16">
        <v>0.33333333333333298</v>
      </c>
      <c r="H1281" s="16">
        <v>0.157894736842105</v>
      </c>
      <c r="I1281" s="16">
        <v>0.26315789473684198</v>
      </c>
      <c r="J1281" s="16">
        <v>0.13636363636363599</v>
      </c>
      <c r="K1281" s="16">
        <v>0.18181818181818199</v>
      </c>
      <c r="L1281" s="16">
        <v>0.19230769230769201</v>
      </c>
      <c r="M1281" s="16">
        <v>0.25</v>
      </c>
      <c r="N1281" s="16">
        <v>0.35714285714285698</v>
      </c>
      <c r="O1281" s="16">
        <v>0.375</v>
      </c>
      <c r="P1281" s="16"/>
      <c r="Q1281" s="16">
        <v>0.21072796934865901</v>
      </c>
      <c r="R1281" s="16"/>
      <c r="S1281" s="16">
        <v>0.207612456747405</v>
      </c>
      <c r="T1281" s="16"/>
      <c r="U1281" s="16">
        <v>0.20434782608695701</v>
      </c>
      <c r="V1281" s="16"/>
      <c r="W1281" s="16">
        <v>0.34090909090909099</v>
      </c>
      <c r="X1281" s="16"/>
      <c r="Y1281" s="16">
        <v>0.240506329113924</v>
      </c>
      <c r="Z1281" s="16">
        <v>0.18181818181818199</v>
      </c>
      <c r="AA1281" s="16">
        <v>0.22727272727272699</v>
      </c>
      <c r="AB1281" s="16">
        <v>0</v>
      </c>
      <c r="AC1281" s="16"/>
      <c r="AD1281" s="16">
        <v>0.30952380952380998</v>
      </c>
      <c r="AE1281" s="16">
        <v>0.2</v>
      </c>
      <c r="AF1281" s="16">
        <v>0.15151515151515199</v>
      </c>
      <c r="AG1281" s="16">
        <v>0.22641509433962301</v>
      </c>
      <c r="AH1281" s="16">
        <v>0.26190476190476197</v>
      </c>
      <c r="AI1281" s="16">
        <v>0.19148936170212799</v>
      </c>
      <c r="AJ1281" s="16">
        <v>0.16</v>
      </c>
      <c r="AK1281" s="16"/>
      <c r="AL1281" s="16">
        <v>9.5238095238095205E-2</v>
      </c>
      <c r="AM1281" s="16">
        <v>0.15384615384615399</v>
      </c>
      <c r="AN1281" s="16">
        <v>0.328358208955224</v>
      </c>
      <c r="AO1281" s="16">
        <v>0.21153846153846201</v>
      </c>
      <c r="AP1281" s="16">
        <v>0.3</v>
      </c>
      <c r="AQ1281" s="16">
        <v>0.173913043478261</v>
      </c>
      <c r="AR1281" s="16">
        <v>0</v>
      </c>
      <c r="AS1281" s="16">
        <v>0.14285714285714299</v>
      </c>
      <c r="AT1281" s="16">
        <v>0.25806451612903197</v>
      </c>
      <c r="AU1281" s="16">
        <v>0.16666666666666699</v>
      </c>
      <c r="AV1281" s="16">
        <v>0.33333333333333298</v>
      </c>
      <c r="AW1281" s="16">
        <v>0.133333333333333</v>
      </c>
    </row>
    <row r="1282" spans="2:49" x14ac:dyDescent="0.35">
      <c r="B1282" t="s">
        <v>845</v>
      </c>
      <c r="C1282" s="16">
        <v>0.211920529801325</v>
      </c>
      <c r="D1282" s="16">
        <v>0.26470588235294101</v>
      </c>
      <c r="E1282" s="16">
        <v>0.21568627450980399</v>
      </c>
      <c r="F1282" s="16">
        <v>0.24</v>
      </c>
      <c r="G1282" s="16">
        <v>0.125</v>
      </c>
      <c r="H1282" s="16">
        <v>0.157894736842105</v>
      </c>
      <c r="I1282" s="16">
        <v>0.31578947368421101</v>
      </c>
      <c r="J1282" s="16">
        <v>0.22727272727272699</v>
      </c>
      <c r="K1282" s="16">
        <v>0.18181818181818199</v>
      </c>
      <c r="L1282" s="16">
        <v>0.115384615384615</v>
      </c>
      <c r="M1282" s="16">
        <v>0.25</v>
      </c>
      <c r="N1282" s="16">
        <v>0.214285714285714</v>
      </c>
      <c r="O1282" s="16">
        <v>0.125</v>
      </c>
      <c r="P1282" s="16"/>
      <c r="Q1282" s="16">
        <v>0.21839080459770099</v>
      </c>
      <c r="R1282" s="16"/>
      <c r="S1282" s="16">
        <v>0.21453287197231799</v>
      </c>
      <c r="T1282" s="16"/>
      <c r="U1282" s="16">
        <v>0.22173913043478299</v>
      </c>
      <c r="V1282" s="16"/>
      <c r="W1282" s="16">
        <v>0.13636363636363599</v>
      </c>
      <c r="X1282" s="16"/>
      <c r="Y1282" s="16">
        <v>0.177215189873418</v>
      </c>
      <c r="Z1282" s="16">
        <v>0.247933884297521</v>
      </c>
      <c r="AA1282" s="16">
        <v>0.22727272727272699</v>
      </c>
      <c r="AB1282" s="16">
        <v>1</v>
      </c>
      <c r="AC1282" s="16"/>
      <c r="AD1282" s="16">
        <v>0.19047619047618999</v>
      </c>
      <c r="AE1282" s="16">
        <v>0.2</v>
      </c>
      <c r="AF1282" s="16">
        <v>0.15151515151515199</v>
      </c>
      <c r="AG1282" s="16">
        <v>0.20754716981132099</v>
      </c>
      <c r="AH1282" s="16">
        <v>0.16666666666666699</v>
      </c>
      <c r="AI1282" s="16">
        <v>0.319148936170213</v>
      </c>
      <c r="AJ1282" s="16">
        <v>0.22</v>
      </c>
      <c r="AK1282" s="16"/>
      <c r="AL1282" s="16">
        <v>0.19047619047618999</v>
      </c>
      <c r="AM1282" s="16">
        <v>0.27692307692307699</v>
      </c>
      <c r="AN1282" s="16">
        <v>0.22388059701492499</v>
      </c>
      <c r="AO1282" s="16">
        <v>0.17307692307692299</v>
      </c>
      <c r="AP1282" s="16">
        <v>0.2</v>
      </c>
      <c r="AQ1282" s="16">
        <v>0.173913043478261</v>
      </c>
      <c r="AR1282" s="16">
        <v>0</v>
      </c>
      <c r="AS1282" s="16">
        <v>0.57142857142857095</v>
      </c>
      <c r="AT1282" s="16">
        <v>0.16129032258064499</v>
      </c>
      <c r="AU1282" s="16">
        <v>0.16666666666666699</v>
      </c>
      <c r="AV1282" s="16">
        <v>0</v>
      </c>
      <c r="AW1282" s="16">
        <v>0.133333333333333</v>
      </c>
    </row>
    <row r="1283" spans="2:49" x14ac:dyDescent="0.35">
      <c r="B1283" t="s">
        <v>846</v>
      </c>
      <c r="C1283" s="16">
        <v>0.19867549668874199</v>
      </c>
      <c r="D1283" s="16">
        <v>0.23529411764705899</v>
      </c>
      <c r="E1283" s="16">
        <v>0.23529411764705899</v>
      </c>
      <c r="F1283" s="16">
        <v>0.16</v>
      </c>
      <c r="G1283" s="16">
        <v>0.125</v>
      </c>
      <c r="H1283" s="16">
        <v>0.157894736842105</v>
      </c>
      <c r="I1283" s="16">
        <v>0.21052631578947401</v>
      </c>
      <c r="J1283" s="16">
        <v>9.0909090909090898E-2</v>
      </c>
      <c r="K1283" s="16">
        <v>9.0909090909090898E-2</v>
      </c>
      <c r="L1283" s="16">
        <v>0.269230769230769</v>
      </c>
      <c r="M1283" s="16">
        <v>0.16666666666666699</v>
      </c>
      <c r="N1283" s="16">
        <v>0.42857142857142899</v>
      </c>
      <c r="O1283" s="16">
        <v>0.25</v>
      </c>
      <c r="P1283" s="16"/>
      <c r="Q1283" s="16">
        <v>0.18773946360153301</v>
      </c>
      <c r="R1283" s="16"/>
      <c r="S1283" s="16">
        <v>0.19723183391003499</v>
      </c>
      <c r="T1283" s="16"/>
      <c r="U1283" s="16">
        <v>0.178260869565217</v>
      </c>
      <c r="V1283" s="16"/>
      <c r="W1283" s="16">
        <v>0.13636363636363599</v>
      </c>
      <c r="X1283" s="16"/>
      <c r="Y1283" s="16">
        <v>0.164556962025316</v>
      </c>
      <c r="Z1283" s="16">
        <v>0.23966942148760301</v>
      </c>
      <c r="AA1283" s="16">
        <v>0.22727272727272699</v>
      </c>
      <c r="AB1283" s="16">
        <v>0</v>
      </c>
      <c r="AC1283" s="16"/>
      <c r="AD1283" s="16">
        <v>0.119047619047619</v>
      </c>
      <c r="AE1283" s="16">
        <v>0.14285714285714299</v>
      </c>
      <c r="AF1283" s="16">
        <v>0.18181818181818199</v>
      </c>
      <c r="AG1283" s="16">
        <v>0.30188679245283001</v>
      </c>
      <c r="AH1283" s="16">
        <v>0.214285714285714</v>
      </c>
      <c r="AI1283" s="16">
        <v>0.19148936170212799</v>
      </c>
      <c r="AJ1283" s="16">
        <v>0.2</v>
      </c>
      <c r="AK1283" s="16"/>
      <c r="AL1283" s="16">
        <v>0.238095238095238</v>
      </c>
      <c r="AM1283" s="16">
        <v>0.246153846153846</v>
      </c>
      <c r="AN1283" s="16">
        <v>0.119402985074627</v>
      </c>
      <c r="AO1283" s="16">
        <v>0.17307692307692299</v>
      </c>
      <c r="AP1283" s="16">
        <v>0.2</v>
      </c>
      <c r="AQ1283" s="16">
        <v>0.173913043478261</v>
      </c>
      <c r="AR1283" s="16">
        <v>0</v>
      </c>
      <c r="AS1283" s="16">
        <v>0.28571428571428598</v>
      </c>
      <c r="AT1283" s="16">
        <v>0.225806451612903</v>
      </c>
      <c r="AU1283" s="16">
        <v>0.66666666666666696</v>
      </c>
      <c r="AV1283" s="16">
        <v>0</v>
      </c>
      <c r="AW1283" s="16">
        <v>0.2</v>
      </c>
    </row>
    <row r="1284" spans="2:49" x14ac:dyDescent="0.35">
      <c r="B1284" t="s">
        <v>847</v>
      </c>
      <c r="C1284" s="16">
        <v>0.119205298013245</v>
      </c>
      <c r="D1284" s="16">
        <v>8.8235294117647106E-2</v>
      </c>
      <c r="E1284" s="16">
        <v>0.11764705882352899</v>
      </c>
      <c r="F1284" s="16">
        <v>0.12</v>
      </c>
      <c r="G1284" s="16">
        <v>0.16666666666666699</v>
      </c>
      <c r="H1284" s="16">
        <v>5.2631578947368397E-2</v>
      </c>
      <c r="I1284" s="16">
        <v>0.105263157894737</v>
      </c>
      <c r="J1284" s="16">
        <v>0.13636363636363599</v>
      </c>
      <c r="K1284" s="16">
        <v>9.0909090909090898E-2</v>
      </c>
      <c r="L1284" s="16">
        <v>0.19230769230769201</v>
      </c>
      <c r="M1284" s="16">
        <v>8.3333333333333301E-2</v>
      </c>
      <c r="N1284" s="16">
        <v>0.14285714285714299</v>
      </c>
      <c r="O1284" s="16">
        <v>0.125</v>
      </c>
      <c r="P1284" s="16"/>
      <c r="Q1284" s="16">
        <v>0.122605363984674</v>
      </c>
      <c r="R1284" s="16"/>
      <c r="S1284" s="16">
        <v>0.124567474048443</v>
      </c>
      <c r="T1284" s="16"/>
      <c r="U1284" s="16">
        <v>0.121739130434783</v>
      </c>
      <c r="V1284" s="16"/>
      <c r="W1284" s="16">
        <v>9.0909090909090898E-2</v>
      </c>
      <c r="X1284" s="16"/>
      <c r="Y1284" s="16">
        <v>0.107594936708861</v>
      </c>
      <c r="Z1284" s="16">
        <v>0.14049586776859499</v>
      </c>
      <c r="AA1284" s="16">
        <v>9.0909090909090898E-2</v>
      </c>
      <c r="AB1284" s="16">
        <v>0</v>
      </c>
      <c r="AC1284" s="16"/>
      <c r="AD1284" s="16">
        <v>9.5238095238095205E-2</v>
      </c>
      <c r="AE1284" s="16">
        <v>0.114285714285714</v>
      </c>
      <c r="AF1284" s="16">
        <v>0.12121212121212099</v>
      </c>
      <c r="AG1284" s="16">
        <v>0.13207547169811301</v>
      </c>
      <c r="AH1284" s="16">
        <v>9.5238095238095205E-2</v>
      </c>
      <c r="AI1284" s="16">
        <v>0.170212765957447</v>
      </c>
      <c r="AJ1284" s="16">
        <v>0.1</v>
      </c>
      <c r="AK1284" s="16"/>
      <c r="AL1284" s="16">
        <v>0.14285714285714299</v>
      </c>
      <c r="AM1284" s="16">
        <v>0.123076923076923</v>
      </c>
      <c r="AN1284" s="16">
        <v>0.134328358208955</v>
      </c>
      <c r="AO1284" s="16">
        <v>5.7692307692307702E-2</v>
      </c>
      <c r="AP1284" s="16">
        <v>0.1</v>
      </c>
      <c r="AQ1284" s="16">
        <v>0.173913043478261</v>
      </c>
      <c r="AR1284" s="16">
        <v>0</v>
      </c>
      <c r="AS1284" s="16">
        <v>0</v>
      </c>
      <c r="AT1284" s="16">
        <v>0.12903225806451599</v>
      </c>
      <c r="AU1284" s="16">
        <v>0.5</v>
      </c>
      <c r="AV1284" s="16">
        <v>0</v>
      </c>
      <c r="AW1284" s="16">
        <v>6.6666666666666693E-2</v>
      </c>
    </row>
    <row r="1285" spans="2:49" x14ac:dyDescent="0.35">
      <c r="B1285" t="s">
        <v>848</v>
      </c>
      <c r="C1285" s="16">
        <v>7.6158940397350994E-2</v>
      </c>
      <c r="D1285" s="16">
        <v>5.8823529411764698E-2</v>
      </c>
      <c r="E1285" s="16">
        <v>9.8039215686274495E-2</v>
      </c>
      <c r="F1285" s="16">
        <v>0.12</v>
      </c>
      <c r="G1285" s="16">
        <v>4.1666666666666699E-2</v>
      </c>
      <c r="H1285" s="16">
        <v>0</v>
      </c>
      <c r="I1285" s="16">
        <v>0.105263157894737</v>
      </c>
      <c r="J1285" s="16">
        <v>4.5454545454545497E-2</v>
      </c>
      <c r="K1285" s="16">
        <v>9.0909090909090898E-2</v>
      </c>
      <c r="L1285" s="16">
        <v>0.115384615384615</v>
      </c>
      <c r="M1285" s="16">
        <v>4.1666666666666699E-2</v>
      </c>
      <c r="N1285" s="16">
        <v>7.1428571428571397E-2</v>
      </c>
      <c r="O1285" s="16">
        <v>0</v>
      </c>
      <c r="P1285" s="16"/>
      <c r="Q1285" s="16">
        <v>7.6628352490421506E-2</v>
      </c>
      <c r="R1285" s="16"/>
      <c r="S1285" s="16">
        <v>7.9584775086505202E-2</v>
      </c>
      <c r="T1285" s="16"/>
      <c r="U1285" s="16">
        <v>6.9565217391304293E-2</v>
      </c>
      <c r="V1285" s="16"/>
      <c r="W1285" s="16">
        <v>4.5454545454545497E-2</v>
      </c>
      <c r="X1285" s="16"/>
      <c r="Y1285" s="16">
        <v>7.5949367088607597E-2</v>
      </c>
      <c r="Z1285" s="16">
        <v>9.0909090909090898E-2</v>
      </c>
      <c r="AA1285" s="16">
        <v>0</v>
      </c>
      <c r="AB1285" s="16">
        <v>0</v>
      </c>
      <c r="AC1285" s="16"/>
      <c r="AD1285" s="16">
        <v>9.5238095238095205E-2</v>
      </c>
      <c r="AE1285" s="16">
        <v>5.7142857142857099E-2</v>
      </c>
      <c r="AF1285" s="16">
        <v>0.12121212121212099</v>
      </c>
      <c r="AG1285" s="16">
        <v>7.5471698113207503E-2</v>
      </c>
      <c r="AH1285" s="16">
        <v>7.1428571428571397E-2</v>
      </c>
      <c r="AI1285" s="16">
        <v>8.5106382978723402E-2</v>
      </c>
      <c r="AJ1285" s="16">
        <v>0.04</v>
      </c>
      <c r="AK1285" s="16"/>
      <c r="AL1285" s="16">
        <v>4.7619047619047603E-2</v>
      </c>
      <c r="AM1285" s="16">
        <v>6.15384615384615E-2</v>
      </c>
      <c r="AN1285" s="16">
        <v>7.4626865671641798E-2</v>
      </c>
      <c r="AO1285" s="16">
        <v>5.7692307692307702E-2</v>
      </c>
      <c r="AP1285" s="16">
        <v>0.1</v>
      </c>
      <c r="AQ1285" s="16">
        <v>8.6956521739130405E-2</v>
      </c>
      <c r="AR1285" s="16">
        <v>0</v>
      </c>
      <c r="AS1285" s="16">
        <v>0</v>
      </c>
      <c r="AT1285" s="16">
        <v>0.12903225806451599</v>
      </c>
      <c r="AU1285" s="16">
        <v>0.33333333333333298</v>
      </c>
      <c r="AV1285" s="16">
        <v>0</v>
      </c>
      <c r="AW1285" s="16">
        <v>6.6666666666666693E-2</v>
      </c>
    </row>
    <row r="1286" spans="2:49" x14ac:dyDescent="0.35">
      <c r="B1286" t="s">
        <v>849</v>
      </c>
      <c r="C1286" s="16">
        <v>4.96688741721854E-2</v>
      </c>
      <c r="D1286" s="16">
        <v>8.8235294117647106E-2</v>
      </c>
      <c r="E1286" s="16">
        <v>9.8039215686274495E-2</v>
      </c>
      <c r="F1286" s="16">
        <v>0.02</v>
      </c>
      <c r="G1286" s="16">
        <v>0</v>
      </c>
      <c r="H1286" s="16">
        <v>5.2631578947368397E-2</v>
      </c>
      <c r="I1286" s="16">
        <v>0.157894736842105</v>
      </c>
      <c r="J1286" s="16">
        <v>0</v>
      </c>
      <c r="K1286" s="16">
        <v>0</v>
      </c>
      <c r="L1286" s="16">
        <v>3.8461538461538498E-2</v>
      </c>
      <c r="M1286" s="16">
        <v>4.1666666666666699E-2</v>
      </c>
      <c r="N1286" s="16">
        <v>0</v>
      </c>
      <c r="O1286" s="16">
        <v>0</v>
      </c>
      <c r="P1286" s="16"/>
      <c r="Q1286" s="16">
        <v>4.9808429118773902E-2</v>
      </c>
      <c r="R1286" s="16"/>
      <c r="S1286" s="16">
        <v>5.1903114186851201E-2</v>
      </c>
      <c r="T1286" s="16"/>
      <c r="U1286" s="16">
        <v>5.6521739130434803E-2</v>
      </c>
      <c r="V1286" s="16"/>
      <c r="W1286" s="16">
        <v>0</v>
      </c>
      <c r="X1286" s="16"/>
      <c r="Y1286" s="16">
        <v>3.1645569620253201E-2</v>
      </c>
      <c r="Z1286" s="16">
        <v>4.9586776859504099E-2</v>
      </c>
      <c r="AA1286" s="16">
        <v>0.18181818181818199</v>
      </c>
      <c r="AB1286" s="16">
        <v>0</v>
      </c>
      <c r="AC1286" s="16"/>
      <c r="AD1286" s="16">
        <v>7.1428571428571397E-2</v>
      </c>
      <c r="AE1286" s="16">
        <v>0</v>
      </c>
      <c r="AF1286" s="16">
        <v>3.03030303030303E-2</v>
      </c>
      <c r="AG1286" s="16">
        <v>3.77358490566038E-2</v>
      </c>
      <c r="AH1286" s="16">
        <v>4.7619047619047603E-2</v>
      </c>
      <c r="AI1286" s="16">
        <v>6.3829787234042507E-2</v>
      </c>
      <c r="AJ1286" s="16">
        <v>0.08</v>
      </c>
      <c r="AK1286" s="16"/>
      <c r="AL1286" s="16">
        <v>9.5238095238095205E-2</v>
      </c>
      <c r="AM1286" s="16">
        <v>0.107692307692308</v>
      </c>
      <c r="AN1286" s="16">
        <v>1.49253731343284E-2</v>
      </c>
      <c r="AO1286" s="16">
        <v>5.7692307692307702E-2</v>
      </c>
      <c r="AP1286" s="16">
        <v>0</v>
      </c>
      <c r="AQ1286" s="16">
        <v>0</v>
      </c>
      <c r="AR1286" s="16">
        <v>0</v>
      </c>
      <c r="AS1286" s="16">
        <v>0</v>
      </c>
      <c r="AT1286" s="16">
        <v>0</v>
      </c>
      <c r="AU1286" s="16">
        <v>0.16666666666666699</v>
      </c>
      <c r="AV1286" s="16">
        <v>0.33333333333333298</v>
      </c>
      <c r="AW1286" s="16">
        <v>0</v>
      </c>
    </row>
    <row r="1287" spans="2:49" x14ac:dyDescent="0.35">
      <c r="B1287" t="s">
        <v>850</v>
      </c>
      <c r="C1287" s="16">
        <v>3.6423841059602599E-2</v>
      </c>
      <c r="D1287" s="16">
        <v>5.8823529411764698E-2</v>
      </c>
      <c r="E1287" s="16">
        <v>3.9215686274509803E-2</v>
      </c>
      <c r="F1287" s="16">
        <v>0</v>
      </c>
      <c r="G1287" s="16">
        <v>4.1666666666666699E-2</v>
      </c>
      <c r="H1287" s="16">
        <v>0.105263157894737</v>
      </c>
      <c r="I1287" s="16">
        <v>0</v>
      </c>
      <c r="J1287" s="16">
        <v>0</v>
      </c>
      <c r="K1287" s="16">
        <v>9.0909090909090898E-2</v>
      </c>
      <c r="L1287" s="16">
        <v>3.8461538461538498E-2</v>
      </c>
      <c r="M1287" s="16">
        <v>0</v>
      </c>
      <c r="N1287" s="16">
        <v>0.14285714285714299</v>
      </c>
      <c r="O1287" s="16">
        <v>0</v>
      </c>
      <c r="P1287" s="16"/>
      <c r="Q1287" s="16">
        <v>3.8314176245210697E-2</v>
      </c>
      <c r="R1287" s="16"/>
      <c r="S1287" s="16">
        <v>3.8062283737024201E-2</v>
      </c>
      <c r="T1287" s="16"/>
      <c r="U1287" s="16">
        <v>3.4782608695652202E-2</v>
      </c>
      <c r="V1287" s="16"/>
      <c r="W1287" s="16">
        <v>4.5454545454545497E-2</v>
      </c>
      <c r="X1287" s="16"/>
      <c r="Y1287" s="16">
        <v>2.53164556962025E-2</v>
      </c>
      <c r="Z1287" s="16">
        <v>4.9586776859504099E-2</v>
      </c>
      <c r="AA1287" s="16">
        <v>4.5454545454545497E-2</v>
      </c>
      <c r="AB1287" s="16">
        <v>0</v>
      </c>
      <c r="AC1287" s="16"/>
      <c r="AD1287" s="16">
        <v>2.3809523809523801E-2</v>
      </c>
      <c r="AE1287" s="16">
        <v>0</v>
      </c>
      <c r="AF1287" s="16">
        <v>0</v>
      </c>
      <c r="AG1287" s="16">
        <v>9.4339622641509399E-2</v>
      </c>
      <c r="AH1287" s="16">
        <v>0</v>
      </c>
      <c r="AI1287" s="16">
        <v>4.2553191489361701E-2</v>
      </c>
      <c r="AJ1287" s="16">
        <v>0.06</v>
      </c>
      <c r="AK1287" s="16"/>
      <c r="AL1287" s="16">
        <v>0</v>
      </c>
      <c r="AM1287" s="16">
        <v>3.0769230769230799E-2</v>
      </c>
      <c r="AN1287" s="16">
        <v>5.9701492537313397E-2</v>
      </c>
      <c r="AO1287" s="16">
        <v>1.9230769230769201E-2</v>
      </c>
      <c r="AP1287" s="16">
        <v>0</v>
      </c>
      <c r="AQ1287" s="16">
        <v>4.3478260869565202E-2</v>
      </c>
      <c r="AR1287" s="16">
        <v>0</v>
      </c>
      <c r="AS1287" s="16">
        <v>0.14285714285714299</v>
      </c>
      <c r="AT1287" s="16">
        <v>3.2258064516128997E-2</v>
      </c>
      <c r="AU1287" s="16">
        <v>0</v>
      </c>
      <c r="AV1287" s="16">
        <v>0.33333333333333298</v>
      </c>
      <c r="AW1287" s="16">
        <v>0</v>
      </c>
    </row>
    <row r="1288" spans="2:49" x14ac:dyDescent="0.35">
      <c r="B1288" t="s">
        <v>851</v>
      </c>
      <c r="C1288" s="16">
        <v>3.6423841059602599E-2</v>
      </c>
      <c r="D1288" s="16">
        <v>5.8823529411764698E-2</v>
      </c>
      <c r="E1288" s="16">
        <v>5.8823529411764698E-2</v>
      </c>
      <c r="F1288" s="16">
        <v>0.06</v>
      </c>
      <c r="G1288" s="16">
        <v>0</v>
      </c>
      <c r="H1288" s="16">
        <v>0</v>
      </c>
      <c r="I1288" s="16">
        <v>0</v>
      </c>
      <c r="J1288" s="16">
        <v>0</v>
      </c>
      <c r="K1288" s="16">
        <v>0</v>
      </c>
      <c r="L1288" s="16">
        <v>3.8461538461538498E-2</v>
      </c>
      <c r="M1288" s="16">
        <v>4.1666666666666699E-2</v>
      </c>
      <c r="N1288" s="16">
        <v>7.1428571428571397E-2</v>
      </c>
      <c r="O1288" s="16">
        <v>0</v>
      </c>
      <c r="P1288" s="16"/>
      <c r="Q1288" s="16">
        <v>3.4482758620689703E-2</v>
      </c>
      <c r="R1288" s="16"/>
      <c r="S1288" s="16">
        <v>3.4602076124567498E-2</v>
      </c>
      <c r="T1288" s="16"/>
      <c r="U1288" s="16">
        <v>3.9130434782608699E-2</v>
      </c>
      <c r="V1288" s="16"/>
      <c r="W1288" s="16">
        <v>2.27272727272727E-2</v>
      </c>
      <c r="X1288" s="16"/>
      <c r="Y1288" s="16">
        <v>1.26582278481013E-2</v>
      </c>
      <c r="Z1288" s="16">
        <v>6.6115702479338803E-2</v>
      </c>
      <c r="AA1288" s="16">
        <v>4.5454545454545497E-2</v>
      </c>
      <c r="AB1288" s="16">
        <v>0</v>
      </c>
      <c r="AC1288" s="16"/>
      <c r="AD1288" s="16">
        <v>4.7619047619047603E-2</v>
      </c>
      <c r="AE1288" s="16">
        <v>2.8571428571428598E-2</v>
      </c>
      <c r="AF1288" s="16">
        <v>3.03030303030303E-2</v>
      </c>
      <c r="AG1288" s="16">
        <v>0</v>
      </c>
      <c r="AH1288" s="16">
        <v>7.1428571428571397E-2</v>
      </c>
      <c r="AI1288" s="16">
        <v>4.2553191489361701E-2</v>
      </c>
      <c r="AJ1288" s="16">
        <v>0.04</v>
      </c>
      <c r="AK1288" s="16"/>
      <c r="AL1288" s="16">
        <v>0</v>
      </c>
      <c r="AM1288" s="16">
        <v>4.6153846153846198E-2</v>
      </c>
      <c r="AN1288" s="16">
        <v>2.9850746268656699E-2</v>
      </c>
      <c r="AO1288" s="16">
        <v>5.7692307692307702E-2</v>
      </c>
      <c r="AP1288" s="16">
        <v>0</v>
      </c>
      <c r="AQ1288" s="16">
        <v>0</v>
      </c>
      <c r="AR1288" s="16">
        <v>0</v>
      </c>
      <c r="AS1288" s="16">
        <v>0</v>
      </c>
      <c r="AT1288" s="16">
        <v>0</v>
      </c>
      <c r="AU1288" s="16">
        <v>0</v>
      </c>
      <c r="AV1288" s="16">
        <v>0</v>
      </c>
      <c r="AW1288" s="16">
        <v>0.133333333333333</v>
      </c>
    </row>
    <row r="1289" spans="2:49" x14ac:dyDescent="0.35">
      <c r="B1289" t="s">
        <v>852</v>
      </c>
      <c r="C1289" s="16">
        <v>1.3245033112582801E-2</v>
      </c>
      <c r="D1289" s="16">
        <v>2.9411764705882401E-2</v>
      </c>
      <c r="E1289" s="16">
        <v>0</v>
      </c>
      <c r="F1289" s="16">
        <v>0</v>
      </c>
      <c r="G1289" s="16">
        <v>4.1666666666666699E-2</v>
      </c>
      <c r="H1289" s="16">
        <v>0</v>
      </c>
      <c r="I1289" s="16">
        <v>0</v>
      </c>
      <c r="J1289" s="16">
        <v>0</v>
      </c>
      <c r="K1289" s="16">
        <v>0</v>
      </c>
      <c r="L1289" s="16">
        <v>3.8461538461538498E-2</v>
      </c>
      <c r="M1289" s="16">
        <v>0</v>
      </c>
      <c r="N1289" s="16">
        <v>7.1428571428571397E-2</v>
      </c>
      <c r="O1289" s="16">
        <v>0</v>
      </c>
      <c r="P1289" s="16"/>
      <c r="Q1289" s="16">
        <v>1.5325670498084301E-2</v>
      </c>
      <c r="R1289" s="16"/>
      <c r="S1289" s="16">
        <v>1.3840830449827E-2</v>
      </c>
      <c r="T1289" s="16"/>
      <c r="U1289" s="16">
        <v>1.7391304347826101E-2</v>
      </c>
      <c r="V1289" s="16"/>
      <c r="W1289" s="16">
        <v>2.27272727272727E-2</v>
      </c>
      <c r="X1289" s="16"/>
      <c r="Y1289" s="16">
        <v>1.8987341772151899E-2</v>
      </c>
      <c r="Z1289" s="16">
        <v>8.2644628099173608E-3</v>
      </c>
      <c r="AA1289" s="16">
        <v>0</v>
      </c>
      <c r="AB1289" s="16">
        <v>0</v>
      </c>
      <c r="AC1289" s="16"/>
      <c r="AD1289" s="16">
        <v>4.7619047619047603E-2</v>
      </c>
      <c r="AE1289" s="16">
        <v>2.8571428571428598E-2</v>
      </c>
      <c r="AF1289" s="16">
        <v>0</v>
      </c>
      <c r="AG1289" s="16">
        <v>1.88679245283019E-2</v>
      </c>
      <c r="AH1289" s="16">
        <v>0</v>
      </c>
      <c r="AI1289" s="16">
        <v>0</v>
      </c>
      <c r="AJ1289" s="16">
        <v>0</v>
      </c>
      <c r="AK1289" s="16"/>
      <c r="AL1289" s="16">
        <v>0</v>
      </c>
      <c r="AM1289" s="16">
        <v>1.5384615384615399E-2</v>
      </c>
      <c r="AN1289" s="16">
        <v>1.49253731343284E-2</v>
      </c>
      <c r="AO1289" s="16">
        <v>3.8461538461538498E-2</v>
      </c>
      <c r="AP1289" s="16">
        <v>0</v>
      </c>
      <c r="AQ1289" s="16">
        <v>0</v>
      </c>
      <c r="AR1289" s="16">
        <v>0</v>
      </c>
      <c r="AS1289" s="16">
        <v>0</v>
      </c>
      <c r="AT1289" s="16">
        <v>0</v>
      </c>
      <c r="AU1289" s="16">
        <v>0</v>
      </c>
      <c r="AV1289" s="16">
        <v>0</v>
      </c>
      <c r="AW1289" s="16">
        <v>0</v>
      </c>
    </row>
    <row r="1290" spans="2:49" x14ac:dyDescent="0.35">
      <c r="B1290" t="s">
        <v>853</v>
      </c>
      <c r="C1290" s="16">
        <v>3.3112582781457001E-3</v>
      </c>
      <c r="D1290" s="16">
        <v>2.9411764705882401E-2</v>
      </c>
      <c r="E1290" s="16">
        <v>0</v>
      </c>
      <c r="F1290" s="16">
        <v>0</v>
      </c>
      <c r="G1290" s="16">
        <v>0</v>
      </c>
      <c r="H1290" s="16">
        <v>0</v>
      </c>
      <c r="I1290" s="16">
        <v>0</v>
      </c>
      <c r="J1290" s="16">
        <v>0</v>
      </c>
      <c r="K1290" s="16">
        <v>0</v>
      </c>
      <c r="L1290" s="16">
        <v>0</v>
      </c>
      <c r="M1290" s="16">
        <v>0</v>
      </c>
      <c r="N1290" s="16">
        <v>0</v>
      </c>
      <c r="O1290" s="16">
        <v>0</v>
      </c>
      <c r="P1290" s="16"/>
      <c r="Q1290" s="16">
        <v>3.83141762452107E-3</v>
      </c>
      <c r="R1290" s="16"/>
      <c r="S1290" s="16">
        <v>3.4602076124567501E-3</v>
      </c>
      <c r="T1290" s="16"/>
      <c r="U1290" s="16">
        <v>4.3478260869565201E-3</v>
      </c>
      <c r="V1290" s="16"/>
      <c r="W1290" s="16">
        <v>0</v>
      </c>
      <c r="X1290" s="16"/>
      <c r="Y1290" s="16">
        <v>6.3291139240506302E-3</v>
      </c>
      <c r="Z1290" s="16">
        <v>0</v>
      </c>
      <c r="AA1290" s="16">
        <v>0</v>
      </c>
      <c r="AB1290" s="16">
        <v>0</v>
      </c>
      <c r="AC1290" s="16"/>
      <c r="AD1290" s="16">
        <v>0</v>
      </c>
      <c r="AE1290" s="16">
        <v>0</v>
      </c>
      <c r="AF1290" s="16">
        <v>3.03030303030303E-2</v>
      </c>
      <c r="AG1290" s="16">
        <v>0</v>
      </c>
      <c r="AH1290" s="16">
        <v>0</v>
      </c>
      <c r="AI1290" s="16">
        <v>0</v>
      </c>
      <c r="AJ1290" s="16">
        <v>0</v>
      </c>
      <c r="AK1290" s="16"/>
      <c r="AL1290" s="16">
        <v>4.7619047619047603E-2</v>
      </c>
      <c r="AM1290" s="16">
        <v>0</v>
      </c>
      <c r="AN1290" s="16">
        <v>0</v>
      </c>
      <c r="AO1290" s="16">
        <v>0</v>
      </c>
      <c r="AP1290" s="16">
        <v>0</v>
      </c>
      <c r="AQ1290" s="16">
        <v>0</v>
      </c>
      <c r="AR1290" s="16">
        <v>0</v>
      </c>
      <c r="AS1290" s="16">
        <v>0</v>
      </c>
      <c r="AT1290" s="16">
        <v>0</v>
      </c>
      <c r="AU1290" s="16">
        <v>0</v>
      </c>
      <c r="AV1290" s="16">
        <v>0</v>
      </c>
      <c r="AW1290" s="16">
        <v>0</v>
      </c>
    </row>
    <row r="1291" spans="2:49" x14ac:dyDescent="0.35">
      <c r="B1291" t="s">
        <v>854</v>
      </c>
      <c r="C1291" s="16">
        <v>3.3112582781457001E-3</v>
      </c>
      <c r="D1291" s="16">
        <v>0</v>
      </c>
      <c r="E1291" s="16">
        <v>1.9607843137254902E-2</v>
      </c>
      <c r="F1291" s="16">
        <v>0</v>
      </c>
      <c r="G1291" s="16">
        <v>0</v>
      </c>
      <c r="H1291" s="16">
        <v>0</v>
      </c>
      <c r="I1291" s="16">
        <v>0</v>
      </c>
      <c r="J1291" s="16">
        <v>0</v>
      </c>
      <c r="K1291" s="16">
        <v>0</v>
      </c>
      <c r="L1291" s="16">
        <v>0</v>
      </c>
      <c r="M1291" s="16">
        <v>0</v>
      </c>
      <c r="N1291" s="16">
        <v>0</v>
      </c>
      <c r="O1291" s="16">
        <v>0</v>
      </c>
      <c r="P1291" s="16"/>
      <c r="Q1291" s="16">
        <v>3.83141762452107E-3</v>
      </c>
      <c r="R1291" s="16"/>
      <c r="S1291" s="16">
        <v>3.4602076124567501E-3</v>
      </c>
      <c r="T1291" s="16"/>
      <c r="U1291" s="16">
        <v>4.3478260869565201E-3</v>
      </c>
      <c r="V1291" s="16"/>
      <c r="W1291" s="16">
        <v>2.27272727272727E-2</v>
      </c>
      <c r="X1291" s="16"/>
      <c r="Y1291" s="16">
        <v>6.3291139240506302E-3</v>
      </c>
      <c r="Z1291" s="16">
        <v>0</v>
      </c>
      <c r="AA1291" s="16">
        <v>0</v>
      </c>
      <c r="AB1291" s="16">
        <v>0</v>
      </c>
      <c r="AC1291" s="16"/>
      <c r="AD1291" s="16">
        <v>0</v>
      </c>
      <c r="AE1291" s="16">
        <v>0</v>
      </c>
      <c r="AF1291" s="16">
        <v>3.03030303030303E-2</v>
      </c>
      <c r="AG1291" s="16">
        <v>0</v>
      </c>
      <c r="AH1291" s="16">
        <v>0</v>
      </c>
      <c r="AI1291" s="16">
        <v>0</v>
      </c>
      <c r="AJ1291" s="16">
        <v>0</v>
      </c>
      <c r="AK1291" s="16"/>
      <c r="AL1291" s="16">
        <v>0</v>
      </c>
      <c r="AM1291" s="16">
        <v>1.5384615384615399E-2</v>
      </c>
      <c r="AN1291" s="16">
        <v>0</v>
      </c>
      <c r="AO1291" s="16">
        <v>0</v>
      </c>
      <c r="AP1291" s="16">
        <v>0</v>
      </c>
      <c r="AQ1291" s="16">
        <v>0</v>
      </c>
      <c r="AR1291" s="16">
        <v>0</v>
      </c>
      <c r="AS1291" s="16">
        <v>0</v>
      </c>
      <c r="AT1291" s="16">
        <v>0</v>
      </c>
      <c r="AU1291" s="16">
        <v>0</v>
      </c>
      <c r="AV1291" s="16">
        <v>0</v>
      </c>
      <c r="AW1291" s="16">
        <v>0</v>
      </c>
    </row>
    <row r="1292" spans="2:49" x14ac:dyDescent="0.35">
      <c r="B1292" t="s">
        <v>855</v>
      </c>
      <c r="C1292" s="16">
        <v>3.3112582781457001E-3</v>
      </c>
      <c r="D1292" s="16">
        <v>0</v>
      </c>
      <c r="E1292" s="16">
        <v>0</v>
      </c>
      <c r="F1292" s="16">
        <v>0</v>
      </c>
      <c r="G1292" s="16">
        <v>4.1666666666666699E-2</v>
      </c>
      <c r="H1292" s="16">
        <v>0</v>
      </c>
      <c r="I1292" s="16">
        <v>0</v>
      </c>
      <c r="J1292" s="16">
        <v>0</v>
      </c>
      <c r="K1292" s="16">
        <v>0</v>
      </c>
      <c r="L1292" s="16">
        <v>0</v>
      </c>
      <c r="M1292" s="16">
        <v>0</v>
      </c>
      <c r="N1292" s="16">
        <v>0</v>
      </c>
      <c r="O1292" s="16">
        <v>0</v>
      </c>
      <c r="P1292" s="16"/>
      <c r="Q1292" s="16">
        <v>3.83141762452107E-3</v>
      </c>
      <c r="R1292" s="16"/>
      <c r="S1292" s="16">
        <v>3.4602076124567501E-3</v>
      </c>
      <c r="T1292" s="16"/>
      <c r="U1292" s="16">
        <v>4.3478260869565201E-3</v>
      </c>
      <c r="V1292" s="16"/>
      <c r="W1292" s="16">
        <v>0</v>
      </c>
      <c r="X1292" s="16"/>
      <c r="Y1292" s="16">
        <v>6.3291139240506302E-3</v>
      </c>
      <c r="Z1292" s="16">
        <v>0</v>
      </c>
      <c r="AA1292" s="16">
        <v>0</v>
      </c>
      <c r="AB1292" s="16">
        <v>0</v>
      </c>
      <c r="AC1292" s="16"/>
      <c r="AD1292" s="16">
        <v>2.3809523809523801E-2</v>
      </c>
      <c r="AE1292" s="16">
        <v>0</v>
      </c>
      <c r="AF1292" s="16">
        <v>0</v>
      </c>
      <c r="AG1292" s="16">
        <v>0</v>
      </c>
      <c r="AH1292" s="16">
        <v>0</v>
      </c>
      <c r="AI1292" s="16">
        <v>0</v>
      </c>
      <c r="AJ1292" s="16">
        <v>0</v>
      </c>
      <c r="AK1292" s="16"/>
      <c r="AL1292" s="16">
        <v>0</v>
      </c>
      <c r="AM1292" s="16">
        <v>0</v>
      </c>
      <c r="AN1292" s="16">
        <v>0</v>
      </c>
      <c r="AO1292" s="16">
        <v>1.9230769230769201E-2</v>
      </c>
      <c r="AP1292" s="16">
        <v>0</v>
      </c>
      <c r="AQ1292" s="16">
        <v>0</v>
      </c>
      <c r="AR1292" s="16">
        <v>0</v>
      </c>
      <c r="AS1292" s="16">
        <v>0</v>
      </c>
      <c r="AT1292" s="16">
        <v>0</v>
      </c>
      <c r="AU1292" s="16">
        <v>0</v>
      </c>
      <c r="AV1292" s="16">
        <v>0</v>
      </c>
      <c r="AW1292" s="16">
        <v>0</v>
      </c>
    </row>
    <row r="1293" spans="2:49" x14ac:dyDescent="0.35">
      <c r="B1293" t="s">
        <v>856</v>
      </c>
      <c r="C1293" s="16">
        <v>3.3112582781457001E-3</v>
      </c>
      <c r="D1293" s="16">
        <v>0</v>
      </c>
      <c r="E1293" s="16">
        <v>0</v>
      </c>
      <c r="F1293" s="16">
        <v>0</v>
      </c>
      <c r="G1293" s="16">
        <v>0</v>
      </c>
      <c r="H1293" s="16">
        <v>0</v>
      </c>
      <c r="I1293" s="16">
        <v>0</v>
      </c>
      <c r="J1293" s="16">
        <v>0</v>
      </c>
      <c r="K1293" s="16">
        <v>0</v>
      </c>
      <c r="L1293" s="16">
        <v>0</v>
      </c>
      <c r="M1293" s="16">
        <v>4.1666666666666699E-2</v>
      </c>
      <c r="N1293" s="16">
        <v>0</v>
      </c>
      <c r="O1293" s="16">
        <v>0</v>
      </c>
      <c r="P1293" s="16"/>
      <c r="Q1293" s="16">
        <v>3.83141762452107E-3</v>
      </c>
      <c r="R1293" s="16"/>
      <c r="S1293" s="16">
        <v>3.4602076124567501E-3</v>
      </c>
      <c r="T1293" s="16"/>
      <c r="U1293" s="16">
        <v>4.3478260869565201E-3</v>
      </c>
      <c r="V1293" s="16"/>
      <c r="W1293" s="16">
        <v>0</v>
      </c>
      <c r="X1293" s="16"/>
      <c r="Y1293" s="16">
        <v>6.3291139240506302E-3</v>
      </c>
      <c r="Z1293" s="16">
        <v>0</v>
      </c>
      <c r="AA1293" s="16">
        <v>0</v>
      </c>
      <c r="AB1293" s="16">
        <v>0</v>
      </c>
      <c r="AC1293" s="16"/>
      <c r="AD1293" s="16">
        <v>0</v>
      </c>
      <c r="AE1293" s="16">
        <v>2.8571428571428598E-2</v>
      </c>
      <c r="AF1293" s="16">
        <v>0</v>
      </c>
      <c r="AG1293" s="16">
        <v>0</v>
      </c>
      <c r="AH1293" s="16">
        <v>0</v>
      </c>
      <c r="AI1293" s="16">
        <v>0</v>
      </c>
      <c r="AJ1293" s="16">
        <v>0</v>
      </c>
      <c r="AK1293" s="16"/>
      <c r="AL1293" s="16">
        <v>0</v>
      </c>
      <c r="AM1293" s="16">
        <v>0</v>
      </c>
      <c r="AN1293" s="16">
        <v>0</v>
      </c>
      <c r="AO1293" s="16">
        <v>1.9230769230769201E-2</v>
      </c>
      <c r="AP1293" s="16">
        <v>0</v>
      </c>
      <c r="AQ1293" s="16">
        <v>0</v>
      </c>
      <c r="AR1293" s="16">
        <v>0</v>
      </c>
      <c r="AS1293" s="16">
        <v>0</v>
      </c>
      <c r="AT1293" s="16">
        <v>0</v>
      </c>
      <c r="AU1293" s="16">
        <v>0</v>
      </c>
      <c r="AV1293" s="16">
        <v>0</v>
      </c>
      <c r="AW1293" s="16">
        <v>0</v>
      </c>
    </row>
    <row r="1294" spans="2:49" x14ac:dyDescent="0.35">
      <c r="B1294" t="s">
        <v>857</v>
      </c>
      <c r="C1294" s="16">
        <v>3.3112582781457001E-3</v>
      </c>
      <c r="D1294" s="16">
        <v>0</v>
      </c>
      <c r="E1294" s="16">
        <v>0</v>
      </c>
      <c r="F1294" s="16">
        <v>0</v>
      </c>
      <c r="G1294" s="16">
        <v>0</v>
      </c>
      <c r="H1294" s="16">
        <v>0</v>
      </c>
      <c r="I1294" s="16">
        <v>0</v>
      </c>
      <c r="J1294" s="16">
        <v>0</v>
      </c>
      <c r="K1294" s="16">
        <v>0</v>
      </c>
      <c r="L1294" s="16">
        <v>3.8461538461538498E-2</v>
      </c>
      <c r="M1294" s="16">
        <v>0</v>
      </c>
      <c r="N1294" s="16">
        <v>0</v>
      </c>
      <c r="O1294" s="16">
        <v>0</v>
      </c>
      <c r="P1294" s="16"/>
      <c r="Q1294" s="16">
        <v>3.83141762452107E-3</v>
      </c>
      <c r="R1294" s="16"/>
      <c r="S1294" s="16">
        <v>3.4602076124567501E-3</v>
      </c>
      <c r="T1294" s="16"/>
      <c r="U1294" s="16">
        <v>4.3478260869565201E-3</v>
      </c>
      <c r="V1294" s="16"/>
      <c r="W1294" s="16">
        <v>0</v>
      </c>
      <c r="X1294" s="16"/>
      <c r="Y1294" s="16">
        <v>6.3291139240506302E-3</v>
      </c>
      <c r="Z1294" s="16">
        <v>0</v>
      </c>
      <c r="AA1294" s="16">
        <v>0</v>
      </c>
      <c r="AB1294" s="16">
        <v>0</v>
      </c>
      <c r="AC1294" s="16"/>
      <c r="AD1294" s="16">
        <v>2.3809523809523801E-2</v>
      </c>
      <c r="AE1294" s="16">
        <v>0</v>
      </c>
      <c r="AF1294" s="16">
        <v>0</v>
      </c>
      <c r="AG1294" s="16">
        <v>0</v>
      </c>
      <c r="AH1294" s="16">
        <v>0</v>
      </c>
      <c r="AI1294" s="16">
        <v>0</v>
      </c>
      <c r="AJ1294" s="16">
        <v>0</v>
      </c>
      <c r="AK1294" s="16"/>
      <c r="AL1294" s="16">
        <v>0</v>
      </c>
      <c r="AM1294" s="16">
        <v>1.5384615384615399E-2</v>
      </c>
      <c r="AN1294" s="16">
        <v>0</v>
      </c>
      <c r="AO1294" s="16">
        <v>0</v>
      </c>
      <c r="AP1294" s="16">
        <v>0</v>
      </c>
      <c r="AQ1294" s="16">
        <v>0</v>
      </c>
      <c r="AR1294" s="16">
        <v>0</v>
      </c>
      <c r="AS1294" s="16">
        <v>0</v>
      </c>
      <c r="AT1294" s="16">
        <v>0</v>
      </c>
      <c r="AU1294" s="16">
        <v>0</v>
      </c>
      <c r="AV1294" s="16">
        <v>0</v>
      </c>
      <c r="AW1294" s="16">
        <v>0</v>
      </c>
    </row>
    <row r="1295" spans="2:49" x14ac:dyDescent="0.35">
      <c r="B1295" t="s">
        <v>858</v>
      </c>
      <c r="C1295" s="16">
        <v>3.3112582781457001E-3</v>
      </c>
      <c r="D1295" s="16">
        <v>0</v>
      </c>
      <c r="E1295" s="16">
        <v>0</v>
      </c>
      <c r="F1295" s="16">
        <v>0</v>
      </c>
      <c r="G1295" s="16">
        <v>4.1666666666666699E-2</v>
      </c>
      <c r="H1295" s="16">
        <v>0</v>
      </c>
      <c r="I1295" s="16">
        <v>0</v>
      </c>
      <c r="J1295" s="16">
        <v>0</v>
      </c>
      <c r="K1295" s="16">
        <v>0</v>
      </c>
      <c r="L1295" s="16">
        <v>0</v>
      </c>
      <c r="M1295" s="16">
        <v>0</v>
      </c>
      <c r="N1295" s="16">
        <v>0</v>
      </c>
      <c r="O1295" s="16">
        <v>0</v>
      </c>
      <c r="P1295" s="16"/>
      <c r="Q1295" s="16">
        <v>3.83141762452107E-3</v>
      </c>
      <c r="R1295" s="16"/>
      <c r="S1295" s="16">
        <v>3.4602076124567501E-3</v>
      </c>
      <c r="T1295" s="16"/>
      <c r="U1295" s="16">
        <v>4.3478260869565201E-3</v>
      </c>
      <c r="V1295" s="16"/>
      <c r="W1295" s="16">
        <v>0</v>
      </c>
      <c r="X1295" s="16"/>
      <c r="Y1295" s="16">
        <v>0</v>
      </c>
      <c r="Z1295" s="16">
        <v>8.2644628099173608E-3</v>
      </c>
      <c r="AA1295" s="16">
        <v>0</v>
      </c>
      <c r="AB1295" s="16">
        <v>0</v>
      </c>
      <c r="AC1295" s="16"/>
      <c r="AD1295" s="16">
        <v>0</v>
      </c>
      <c r="AE1295" s="16">
        <v>0</v>
      </c>
      <c r="AF1295" s="16">
        <v>0</v>
      </c>
      <c r="AG1295" s="16">
        <v>0</v>
      </c>
      <c r="AH1295" s="16">
        <v>0</v>
      </c>
      <c r="AI1295" s="16">
        <v>0</v>
      </c>
      <c r="AJ1295" s="16">
        <v>0.02</v>
      </c>
      <c r="AK1295" s="16"/>
      <c r="AL1295" s="16">
        <v>0</v>
      </c>
      <c r="AM1295" s="16">
        <v>1.5384615384615399E-2</v>
      </c>
      <c r="AN1295" s="16">
        <v>0</v>
      </c>
      <c r="AO1295" s="16">
        <v>0</v>
      </c>
      <c r="AP1295" s="16">
        <v>0</v>
      </c>
      <c r="AQ1295" s="16">
        <v>0</v>
      </c>
      <c r="AR1295" s="16">
        <v>0</v>
      </c>
      <c r="AS1295" s="16">
        <v>0</v>
      </c>
      <c r="AT1295" s="16">
        <v>0</v>
      </c>
      <c r="AU1295" s="16">
        <v>0</v>
      </c>
      <c r="AV1295" s="16">
        <v>0</v>
      </c>
      <c r="AW1295" s="16">
        <v>0</v>
      </c>
    </row>
    <row r="1296" spans="2:49" x14ac:dyDescent="0.35">
      <c r="B1296" t="s">
        <v>859</v>
      </c>
      <c r="C1296" s="16">
        <v>3.3112582781457001E-3</v>
      </c>
      <c r="D1296" s="16">
        <v>0</v>
      </c>
      <c r="E1296" s="16">
        <v>0</v>
      </c>
      <c r="F1296" s="16">
        <v>0</v>
      </c>
      <c r="G1296" s="16">
        <v>0</v>
      </c>
      <c r="H1296" s="16">
        <v>0</v>
      </c>
      <c r="I1296" s="16">
        <v>0</v>
      </c>
      <c r="J1296" s="16">
        <v>0</v>
      </c>
      <c r="K1296" s="16">
        <v>0</v>
      </c>
      <c r="L1296" s="16">
        <v>3.8461538461538498E-2</v>
      </c>
      <c r="M1296" s="16">
        <v>0</v>
      </c>
      <c r="N1296" s="16">
        <v>0</v>
      </c>
      <c r="O1296" s="16">
        <v>0</v>
      </c>
      <c r="P1296" s="16"/>
      <c r="Q1296" s="16">
        <v>3.83141762452107E-3</v>
      </c>
      <c r="R1296" s="16"/>
      <c r="S1296" s="16">
        <v>3.4602076124567501E-3</v>
      </c>
      <c r="T1296" s="16"/>
      <c r="U1296" s="16">
        <v>4.3478260869565201E-3</v>
      </c>
      <c r="V1296" s="16"/>
      <c r="W1296" s="16">
        <v>0</v>
      </c>
      <c r="X1296" s="16"/>
      <c r="Y1296" s="16">
        <v>0</v>
      </c>
      <c r="Z1296" s="16">
        <v>8.2644628099173608E-3</v>
      </c>
      <c r="AA1296" s="16">
        <v>0</v>
      </c>
      <c r="AB1296" s="16">
        <v>0</v>
      </c>
      <c r="AC1296" s="16"/>
      <c r="AD1296" s="16">
        <v>0</v>
      </c>
      <c r="AE1296" s="16">
        <v>0</v>
      </c>
      <c r="AF1296" s="16">
        <v>0</v>
      </c>
      <c r="AG1296" s="16">
        <v>0</v>
      </c>
      <c r="AH1296" s="16">
        <v>0</v>
      </c>
      <c r="AI1296" s="16">
        <v>2.1276595744680899E-2</v>
      </c>
      <c r="AJ1296" s="16">
        <v>0</v>
      </c>
      <c r="AK1296" s="16"/>
      <c r="AL1296" s="16">
        <v>0</v>
      </c>
      <c r="AM1296" s="16">
        <v>1.5384615384615399E-2</v>
      </c>
      <c r="AN1296" s="16">
        <v>0</v>
      </c>
      <c r="AO1296" s="16">
        <v>0</v>
      </c>
      <c r="AP1296" s="16">
        <v>0</v>
      </c>
      <c r="AQ1296" s="16">
        <v>0</v>
      </c>
      <c r="AR1296" s="16">
        <v>0</v>
      </c>
      <c r="AS1296" s="16">
        <v>0</v>
      </c>
      <c r="AT1296" s="16">
        <v>0</v>
      </c>
      <c r="AU1296" s="16">
        <v>0</v>
      </c>
      <c r="AV1296" s="16">
        <v>0</v>
      </c>
      <c r="AW1296" s="16">
        <v>0</v>
      </c>
    </row>
    <row r="1297" spans="2:49" x14ac:dyDescent="0.35">
      <c r="B1297" t="s">
        <v>860</v>
      </c>
      <c r="C1297" s="16">
        <v>3.3112582781457001E-3</v>
      </c>
      <c r="D1297" s="16">
        <v>0</v>
      </c>
      <c r="E1297" s="16">
        <v>0</v>
      </c>
      <c r="F1297" s="16">
        <v>0</v>
      </c>
      <c r="G1297" s="16">
        <v>4.1666666666666699E-2</v>
      </c>
      <c r="H1297" s="16">
        <v>0</v>
      </c>
      <c r="I1297" s="16">
        <v>0</v>
      </c>
      <c r="J1297" s="16">
        <v>0</v>
      </c>
      <c r="K1297" s="16">
        <v>0</v>
      </c>
      <c r="L1297" s="16">
        <v>0</v>
      </c>
      <c r="M1297" s="16">
        <v>0</v>
      </c>
      <c r="N1297" s="16">
        <v>0</v>
      </c>
      <c r="O1297" s="16">
        <v>0</v>
      </c>
      <c r="P1297" s="16"/>
      <c r="Q1297" s="16">
        <v>3.83141762452107E-3</v>
      </c>
      <c r="R1297" s="16"/>
      <c r="S1297" s="16">
        <v>3.4602076124567501E-3</v>
      </c>
      <c r="T1297" s="16"/>
      <c r="U1297" s="16">
        <v>4.3478260869565201E-3</v>
      </c>
      <c r="V1297" s="16"/>
      <c r="W1297" s="16">
        <v>0</v>
      </c>
      <c r="X1297" s="16"/>
      <c r="Y1297" s="16">
        <v>6.3291139240506302E-3</v>
      </c>
      <c r="Z1297" s="16">
        <v>0</v>
      </c>
      <c r="AA1297" s="16">
        <v>0</v>
      </c>
      <c r="AB1297" s="16">
        <v>0</v>
      </c>
      <c r="AC1297" s="16"/>
      <c r="AD1297" s="16">
        <v>2.3809523809523801E-2</v>
      </c>
      <c r="AE1297" s="16">
        <v>0</v>
      </c>
      <c r="AF1297" s="16">
        <v>0</v>
      </c>
      <c r="AG1297" s="16">
        <v>0</v>
      </c>
      <c r="AH1297" s="16">
        <v>0</v>
      </c>
      <c r="AI1297" s="16">
        <v>0</v>
      </c>
      <c r="AJ1297" s="16">
        <v>0</v>
      </c>
      <c r="AK1297" s="16"/>
      <c r="AL1297" s="16">
        <v>0</v>
      </c>
      <c r="AM1297" s="16">
        <v>0</v>
      </c>
      <c r="AN1297" s="16">
        <v>1.49253731343284E-2</v>
      </c>
      <c r="AO1297" s="16">
        <v>0</v>
      </c>
      <c r="AP1297" s="16">
        <v>0</v>
      </c>
      <c r="AQ1297" s="16">
        <v>0</v>
      </c>
      <c r="AR1297" s="16">
        <v>0</v>
      </c>
      <c r="AS1297" s="16">
        <v>0</v>
      </c>
      <c r="AT1297" s="16">
        <v>0</v>
      </c>
      <c r="AU1297" s="16">
        <v>0</v>
      </c>
      <c r="AV1297" s="16">
        <v>0</v>
      </c>
      <c r="AW1297" s="16">
        <v>0</v>
      </c>
    </row>
    <row r="1298" spans="2:49" x14ac:dyDescent="0.35">
      <c r="B1298" t="s">
        <v>861</v>
      </c>
      <c r="C1298" s="16">
        <v>3.3112582781457001E-3</v>
      </c>
      <c r="D1298" s="16">
        <v>0</v>
      </c>
      <c r="E1298" s="16">
        <v>1.9607843137254902E-2</v>
      </c>
      <c r="F1298" s="16">
        <v>0</v>
      </c>
      <c r="G1298" s="16">
        <v>0</v>
      </c>
      <c r="H1298" s="16">
        <v>0</v>
      </c>
      <c r="I1298" s="16">
        <v>0</v>
      </c>
      <c r="J1298" s="16">
        <v>0</v>
      </c>
      <c r="K1298" s="16">
        <v>0</v>
      </c>
      <c r="L1298" s="16">
        <v>0</v>
      </c>
      <c r="M1298" s="16">
        <v>0</v>
      </c>
      <c r="N1298" s="16">
        <v>0</v>
      </c>
      <c r="O1298" s="16">
        <v>0</v>
      </c>
      <c r="P1298" s="16"/>
      <c r="Q1298" s="16">
        <v>3.83141762452107E-3</v>
      </c>
      <c r="R1298" s="16"/>
      <c r="S1298" s="16">
        <v>3.4602076124567501E-3</v>
      </c>
      <c r="T1298" s="16"/>
      <c r="U1298" s="16">
        <v>4.3478260869565201E-3</v>
      </c>
      <c r="V1298" s="16"/>
      <c r="W1298" s="16">
        <v>0</v>
      </c>
      <c r="X1298" s="16"/>
      <c r="Y1298" s="16">
        <v>6.3291139240506302E-3</v>
      </c>
      <c r="Z1298" s="16">
        <v>0</v>
      </c>
      <c r="AA1298" s="16">
        <v>0</v>
      </c>
      <c r="AB1298" s="16">
        <v>0</v>
      </c>
      <c r="AC1298" s="16"/>
      <c r="AD1298" s="16">
        <v>0</v>
      </c>
      <c r="AE1298" s="16">
        <v>0</v>
      </c>
      <c r="AF1298" s="16">
        <v>0</v>
      </c>
      <c r="AG1298" s="16">
        <v>0</v>
      </c>
      <c r="AH1298" s="16">
        <v>0</v>
      </c>
      <c r="AI1298" s="16">
        <v>2.1276595744680899E-2</v>
      </c>
      <c r="AJ1298" s="16">
        <v>0</v>
      </c>
      <c r="AK1298" s="16"/>
      <c r="AL1298" s="16">
        <v>0</v>
      </c>
      <c r="AM1298" s="16">
        <v>0</v>
      </c>
      <c r="AN1298" s="16">
        <v>1.49253731343284E-2</v>
      </c>
      <c r="AO1298" s="16">
        <v>0</v>
      </c>
      <c r="AP1298" s="16">
        <v>0</v>
      </c>
      <c r="AQ1298" s="16">
        <v>0</v>
      </c>
      <c r="AR1298" s="16">
        <v>0</v>
      </c>
      <c r="AS1298" s="16">
        <v>0</v>
      </c>
      <c r="AT1298" s="16">
        <v>0</v>
      </c>
      <c r="AU1298" s="16">
        <v>0</v>
      </c>
      <c r="AV1298" s="16">
        <v>0</v>
      </c>
      <c r="AW1298" s="16">
        <v>0</v>
      </c>
    </row>
    <row r="1299" spans="2:49" x14ac:dyDescent="0.35">
      <c r="B1299" t="s">
        <v>862</v>
      </c>
      <c r="C1299" s="16">
        <v>3.3112582781457001E-3</v>
      </c>
      <c r="D1299" s="16">
        <v>0</v>
      </c>
      <c r="E1299" s="16">
        <v>0</v>
      </c>
      <c r="F1299" s="16">
        <v>0</v>
      </c>
      <c r="G1299" s="16">
        <v>0</v>
      </c>
      <c r="H1299" s="16">
        <v>5.2631578947368397E-2</v>
      </c>
      <c r="I1299" s="16">
        <v>0</v>
      </c>
      <c r="J1299" s="16">
        <v>0</v>
      </c>
      <c r="K1299" s="16">
        <v>0</v>
      </c>
      <c r="L1299" s="16">
        <v>0</v>
      </c>
      <c r="M1299" s="16">
        <v>0</v>
      </c>
      <c r="N1299" s="16">
        <v>0</v>
      </c>
      <c r="O1299" s="16">
        <v>0</v>
      </c>
      <c r="P1299" s="16"/>
      <c r="Q1299" s="16">
        <v>3.83141762452107E-3</v>
      </c>
      <c r="R1299" s="16"/>
      <c r="S1299" s="16">
        <v>3.4602076124567501E-3</v>
      </c>
      <c r="T1299" s="16"/>
      <c r="U1299" s="16">
        <v>0</v>
      </c>
      <c r="V1299" s="16"/>
      <c r="W1299" s="16">
        <v>0</v>
      </c>
      <c r="X1299" s="16"/>
      <c r="Y1299" s="16">
        <v>6.3291139240506302E-3</v>
      </c>
      <c r="Z1299" s="16">
        <v>0</v>
      </c>
      <c r="AA1299" s="16">
        <v>0</v>
      </c>
      <c r="AB1299" s="16">
        <v>0</v>
      </c>
      <c r="AC1299" s="16"/>
      <c r="AD1299" s="16">
        <v>0</v>
      </c>
      <c r="AE1299" s="16">
        <v>0</v>
      </c>
      <c r="AF1299" s="16">
        <v>3.03030303030303E-2</v>
      </c>
      <c r="AG1299" s="16">
        <v>0</v>
      </c>
      <c r="AH1299" s="16">
        <v>0</v>
      </c>
      <c r="AI1299" s="16">
        <v>0</v>
      </c>
      <c r="AJ1299" s="16">
        <v>0</v>
      </c>
      <c r="AK1299" s="16"/>
      <c r="AL1299" s="16">
        <v>0</v>
      </c>
      <c r="AM1299" s="16">
        <v>0</v>
      </c>
      <c r="AN1299" s="16">
        <v>0</v>
      </c>
      <c r="AO1299" s="16">
        <v>0</v>
      </c>
      <c r="AP1299" s="16">
        <v>0</v>
      </c>
      <c r="AQ1299" s="16">
        <v>0</v>
      </c>
      <c r="AR1299" s="16">
        <v>0</v>
      </c>
      <c r="AS1299" s="16">
        <v>0</v>
      </c>
      <c r="AT1299" s="16">
        <v>3.2258064516128997E-2</v>
      </c>
      <c r="AU1299" s="16">
        <v>0</v>
      </c>
      <c r="AV1299" s="16">
        <v>0</v>
      </c>
      <c r="AW1299" s="16">
        <v>0</v>
      </c>
    </row>
    <row r="1300" spans="2:49" x14ac:dyDescent="0.35">
      <c r="B1300" t="s">
        <v>863</v>
      </c>
      <c r="C1300" s="16">
        <v>3.3112582781457001E-3</v>
      </c>
      <c r="D1300" s="16">
        <v>0</v>
      </c>
      <c r="E1300" s="16">
        <v>0</v>
      </c>
      <c r="F1300" s="16">
        <v>0.02</v>
      </c>
      <c r="G1300" s="16">
        <v>0</v>
      </c>
      <c r="H1300" s="16">
        <v>0</v>
      </c>
      <c r="I1300" s="16">
        <v>0</v>
      </c>
      <c r="J1300" s="16">
        <v>0</v>
      </c>
      <c r="K1300" s="16">
        <v>0</v>
      </c>
      <c r="L1300" s="16">
        <v>0</v>
      </c>
      <c r="M1300" s="16">
        <v>0</v>
      </c>
      <c r="N1300" s="16">
        <v>0</v>
      </c>
      <c r="O1300" s="16">
        <v>0</v>
      </c>
      <c r="P1300" s="16"/>
      <c r="Q1300" s="16">
        <v>3.83141762452107E-3</v>
      </c>
      <c r="R1300" s="16"/>
      <c r="S1300" s="16">
        <v>3.4602076124567501E-3</v>
      </c>
      <c r="T1300" s="16"/>
      <c r="U1300" s="16">
        <v>0</v>
      </c>
      <c r="V1300" s="16"/>
      <c r="W1300" s="16">
        <v>2.27272727272727E-2</v>
      </c>
      <c r="X1300" s="16"/>
      <c r="Y1300" s="16">
        <v>6.3291139240506302E-3</v>
      </c>
      <c r="Z1300" s="16">
        <v>0</v>
      </c>
      <c r="AA1300" s="16">
        <v>0</v>
      </c>
      <c r="AB1300" s="16">
        <v>0</v>
      </c>
      <c r="AC1300" s="16"/>
      <c r="AD1300" s="16">
        <v>0</v>
      </c>
      <c r="AE1300" s="16">
        <v>0</v>
      </c>
      <c r="AF1300" s="16">
        <v>0</v>
      </c>
      <c r="AG1300" s="16">
        <v>1.88679245283019E-2</v>
      </c>
      <c r="AH1300" s="16">
        <v>0</v>
      </c>
      <c r="AI1300" s="16">
        <v>0</v>
      </c>
      <c r="AJ1300" s="16">
        <v>0</v>
      </c>
      <c r="AK1300" s="16"/>
      <c r="AL1300" s="16">
        <v>0</v>
      </c>
      <c r="AM1300" s="16">
        <v>0</v>
      </c>
      <c r="AN1300" s="16">
        <v>0</v>
      </c>
      <c r="AO1300" s="16">
        <v>0</v>
      </c>
      <c r="AP1300" s="16">
        <v>0</v>
      </c>
      <c r="AQ1300" s="16">
        <v>0</v>
      </c>
      <c r="AR1300" s="16">
        <v>0</v>
      </c>
      <c r="AS1300" s="16">
        <v>0</v>
      </c>
      <c r="AT1300" s="16">
        <v>3.2258064516128997E-2</v>
      </c>
      <c r="AU1300" s="16">
        <v>0</v>
      </c>
      <c r="AV1300" s="16">
        <v>0</v>
      </c>
      <c r="AW1300" s="16">
        <v>0</v>
      </c>
    </row>
    <row r="1301" spans="2:49" x14ac:dyDescent="0.35">
      <c r="B1301" t="s">
        <v>864</v>
      </c>
      <c r="C1301" s="16">
        <v>3.3112582781457001E-3</v>
      </c>
      <c r="D1301" s="16">
        <v>2.9411764705882401E-2</v>
      </c>
      <c r="E1301" s="16">
        <v>0</v>
      </c>
      <c r="F1301" s="16">
        <v>0</v>
      </c>
      <c r="G1301" s="16">
        <v>0</v>
      </c>
      <c r="H1301" s="16">
        <v>0</v>
      </c>
      <c r="I1301" s="16">
        <v>0</v>
      </c>
      <c r="J1301" s="16">
        <v>0</v>
      </c>
      <c r="K1301" s="16">
        <v>0</v>
      </c>
      <c r="L1301" s="16">
        <v>0</v>
      </c>
      <c r="M1301" s="16">
        <v>0</v>
      </c>
      <c r="N1301" s="16">
        <v>0</v>
      </c>
      <c r="O1301" s="16">
        <v>0</v>
      </c>
      <c r="P1301" s="16"/>
      <c r="Q1301" s="16">
        <v>0</v>
      </c>
      <c r="R1301" s="16"/>
      <c r="S1301" s="16">
        <v>3.4602076124567501E-3</v>
      </c>
      <c r="T1301" s="16"/>
      <c r="U1301" s="16">
        <v>0</v>
      </c>
      <c r="V1301" s="16"/>
      <c r="W1301" s="16">
        <v>0</v>
      </c>
      <c r="X1301" s="16"/>
      <c r="Y1301" s="16">
        <v>0</v>
      </c>
      <c r="Z1301" s="16">
        <v>8.2644628099173608E-3</v>
      </c>
      <c r="AA1301" s="16">
        <v>0</v>
      </c>
      <c r="AB1301" s="16">
        <v>0</v>
      </c>
      <c r="AC1301" s="16"/>
      <c r="AD1301" s="16">
        <v>0</v>
      </c>
      <c r="AE1301" s="16">
        <v>0</v>
      </c>
      <c r="AF1301" s="16">
        <v>0</v>
      </c>
      <c r="AG1301" s="16">
        <v>0</v>
      </c>
      <c r="AH1301" s="16">
        <v>0</v>
      </c>
      <c r="AI1301" s="16">
        <v>0</v>
      </c>
      <c r="AJ1301" s="16">
        <v>0.02</v>
      </c>
      <c r="AK1301" s="16"/>
      <c r="AL1301" s="16">
        <v>0</v>
      </c>
      <c r="AM1301" s="16">
        <v>0</v>
      </c>
      <c r="AN1301" s="16">
        <v>0</v>
      </c>
      <c r="AO1301" s="16">
        <v>0</v>
      </c>
      <c r="AP1301" s="16">
        <v>0</v>
      </c>
      <c r="AQ1301" s="16">
        <v>0</v>
      </c>
      <c r="AR1301" s="16">
        <v>0</v>
      </c>
      <c r="AS1301" s="16">
        <v>0</v>
      </c>
      <c r="AT1301" s="16">
        <v>3.2258064516128997E-2</v>
      </c>
      <c r="AU1301" s="16">
        <v>0</v>
      </c>
      <c r="AV1301" s="16">
        <v>0</v>
      </c>
      <c r="AW1301" s="16">
        <v>0</v>
      </c>
    </row>
    <row r="1302" spans="2:49" x14ac:dyDescent="0.35">
      <c r="B1302" t="s">
        <v>865</v>
      </c>
      <c r="C1302" s="16">
        <v>3.3112582781457001E-3</v>
      </c>
      <c r="D1302" s="16">
        <v>0</v>
      </c>
      <c r="E1302" s="16">
        <v>0</v>
      </c>
      <c r="F1302" s="16">
        <v>0</v>
      </c>
      <c r="G1302" s="16">
        <v>0</v>
      </c>
      <c r="H1302" s="16">
        <v>0</v>
      </c>
      <c r="I1302" s="16">
        <v>0</v>
      </c>
      <c r="J1302" s="16">
        <v>0</v>
      </c>
      <c r="K1302" s="16">
        <v>0</v>
      </c>
      <c r="L1302" s="16">
        <v>0</v>
      </c>
      <c r="M1302" s="16">
        <v>4.1666666666666699E-2</v>
      </c>
      <c r="N1302" s="16">
        <v>0</v>
      </c>
      <c r="O1302" s="16">
        <v>0</v>
      </c>
      <c r="P1302" s="16"/>
      <c r="Q1302" s="16">
        <v>0</v>
      </c>
      <c r="R1302" s="16"/>
      <c r="S1302" s="16">
        <v>3.4602076124567501E-3</v>
      </c>
      <c r="T1302" s="16"/>
      <c r="U1302" s="16">
        <v>0</v>
      </c>
      <c r="V1302" s="16"/>
      <c r="W1302" s="16">
        <v>0</v>
      </c>
      <c r="X1302" s="16"/>
      <c r="Y1302" s="16">
        <v>6.3291139240506302E-3</v>
      </c>
      <c r="Z1302" s="16">
        <v>0</v>
      </c>
      <c r="AA1302" s="16">
        <v>0</v>
      </c>
      <c r="AB1302" s="16">
        <v>0</v>
      </c>
      <c r="AC1302" s="16"/>
      <c r="AD1302" s="16">
        <v>2.3809523809523801E-2</v>
      </c>
      <c r="AE1302" s="16">
        <v>0</v>
      </c>
      <c r="AF1302" s="16">
        <v>0</v>
      </c>
      <c r="AG1302" s="16">
        <v>0</v>
      </c>
      <c r="AH1302" s="16">
        <v>0</v>
      </c>
      <c r="AI1302" s="16">
        <v>0</v>
      </c>
      <c r="AJ1302" s="16">
        <v>0</v>
      </c>
      <c r="AK1302" s="16"/>
      <c r="AL1302" s="16">
        <v>0</v>
      </c>
      <c r="AM1302" s="16">
        <v>0</v>
      </c>
      <c r="AN1302" s="16">
        <v>0</v>
      </c>
      <c r="AO1302" s="16">
        <v>0</v>
      </c>
      <c r="AP1302" s="16">
        <v>0</v>
      </c>
      <c r="AQ1302" s="16">
        <v>0</v>
      </c>
      <c r="AR1302" s="16">
        <v>0</v>
      </c>
      <c r="AS1302" s="16">
        <v>0</v>
      </c>
      <c r="AT1302" s="16">
        <v>0</v>
      </c>
      <c r="AU1302" s="16">
        <v>0</v>
      </c>
      <c r="AV1302" s="16">
        <v>0</v>
      </c>
      <c r="AW1302" s="16">
        <v>6.6666666666666693E-2</v>
      </c>
    </row>
    <row r="1303" spans="2:49" x14ac:dyDescent="0.35">
      <c r="B1303" t="s">
        <v>46</v>
      </c>
      <c r="C1303" s="16">
        <v>4.3046357615894003E-2</v>
      </c>
      <c r="D1303" s="16">
        <v>5.8823529411764698E-2</v>
      </c>
      <c r="E1303" s="16">
        <v>3.9215686274509803E-2</v>
      </c>
      <c r="F1303" s="16">
        <v>0.02</v>
      </c>
      <c r="G1303" s="16">
        <v>0.125</v>
      </c>
      <c r="H1303" s="16">
        <v>5.2631578947368397E-2</v>
      </c>
      <c r="I1303" s="16">
        <v>0</v>
      </c>
      <c r="J1303" s="16">
        <v>0</v>
      </c>
      <c r="K1303" s="16">
        <v>0</v>
      </c>
      <c r="L1303" s="16">
        <v>7.69230769230769E-2</v>
      </c>
      <c r="M1303" s="16">
        <v>8.3333333333333301E-2</v>
      </c>
      <c r="N1303" s="16">
        <v>0</v>
      </c>
      <c r="O1303" s="16">
        <v>0</v>
      </c>
      <c r="P1303" s="16"/>
      <c r="Q1303" s="16">
        <v>4.2145593869731802E-2</v>
      </c>
      <c r="R1303" s="16"/>
      <c r="S1303" s="16">
        <v>4.4982698961937698E-2</v>
      </c>
      <c r="T1303" s="16"/>
      <c r="U1303" s="16">
        <v>3.9130434782608699E-2</v>
      </c>
      <c r="V1303" s="16"/>
      <c r="W1303" s="16">
        <v>4.5454545454545497E-2</v>
      </c>
      <c r="X1303" s="16"/>
      <c r="Y1303" s="16">
        <v>6.3291139240506306E-2</v>
      </c>
      <c r="Z1303" s="16">
        <v>2.4793388429752101E-2</v>
      </c>
      <c r="AA1303" s="16">
        <v>0</v>
      </c>
      <c r="AB1303" s="16">
        <v>0</v>
      </c>
      <c r="AC1303" s="16"/>
      <c r="AD1303" s="16">
        <v>9.5238095238095205E-2</v>
      </c>
      <c r="AE1303" s="16">
        <v>2.8571428571428598E-2</v>
      </c>
      <c r="AF1303" s="16">
        <v>9.0909090909090898E-2</v>
      </c>
      <c r="AG1303" s="16">
        <v>1.88679245283019E-2</v>
      </c>
      <c r="AH1303" s="16">
        <v>0</v>
      </c>
      <c r="AI1303" s="16">
        <v>4.2553191489361701E-2</v>
      </c>
      <c r="AJ1303" s="16">
        <v>0.04</v>
      </c>
      <c r="AK1303" s="16"/>
      <c r="AL1303" s="16">
        <v>4.7619047619047603E-2</v>
      </c>
      <c r="AM1303" s="16">
        <v>6.15384615384615E-2</v>
      </c>
      <c r="AN1303" s="16">
        <v>2.9850746268656699E-2</v>
      </c>
      <c r="AO1303" s="16">
        <v>3.8461538461538498E-2</v>
      </c>
      <c r="AP1303" s="16">
        <v>0</v>
      </c>
      <c r="AQ1303" s="16">
        <v>0</v>
      </c>
      <c r="AR1303" s="16">
        <v>0</v>
      </c>
      <c r="AS1303" s="16">
        <v>0</v>
      </c>
      <c r="AT1303" s="16">
        <v>9.6774193548387094E-2</v>
      </c>
      <c r="AU1303" s="16">
        <v>0</v>
      </c>
      <c r="AV1303" s="16">
        <v>0</v>
      </c>
      <c r="AW1303" s="16">
        <v>6.6666666666666693E-2</v>
      </c>
    </row>
    <row r="1304" spans="2:49" x14ac:dyDescent="0.35">
      <c r="C1304" s="16"/>
      <c r="D1304" s="16"/>
      <c r="E1304" s="16"/>
      <c r="F1304" s="16"/>
      <c r="G1304" s="16"/>
      <c r="H1304" s="16"/>
      <c r="I1304" s="16"/>
      <c r="J1304" s="16"/>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row>
    <row r="1305" spans="2:49" x14ac:dyDescent="0.35">
      <c r="B1305" s="6" t="s">
        <v>871</v>
      </c>
      <c r="C1305" s="16"/>
      <c r="D1305" s="16"/>
      <c r="E1305" s="16"/>
      <c r="F1305" s="16"/>
      <c r="G1305" s="16"/>
      <c r="H1305" s="16"/>
      <c r="I1305" s="16"/>
      <c r="J1305" s="16"/>
      <c r="K1305" s="16"/>
      <c r="L1305" s="16"/>
      <c r="M1305" s="16"/>
      <c r="N1305" s="16"/>
      <c r="O1305" s="16"/>
      <c r="P1305" s="16"/>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row>
    <row r="1306" spans="2:49" x14ac:dyDescent="0.35">
      <c r="B1306" s="25" t="s">
        <v>65</v>
      </c>
      <c r="C1306" s="16"/>
      <c r="D1306" s="16"/>
      <c r="E1306" s="16"/>
      <c r="F1306" s="16"/>
      <c r="G1306" s="16"/>
      <c r="H1306" s="16"/>
      <c r="I1306" s="16"/>
      <c r="J1306" s="16"/>
      <c r="K1306" s="16"/>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row>
    <row r="1307" spans="2:49" x14ac:dyDescent="0.35">
      <c r="B1307" t="s">
        <v>868</v>
      </c>
      <c r="C1307" s="16">
        <v>0.69987699876998799</v>
      </c>
      <c r="D1307" s="16">
        <v>0.69512195121951204</v>
      </c>
      <c r="E1307" s="16">
        <v>0.67164179104477595</v>
      </c>
      <c r="F1307" s="16">
        <v>0.72268907563025198</v>
      </c>
      <c r="G1307" s="16">
        <v>0.76666666666666705</v>
      </c>
      <c r="H1307" s="16">
        <v>0.78846153846153799</v>
      </c>
      <c r="I1307" s="16">
        <v>0.72727272727272696</v>
      </c>
      <c r="J1307" s="16">
        <v>0.68852459016393397</v>
      </c>
      <c r="K1307" s="16">
        <v>0.69230769230769196</v>
      </c>
      <c r="L1307" s="16">
        <v>0.63749999999999996</v>
      </c>
      <c r="M1307" s="16">
        <v>0.676056338028169</v>
      </c>
      <c r="N1307" s="16">
        <v>0.69696969696969702</v>
      </c>
      <c r="O1307" s="16">
        <v>0.625</v>
      </c>
      <c r="P1307" s="16"/>
      <c r="Q1307" s="16">
        <v>0.731104651162791</v>
      </c>
      <c r="R1307" s="16"/>
      <c r="S1307" s="16">
        <v>0.71029224904701405</v>
      </c>
      <c r="T1307" s="16"/>
      <c r="U1307" s="16">
        <v>0.73300165837479303</v>
      </c>
      <c r="V1307" s="16"/>
      <c r="W1307" s="16">
        <v>0.71544715447154505</v>
      </c>
      <c r="X1307" s="16"/>
      <c r="Y1307" s="16">
        <v>0.78571428571428603</v>
      </c>
      <c r="Z1307" s="16">
        <v>0.564393939393939</v>
      </c>
      <c r="AA1307" s="16">
        <v>0.44444444444444398</v>
      </c>
      <c r="AB1307" s="16">
        <v>0.88888888888888895</v>
      </c>
      <c r="AC1307" s="16"/>
      <c r="AD1307" s="16">
        <v>0.86301369863013699</v>
      </c>
      <c r="AE1307" s="16">
        <v>0.85555555555555596</v>
      </c>
      <c r="AF1307" s="16">
        <v>0.84693877551020402</v>
      </c>
      <c r="AG1307" s="16">
        <v>0.71111111111111103</v>
      </c>
      <c r="AH1307" s="16">
        <v>0.63414634146341498</v>
      </c>
      <c r="AI1307" s="16">
        <v>0.44047619047619002</v>
      </c>
      <c r="AJ1307" s="16">
        <v>0.434782608695652</v>
      </c>
      <c r="AK1307" s="16"/>
      <c r="AL1307" s="16">
        <v>0.59649122807017496</v>
      </c>
      <c r="AM1307" s="16">
        <v>0.68503937007874005</v>
      </c>
      <c r="AN1307" s="16">
        <v>0.73303167420814497</v>
      </c>
      <c r="AO1307" s="16">
        <v>0.78417266187050405</v>
      </c>
      <c r="AP1307" s="16">
        <v>0.68421052631578905</v>
      </c>
      <c r="AQ1307" s="16">
        <v>0.78</v>
      </c>
      <c r="AR1307" s="16">
        <v>1</v>
      </c>
      <c r="AS1307" s="16">
        <v>0.66666666666666696</v>
      </c>
      <c r="AT1307" s="16">
        <v>0.71084337349397597</v>
      </c>
      <c r="AU1307" s="16">
        <v>0.76923076923076905</v>
      </c>
      <c r="AV1307" s="16">
        <v>0.51515151515151503</v>
      </c>
      <c r="AW1307" s="16">
        <v>0.44186046511627902</v>
      </c>
    </row>
    <row r="1308" spans="2:49" x14ac:dyDescent="0.35">
      <c r="B1308" t="s">
        <v>869</v>
      </c>
      <c r="C1308" s="16">
        <v>0.20418204182041799</v>
      </c>
      <c r="D1308" s="16">
        <v>0.17073170731707299</v>
      </c>
      <c r="E1308" s="16">
        <v>0.25373134328358199</v>
      </c>
      <c r="F1308" s="16">
        <v>0.19327731092437</v>
      </c>
      <c r="G1308" s="16">
        <v>8.3333333333333301E-2</v>
      </c>
      <c r="H1308" s="16">
        <v>0.15384615384615399</v>
      </c>
      <c r="I1308" s="16">
        <v>0.19696969696969699</v>
      </c>
      <c r="J1308" s="16">
        <v>0.24590163934426201</v>
      </c>
      <c r="K1308" s="16">
        <v>0.17948717948717899</v>
      </c>
      <c r="L1308" s="16">
        <v>0.26250000000000001</v>
      </c>
      <c r="M1308" s="16">
        <v>0.22535211267605601</v>
      </c>
      <c r="N1308" s="16">
        <v>0.18181818181818199</v>
      </c>
      <c r="O1308" s="16">
        <v>0.25</v>
      </c>
      <c r="P1308" s="16"/>
      <c r="Q1308" s="16">
        <v>0.186046511627907</v>
      </c>
      <c r="R1308" s="16"/>
      <c r="S1308" s="16">
        <v>0.196950444726811</v>
      </c>
      <c r="T1308" s="16"/>
      <c r="U1308" s="16">
        <v>0.18076285240464299</v>
      </c>
      <c r="V1308" s="16"/>
      <c r="W1308" s="16">
        <v>0.24390243902438999</v>
      </c>
      <c r="X1308" s="16"/>
      <c r="Y1308" s="16">
        <v>0.13293650793650799</v>
      </c>
      <c r="Z1308" s="16">
        <v>0.32575757575757602</v>
      </c>
      <c r="AA1308" s="16">
        <v>0.36111111111111099</v>
      </c>
      <c r="AB1308" s="16">
        <v>0</v>
      </c>
      <c r="AC1308" s="16"/>
      <c r="AD1308" s="16">
        <v>6.1643835616438401E-2</v>
      </c>
      <c r="AE1308" s="16">
        <v>7.7777777777777807E-2</v>
      </c>
      <c r="AF1308" s="16">
        <v>7.1428571428571397E-2</v>
      </c>
      <c r="AG1308" s="16">
        <v>0.18333333333333299</v>
      </c>
      <c r="AH1308" s="16">
        <v>0.30081300813008099</v>
      </c>
      <c r="AI1308" s="16">
        <v>0.40476190476190499</v>
      </c>
      <c r="AJ1308" s="16">
        <v>0.42391304347826098</v>
      </c>
      <c r="AK1308" s="16"/>
      <c r="AL1308" s="16">
        <v>0.29824561403508798</v>
      </c>
      <c r="AM1308" s="16">
        <v>0.23622047244094499</v>
      </c>
      <c r="AN1308" s="16">
        <v>0.180995475113122</v>
      </c>
      <c r="AO1308" s="16">
        <v>0.12949640287769801</v>
      </c>
      <c r="AP1308" s="16">
        <v>0.157894736842105</v>
      </c>
      <c r="AQ1308" s="16">
        <v>0.14000000000000001</v>
      </c>
      <c r="AR1308" s="16">
        <v>0</v>
      </c>
      <c r="AS1308" s="16">
        <v>0.266666666666667</v>
      </c>
      <c r="AT1308" s="16">
        <v>0.20481927710843401</v>
      </c>
      <c r="AU1308" s="16">
        <v>0.15384615384615399</v>
      </c>
      <c r="AV1308" s="16">
        <v>0.27272727272727298</v>
      </c>
      <c r="AW1308" s="16">
        <v>0.39534883720930197</v>
      </c>
    </row>
    <row r="1309" spans="2:49" x14ac:dyDescent="0.35">
      <c r="B1309" t="s">
        <v>870</v>
      </c>
      <c r="C1309" s="16">
        <v>5.6580565805658102E-2</v>
      </c>
      <c r="D1309" s="16">
        <v>6.0975609756097601E-2</v>
      </c>
      <c r="E1309" s="16">
        <v>5.22388059701493E-2</v>
      </c>
      <c r="F1309" s="16">
        <v>3.3613445378151301E-2</v>
      </c>
      <c r="G1309" s="16">
        <v>6.6666666666666693E-2</v>
      </c>
      <c r="H1309" s="16">
        <v>5.7692307692307702E-2</v>
      </c>
      <c r="I1309" s="16">
        <v>3.03030303030303E-2</v>
      </c>
      <c r="J1309" s="16">
        <v>4.91803278688525E-2</v>
      </c>
      <c r="K1309" s="16">
        <v>7.69230769230769E-2</v>
      </c>
      <c r="L1309" s="16">
        <v>7.4999999999999997E-2</v>
      </c>
      <c r="M1309" s="16">
        <v>7.0422535211267595E-2</v>
      </c>
      <c r="N1309" s="16">
        <v>6.0606060606060601E-2</v>
      </c>
      <c r="O1309" s="16">
        <v>0.125</v>
      </c>
      <c r="P1309" s="16"/>
      <c r="Q1309" s="16">
        <v>4.6511627906976702E-2</v>
      </c>
      <c r="R1309" s="16"/>
      <c r="S1309" s="16">
        <v>5.4637865311308799E-2</v>
      </c>
      <c r="T1309" s="16"/>
      <c r="U1309" s="16">
        <v>4.80928689883914E-2</v>
      </c>
      <c r="V1309" s="16"/>
      <c r="W1309" s="16">
        <v>4.0650406504064998E-2</v>
      </c>
      <c r="X1309" s="16"/>
      <c r="Y1309" s="16">
        <v>4.1666666666666699E-2</v>
      </c>
      <c r="Z1309" s="16">
        <v>7.1969696969697003E-2</v>
      </c>
      <c r="AA1309" s="16">
        <v>0.16666666666666699</v>
      </c>
      <c r="AB1309" s="16">
        <v>0</v>
      </c>
      <c r="AC1309" s="16"/>
      <c r="AD1309" s="16">
        <v>1.3698630136986301E-2</v>
      </c>
      <c r="AE1309" s="16">
        <v>3.3333333333333298E-2</v>
      </c>
      <c r="AF1309" s="16">
        <v>3.06122448979592E-2</v>
      </c>
      <c r="AG1309" s="16">
        <v>7.7777777777777807E-2</v>
      </c>
      <c r="AH1309" s="16">
        <v>4.0650406504064998E-2</v>
      </c>
      <c r="AI1309" s="16">
        <v>9.5238095238095205E-2</v>
      </c>
      <c r="AJ1309" s="16">
        <v>0.119565217391304</v>
      </c>
      <c r="AK1309" s="16"/>
      <c r="AL1309" s="16">
        <v>3.5087719298245598E-2</v>
      </c>
      <c r="AM1309" s="16">
        <v>6.2992125984251995E-2</v>
      </c>
      <c r="AN1309" s="16">
        <v>5.8823529411764698E-2</v>
      </c>
      <c r="AO1309" s="16">
        <v>4.3165467625899297E-2</v>
      </c>
      <c r="AP1309" s="16">
        <v>5.2631578947368397E-2</v>
      </c>
      <c r="AQ1309" s="16">
        <v>0.04</v>
      </c>
      <c r="AR1309" s="16">
        <v>0</v>
      </c>
      <c r="AS1309" s="16">
        <v>0</v>
      </c>
      <c r="AT1309" s="16">
        <v>4.81927710843374E-2</v>
      </c>
      <c r="AU1309" s="16">
        <v>0</v>
      </c>
      <c r="AV1309" s="16">
        <v>0.12121212121212099</v>
      </c>
      <c r="AW1309" s="16">
        <v>0.116279069767442</v>
      </c>
    </row>
    <row r="1310" spans="2:49" x14ac:dyDescent="0.35">
      <c r="B1310" t="s">
        <v>462</v>
      </c>
      <c r="C1310" s="16">
        <v>1.4760147601476E-2</v>
      </c>
      <c r="D1310" s="16">
        <v>6.0975609756097601E-2</v>
      </c>
      <c r="E1310" s="16">
        <v>7.4626865671641798E-3</v>
      </c>
      <c r="F1310" s="16">
        <v>1.6806722689075598E-2</v>
      </c>
      <c r="G1310" s="16">
        <v>1.6666666666666701E-2</v>
      </c>
      <c r="H1310" s="16">
        <v>0</v>
      </c>
      <c r="I1310" s="16">
        <v>1.5151515151515201E-2</v>
      </c>
      <c r="J1310" s="16">
        <v>0</v>
      </c>
      <c r="K1310" s="16">
        <v>2.5641025641025599E-2</v>
      </c>
      <c r="L1310" s="16">
        <v>1.2500000000000001E-2</v>
      </c>
      <c r="M1310" s="16">
        <v>0</v>
      </c>
      <c r="N1310" s="16">
        <v>0</v>
      </c>
      <c r="O1310" s="16">
        <v>0</v>
      </c>
      <c r="P1310" s="16"/>
      <c r="Q1310" s="16">
        <v>1.4534883720930199E-2</v>
      </c>
      <c r="R1310" s="16"/>
      <c r="S1310" s="16">
        <v>1.3977128335451099E-2</v>
      </c>
      <c r="T1310" s="16"/>
      <c r="U1310" s="16">
        <v>1.49253731343284E-2</v>
      </c>
      <c r="V1310" s="16"/>
      <c r="W1310" s="16">
        <v>0</v>
      </c>
      <c r="X1310" s="16"/>
      <c r="Y1310" s="16">
        <v>1.1904761904761901E-2</v>
      </c>
      <c r="Z1310" s="16">
        <v>1.5151515151515201E-2</v>
      </c>
      <c r="AA1310" s="16">
        <v>2.7777777777777801E-2</v>
      </c>
      <c r="AB1310" s="16">
        <v>0.11111111111111099</v>
      </c>
      <c r="AC1310" s="16"/>
      <c r="AD1310" s="16">
        <v>6.8493150684931503E-3</v>
      </c>
      <c r="AE1310" s="16">
        <v>1.1111111111111099E-2</v>
      </c>
      <c r="AF1310" s="16">
        <v>3.06122448979592E-2</v>
      </c>
      <c r="AG1310" s="16">
        <v>5.5555555555555601E-3</v>
      </c>
      <c r="AH1310" s="16">
        <v>1.6260162601626001E-2</v>
      </c>
      <c r="AI1310" s="16">
        <v>1.1904761904761901E-2</v>
      </c>
      <c r="AJ1310" s="16">
        <v>3.2608695652173898E-2</v>
      </c>
      <c r="AK1310" s="16"/>
      <c r="AL1310" s="16">
        <v>3.5087719298245598E-2</v>
      </c>
      <c r="AM1310" s="16">
        <v>7.8740157480314994E-3</v>
      </c>
      <c r="AN1310" s="16">
        <v>1.35746606334842E-2</v>
      </c>
      <c r="AO1310" s="16">
        <v>1.4388489208633099E-2</v>
      </c>
      <c r="AP1310" s="16">
        <v>5.2631578947368397E-2</v>
      </c>
      <c r="AQ1310" s="16">
        <v>0</v>
      </c>
      <c r="AR1310" s="16">
        <v>0</v>
      </c>
      <c r="AS1310" s="16">
        <v>0</v>
      </c>
      <c r="AT1310" s="16">
        <v>1.20481927710843E-2</v>
      </c>
      <c r="AU1310" s="16">
        <v>0</v>
      </c>
      <c r="AV1310" s="16">
        <v>0</v>
      </c>
      <c r="AW1310" s="16">
        <v>4.6511627906976702E-2</v>
      </c>
    </row>
    <row r="1311" spans="2:49" x14ac:dyDescent="0.35">
      <c r="B1311" t="s">
        <v>434</v>
      </c>
      <c r="C1311" s="16">
        <v>3.8130381303813E-2</v>
      </c>
      <c r="D1311" s="16">
        <v>3.65853658536585E-2</v>
      </c>
      <c r="E1311" s="16">
        <v>2.9850746268656699E-2</v>
      </c>
      <c r="F1311" s="16">
        <v>5.0420168067226899E-2</v>
      </c>
      <c r="G1311" s="16">
        <v>6.6666666666666693E-2</v>
      </c>
      <c r="H1311" s="16">
        <v>0</v>
      </c>
      <c r="I1311" s="16">
        <v>3.03030303030303E-2</v>
      </c>
      <c r="J1311" s="16">
        <v>4.91803278688525E-2</v>
      </c>
      <c r="K1311" s="16">
        <v>2.5641025641025599E-2</v>
      </c>
      <c r="L1311" s="16">
        <v>3.7499999999999999E-2</v>
      </c>
      <c r="M1311" s="16">
        <v>4.2253521126760597E-2</v>
      </c>
      <c r="N1311" s="16">
        <v>6.0606060606060601E-2</v>
      </c>
      <c r="O1311" s="16">
        <v>0</v>
      </c>
      <c r="P1311" s="16"/>
      <c r="Q1311" s="16">
        <v>3.6337209302325597E-2</v>
      </c>
      <c r="R1311" s="16"/>
      <c r="S1311" s="16">
        <v>3.8119440914866597E-2</v>
      </c>
      <c r="T1311" s="16"/>
      <c r="U1311" s="16">
        <v>3.8142620232172499E-2</v>
      </c>
      <c r="V1311" s="16"/>
      <c r="W1311" s="16">
        <v>2.4390243902439001E-2</v>
      </c>
      <c r="X1311" s="16"/>
      <c r="Y1311" s="16">
        <v>3.1746031746031703E-2</v>
      </c>
      <c r="Z1311" s="16">
        <v>4.1666666666666699E-2</v>
      </c>
      <c r="AA1311" s="16">
        <v>0.11111111111111099</v>
      </c>
      <c r="AB1311" s="16">
        <v>0</v>
      </c>
      <c r="AC1311" s="16"/>
      <c r="AD1311" s="16">
        <v>6.1643835616438401E-2</v>
      </c>
      <c r="AE1311" s="16">
        <v>2.2222222222222199E-2</v>
      </c>
      <c r="AF1311" s="16">
        <v>3.06122448979592E-2</v>
      </c>
      <c r="AG1311" s="16">
        <v>2.7777777777777801E-2</v>
      </c>
      <c r="AH1311" s="16">
        <v>8.1300813008130107E-3</v>
      </c>
      <c r="AI1311" s="16">
        <v>7.1428571428571397E-2</v>
      </c>
      <c r="AJ1311" s="16">
        <v>5.4347826086956499E-2</v>
      </c>
      <c r="AK1311" s="16"/>
      <c r="AL1311" s="16">
        <v>5.2631578947368397E-2</v>
      </c>
      <c r="AM1311" s="16">
        <v>3.9370078740157501E-2</v>
      </c>
      <c r="AN1311" s="16">
        <v>2.7149321266968299E-2</v>
      </c>
      <c r="AO1311" s="16">
        <v>4.3165467625899297E-2</v>
      </c>
      <c r="AP1311" s="16">
        <v>5.2631578947368397E-2</v>
      </c>
      <c r="AQ1311" s="16">
        <v>0.04</v>
      </c>
      <c r="AR1311" s="16">
        <v>0</v>
      </c>
      <c r="AS1311" s="16">
        <v>6.6666666666666693E-2</v>
      </c>
      <c r="AT1311" s="16">
        <v>2.40963855421687E-2</v>
      </c>
      <c r="AU1311" s="16">
        <v>7.69230769230769E-2</v>
      </c>
      <c r="AV1311" s="16">
        <v>9.0909090909090898E-2</v>
      </c>
      <c r="AW1311" s="16">
        <v>0</v>
      </c>
    </row>
    <row r="1312" spans="2:49" x14ac:dyDescent="0.35">
      <c r="C1312" s="16"/>
      <c r="D1312" s="16"/>
      <c r="E1312" s="16"/>
      <c r="F1312" s="16"/>
      <c r="G1312" s="16"/>
      <c r="H1312" s="16"/>
      <c r="I1312" s="16"/>
      <c r="J1312" s="16"/>
      <c r="K1312" s="16"/>
      <c r="L1312" s="16"/>
      <c r="M1312" s="16"/>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row>
    <row r="1313" spans="2:49" x14ac:dyDescent="0.35">
      <c r="B1313" s="6" t="s">
        <v>880</v>
      </c>
      <c r="C1313" s="16"/>
      <c r="D1313" s="16"/>
      <c r="E1313" s="16"/>
      <c r="F1313" s="16"/>
      <c r="G1313" s="16"/>
      <c r="H1313" s="16"/>
      <c r="I1313" s="16"/>
      <c r="J1313" s="16"/>
      <c r="K1313" s="16"/>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row>
    <row r="1314" spans="2:49" x14ac:dyDescent="0.35">
      <c r="B1314" s="25" t="s">
        <v>65</v>
      </c>
      <c r="C1314" s="16"/>
      <c r="D1314" s="16"/>
      <c r="E1314" s="16"/>
      <c r="F1314" s="16"/>
      <c r="G1314" s="16"/>
      <c r="H1314" s="16"/>
      <c r="I1314" s="16"/>
      <c r="J1314" s="16"/>
      <c r="K1314" s="16"/>
      <c r="L1314" s="16"/>
      <c r="M1314" s="16"/>
      <c r="N1314" s="16"/>
      <c r="O1314" s="16"/>
      <c r="P1314" s="16"/>
      <c r="Q1314" s="16"/>
      <c r="R1314" s="16"/>
      <c r="S1314" s="16"/>
      <c r="T1314" s="16"/>
      <c r="U1314" s="16"/>
      <c r="V1314" s="16"/>
      <c r="W1314" s="16"/>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row>
    <row r="1315" spans="2:49" x14ac:dyDescent="0.35">
      <c r="B1315" t="s">
        <v>872</v>
      </c>
      <c r="C1315" s="16">
        <v>2.2140221402214E-2</v>
      </c>
      <c r="D1315" s="16">
        <v>2.4390243902439001E-2</v>
      </c>
      <c r="E1315" s="16">
        <v>3.7313432835820899E-2</v>
      </c>
      <c r="F1315" s="16">
        <v>3.3613445378151301E-2</v>
      </c>
      <c r="G1315" s="16">
        <v>0</v>
      </c>
      <c r="H1315" s="16">
        <v>1.9230769230769201E-2</v>
      </c>
      <c r="I1315" s="16">
        <v>1.5151515151515201E-2</v>
      </c>
      <c r="J1315" s="16">
        <v>0</v>
      </c>
      <c r="K1315" s="16">
        <v>2.5641025641025599E-2</v>
      </c>
      <c r="L1315" s="16">
        <v>1.2500000000000001E-2</v>
      </c>
      <c r="M1315" s="16">
        <v>0</v>
      </c>
      <c r="N1315" s="16">
        <v>6.0606060606060601E-2</v>
      </c>
      <c r="O1315" s="16">
        <v>6.25E-2</v>
      </c>
      <c r="P1315" s="16"/>
      <c r="Q1315" s="16">
        <v>1.8895348837209301E-2</v>
      </c>
      <c r="R1315" s="16"/>
      <c r="S1315" s="16">
        <v>2.2871664548919899E-2</v>
      </c>
      <c r="T1315" s="16"/>
      <c r="U1315" s="16">
        <v>1.8242122719734698E-2</v>
      </c>
      <c r="V1315" s="16"/>
      <c r="W1315" s="16">
        <v>1.6260162601626001E-2</v>
      </c>
      <c r="X1315" s="16"/>
      <c r="Y1315" s="16">
        <v>1.38888888888889E-2</v>
      </c>
      <c r="Z1315" s="16">
        <v>3.4090909090909102E-2</v>
      </c>
      <c r="AA1315" s="16">
        <v>5.5555555555555601E-2</v>
      </c>
      <c r="AB1315" s="16">
        <v>0</v>
      </c>
      <c r="AC1315" s="16"/>
      <c r="AD1315" s="16">
        <v>2.0547945205479499E-2</v>
      </c>
      <c r="AE1315" s="16">
        <v>3.3333333333333298E-2</v>
      </c>
      <c r="AF1315" s="16">
        <v>2.04081632653061E-2</v>
      </c>
      <c r="AG1315" s="16">
        <v>1.6666666666666701E-2</v>
      </c>
      <c r="AH1315" s="16">
        <v>2.4390243902439001E-2</v>
      </c>
      <c r="AI1315" s="16">
        <v>3.5714285714285698E-2</v>
      </c>
      <c r="AJ1315" s="16">
        <v>1.0869565217391301E-2</v>
      </c>
      <c r="AK1315" s="16"/>
      <c r="AL1315" s="16">
        <v>1.7543859649122799E-2</v>
      </c>
      <c r="AM1315" s="16">
        <v>2.3622047244094498E-2</v>
      </c>
      <c r="AN1315" s="16">
        <v>2.2624434389140299E-2</v>
      </c>
      <c r="AO1315" s="16">
        <v>2.15827338129496E-2</v>
      </c>
      <c r="AP1315" s="16">
        <v>0</v>
      </c>
      <c r="AQ1315" s="16">
        <v>0</v>
      </c>
      <c r="AR1315" s="16">
        <v>0</v>
      </c>
      <c r="AS1315" s="16">
        <v>0</v>
      </c>
      <c r="AT1315" s="16">
        <v>2.40963855421687E-2</v>
      </c>
      <c r="AU1315" s="16">
        <v>0</v>
      </c>
      <c r="AV1315" s="16">
        <v>3.03030303030303E-2</v>
      </c>
      <c r="AW1315" s="16">
        <v>6.9767441860465101E-2</v>
      </c>
    </row>
    <row r="1316" spans="2:49" x14ac:dyDescent="0.35">
      <c r="B1316" t="s">
        <v>873</v>
      </c>
      <c r="C1316" s="16">
        <v>5.1660516605166101E-2</v>
      </c>
      <c r="D1316" s="16">
        <v>8.5365853658536606E-2</v>
      </c>
      <c r="E1316" s="16">
        <v>8.9552238805970102E-2</v>
      </c>
      <c r="F1316" s="16">
        <v>4.20168067226891E-2</v>
      </c>
      <c r="G1316" s="16">
        <v>8.3333333333333301E-2</v>
      </c>
      <c r="H1316" s="16">
        <v>1.9230769230769201E-2</v>
      </c>
      <c r="I1316" s="16">
        <v>0</v>
      </c>
      <c r="J1316" s="16">
        <v>3.2786885245901599E-2</v>
      </c>
      <c r="K1316" s="16">
        <v>7.69230769230769E-2</v>
      </c>
      <c r="L1316" s="16">
        <v>0.05</v>
      </c>
      <c r="M1316" s="16">
        <v>2.8169014084507001E-2</v>
      </c>
      <c r="N1316" s="16">
        <v>3.03030303030303E-2</v>
      </c>
      <c r="O1316" s="16">
        <v>0</v>
      </c>
      <c r="P1316" s="16"/>
      <c r="Q1316" s="16">
        <v>4.3604651162790699E-2</v>
      </c>
      <c r="R1316" s="16"/>
      <c r="S1316" s="16">
        <v>4.4472681067344297E-2</v>
      </c>
      <c r="T1316" s="16"/>
      <c r="U1316" s="16">
        <v>4.80928689883914E-2</v>
      </c>
      <c r="V1316" s="16"/>
      <c r="W1316" s="16">
        <v>5.6910569105691103E-2</v>
      </c>
      <c r="X1316" s="16"/>
      <c r="Y1316" s="16">
        <v>2.7777777777777801E-2</v>
      </c>
      <c r="Z1316" s="16">
        <v>8.7121212121212099E-2</v>
      </c>
      <c r="AA1316" s="16">
        <v>0.13888888888888901</v>
      </c>
      <c r="AB1316" s="16">
        <v>0</v>
      </c>
      <c r="AC1316" s="16"/>
      <c r="AD1316" s="16">
        <v>4.1095890410958902E-2</v>
      </c>
      <c r="AE1316" s="16">
        <v>0</v>
      </c>
      <c r="AF1316" s="16">
        <v>2.04081632653061E-2</v>
      </c>
      <c r="AG1316" s="16">
        <v>3.3333333333333298E-2</v>
      </c>
      <c r="AH1316" s="16">
        <v>6.50406504065041E-2</v>
      </c>
      <c r="AI1316" s="16">
        <v>0.107142857142857</v>
      </c>
      <c r="AJ1316" s="16">
        <v>0.119565217391304</v>
      </c>
      <c r="AK1316" s="16"/>
      <c r="AL1316" s="16">
        <v>5.2631578947368397E-2</v>
      </c>
      <c r="AM1316" s="16">
        <v>5.5118110236220499E-2</v>
      </c>
      <c r="AN1316" s="16">
        <v>4.9773755656108601E-2</v>
      </c>
      <c r="AO1316" s="16">
        <v>2.15827338129496E-2</v>
      </c>
      <c r="AP1316" s="16">
        <v>0</v>
      </c>
      <c r="AQ1316" s="16">
        <v>0.04</v>
      </c>
      <c r="AR1316" s="16">
        <v>0</v>
      </c>
      <c r="AS1316" s="16">
        <v>0.133333333333333</v>
      </c>
      <c r="AT1316" s="16">
        <v>1.20481927710843E-2</v>
      </c>
      <c r="AU1316" s="16">
        <v>7.69230769230769E-2</v>
      </c>
      <c r="AV1316" s="16">
        <v>9.0909090909090898E-2</v>
      </c>
      <c r="AW1316" s="16">
        <v>0.162790697674419</v>
      </c>
    </row>
    <row r="1317" spans="2:49" x14ac:dyDescent="0.35">
      <c r="B1317" t="s">
        <v>874</v>
      </c>
      <c r="C1317" s="16">
        <v>6.6420664206642097E-2</v>
      </c>
      <c r="D1317" s="16">
        <v>6.0975609756097601E-2</v>
      </c>
      <c r="E1317" s="16">
        <v>5.22388059701493E-2</v>
      </c>
      <c r="F1317" s="16">
        <v>7.5630252100840303E-2</v>
      </c>
      <c r="G1317" s="16">
        <v>1.6666666666666701E-2</v>
      </c>
      <c r="H1317" s="16">
        <v>0.115384615384615</v>
      </c>
      <c r="I1317" s="16">
        <v>9.0909090909090898E-2</v>
      </c>
      <c r="J1317" s="16">
        <v>4.91803278688525E-2</v>
      </c>
      <c r="K1317" s="16">
        <v>2.5641025641025599E-2</v>
      </c>
      <c r="L1317" s="16">
        <v>8.7499999999999994E-2</v>
      </c>
      <c r="M1317" s="16">
        <v>9.85915492957746E-2</v>
      </c>
      <c r="N1317" s="16">
        <v>6.0606060606060601E-2</v>
      </c>
      <c r="O1317" s="16">
        <v>0</v>
      </c>
      <c r="P1317" s="16"/>
      <c r="Q1317" s="16">
        <v>6.25E-2</v>
      </c>
      <c r="R1317" s="16"/>
      <c r="S1317" s="16">
        <v>6.4803049555273204E-2</v>
      </c>
      <c r="T1317" s="16"/>
      <c r="U1317" s="16">
        <v>6.3018242122719698E-2</v>
      </c>
      <c r="V1317" s="16"/>
      <c r="W1317" s="16">
        <v>2.4390243902439001E-2</v>
      </c>
      <c r="X1317" s="16"/>
      <c r="Y1317" s="16">
        <v>3.5714285714285698E-2</v>
      </c>
      <c r="Z1317" s="16">
        <v>0.109848484848485</v>
      </c>
      <c r="AA1317" s="16">
        <v>0.16666666666666699</v>
      </c>
      <c r="AB1317" s="16">
        <v>0.11111111111111099</v>
      </c>
      <c r="AC1317" s="16"/>
      <c r="AD1317" s="16">
        <v>6.8493150684931503E-3</v>
      </c>
      <c r="AE1317" s="16">
        <v>6.6666666666666693E-2</v>
      </c>
      <c r="AF1317" s="16">
        <v>2.04081632653061E-2</v>
      </c>
      <c r="AG1317" s="16">
        <v>3.8888888888888903E-2</v>
      </c>
      <c r="AH1317" s="16">
        <v>0.12195121951219499</v>
      </c>
      <c r="AI1317" s="16">
        <v>0.107142857142857</v>
      </c>
      <c r="AJ1317" s="16">
        <v>0.15217391304347799</v>
      </c>
      <c r="AK1317" s="16"/>
      <c r="AL1317" s="16">
        <v>5.2631578947368397E-2</v>
      </c>
      <c r="AM1317" s="16">
        <v>7.0866141732283505E-2</v>
      </c>
      <c r="AN1317" s="16">
        <v>9.5022624434389094E-2</v>
      </c>
      <c r="AO1317" s="16">
        <v>4.3165467625899297E-2</v>
      </c>
      <c r="AP1317" s="16">
        <v>0</v>
      </c>
      <c r="AQ1317" s="16">
        <v>0.04</v>
      </c>
      <c r="AR1317" s="16">
        <v>0</v>
      </c>
      <c r="AS1317" s="16">
        <v>0</v>
      </c>
      <c r="AT1317" s="16">
        <v>6.02409638554217E-2</v>
      </c>
      <c r="AU1317" s="16">
        <v>7.69230769230769E-2</v>
      </c>
      <c r="AV1317" s="16">
        <v>3.03030303030303E-2</v>
      </c>
      <c r="AW1317" s="16">
        <v>0.13953488372093001</v>
      </c>
    </row>
    <row r="1318" spans="2:49" x14ac:dyDescent="0.35">
      <c r="B1318" t="s">
        <v>875</v>
      </c>
      <c r="C1318" s="16">
        <v>5.6580565805658102E-2</v>
      </c>
      <c r="D1318" s="16">
        <v>4.8780487804878099E-2</v>
      </c>
      <c r="E1318" s="16">
        <v>7.4626865671641798E-2</v>
      </c>
      <c r="F1318" s="16">
        <v>3.3613445378151301E-2</v>
      </c>
      <c r="G1318" s="16">
        <v>0.05</v>
      </c>
      <c r="H1318" s="16">
        <v>5.7692307692307702E-2</v>
      </c>
      <c r="I1318" s="16">
        <v>4.5454545454545497E-2</v>
      </c>
      <c r="J1318" s="16">
        <v>1.63934426229508E-2</v>
      </c>
      <c r="K1318" s="16">
        <v>5.1282051282051301E-2</v>
      </c>
      <c r="L1318" s="16">
        <v>8.7499999999999994E-2</v>
      </c>
      <c r="M1318" s="16">
        <v>8.4507042253521097E-2</v>
      </c>
      <c r="N1318" s="16">
        <v>6.0606060606060601E-2</v>
      </c>
      <c r="O1318" s="16">
        <v>6.25E-2</v>
      </c>
      <c r="P1318" s="16"/>
      <c r="Q1318" s="16">
        <v>5.5232558139534899E-2</v>
      </c>
      <c r="R1318" s="16"/>
      <c r="S1318" s="16">
        <v>5.84498094027954E-2</v>
      </c>
      <c r="T1318" s="16"/>
      <c r="U1318" s="16">
        <v>5.6384742951907103E-2</v>
      </c>
      <c r="V1318" s="16"/>
      <c r="W1318" s="16">
        <v>1.6260162601626001E-2</v>
      </c>
      <c r="X1318" s="16"/>
      <c r="Y1318" s="16">
        <v>4.5634920634920598E-2</v>
      </c>
      <c r="Z1318" s="16">
        <v>7.9545454545454503E-2</v>
      </c>
      <c r="AA1318" s="16">
        <v>5.5555555555555601E-2</v>
      </c>
      <c r="AB1318" s="16">
        <v>0</v>
      </c>
      <c r="AC1318" s="16"/>
      <c r="AD1318" s="16">
        <v>3.42465753424658E-2</v>
      </c>
      <c r="AE1318" s="16">
        <v>4.4444444444444398E-2</v>
      </c>
      <c r="AF1318" s="16">
        <v>2.04081632653061E-2</v>
      </c>
      <c r="AG1318" s="16">
        <v>5.5555555555555601E-2</v>
      </c>
      <c r="AH1318" s="16">
        <v>8.1300813008130093E-2</v>
      </c>
      <c r="AI1318" s="16">
        <v>8.3333333333333301E-2</v>
      </c>
      <c r="AJ1318" s="16">
        <v>8.6956521739130405E-2</v>
      </c>
      <c r="AK1318" s="16"/>
      <c r="AL1318" s="16">
        <v>8.7719298245614002E-2</v>
      </c>
      <c r="AM1318" s="16">
        <v>5.5118110236220499E-2</v>
      </c>
      <c r="AN1318" s="16">
        <v>4.9773755656108601E-2</v>
      </c>
      <c r="AO1318" s="16">
        <v>6.4748201438848907E-2</v>
      </c>
      <c r="AP1318" s="16">
        <v>5.2631578947368397E-2</v>
      </c>
      <c r="AQ1318" s="16">
        <v>0.02</v>
      </c>
      <c r="AR1318" s="16">
        <v>0</v>
      </c>
      <c r="AS1318" s="16">
        <v>6.6666666666666693E-2</v>
      </c>
      <c r="AT1318" s="16">
        <v>4.81927710843374E-2</v>
      </c>
      <c r="AU1318" s="16">
        <v>7.69230769230769E-2</v>
      </c>
      <c r="AV1318" s="16">
        <v>0.12121212121212099</v>
      </c>
      <c r="AW1318" s="16">
        <v>4.6511627906976702E-2</v>
      </c>
    </row>
    <row r="1319" spans="2:49" x14ac:dyDescent="0.35">
      <c r="B1319" t="s">
        <v>876</v>
      </c>
      <c r="C1319" s="16">
        <v>2.5830258302582999E-2</v>
      </c>
      <c r="D1319" s="16">
        <v>4.8780487804878099E-2</v>
      </c>
      <c r="E1319" s="16">
        <v>3.7313432835820899E-2</v>
      </c>
      <c r="F1319" s="16">
        <v>8.4033613445378096E-3</v>
      </c>
      <c r="G1319" s="16">
        <v>1.6666666666666701E-2</v>
      </c>
      <c r="H1319" s="16">
        <v>1.9230769230769201E-2</v>
      </c>
      <c r="I1319" s="16">
        <v>1.5151515151515201E-2</v>
      </c>
      <c r="J1319" s="16">
        <v>0</v>
      </c>
      <c r="K1319" s="16">
        <v>2.5641025641025599E-2</v>
      </c>
      <c r="L1319" s="16">
        <v>0.05</v>
      </c>
      <c r="M1319" s="16">
        <v>4.2253521126760597E-2</v>
      </c>
      <c r="N1319" s="16">
        <v>0</v>
      </c>
      <c r="O1319" s="16">
        <v>0</v>
      </c>
      <c r="P1319" s="16"/>
      <c r="Q1319" s="16">
        <v>2.32558139534884E-2</v>
      </c>
      <c r="R1319" s="16"/>
      <c r="S1319" s="16">
        <v>2.5412960609911099E-2</v>
      </c>
      <c r="T1319" s="16"/>
      <c r="U1319" s="16">
        <v>2.3217247097844101E-2</v>
      </c>
      <c r="V1319" s="16"/>
      <c r="W1319" s="16">
        <v>2.4390243902439001E-2</v>
      </c>
      <c r="X1319" s="16"/>
      <c r="Y1319" s="16">
        <v>2.3809523809523801E-2</v>
      </c>
      <c r="Z1319" s="16">
        <v>3.4090909090909102E-2</v>
      </c>
      <c r="AA1319" s="16">
        <v>0</v>
      </c>
      <c r="AB1319" s="16">
        <v>0</v>
      </c>
      <c r="AC1319" s="16"/>
      <c r="AD1319" s="16">
        <v>0</v>
      </c>
      <c r="AE1319" s="16">
        <v>0</v>
      </c>
      <c r="AF1319" s="16">
        <v>2.04081632653061E-2</v>
      </c>
      <c r="AG1319" s="16">
        <v>2.7777777777777801E-2</v>
      </c>
      <c r="AH1319" s="16">
        <v>3.2520325203252001E-2</v>
      </c>
      <c r="AI1319" s="16">
        <v>3.5714285714285698E-2</v>
      </c>
      <c r="AJ1319" s="16">
        <v>7.6086956521739094E-2</v>
      </c>
      <c r="AK1319" s="16"/>
      <c r="AL1319" s="16">
        <v>3.5087719298245598E-2</v>
      </c>
      <c r="AM1319" s="16">
        <v>1.5748031496062999E-2</v>
      </c>
      <c r="AN1319" s="16">
        <v>4.52488687782805E-2</v>
      </c>
      <c r="AO1319" s="16">
        <v>1.4388489208633099E-2</v>
      </c>
      <c r="AP1319" s="16">
        <v>0</v>
      </c>
      <c r="AQ1319" s="16">
        <v>0.02</v>
      </c>
      <c r="AR1319" s="16">
        <v>0</v>
      </c>
      <c r="AS1319" s="16">
        <v>0</v>
      </c>
      <c r="AT1319" s="16">
        <v>1.20481927710843E-2</v>
      </c>
      <c r="AU1319" s="16">
        <v>0</v>
      </c>
      <c r="AV1319" s="16">
        <v>6.0606060606060601E-2</v>
      </c>
      <c r="AW1319" s="16">
        <v>2.32558139534884E-2</v>
      </c>
    </row>
    <row r="1320" spans="2:49" x14ac:dyDescent="0.35">
      <c r="B1320" t="s">
        <v>877</v>
      </c>
      <c r="C1320" s="16">
        <v>3.1980319803198001E-2</v>
      </c>
      <c r="D1320" s="16">
        <v>2.4390243902439001E-2</v>
      </c>
      <c r="E1320" s="16">
        <v>2.2388059701492501E-2</v>
      </c>
      <c r="F1320" s="16">
        <v>3.3613445378151301E-2</v>
      </c>
      <c r="G1320" s="16">
        <v>0.05</v>
      </c>
      <c r="H1320" s="16">
        <v>0</v>
      </c>
      <c r="I1320" s="16">
        <v>6.0606060606060601E-2</v>
      </c>
      <c r="J1320" s="16">
        <v>4.91803278688525E-2</v>
      </c>
      <c r="K1320" s="16">
        <v>2.5641025641025599E-2</v>
      </c>
      <c r="L1320" s="16">
        <v>2.5000000000000001E-2</v>
      </c>
      <c r="M1320" s="16">
        <v>2.8169014084507001E-2</v>
      </c>
      <c r="N1320" s="16">
        <v>3.03030303030303E-2</v>
      </c>
      <c r="O1320" s="16">
        <v>6.25E-2</v>
      </c>
      <c r="P1320" s="16"/>
      <c r="Q1320" s="16">
        <v>2.9069767441860499E-2</v>
      </c>
      <c r="R1320" s="16"/>
      <c r="S1320" s="16">
        <v>3.1766200762388799E-2</v>
      </c>
      <c r="T1320" s="16"/>
      <c r="U1320" s="16">
        <v>2.9850746268656699E-2</v>
      </c>
      <c r="V1320" s="16"/>
      <c r="W1320" s="16">
        <v>4.0650406504064998E-2</v>
      </c>
      <c r="X1320" s="16"/>
      <c r="Y1320" s="16">
        <v>3.1746031746031703E-2</v>
      </c>
      <c r="Z1320" s="16">
        <v>3.4090909090909102E-2</v>
      </c>
      <c r="AA1320" s="16">
        <v>2.7777777777777801E-2</v>
      </c>
      <c r="AB1320" s="16">
        <v>0</v>
      </c>
      <c r="AC1320" s="16"/>
      <c r="AD1320" s="16">
        <v>1.3698630136986301E-2</v>
      </c>
      <c r="AE1320" s="16">
        <v>3.3333333333333298E-2</v>
      </c>
      <c r="AF1320" s="16">
        <v>1.02040816326531E-2</v>
      </c>
      <c r="AG1320" s="16">
        <v>4.4444444444444398E-2</v>
      </c>
      <c r="AH1320" s="16">
        <v>4.8780487804878099E-2</v>
      </c>
      <c r="AI1320" s="16">
        <v>5.95238095238095E-2</v>
      </c>
      <c r="AJ1320" s="16">
        <v>1.0869565217391301E-2</v>
      </c>
      <c r="AK1320" s="16"/>
      <c r="AL1320" s="16">
        <v>5.2631578947368397E-2</v>
      </c>
      <c r="AM1320" s="16">
        <v>2.3622047244094498E-2</v>
      </c>
      <c r="AN1320" s="16">
        <v>2.7149321266968299E-2</v>
      </c>
      <c r="AO1320" s="16">
        <v>1.4388489208633099E-2</v>
      </c>
      <c r="AP1320" s="16">
        <v>0</v>
      </c>
      <c r="AQ1320" s="16">
        <v>0.08</v>
      </c>
      <c r="AR1320" s="16">
        <v>0</v>
      </c>
      <c r="AS1320" s="16">
        <v>6.6666666666666693E-2</v>
      </c>
      <c r="AT1320" s="16">
        <v>2.40963855421687E-2</v>
      </c>
      <c r="AU1320" s="16">
        <v>7.69230769230769E-2</v>
      </c>
      <c r="AV1320" s="16">
        <v>6.0606060606060601E-2</v>
      </c>
      <c r="AW1320" s="16">
        <v>4.6511627906976702E-2</v>
      </c>
    </row>
    <row r="1321" spans="2:49" x14ac:dyDescent="0.35">
      <c r="B1321" t="s">
        <v>878</v>
      </c>
      <c r="C1321" s="16">
        <v>0.11070110701107</v>
      </c>
      <c r="D1321" s="16">
        <v>0.109756097560976</v>
      </c>
      <c r="E1321" s="16">
        <v>0.119402985074627</v>
      </c>
      <c r="F1321" s="16">
        <v>0.10084033613445401</v>
      </c>
      <c r="G1321" s="16">
        <v>6.6666666666666693E-2</v>
      </c>
      <c r="H1321" s="16">
        <v>0.115384615384615</v>
      </c>
      <c r="I1321" s="16">
        <v>0.13636363636363599</v>
      </c>
      <c r="J1321" s="16">
        <v>0.19672131147541</v>
      </c>
      <c r="K1321" s="16">
        <v>7.69230769230769E-2</v>
      </c>
      <c r="L1321" s="16">
        <v>0.1125</v>
      </c>
      <c r="M1321" s="16">
        <v>8.4507042253521097E-2</v>
      </c>
      <c r="N1321" s="16">
        <v>6.0606060606060601E-2</v>
      </c>
      <c r="O1321" s="16">
        <v>0.125</v>
      </c>
      <c r="P1321" s="16"/>
      <c r="Q1321" s="16">
        <v>0.100290697674419</v>
      </c>
      <c r="R1321" s="16"/>
      <c r="S1321" s="16">
        <v>0.109275730622618</v>
      </c>
      <c r="T1321" s="16"/>
      <c r="U1321" s="16">
        <v>9.9502487562189101E-2</v>
      </c>
      <c r="V1321" s="16"/>
      <c r="W1321" s="16">
        <v>0.138211382113821</v>
      </c>
      <c r="X1321" s="16"/>
      <c r="Y1321" s="16">
        <v>0.103174603174603</v>
      </c>
      <c r="Z1321" s="16">
        <v>0.12878787878787901</v>
      </c>
      <c r="AA1321" s="16">
        <v>0.11111111111111099</v>
      </c>
      <c r="AB1321" s="16">
        <v>0</v>
      </c>
      <c r="AC1321" s="16"/>
      <c r="AD1321" s="16">
        <v>7.5342465753424695E-2</v>
      </c>
      <c r="AE1321" s="16">
        <v>3.3333333333333298E-2</v>
      </c>
      <c r="AF1321" s="16">
        <v>8.1632653061224497E-2</v>
      </c>
      <c r="AG1321" s="16">
        <v>0.13888888888888901</v>
      </c>
      <c r="AH1321" s="16">
        <v>0.16260162601625999</v>
      </c>
      <c r="AI1321" s="16">
        <v>0.14285714285714299</v>
      </c>
      <c r="AJ1321" s="16">
        <v>0.119565217391304</v>
      </c>
      <c r="AK1321" s="16"/>
      <c r="AL1321" s="16">
        <v>0.12280701754386</v>
      </c>
      <c r="AM1321" s="16">
        <v>0.181102362204724</v>
      </c>
      <c r="AN1321" s="16">
        <v>7.69230769230769E-2</v>
      </c>
      <c r="AO1321" s="16">
        <v>8.6330935251798593E-2</v>
      </c>
      <c r="AP1321" s="16">
        <v>0.105263157894737</v>
      </c>
      <c r="AQ1321" s="16">
        <v>0.08</v>
      </c>
      <c r="AR1321" s="16">
        <v>0</v>
      </c>
      <c r="AS1321" s="16">
        <v>0.133333333333333</v>
      </c>
      <c r="AT1321" s="16">
        <v>0.108433734939759</v>
      </c>
      <c r="AU1321" s="16">
        <v>7.69230769230769E-2</v>
      </c>
      <c r="AV1321" s="16">
        <v>0.18181818181818199</v>
      </c>
      <c r="AW1321" s="16">
        <v>0.13953488372093001</v>
      </c>
    </row>
    <row r="1322" spans="2:49" x14ac:dyDescent="0.35">
      <c r="B1322" t="s">
        <v>879</v>
      </c>
      <c r="C1322" s="16">
        <v>0.58917589175891805</v>
      </c>
      <c r="D1322" s="16">
        <v>0.54878048780487798</v>
      </c>
      <c r="E1322" s="16">
        <v>0.52238805970149205</v>
      </c>
      <c r="F1322" s="16">
        <v>0.65546218487395003</v>
      </c>
      <c r="G1322" s="16">
        <v>0.68333333333333302</v>
      </c>
      <c r="H1322" s="16">
        <v>0.65384615384615397</v>
      </c>
      <c r="I1322" s="16">
        <v>0.57575757575757602</v>
      </c>
      <c r="J1322" s="16">
        <v>0.60655737704918</v>
      </c>
      <c r="K1322" s="16">
        <v>0.64102564102564097</v>
      </c>
      <c r="L1322" s="16">
        <v>0.46250000000000002</v>
      </c>
      <c r="M1322" s="16">
        <v>0.59154929577464799</v>
      </c>
      <c r="N1322" s="16">
        <v>0.69696969696969702</v>
      </c>
      <c r="O1322" s="16">
        <v>0.5625</v>
      </c>
      <c r="P1322" s="16"/>
      <c r="Q1322" s="16">
        <v>0.62063953488372103</v>
      </c>
      <c r="R1322" s="16"/>
      <c r="S1322" s="16">
        <v>0.59720457433290997</v>
      </c>
      <c r="T1322" s="16"/>
      <c r="U1322" s="16">
        <v>0.61525704809286896</v>
      </c>
      <c r="V1322" s="16"/>
      <c r="W1322" s="16">
        <v>0.65853658536585402</v>
      </c>
      <c r="X1322" s="16"/>
      <c r="Y1322" s="16">
        <v>0.69047619047619002</v>
      </c>
      <c r="Z1322" s="16">
        <v>0.42424242424242398</v>
      </c>
      <c r="AA1322" s="16">
        <v>0.33333333333333298</v>
      </c>
      <c r="AB1322" s="16">
        <v>0.77777777777777801</v>
      </c>
      <c r="AC1322" s="16"/>
      <c r="AD1322" s="16">
        <v>0.75342465753424703</v>
      </c>
      <c r="AE1322" s="16">
        <v>0.77777777777777801</v>
      </c>
      <c r="AF1322" s="16">
        <v>0.74489795918367396</v>
      </c>
      <c r="AG1322" s="16">
        <v>0.6</v>
      </c>
      <c r="AH1322" s="16">
        <v>0.430894308943089</v>
      </c>
      <c r="AI1322" s="16">
        <v>0.36904761904761901</v>
      </c>
      <c r="AJ1322" s="16">
        <v>0.36956521739130399</v>
      </c>
      <c r="AK1322" s="16"/>
      <c r="AL1322" s="16">
        <v>0.52631578947368396</v>
      </c>
      <c r="AM1322" s="16">
        <v>0.535433070866142</v>
      </c>
      <c r="AN1322" s="16">
        <v>0.59276018099547501</v>
      </c>
      <c r="AO1322" s="16">
        <v>0.69784172661870503</v>
      </c>
      <c r="AP1322" s="16">
        <v>0.78947368421052599</v>
      </c>
      <c r="AQ1322" s="16">
        <v>0.66</v>
      </c>
      <c r="AR1322" s="16">
        <v>1</v>
      </c>
      <c r="AS1322" s="16">
        <v>0.46666666666666701</v>
      </c>
      <c r="AT1322" s="16">
        <v>0.65060240963855398</v>
      </c>
      <c r="AU1322" s="16">
        <v>0.61538461538461497</v>
      </c>
      <c r="AV1322" s="16">
        <v>0.39393939393939398</v>
      </c>
      <c r="AW1322" s="16">
        <v>0.34883720930232598</v>
      </c>
    </row>
    <row r="1323" spans="2:49" x14ac:dyDescent="0.35">
      <c r="B1323" t="s">
        <v>434</v>
      </c>
      <c r="C1323" s="16">
        <v>4.5510455104550998E-2</v>
      </c>
      <c r="D1323" s="16">
        <v>4.8780487804878099E-2</v>
      </c>
      <c r="E1323" s="16">
        <v>4.47761194029851E-2</v>
      </c>
      <c r="F1323" s="16">
        <v>1.6806722689075598E-2</v>
      </c>
      <c r="G1323" s="16">
        <v>3.3333333333333298E-2</v>
      </c>
      <c r="H1323" s="16">
        <v>0</v>
      </c>
      <c r="I1323" s="16">
        <v>6.0606060606060601E-2</v>
      </c>
      <c r="J1323" s="16">
        <v>4.91803278688525E-2</v>
      </c>
      <c r="K1323" s="16">
        <v>5.1282051282051301E-2</v>
      </c>
      <c r="L1323" s="16">
        <v>0.1125</v>
      </c>
      <c r="M1323" s="16">
        <v>4.2253521126760597E-2</v>
      </c>
      <c r="N1323" s="16">
        <v>0</v>
      </c>
      <c r="O1323" s="16">
        <v>0.125</v>
      </c>
      <c r="P1323" s="16"/>
      <c r="Q1323" s="16">
        <v>4.6511627906976702E-2</v>
      </c>
      <c r="R1323" s="16"/>
      <c r="S1323" s="16">
        <v>4.5743329097839902E-2</v>
      </c>
      <c r="T1323" s="16"/>
      <c r="U1323" s="16">
        <v>4.6434494195688202E-2</v>
      </c>
      <c r="V1323" s="16"/>
      <c r="W1323" s="16">
        <v>2.4390243902439001E-2</v>
      </c>
      <c r="X1323" s="16"/>
      <c r="Y1323" s="16">
        <v>2.7777777777777801E-2</v>
      </c>
      <c r="Z1323" s="16">
        <v>6.8181818181818205E-2</v>
      </c>
      <c r="AA1323" s="16">
        <v>0.11111111111111099</v>
      </c>
      <c r="AB1323" s="16">
        <v>0.11111111111111099</v>
      </c>
      <c r="AC1323" s="16"/>
      <c r="AD1323" s="16">
        <v>5.4794520547945202E-2</v>
      </c>
      <c r="AE1323" s="16">
        <v>1.1111111111111099E-2</v>
      </c>
      <c r="AF1323" s="16">
        <v>6.1224489795918401E-2</v>
      </c>
      <c r="AG1323" s="16">
        <v>4.4444444444444398E-2</v>
      </c>
      <c r="AH1323" s="16">
        <v>3.2520325203252001E-2</v>
      </c>
      <c r="AI1323" s="16">
        <v>5.95238095238095E-2</v>
      </c>
      <c r="AJ1323" s="16">
        <v>5.4347826086956499E-2</v>
      </c>
      <c r="AK1323" s="16"/>
      <c r="AL1323" s="16">
        <v>5.2631578947368397E-2</v>
      </c>
      <c r="AM1323" s="16">
        <v>3.9370078740157501E-2</v>
      </c>
      <c r="AN1323" s="16">
        <v>4.0723981900452497E-2</v>
      </c>
      <c r="AO1323" s="16">
        <v>3.5971223021582698E-2</v>
      </c>
      <c r="AP1323" s="16">
        <v>5.2631578947368397E-2</v>
      </c>
      <c r="AQ1323" s="16">
        <v>0.06</v>
      </c>
      <c r="AR1323" s="16">
        <v>0</v>
      </c>
      <c r="AS1323" s="16">
        <v>0.133333333333333</v>
      </c>
      <c r="AT1323" s="16">
        <v>6.02409638554217E-2</v>
      </c>
      <c r="AU1323" s="16">
        <v>0</v>
      </c>
      <c r="AV1323" s="16">
        <v>3.03030303030303E-2</v>
      </c>
      <c r="AW1323" s="16">
        <v>2.32558139534884E-2</v>
      </c>
    </row>
    <row r="1324" spans="2:49" x14ac:dyDescent="0.35">
      <c r="C1324" s="16"/>
      <c r="D1324" s="16"/>
      <c r="E1324" s="16"/>
      <c r="F1324" s="16"/>
      <c r="G1324" s="16"/>
      <c r="H1324" s="16"/>
      <c r="I1324" s="16"/>
      <c r="J1324" s="16"/>
      <c r="K1324" s="16"/>
      <c r="L1324" s="16"/>
      <c r="M1324" s="16"/>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row>
    <row r="1325" spans="2:49" x14ac:dyDescent="0.35">
      <c r="B1325" s="6" t="s">
        <v>892</v>
      </c>
      <c r="C1325" s="16"/>
      <c r="D1325" s="16"/>
      <c r="E1325" s="16"/>
      <c r="F1325" s="16"/>
      <c r="G1325" s="16"/>
      <c r="H1325" s="16"/>
      <c r="I1325" s="16"/>
      <c r="J1325" s="16"/>
      <c r="K1325" s="16"/>
      <c r="L1325" s="16"/>
      <c r="M1325" s="16"/>
      <c r="N1325" s="16"/>
      <c r="O1325" s="16"/>
      <c r="P1325" s="16"/>
      <c r="Q1325" s="16"/>
      <c r="R1325" s="16"/>
      <c r="S1325" s="16"/>
      <c r="T1325" s="16"/>
      <c r="U1325" s="16"/>
      <c r="V1325" s="16"/>
      <c r="W1325" s="16"/>
      <c r="X1325" s="16"/>
      <c r="Y1325" s="16"/>
      <c r="Z1325" s="16"/>
      <c r="AA1325" s="16"/>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6"/>
      <c r="AW1325" s="16"/>
    </row>
    <row r="1326" spans="2:49" x14ac:dyDescent="0.35">
      <c r="B1326" s="25" t="s">
        <v>65</v>
      </c>
      <c r="C1326" s="16"/>
      <c r="D1326" s="16"/>
      <c r="E1326" s="16"/>
      <c r="F1326" s="16"/>
      <c r="G1326" s="16"/>
      <c r="H1326" s="16"/>
      <c r="I1326" s="16"/>
      <c r="J1326" s="16"/>
      <c r="K1326" s="16"/>
      <c r="L1326" s="16"/>
      <c r="M1326" s="16"/>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row>
    <row r="1327" spans="2:49" x14ac:dyDescent="0.35">
      <c r="B1327" t="s">
        <v>503</v>
      </c>
      <c r="C1327" s="16">
        <v>0.43173431734317302</v>
      </c>
      <c r="D1327" s="16">
        <v>0.439024390243902</v>
      </c>
      <c r="E1327" s="16">
        <v>0.365671641791045</v>
      </c>
      <c r="F1327" s="16">
        <v>0.46218487394958002</v>
      </c>
      <c r="G1327" s="16">
        <v>0.51666666666666705</v>
      </c>
      <c r="H1327" s="16">
        <v>0.53846153846153799</v>
      </c>
      <c r="I1327" s="16">
        <v>0.45454545454545497</v>
      </c>
      <c r="J1327" s="16">
        <v>0.45901639344262302</v>
      </c>
      <c r="K1327" s="16">
        <v>0.38461538461538503</v>
      </c>
      <c r="L1327" s="16">
        <v>0.35</v>
      </c>
      <c r="M1327" s="16">
        <v>0.39436619718309901</v>
      </c>
      <c r="N1327" s="16">
        <v>0.57575757575757602</v>
      </c>
      <c r="O1327" s="16">
        <v>0.25</v>
      </c>
      <c r="P1327" s="16"/>
      <c r="Q1327" s="16">
        <v>0.456395348837209</v>
      </c>
      <c r="R1327" s="16"/>
      <c r="S1327" s="16">
        <v>0.43964421855146102</v>
      </c>
      <c r="T1327" s="16"/>
      <c r="U1327" s="16">
        <v>0.462686567164179</v>
      </c>
      <c r="V1327" s="16"/>
      <c r="W1327" s="16">
        <v>0.47967479674796698</v>
      </c>
      <c r="X1327" s="16"/>
      <c r="Y1327" s="16">
        <v>0.52579365079365104</v>
      </c>
      <c r="Z1327" s="16">
        <v>0.28030303030303</v>
      </c>
      <c r="AA1327" s="16">
        <v>0.22222222222222199</v>
      </c>
      <c r="AB1327" s="16">
        <v>0.44444444444444398</v>
      </c>
      <c r="AC1327" s="16"/>
      <c r="AD1327" s="16">
        <v>0.602739726027397</v>
      </c>
      <c r="AE1327" s="16">
        <v>0.63333333333333297</v>
      </c>
      <c r="AF1327" s="16">
        <v>0.55102040816326503</v>
      </c>
      <c r="AG1327" s="16">
        <v>0.44444444444444398</v>
      </c>
      <c r="AH1327" s="16">
        <v>0.30081300813008099</v>
      </c>
      <c r="AI1327" s="16">
        <v>0.17857142857142899</v>
      </c>
      <c r="AJ1327" s="16">
        <v>0.217391304347826</v>
      </c>
      <c r="AK1327" s="16"/>
      <c r="AL1327" s="16">
        <v>0.26315789473684198</v>
      </c>
      <c r="AM1327" s="16">
        <v>0.36220472440944901</v>
      </c>
      <c r="AN1327" s="16">
        <v>0.46153846153846201</v>
      </c>
      <c r="AO1327" s="16">
        <v>0.53956834532374098</v>
      </c>
      <c r="AP1327" s="16">
        <v>0.52631578947368396</v>
      </c>
      <c r="AQ1327" s="16">
        <v>0.54</v>
      </c>
      <c r="AR1327" s="16">
        <v>1</v>
      </c>
      <c r="AS1327" s="16">
        <v>0.4</v>
      </c>
      <c r="AT1327" s="16">
        <v>0.45783132530120502</v>
      </c>
      <c r="AU1327" s="16">
        <v>0.38461538461538503</v>
      </c>
      <c r="AV1327" s="16">
        <v>0.24242424242424199</v>
      </c>
      <c r="AW1327" s="16">
        <v>0.25581395348837199</v>
      </c>
    </row>
    <row r="1328" spans="2:49" x14ac:dyDescent="0.35">
      <c r="B1328" t="s">
        <v>881</v>
      </c>
      <c r="C1328" s="16">
        <v>0.15621156211562101</v>
      </c>
      <c r="D1328" s="16">
        <v>0.17073170731707299</v>
      </c>
      <c r="E1328" s="16">
        <v>0.18656716417910399</v>
      </c>
      <c r="F1328" s="16">
        <v>0.159663865546218</v>
      </c>
      <c r="G1328" s="16">
        <v>0.15</v>
      </c>
      <c r="H1328" s="16">
        <v>0.19230769230769201</v>
      </c>
      <c r="I1328" s="16">
        <v>7.5757575757575801E-2</v>
      </c>
      <c r="J1328" s="16">
        <v>0.14754098360655701</v>
      </c>
      <c r="K1328" s="16">
        <v>5.1282051282051301E-2</v>
      </c>
      <c r="L1328" s="16">
        <v>0.2</v>
      </c>
      <c r="M1328" s="16">
        <v>0.12676056338028199</v>
      </c>
      <c r="N1328" s="16">
        <v>0.12121212121212099</v>
      </c>
      <c r="O1328" s="16">
        <v>0.3125</v>
      </c>
      <c r="P1328" s="16"/>
      <c r="Q1328" s="16">
        <v>0.15406976744185999</v>
      </c>
      <c r="R1328" s="16"/>
      <c r="S1328" s="16">
        <v>0.15374841168996201</v>
      </c>
      <c r="T1328" s="16"/>
      <c r="U1328" s="16">
        <v>0.15920398009950201</v>
      </c>
      <c r="V1328" s="16"/>
      <c r="W1328" s="16">
        <v>0.113821138211382</v>
      </c>
      <c r="X1328" s="16"/>
      <c r="Y1328" s="16">
        <v>0.121031746031746</v>
      </c>
      <c r="Z1328" s="16">
        <v>0.21590909090909099</v>
      </c>
      <c r="AA1328" s="16">
        <v>0.22222222222222199</v>
      </c>
      <c r="AB1328" s="16">
        <v>0.11111111111111099</v>
      </c>
      <c r="AC1328" s="16"/>
      <c r="AD1328" s="16">
        <v>8.2191780821917804E-2</v>
      </c>
      <c r="AE1328" s="16">
        <v>5.5555555555555601E-2</v>
      </c>
      <c r="AF1328" s="16">
        <v>0.122448979591837</v>
      </c>
      <c r="AG1328" s="16">
        <v>0.155555555555556</v>
      </c>
      <c r="AH1328" s="16">
        <v>0.17073170731707299</v>
      </c>
      <c r="AI1328" s="16">
        <v>0.32142857142857101</v>
      </c>
      <c r="AJ1328" s="16">
        <v>0.23913043478260901</v>
      </c>
      <c r="AK1328" s="16"/>
      <c r="AL1328" s="16">
        <v>0.31578947368421101</v>
      </c>
      <c r="AM1328" s="16">
        <v>0.17322834645669299</v>
      </c>
      <c r="AN1328" s="16">
        <v>0.17647058823529399</v>
      </c>
      <c r="AO1328" s="16">
        <v>0.100719424460432</v>
      </c>
      <c r="AP1328" s="16">
        <v>0</v>
      </c>
      <c r="AQ1328" s="16">
        <v>0.1</v>
      </c>
      <c r="AR1328" s="16">
        <v>0</v>
      </c>
      <c r="AS1328" s="16">
        <v>0.266666666666667</v>
      </c>
      <c r="AT1328" s="16">
        <v>0.108433734939759</v>
      </c>
      <c r="AU1328" s="16">
        <v>0.15384615384615399</v>
      </c>
      <c r="AV1328" s="16">
        <v>0.12121212121212099</v>
      </c>
      <c r="AW1328" s="16">
        <v>0.209302325581395</v>
      </c>
    </row>
    <row r="1329" spans="2:49" x14ac:dyDescent="0.35">
      <c r="B1329" t="s">
        <v>882</v>
      </c>
      <c r="C1329" s="16">
        <v>0.146371463714637</v>
      </c>
      <c r="D1329" s="16">
        <v>0.12195121951219499</v>
      </c>
      <c r="E1329" s="16">
        <v>0.238805970149254</v>
      </c>
      <c r="F1329" s="16">
        <v>0.14285714285714299</v>
      </c>
      <c r="G1329" s="16">
        <v>0.1</v>
      </c>
      <c r="H1329" s="16">
        <v>9.6153846153846201E-2</v>
      </c>
      <c r="I1329" s="16">
        <v>0.12121212121212099</v>
      </c>
      <c r="J1329" s="16">
        <v>0.13114754098360701</v>
      </c>
      <c r="K1329" s="16">
        <v>0.15384615384615399</v>
      </c>
      <c r="L1329" s="16">
        <v>0.1875</v>
      </c>
      <c r="M1329" s="16">
        <v>9.85915492957746E-2</v>
      </c>
      <c r="N1329" s="16">
        <v>9.0909090909090898E-2</v>
      </c>
      <c r="O1329" s="16">
        <v>0.125</v>
      </c>
      <c r="P1329" s="16"/>
      <c r="Q1329" s="16">
        <v>0.145348837209302</v>
      </c>
      <c r="R1329" s="16"/>
      <c r="S1329" s="16">
        <v>0.144853875476493</v>
      </c>
      <c r="T1329" s="16"/>
      <c r="U1329" s="16">
        <v>0.14925373134328401</v>
      </c>
      <c r="V1329" s="16"/>
      <c r="W1329" s="16">
        <v>8.1300813008130093E-2</v>
      </c>
      <c r="X1329" s="16"/>
      <c r="Y1329" s="16">
        <v>0.107142857142857</v>
      </c>
      <c r="Z1329" s="16">
        <v>0.21590909090909099</v>
      </c>
      <c r="AA1329" s="16">
        <v>0.22222222222222199</v>
      </c>
      <c r="AB1329" s="16">
        <v>0</v>
      </c>
      <c r="AC1329" s="16"/>
      <c r="AD1329" s="16">
        <v>0.102739726027397</v>
      </c>
      <c r="AE1329" s="16">
        <v>0.1</v>
      </c>
      <c r="AF1329" s="16">
        <v>9.1836734693877597E-2</v>
      </c>
      <c r="AG1329" s="16">
        <v>0.12777777777777799</v>
      </c>
      <c r="AH1329" s="16">
        <v>0.211382113821138</v>
      </c>
      <c r="AI1329" s="16">
        <v>0.226190476190476</v>
      </c>
      <c r="AJ1329" s="16">
        <v>0.19565217391304299</v>
      </c>
      <c r="AK1329" s="16"/>
      <c r="AL1329" s="16">
        <v>0.21052631578947401</v>
      </c>
      <c r="AM1329" s="16">
        <v>0.17322834645669299</v>
      </c>
      <c r="AN1329" s="16">
        <v>0.14027149321266999</v>
      </c>
      <c r="AO1329" s="16">
        <v>0.107913669064748</v>
      </c>
      <c r="AP1329" s="16">
        <v>5.2631578947368397E-2</v>
      </c>
      <c r="AQ1329" s="16">
        <v>0.16</v>
      </c>
      <c r="AR1329" s="16">
        <v>0</v>
      </c>
      <c r="AS1329" s="16">
        <v>0.2</v>
      </c>
      <c r="AT1329" s="16">
        <v>0.108433734939759</v>
      </c>
      <c r="AU1329" s="16">
        <v>0</v>
      </c>
      <c r="AV1329" s="16">
        <v>0.12121212121212099</v>
      </c>
      <c r="AW1329" s="16">
        <v>0.25581395348837199</v>
      </c>
    </row>
    <row r="1330" spans="2:49" x14ac:dyDescent="0.35">
      <c r="B1330" t="s">
        <v>883</v>
      </c>
      <c r="C1330" s="16">
        <v>0.13530135301353</v>
      </c>
      <c r="D1330" s="16">
        <v>0.12195121951219499</v>
      </c>
      <c r="E1330" s="16">
        <v>0.14179104477611901</v>
      </c>
      <c r="F1330" s="16">
        <v>0.109243697478992</v>
      </c>
      <c r="G1330" s="16">
        <v>0.1</v>
      </c>
      <c r="H1330" s="16">
        <v>9.6153846153846201E-2</v>
      </c>
      <c r="I1330" s="16">
        <v>0.16666666666666699</v>
      </c>
      <c r="J1330" s="16">
        <v>9.8360655737704902E-2</v>
      </c>
      <c r="K1330" s="16">
        <v>0.102564102564103</v>
      </c>
      <c r="L1330" s="16">
        <v>0.1875</v>
      </c>
      <c r="M1330" s="16">
        <v>0.21126760563380301</v>
      </c>
      <c r="N1330" s="16">
        <v>0.15151515151515199</v>
      </c>
      <c r="O1330" s="16">
        <v>6.25E-2</v>
      </c>
      <c r="P1330" s="16"/>
      <c r="Q1330" s="16">
        <v>0.117732558139535</v>
      </c>
      <c r="R1330" s="16"/>
      <c r="S1330" s="16">
        <v>0.127064803049555</v>
      </c>
      <c r="T1330" s="16"/>
      <c r="U1330" s="16">
        <v>0.119402985074627</v>
      </c>
      <c r="V1330" s="16"/>
      <c r="W1330" s="16">
        <v>5.6910569105691103E-2</v>
      </c>
      <c r="X1330" s="16"/>
      <c r="Y1330" s="16">
        <v>9.1269841269841306E-2</v>
      </c>
      <c r="Z1330" s="16">
        <v>0.204545454545455</v>
      </c>
      <c r="AA1330" s="16">
        <v>0.27777777777777801</v>
      </c>
      <c r="AB1330" s="16">
        <v>0</v>
      </c>
      <c r="AC1330" s="16"/>
      <c r="AD1330" s="16">
        <v>2.0547945205479499E-2</v>
      </c>
      <c r="AE1330" s="16">
        <v>1.1111111111111099E-2</v>
      </c>
      <c r="AF1330" s="16">
        <v>2.04081632653061E-2</v>
      </c>
      <c r="AG1330" s="16">
        <v>0.14444444444444399</v>
      </c>
      <c r="AH1330" s="16">
        <v>0.24390243902438999</v>
      </c>
      <c r="AI1330" s="16">
        <v>0.28571428571428598</v>
      </c>
      <c r="AJ1330" s="16">
        <v>0.26086956521739102</v>
      </c>
      <c r="AK1330" s="16"/>
      <c r="AL1330" s="16">
        <v>0.19298245614035101</v>
      </c>
      <c r="AM1330" s="16">
        <v>0.118110236220472</v>
      </c>
      <c r="AN1330" s="16">
        <v>0.131221719457014</v>
      </c>
      <c r="AO1330" s="16">
        <v>8.6330935251798593E-2</v>
      </c>
      <c r="AP1330" s="16">
        <v>0.21052631578947401</v>
      </c>
      <c r="AQ1330" s="16">
        <v>0.08</v>
      </c>
      <c r="AR1330" s="16">
        <v>0</v>
      </c>
      <c r="AS1330" s="16">
        <v>0.266666666666667</v>
      </c>
      <c r="AT1330" s="16">
        <v>0.108433734939759</v>
      </c>
      <c r="AU1330" s="16">
        <v>7.69230769230769E-2</v>
      </c>
      <c r="AV1330" s="16">
        <v>0.24242424242424199</v>
      </c>
      <c r="AW1330" s="16">
        <v>0.30232558139534899</v>
      </c>
    </row>
    <row r="1331" spans="2:49" x14ac:dyDescent="0.35">
      <c r="B1331" t="s">
        <v>884</v>
      </c>
      <c r="C1331" s="16">
        <v>9.2250922509225106E-2</v>
      </c>
      <c r="D1331" s="16">
        <v>7.3170731707317097E-2</v>
      </c>
      <c r="E1331" s="16">
        <v>9.7014925373134303E-2</v>
      </c>
      <c r="F1331" s="16">
        <v>0.11764705882352899</v>
      </c>
      <c r="G1331" s="16">
        <v>1.6666666666666701E-2</v>
      </c>
      <c r="H1331" s="16">
        <v>7.69230769230769E-2</v>
      </c>
      <c r="I1331" s="16">
        <v>0.12121212121212099</v>
      </c>
      <c r="J1331" s="16">
        <v>0.14754098360655701</v>
      </c>
      <c r="K1331" s="16">
        <v>5.1282051282051301E-2</v>
      </c>
      <c r="L1331" s="16">
        <v>6.25E-2</v>
      </c>
      <c r="M1331" s="16">
        <v>7.0422535211267595E-2</v>
      </c>
      <c r="N1331" s="16">
        <v>9.0909090909090898E-2</v>
      </c>
      <c r="O1331" s="16">
        <v>0.3125</v>
      </c>
      <c r="P1331" s="16"/>
      <c r="Q1331" s="16">
        <v>9.1569767441860503E-2</v>
      </c>
      <c r="R1331" s="16"/>
      <c r="S1331" s="16">
        <v>8.8945362134688705E-2</v>
      </c>
      <c r="T1331" s="16"/>
      <c r="U1331" s="16">
        <v>9.4527363184079602E-2</v>
      </c>
      <c r="V1331" s="16"/>
      <c r="W1331" s="16">
        <v>0.12195121951219499</v>
      </c>
      <c r="X1331" s="16"/>
      <c r="Y1331" s="16">
        <v>4.36507936507936E-2</v>
      </c>
      <c r="Z1331" s="16">
        <v>0.14393939393939401</v>
      </c>
      <c r="AA1331" s="16">
        <v>0.36111111111111099</v>
      </c>
      <c r="AB1331" s="16">
        <v>0.22222222222222199</v>
      </c>
      <c r="AC1331" s="16"/>
      <c r="AD1331" s="16">
        <v>2.0547945205479499E-2</v>
      </c>
      <c r="AE1331" s="16">
        <v>6.6666666666666693E-2</v>
      </c>
      <c r="AF1331" s="16">
        <v>6.1224489795918401E-2</v>
      </c>
      <c r="AG1331" s="16">
        <v>0.05</v>
      </c>
      <c r="AH1331" s="16">
        <v>0.113821138211382</v>
      </c>
      <c r="AI1331" s="16">
        <v>0.226190476190476</v>
      </c>
      <c r="AJ1331" s="16">
        <v>0.19565217391304299</v>
      </c>
      <c r="AK1331" s="16"/>
      <c r="AL1331" s="16">
        <v>0.157894736842105</v>
      </c>
      <c r="AM1331" s="16">
        <v>0.14960629921259799</v>
      </c>
      <c r="AN1331" s="16">
        <v>5.4298642533936702E-2</v>
      </c>
      <c r="AO1331" s="16">
        <v>0.12230215827338101</v>
      </c>
      <c r="AP1331" s="16">
        <v>0.105263157894737</v>
      </c>
      <c r="AQ1331" s="16">
        <v>0.04</v>
      </c>
      <c r="AR1331" s="16">
        <v>0</v>
      </c>
      <c r="AS1331" s="16">
        <v>6.6666666666666693E-2</v>
      </c>
      <c r="AT1331" s="16">
        <v>6.02409638554217E-2</v>
      </c>
      <c r="AU1331" s="16">
        <v>7.69230769230769E-2</v>
      </c>
      <c r="AV1331" s="16">
        <v>3.03030303030303E-2</v>
      </c>
      <c r="AW1331" s="16">
        <v>0.13953488372093001</v>
      </c>
    </row>
    <row r="1332" spans="2:49" x14ac:dyDescent="0.35">
      <c r="B1332" t="s">
        <v>885</v>
      </c>
      <c r="C1332" s="16">
        <v>8.8560885608856096E-2</v>
      </c>
      <c r="D1332" s="16">
        <v>4.8780487804878099E-2</v>
      </c>
      <c r="E1332" s="16">
        <v>0.134328358208955</v>
      </c>
      <c r="F1332" s="16">
        <v>7.5630252100840303E-2</v>
      </c>
      <c r="G1332" s="16">
        <v>3.3333333333333298E-2</v>
      </c>
      <c r="H1332" s="16">
        <v>7.69230769230769E-2</v>
      </c>
      <c r="I1332" s="16">
        <v>9.0909090909090898E-2</v>
      </c>
      <c r="J1332" s="16">
        <v>6.5573770491803296E-2</v>
      </c>
      <c r="K1332" s="16">
        <v>0.102564102564103</v>
      </c>
      <c r="L1332" s="16">
        <v>8.7499999999999994E-2</v>
      </c>
      <c r="M1332" s="16">
        <v>0.12676056338028199</v>
      </c>
      <c r="N1332" s="16">
        <v>3.03030303030303E-2</v>
      </c>
      <c r="O1332" s="16">
        <v>0.25</v>
      </c>
      <c r="P1332" s="16"/>
      <c r="Q1332" s="16">
        <v>8.4302325581395304E-2</v>
      </c>
      <c r="R1332" s="16"/>
      <c r="S1332" s="16">
        <v>8.7674714104193099E-2</v>
      </c>
      <c r="T1332" s="16"/>
      <c r="U1332" s="16">
        <v>7.62852404643449E-2</v>
      </c>
      <c r="V1332" s="16"/>
      <c r="W1332" s="16">
        <v>0.12195121951219499</v>
      </c>
      <c r="X1332" s="16"/>
      <c r="Y1332" s="16">
        <v>6.7460317460317498E-2</v>
      </c>
      <c r="Z1332" s="16">
        <v>0.125</v>
      </c>
      <c r="AA1332" s="16">
        <v>0.13888888888888901</v>
      </c>
      <c r="AB1332" s="16">
        <v>0</v>
      </c>
      <c r="AC1332" s="16"/>
      <c r="AD1332" s="16">
        <v>4.1095890410958902E-2</v>
      </c>
      <c r="AE1332" s="16">
        <v>3.3333333333333298E-2</v>
      </c>
      <c r="AF1332" s="16">
        <v>2.04081632653061E-2</v>
      </c>
      <c r="AG1332" s="16">
        <v>9.44444444444444E-2</v>
      </c>
      <c r="AH1332" s="16">
        <v>0.138211382113821</v>
      </c>
      <c r="AI1332" s="16">
        <v>0.13095238095238099</v>
      </c>
      <c r="AJ1332" s="16">
        <v>0.173913043478261</v>
      </c>
      <c r="AK1332" s="16"/>
      <c r="AL1332" s="16">
        <v>0.12280701754386</v>
      </c>
      <c r="AM1332" s="16">
        <v>0.110236220472441</v>
      </c>
      <c r="AN1332" s="16">
        <v>9.5022624434389094E-2</v>
      </c>
      <c r="AO1332" s="16">
        <v>5.0359712230215799E-2</v>
      </c>
      <c r="AP1332" s="16">
        <v>5.2631578947368397E-2</v>
      </c>
      <c r="AQ1332" s="16">
        <v>0.06</v>
      </c>
      <c r="AR1332" s="16">
        <v>0</v>
      </c>
      <c r="AS1332" s="16">
        <v>0</v>
      </c>
      <c r="AT1332" s="16">
        <v>0.120481927710843</v>
      </c>
      <c r="AU1332" s="16">
        <v>0</v>
      </c>
      <c r="AV1332" s="16">
        <v>9.0909090909090898E-2</v>
      </c>
      <c r="AW1332" s="16">
        <v>0.116279069767442</v>
      </c>
    </row>
    <row r="1333" spans="2:49" x14ac:dyDescent="0.35">
      <c r="B1333" t="s">
        <v>886</v>
      </c>
      <c r="C1333" s="16">
        <v>8.7330873308733098E-2</v>
      </c>
      <c r="D1333" s="16">
        <v>9.7560975609756101E-2</v>
      </c>
      <c r="E1333" s="16">
        <v>9.7014925373134303E-2</v>
      </c>
      <c r="F1333" s="16">
        <v>5.8823529411764698E-2</v>
      </c>
      <c r="G1333" s="16">
        <v>6.6666666666666693E-2</v>
      </c>
      <c r="H1333" s="16">
        <v>7.69230769230769E-2</v>
      </c>
      <c r="I1333" s="16">
        <v>7.5757575757575801E-2</v>
      </c>
      <c r="J1333" s="16">
        <v>3.2786885245901599E-2</v>
      </c>
      <c r="K1333" s="16">
        <v>0.128205128205128</v>
      </c>
      <c r="L1333" s="16">
        <v>0.13750000000000001</v>
      </c>
      <c r="M1333" s="16">
        <v>8.4507042253521097E-2</v>
      </c>
      <c r="N1333" s="16">
        <v>0.12121212121212099</v>
      </c>
      <c r="O1333" s="16">
        <v>0.125</v>
      </c>
      <c r="P1333" s="16"/>
      <c r="Q1333" s="16">
        <v>8.4302325581395304E-2</v>
      </c>
      <c r="R1333" s="16"/>
      <c r="S1333" s="16">
        <v>8.5133418043202E-2</v>
      </c>
      <c r="T1333" s="16"/>
      <c r="U1333" s="16">
        <v>8.6235489220563802E-2</v>
      </c>
      <c r="V1333" s="16"/>
      <c r="W1333" s="16">
        <v>5.6910569105691103E-2</v>
      </c>
      <c r="X1333" s="16"/>
      <c r="Y1333" s="16">
        <v>6.7460317460317498E-2</v>
      </c>
      <c r="Z1333" s="16">
        <v>0.117424242424242</v>
      </c>
      <c r="AA1333" s="16">
        <v>0.13888888888888901</v>
      </c>
      <c r="AB1333" s="16">
        <v>0.11111111111111099</v>
      </c>
      <c r="AC1333" s="16"/>
      <c r="AD1333" s="16">
        <v>6.1643835616438401E-2</v>
      </c>
      <c r="AE1333" s="16">
        <v>4.4444444444444398E-2</v>
      </c>
      <c r="AF1333" s="16">
        <v>6.1224489795918401E-2</v>
      </c>
      <c r="AG1333" s="16">
        <v>7.2222222222222202E-2</v>
      </c>
      <c r="AH1333" s="16">
        <v>0.13008130081300801</v>
      </c>
      <c r="AI1333" s="16">
        <v>0.119047619047619</v>
      </c>
      <c r="AJ1333" s="16">
        <v>0.141304347826087</v>
      </c>
      <c r="AK1333" s="16"/>
      <c r="AL1333" s="16">
        <v>0.19298245614035101</v>
      </c>
      <c r="AM1333" s="16">
        <v>8.6614173228346497E-2</v>
      </c>
      <c r="AN1333" s="16">
        <v>6.7873303167420795E-2</v>
      </c>
      <c r="AO1333" s="16">
        <v>7.9136690647481994E-2</v>
      </c>
      <c r="AP1333" s="16">
        <v>0</v>
      </c>
      <c r="AQ1333" s="16">
        <v>0.04</v>
      </c>
      <c r="AR1333" s="16">
        <v>0</v>
      </c>
      <c r="AS1333" s="16">
        <v>0.2</v>
      </c>
      <c r="AT1333" s="16">
        <v>6.02409638554217E-2</v>
      </c>
      <c r="AU1333" s="16">
        <v>7.69230769230769E-2</v>
      </c>
      <c r="AV1333" s="16">
        <v>9.0909090909090898E-2</v>
      </c>
      <c r="AW1333" s="16">
        <v>0.162790697674419</v>
      </c>
    </row>
    <row r="1334" spans="2:49" x14ac:dyDescent="0.35">
      <c r="B1334" t="s">
        <v>887</v>
      </c>
      <c r="C1334" s="16">
        <v>5.0430504305042999E-2</v>
      </c>
      <c r="D1334" s="16">
        <v>3.65853658536585E-2</v>
      </c>
      <c r="E1334" s="16">
        <v>6.7164179104477598E-2</v>
      </c>
      <c r="F1334" s="16">
        <v>8.40336134453782E-2</v>
      </c>
      <c r="G1334" s="16">
        <v>1.6666666666666701E-2</v>
      </c>
      <c r="H1334" s="16">
        <v>0</v>
      </c>
      <c r="I1334" s="16">
        <v>1.5151515151515201E-2</v>
      </c>
      <c r="J1334" s="16">
        <v>8.1967213114754106E-2</v>
      </c>
      <c r="K1334" s="16">
        <v>2.5641025641025599E-2</v>
      </c>
      <c r="L1334" s="16">
        <v>7.4999999999999997E-2</v>
      </c>
      <c r="M1334" s="16">
        <v>4.2253521126760597E-2</v>
      </c>
      <c r="N1334" s="16">
        <v>0</v>
      </c>
      <c r="O1334" s="16">
        <v>0.125</v>
      </c>
      <c r="P1334" s="16"/>
      <c r="Q1334" s="16">
        <v>3.6337209302325597E-2</v>
      </c>
      <c r="R1334" s="16"/>
      <c r="S1334" s="16">
        <v>5.0825921219822101E-2</v>
      </c>
      <c r="T1334" s="16"/>
      <c r="U1334" s="16">
        <v>3.3167495854062999E-2</v>
      </c>
      <c r="V1334" s="16"/>
      <c r="W1334" s="16">
        <v>4.0650406504064998E-2</v>
      </c>
      <c r="X1334" s="16"/>
      <c r="Y1334" s="16">
        <v>2.5793650793650799E-2</v>
      </c>
      <c r="Z1334" s="16">
        <v>7.9545454545454503E-2</v>
      </c>
      <c r="AA1334" s="16">
        <v>0.194444444444444</v>
      </c>
      <c r="AB1334" s="16">
        <v>0</v>
      </c>
      <c r="AC1334" s="16"/>
      <c r="AD1334" s="16">
        <v>6.8493150684931503E-3</v>
      </c>
      <c r="AE1334" s="16">
        <v>0</v>
      </c>
      <c r="AF1334" s="16">
        <v>1.02040816326531E-2</v>
      </c>
      <c r="AG1334" s="16">
        <v>5.5555555555555601E-2</v>
      </c>
      <c r="AH1334" s="16">
        <v>5.6910569105691103E-2</v>
      </c>
      <c r="AI1334" s="16">
        <v>0.107142857142857</v>
      </c>
      <c r="AJ1334" s="16">
        <v>0.141304347826087</v>
      </c>
      <c r="AK1334" s="16"/>
      <c r="AL1334" s="16">
        <v>0.105263157894737</v>
      </c>
      <c r="AM1334" s="16">
        <v>6.2992125984251995E-2</v>
      </c>
      <c r="AN1334" s="16">
        <v>3.1674208144796399E-2</v>
      </c>
      <c r="AO1334" s="16">
        <v>2.15827338129496E-2</v>
      </c>
      <c r="AP1334" s="16">
        <v>0</v>
      </c>
      <c r="AQ1334" s="16">
        <v>0.02</v>
      </c>
      <c r="AR1334" s="16">
        <v>0</v>
      </c>
      <c r="AS1334" s="16">
        <v>0</v>
      </c>
      <c r="AT1334" s="16">
        <v>7.2289156626505993E-2</v>
      </c>
      <c r="AU1334" s="16">
        <v>0.15384615384615399</v>
      </c>
      <c r="AV1334" s="16">
        <v>0.18181818181818199</v>
      </c>
      <c r="AW1334" s="16">
        <v>4.6511627906976702E-2</v>
      </c>
    </row>
    <row r="1335" spans="2:49" x14ac:dyDescent="0.35">
      <c r="B1335" t="s">
        <v>888</v>
      </c>
      <c r="C1335" s="16">
        <v>4.7970479704797099E-2</v>
      </c>
      <c r="D1335" s="16">
        <v>4.8780487804878099E-2</v>
      </c>
      <c r="E1335" s="16">
        <v>6.7164179104477598E-2</v>
      </c>
      <c r="F1335" s="16">
        <v>5.8823529411764698E-2</v>
      </c>
      <c r="G1335" s="16">
        <v>1.6666666666666701E-2</v>
      </c>
      <c r="H1335" s="16">
        <v>3.8461538461538498E-2</v>
      </c>
      <c r="I1335" s="16">
        <v>6.0606060606060601E-2</v>
      </c>
      <c r="J1335" s="16">
        <v>3.2786885245901599E-2</v>
      </c>
      <c r="K1335" s="16">
        <v>7.69230769230769E-2</v>
      </c>
      <c r="L1335" s="16">
        <v>6.25E-2</v>
      </c>
      <c r="M1335" s="16">
        <v>0</v>
      </c>
      <c r="N1335" s="16">
        <v>6.0606060606060601E-2</v>
      </c>
      <c r="O1335" s="16">
        <v>0</v>
      </c>
      <c r="P1335" s="16"/>
      <c r="Q1335" s="16">
        <v>4.3604651162790699E-2</v>
      </c>
      <c r="R1335" s="16"/>
      <c r="S1335" s="16">
        <v>4.3202033036848803E-2</v>
      </c>
      <c r="T1335" s="16"/>
      <c r="U1335" s="16">
        <v>4.47761194029851E-2</v>
      </c>
      <c r="V1335" s="16"/>
      <c r="W1335" s="16">
        <v>4.8780487804878099E-2</v>
      </c>
      <c r="X1335" s="16"/>
      <c r="Y1335" s="16">
        <v>1.9841269841269799E-2</v>
      </c>
      <c r="Z1335" s="16">
        <v>7.5757575757575801E-2</v>
      </c>
      <c r="AA1335" s="16">
        <v>0.25</v>
      </c>
      <c r="AB1335" s="16">
        <v>0</v>
      </c>
      <c r="AC1335" s="16"/>
      <c r="AD1335" s="16">
        <v>1.3698630136986301E-2</v>
      </c>
      <c r="AE1335" s="16">
        <v>1.1111111111111099E-2</v>
      </c>
      <c r="AF1335" s="16">
        <v>0</v>
      </c>
      <c r="AG1335" s="16">
        <v>3.3333333333333298E-2</v>
      </c>
      <c r="AH1335" s="16">
        <v>3.2520325203252001E-2</v>
      </c>
      <c r="AI1335" s="16">
        <v>0.16666666666666699</v>
      </c>
      <c r="AJ1335" s="16">
        <v>0.13043478260869601</v>
      </c>
      <c r="AK1335" s="16"/>
      <c r="AL1335" s="16">
        <v>7.0175438596491196E-2</v>
      </c>
      <c r="AM1335" s="16">
        <v>7.8740157480315001E-2</v>
      </c>
      <c r="AN1335" s="16">
        <v>5.4298642533936702E-2</v>
      </c>
      <c r="AO1335" s="16">
        <v>1.4388489208633099E-2</v>
      </c>
      <c r="AP1335" s="16">
        <v>0</v>
      </c>
      <c r="AQ1335" s="16">
        <v>0.04</v>
      </c>
      <c r="AR1335" s="16">
        <v>0</v>
      </c>
      <c r="AS1335" s="16">
        <v>0</v>
      </c>
      <c r="AT1335" s="16">
        <v>3.6144578313252997E-2</v>
      </c>
      <c r="AU1335" s="16">
        <v>7.69230769230769E-2</v>
      </c>
      <c r="AV1335" s="16">
        <v>0</v>
      </c>
      <c r="AW1335" s="16">
        <v>9.3023255813953501E-2</v>
      </c>
    </row>
    <row r="1336" spans="2:49" x14ac:dyDescent="0.35">
      <c r="B1336" t="s">
        <v>889</v>
      </c>
      <c r="C1336" s="16">
        <v>1.230012300123E-2</v>
      </c>
      <c r="D1336" s="16">
        <v>3.65853658536585E-2</v>
      </c>
      <c r="E1336" s="16">
        <v>1.49253731343284E-2</v>
      </c>
      <c r="F1336" s="16">
        <v>8.4033613445378096E-3</v>
      </c>
      <c r="G1336" s="16">
        <v>0</v>
      </c>
      <c r="H1336" s="16">
        <v>0</v>
      </c>
      <c r="I1336" s="16">
        <v>3.03030303030303E-2</v>
      </c>
      <c r="J1336" s="16">
        <v>0</v>
      </c>
      <c r="K1336" s="16">
        <v>2.5641025641025599E-2</v>
      </c>
      <c r="L1336" s="16">
        <v>0</v>
      </c>
      <c r="M1336" s="16">
        <v>0</v>
      </c>
      <c r="N1336" s="16">
        <v>0</v>
      </c>
      <c r="O1336" s="16">
        <v>6.25E-2</v>
      </c>
      <c r="P1336" s="16"/>
      <c r="Q1336" s="16">
        <v>1.30813953488372E-2</v>
      </c>
      <c r="R1336" s="16"/>
      <c r="S1336" s="16">
        <v>1.143583227446E-2</v>
      </c>
      <c r="T1336" s="16"/>
      <c r="U1336" s="16">
        <v>1.49253731343284E-2</v>
      </c>
      <c r="V1336" s="16"/>
      <c r="W1336" s="16">
        <v>3.2520325203252001E-2</v>
      </c>
      <c r="X1336" s="16"/>
      <c r="Y1336" s="16">
        <v>9.9206349206349201E-3</v>
      </c>
      <c r="Z1336" s="16">
        <v>1.5151515151515201E-2</v>
      </c>
      <c r="AA1336" s="16">
        <v>2.7777777777777801E-2</v>
      </c>
      <c r="AB1336" s="16">
        <v>0</v>
      </c>
      <c r="AC1336" s="16"/>
      <c r="AD1336" s="16">
        <v>1.3698630136986301E-2</v>
      </c>
      <c r="AE1336" s="16">
        <v>4.4444444444444398E-2</v>
      </c>
      <c r="AF1336" s="16">
        <v>1.02040816326531E-2</v>
      </c>
      <c r="AG1336" s="16">
        <v>5.5555555555555601E-3</v>
      </c>
      <c r="AH1336" s="16">
        <v>8.1300813008130107E-3</v>
      </c>
      <c r="AI1336" s="16">
        <v>0</v>
      </c>
      <c r="AJ1336" s="16">
        <v>1.0869565217391301E-2</v>
      </c>
      <c r="AK1336" s="16"/>
      <c r="AL1336" s="16">
        <v>0</v>
      </c>
      <c r="AM1336" s="16">
        <v>3.1496062992125998E-2</v>
      </c>
      <c r="AN1336" s="16">
        <v>0</v>
      </c>
      <c r="AO1336" s="16">
        <v>2.8776978417266199E-2</v>
      </c>
      <c r="AP1336" s="16">
        <v>5.2631578947368397E-2</v>
      </c>
      <c r="AQ1336" s="16">
        <v>0</v>
      </c>
      <c r="AR1336" s="16">
        <v>0</v>
      </c>
      <c r="AS1336" s="16">
        <v>0</v>
      </c>
      <c r="AT1336" s="16">
        <v>0</v>
      </c>
      <c r="AU1336" s="16">
        <v>0</v>
      </c>
      <c r="AV1336" s="16">
        <v>0</v>
      </c>
      <c r="AW1336" s="16">
        <v>2.32558139534884E-2</v>
      </c>
    </row>
    <row r="1337" spans="2:49" x14ac:dyDescent="0.35">
      <c r="B1337" t="s">
        <v>890</v>
      </c>
      <c r="C1337" s="16">
        <v>8.61008610086101E-3</v>
      </c>
      <c r="D1337" s="16">
        <v>1.21951219512195E-2</v>
      </c>
      <c r="E1337" s="16">
        <v>7.4626865671641798E-3</v>
      </c>
      <c r="F1337" s="16">
        <v>0</v>
      </c>
      <c r="G1337" s="16">
        <v>0</v>
      </c>
      <c r="H1337" s="16">
        <v>0</v>
      </c>
      <c r="I1337" s="16">
        <v>1.5151515151515201E-2</v>
      </c>
      <c r="J1337" s="16">
        <v>0</v>
      </c>
      <c r="K1337" s="16">
        <v>5.1282051282051301E-2</v>
      </c>
      <c r="L1337" s="16">
        <v>2.5000000000000001E-2</v>
      </c>
      <c r="M1337" s="16">
        <v>0</v>
      </c>
      <c r="N1337" s="16">
        <v>0</v>
      </c>
      <c r="O1337" s="16">
        <v>0</v>
      </c>
      <c r="P1337" s="16"/>
      <c r="Q1337" s="16">
        <v>5.8139534883720903E-3</v>
      </c>
      <c r="R1337" s="16"/>
      <c r="S1337" s="16">
        <v>7.6238881829733202E-3</v>
      </c>
      <c r="T1337" s="16"/>
      <c r="U1337" s="16">
        <v>4.97512437810945E-3</v>
      </c>
      <c r="V1337" s="16"/>
      <c r="W1337" s="16">
        <v>8.1300813008130107E-3</v>
      </c>
      <c r="X1337" s="16"/>
      <c r="Y1337" s="16">
        <v>1.9841269841269801E-3</v>
      </c>
      <c r="Z1337" s="16">
        <v>1.5151515151515201E-2</v>
      </c>
      <c r="AA1337" s="16">
        <v>5.5555555555555601E-2</v>
      </c>
      <c r="AB1337" s="16">
        <v>0</v>
      </c>
      <c r="AC1337" s="16"/>
      <c r="AD1337" s="16">
        <v>0</v>
      </c>
      <c r="AE1337" s="16">
        <v>1.1111111111111099E-2</v>
      </c>
      <c r="AF1337" s="16">
        <v>1.02040816326531E-2</v>
      </c>
      <c r="AG1337" s="16">
        <v>0</v>
      </c>
      <c r="AH1337" s="16">
        <v>1.6260162601626001E-2</v>
      </c>
      <c r="AI1337" s="16">
        <v>1.1904761904761901E-2</v>
      </c>
      <c r="AJ1337" s="16">
        <v>2.1739130434782601E-2</v>
      </c>
      <c r="AK1337" s="16"/>
      <c r="AL1337" s="16">
        <v>1.7543859649122799E-2</v>
      </c>
      <c r="AM1337" s="16">
        <v>1.5748031496062999E-2</v>
      </c>
      <c r="AN1337" s="16">
        <v>0</v>
      </c>
      <c r="AO1337" s="16">
        <v>0</v>
      </c>
      <c r="AP1337" s="16">
        <v>0</v>
      </c>
      <c r="AQ1337" s="16">
        <v>0</v>
      </c>
      <c r="AR1337" s="16">
        <v>0</v>
      </c>
      <c r="AS1337" s="16">
        <v>0</v>
      </c>
      <c r="AT1337" s="16">
        <v>1.20481927710843E-2</v>
      </c>
      <c r="AU1337" s="16">
        <v>0</v>
      </c>
      <c r="AV1337" s="16">
        <v>0</v>
      </c>
      <c r="AW1337" s="16">
        <v>4.6511627906976702E-2</v>
      </c>
    </row>
    <row r="1338" spans="2:49" x14ac:dyDescent="0.35">
      <c r="B1338" t="s">
        <v>891</v>
      </c>
      <c r="C1338" s="16">
        <v>7.3800738007380098E-3</v>
      </c>
      <c r="D1338" s="16">
        <v>0</v>
      </c>
      <c r="E1338" s="16">
        <v>7.4626865671641798E-3</v>
      </c>
      <c r="F1338" s="16">
        <v>1.6806722689075598E-2</v>
      </c>
      <c r="G1338" s="16">
        <v>1.6666666666666701E-2</v>
      </c>
      <c r="H1338" s="16">
        <v>0</v>
      </c>
      <c r="I1338" s="16">
        <v>0</v>
      </c>
      <c r="J1338" s="16">
        <v>0</v>
      </c>
      <c r="K1338" s="16">
        <v>0</v>
      </c>
      <c r="L1338" s="16">
        <v>1.2500000000000001E-2</v>
      </c>
      <c r="M1338" s="16">
        <v>0</v>
      </c>
      <c r="N1338" s="16">
        <v>3.03030303030303E-2</v>
      </c>
      <c r="O1338" s="16">
        <v>0</v>
      </c>
      <c r="P1338" s="16"/>
      <c r="Q1338" s="16">
        <v>7.2674418604651196E-3</v>
      </c>
      <c r="R1338" s="16"/>
      <c r="S1338" s="16">
        <v>7.6238881829733202E-3</v>
      </c>
      <c r="T1338" s="16"/>
      <c r="U1338" s="16">
        <v>8.2918739635157498E-3</v>
      </c>
      <c r="V1338" s="16"/>
      <c r="W1338" s="16">
        <v>0</v>
      </c>
      <c r="X1338" s="16"/>
      <c r="Y1338" s="16">
        <v>1.9841269841269801E-3</v>
      </c>
      <c r="Z1338" s="16">
        <v>1.5151515151515201E-2</v>
      </c>
      <c r="AA1338" s="16">
        <v>2.7777777777777801E-2</v>
      </c>
      <c r="AB1338" s="16">
        <v>0</v>
      </c>
      <c r="AC1338" s="16"/>
      <c r="AD1338" s="16">
        <v>0</v>
      </c>
      <c r="AE1338" s="16">
        <v>0</v>
      </c>
      <c r="AF1338" s="16">
        <v>0</v>
      </c>
      <c r="AG1338" s="16">
        <v>5.5555555555555601E-3</v>
      </c>
      <c r="AH1338" s="16">
        <v>0</v>
      </c>
      <c r="AI1338" s="16">
        <v>3.5714285714285698E-2</v>
      </c>
      <c r="AJ1338" s="16">
        <v>2.1739130434782601E-2</v>
      </c>
      <c r="AK1338" s="16"/>
      <c r="AL1338" s="16">
        <v>1.7543859649122799E-2</v>
      </c>
      <c r="AM1338" s="16">
        <v>2.3622047244094498E-2</v>
      </c>
      <c r="AN1338" s="16">
        <v>0</v>
      </c>
      <c r="AO1338" s="16">
        <v>7.1942446043165497E-3</v>
      </c>
      <c r="AP1338" s="16">
        <v>0</v>
      </c>
      <c r="AQ1338" s="16">
        <v>0</v>
      </c>
      <c r="AR1338" s="16">
        <v>0</v>
      </c>
      <c r="AS1338" s="16">
        <v>0</v>
      </c>
      <c r="AT1338" s="16">
        <v>0</v>
      </c>
      <c r="AU1338" s="16">
        <v>0</v>
      </c>
      <c r="AV1338" s="16">
        <v>3.03030303030303E-2</v>
      </c>
      <c r="AW1338" s="16">
        <v>0</v>
      </c>
    </row>
    <row r="1339" spans="2:49" x14ac:dyDescent="0.35">
      <c r="B1339" t="s">
        <v>549</v>
      </c>
      <c r="C1339" s="16">
        <v>6.39606396063961E-2</v>
      </c>
      <c r="D1339" s="16">
        <v>3.65853658536585E-2</v>
      </c>
      <c r="E1339" s="16">
        <v>8.9552238805970102E-2</v>
      </c>
      <c r="F1339" s="16">
        <v>6.7226890756302504E-2</v>
      </c>
      <c r="G1339" s="16">
        <v>0.1</v>
      </c>
      <c r="H1339" s="16">
        <v>5.7692307692307702E-2</v>
      </c>
      <c r="I1339" s="16">
        <v>7.5757575757575801E-2</v>
      </c>
      <c r="J1339" s="16">
        <v>6.5573770491803296E-2</v>
      </c>
      <c r="K1339" s="16">
        <v>5.1282051282051301E-2</v>
      </c>
      <c r="L1339" s="16">
        <v>0.05</v>
      </c>
      <c r="M1339" s="16">
        <v>4.2253521126760597E-2</v>
      </c>
      <c r="N1339" s="16">
        <v>3.03030303030303E-2</v>
      </c>
      <c r="O1339" s="16">
        <v>6.25E-2</v>
      </c>
      <c r="P1339" s="16"/>
      <c r="Q1339" s="16">
        <v>6.25E-2</v>
      </c>
      <c r="R1339" s="16"/>
      <c r="S1339" s="16">
        <v>6.3532401524777599E-2</v>
      </c>
      <c r="T1339" s="16"/>
      <c r="U1339" s="16">
        <v>5.9701492537313397E-2</v>
      </c>
      <c r="V1339" s="16"/>
      <c r="W1339" s="16">
        <v>0.105691056910569</v>
      </c>
      <c r="X1339" s="16"/>
      <c r="Y1339" s="16">
        <v>7.3412698412698402E-2</v>
      </c>
      <c r="Z1339" s="16">
        <v>5.3030303030302997E-2</v>
      </c>
      <c r="AA1339" s="16">
        <v>2.7777777777777801E-2</v>
      </c>
      <c r="AB1339" s="16">
        <v>0</v>
      </c>
      <c r="AC1339" s="16"/>
      <c r="AD1339" s="16">
        <v>5.4794520547945202E-2</v>
      </c>
      <c r="AE1339" s="16">
        <v>4.4444444444444398E-2</v>
      </c>
      <c r="AF1339" s="16">
        <v>0.14285714285714299</v>
      </c>
      <c r="AG1339" s="16">
        <v>6.1111111111111102E-2</v>
      </c>
      <c r="AH1339" s="16">
        <v>4.0650406504064998E-2</v>
      </c>
      <c r="AI1339" s="16">
        <v>5.95238095238095E-2</v>
      </c>
      <c r="AJ1339" s="16">
        <v>5.4347826086956499E-2</v>
      </c>
      <c r="AK1339" s="16"/>
      <c r="AL1339" s="16">
        <v>0</v>
      </c>
      <c r="AM1339" s="16">
        <v>0.12598425196850399</v>
      </c>
      <c r="AN1339" s="16">
        <v>4.9773755656108601E-2</v>
      </c>
      <c r="AO1339" s="16">
        <v>5.0359712230215799E-2</v>
      </c>
      <c r="AP1339" s="16">
        <v>0.105263157894737</v>
      </c>
      <c r="AQ1339" s="16">
        <v>0.1</v>
      </c>
      <c r="AR1339" s="16">
        <v>0</v>
      </c>
      <c r="AS1339" s="16">
        <v>0</v>
      </c>
      <c r="AT1339" s="16">
        <v>7.2289156626505993E-2</v>
      </c>
      <c r="AU1339" s="16">
        <v>0.230769230769231</v>
      </c>
      <c r="AV1339" s="16">
        <v>0</v>
      </c>
      <c r="AW1339" s="16">
        <v>2.32558139534884E-2</v>
      </c>
    </row>
    <row r="1340" spans="2:49" x14ac:dyDescent="0.35">
      <c r="B1340" t="s">
        <v>434</v>
      </c>
      <c r="C1340" s="16">
        <v>5.28905289052891E-2</v>
      </c>
      <c r="D1340" s="16">
        <v>6.0975609756097601E-2</v>
      </c>
      <c r="E1340" s="16">
        <v>6.7164179104477598E-2</v>
      </c>
      <c r="F1340" s="16">
        <v>4.20168067226891E-2</v>
      </c>
      <c r="G1340" s="16">
        <v>3.3333333333333298E-2</v>
      </c>
      <c r="H1340" s="16">
        <v>1.9230769230769201E-2</v>
      </c>
      <c r="I1340" s="16">
        <v>3.03030303030303E-2</v>
      </c>
      <c r="J1340" s="16">
        <v>8.1967213114754106E-2</v>
      </c>
      <c r="K1340" s="16">
        <v>0.128205128205128</v>
      </c>
      <c r="L1340" s="16">
        <v>0.05</v>
      </c>
      <c r="M1340" s="16">
        <v>4.2253521126760597E-2</v>
      </c>
      <c r="N1340" s="16">
        <v>6.0606060606060601E-2</v>
      </c>
      <c r="O1340" s="16">
        <v>0</v>
      </c>
      <c r="P1340" s="16"/>
      <c r="Q1340" s="16">
        <v>5.5232558139534899E-2</v>
      </c>
      <c r="R1340" s="16"/>
      <c r="S1340" s="16">
        <v>5.2096569250317699E-2</v>
      </c>
      <c r="T1340" s="16"/>
      <c r="U1340" s="16">
        <v>5.8043117744610302E-2</v>
      </c>
      <c r="V1340" s="16"/>
      <c r="W1340" s="16">
        <v>1.6260162601626001E-2</v>
      </c>
      <c r="X1340" s="16"/>
      <c r="Y1340" s="16">
        <v>4.36507936507936E-2</v>
      </c>
      <c r="Z1340" s="16">
        <v>6.8181818181818205E-2</v>
      </c>
      <c r="AA1340" s="16">
        <v>5.5555555555555601E-2</v>
      </c>
      <c r="AB1340" s="16">
        <v>0.11111111111111099</v>
      </c>
      <c r="AC1340" s="16"/>
      <c r="AD1340" s="16">
        <v>8.9041095890410996E-2</v>
      </c>
      <c r="AE1340" s="16">
        <v>3.3333333333333298E-2</v>
      </c>
      <c r="AF1340" s="16">
        <v>5.10204081632653E-2</v>
      </c>
      <c r="AG1340" s="16">
        <v>3.8888888888888903E-2</v>
      </c>
      <c r="AH1340" s="16">
        <v>4.0650406504064998E-2</v>
      </c>
      <c r="AI1340" s="16">
        <v>3.5714285714285698E-2</v>
      </c>
      <c r="AJ1340" s="16">
        <v>7.6086956521739094E-2</v>
      </c>
      <c r="AK1340" s="16"/>
      <c r="AL1340" s="16">
        <v>8.7719298245614002E-2</v>
      </c>
      <c r="AM1340" s="16">
        <v>3.1496062992125998E-2</v>
      </c>
      <c r="AN1340" s="16">
        <v>6.3348416289592799E-2</v>
      </c>
      <c r="AO1340" s="16">
        <v>5.0359712230215799E-2</v>
      </c>
      <c r="AP1340" s="16">
        <v>5.2631578947368397E-2</v>
      </c>
      <c r="AQ1340" s="16">
        <v>0.04</v>
      </c>
      <c r="AR1340" s="16">
        <v>0</v>
      </c>
      <c r="AS1340" s="16">
        <v>0.133333333333333</v>
      </c>
      <c r="AT1340" s="16">
        <v>3.6144578313252997E-2</v>
      </c>
      <c r="AU1340" s="16">
        <v>0</v>
      </c>
      <c r="AV1340" s="16">
        <v>9.0909090909090898E-2</v>
      </c>
      <c r="AW1340" s="16">
        <v>2.32558139534884E-2</v>
      </c>
    </row>
    <row r="1341" spans="2:49" x14ac:dyDescent="0.35">
      <c r="C1341" s="16"/>
      <c r="D1341" s="16"/>
      <c r="E1341" s="16"/>
      <c r="F1341" s="16"/>
      <c r="G1341" s="16"/>
      <c r="H1341" s="16"/>
      <c r="I1341" s="16"/>
      <c r="J1341" s="16"/>
      <c r="K1341" s="16"/>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row>
    <row r="1342" spans="2:49" x14ac:dyDescent="0.35">
      <c r="B1342" s="6" t="s">
        <v>897</v>
      </c>
      <c r="C1342" s="16"/>
      <c r="D1342" s="16"/>
      <c r="E1342" s="16"/>
      <c r="F1342" s="16"/>
      <c r="G1342" s="16"/>
      <c r="H1342" s="16"/>
      <c r="I1342" s="16"/>
      <c r="J1342" s="16"/>
      <c r="K1342" s="16"/>
      <c r="L1342" s="16"/>
      <c r="M1342" s="16"/>
      <c r="N1342" s="16"/>
      <c r="O1342" s="16"/>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row>
    <row r="1343" spans="2:49" x14ac:dyDescent="0.35">
      <c r="B1343" s="25" t="s">
        <v>65</v>
      </c>
      <c r="C1343" s="16"/>
      <c r="D1343" s="16"/>
      <c r="E1343" s="16"/>
      <c r="F1343" s="16"/>
      <c r="G1343" s="16"/>
      <c r="H1343" s="16"/>
      <c r="I1343" s="16"/>
      <c r="J1343" s="16"/>
      <c r="K1343" s="16"/>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6"/>
      <c r="AW1343" s="16"/>
    </row>
    <row r="1344" spans="2:49" x14ac:dyDescent="0.35">
      <c r="B1344" t="s">
        <v>893</v>
      </c>
      <c r="C1344" s="16">
        <v>5.1660516605166101E-2</v>
      </c>
      <c r="D1344" s="16">
        <v>4.8780487804878099E-2</v>
      </c>
      <c r="E1344" s="16">
        <v>7.4626865671641798E-2</v>
      </c>
      <c r="F1344" s="16">
        <v>3.3613445378151301E-2</v>
      </c>
      <c r="G1344" s="16">
        <v>0.05</v>
      </c>
      <c r="H1344" s="16">
        <v>5.7692307692307702E-2</v>
      </c>
      <c r="I1344" s="16">
        <v>7.5757575757575801E-2</v>
      </c>
      <c r="J1344" s="16">
        <v>1.63934426229508E-2</v>
      </c>
      <c r="K1344" s="16">
        <v>7.69230769230769E-2</v>
      </c>
      <c r="L1344" s="16">
        <v>7.4999999999999997E-2</v>
      </c>
      <c r="M1344" s="16">
        <v>2.8169014084507001E-2</v>
      </c>
      <c r="N1344" s="16">
        <v>0</v>
      </c>
      <c r="O1344" s="16">
        <v>6.25E-2</v>
      </c>
      <c r="P1344" s="16"/>
      <c r="Q1344" s="16">
        <v>5.37790697674419E-2</v>
      </c>
      <c r="R1344" s="16"/>
      <c r="S1344" s="16">
        <v>5.2096569250317699E-2</v>
      </c>
      <c r="T1344" s="16"/>
      <c r="U1344" s="16">
        <v>5.1409618573797701E-2</v>
      </c>
      <c r="V1344" s="16"/>
      <c r="W1344" s="16">
        <v>5.6910569105691103E-2</v>
      </c>
      <c r="X1344" s="16"/>
      <c r="Y1344" s="16">
        <v>3.9682539682539701E-2</v>
      </c>
      <c r="Z1344" s="16">
        <v>7.1969696969697003E-2</v>
      </c>
      <c r="AA1344" s="16">
        <v>8.3333333333333301E-2</v>
      </c>
      <c r="AB1344" s="16">
        <v>0</v>
      </c>
      <c r="AC1344" s="16"/>
      <c r="AD1344" s="16">
        <v>1.3698630136986301E-2</v>
      </c>
      <c r="AE1344" s="16">
        <v>4.4444444444444398E-2</v>
      </c>
      <c r="AF1344" s="16">
        <v>8.1632653061224497E-2</v>
      </c>
      <c r="AG1344" s="16">
        <v>0.05</v>
      </c>
      <c r="AH1344" s="16">
        <v>7.3170731707317097E-2</v>
      </c>
      <c r="AI1344" s="16">
        <v>7.1428571428571397E-2</v>
      </c>
      <c r="AJ1344" s="16">
        <v>4.3478260869565202E-2</v>
      </c>
      <c r="AK1344" s="16"/>
      <c r="AL1344" s="16">
        <v>0.105263157894737</v>
      </c>
      <c r="AM1344" s="16">
        <v>5.5118110236220499E-2</v>
      </c>
      <c r="AN1344" s="16">
        <v>5.8823529411764698E-2</v>
      </c>
      <c r="AO1344" s="16">
        <v>3.5971223021582698E-2</v>
      </c>
      <c r="AP1344" s="16">
        <v>5.2631578947368397E-2</v>
      </c>
      <c r="AQ1344" s="16">
        <v>0</v>
      </c>
      <c r="AR1344" s="16">
        <v>0</v>
      </c>
      <c r="AS1344" s="16">
        <v>0</v>
      </c>
      <c r="AT1344" s="16">
        <v>6.02409638554217E-2</v>
      </c>
      <c r="AU1344" s="16">
        <v>0</v>
      </c>
      <c r="AV1344" s="16">
        <v>3.03030303030303E-2</v>
      </c>
      <c r="AW1344" s="16">
        <v>4.6511627906976702E-2</v>
      </c>
    </row>
    <row r="1345" spans="2:49" x14ac:dyDescent="0.35">
      <c r="B1345" t="s">
        <v>894</v>
      </c>
      <c r="C1345" s="16">
        <v>0.150061500615006</v>
      </c>
      <c r="D1345" s="16">
        <v>0.219512195121951</v>
      </c>
      <c r="E1345" s="16">
        <v>0.171641791044776</v>
      </c>
      <c r="F1345" s="16">
        <v>0.16806722689075601</v>
      </c>
      <c r="G1345" s="16">
        <v>0.18333333333333299</v>
      </c>
      <c r="H1345" s="16">
        <v>0.15384615384615399</v>
      </c>
      <c r="I1345" s="16">
        <v>0.16666666666666699</v>
      </c>
      <c r="J1345" s="16">
        <v>8.1967213114754106E-2</v>
      </c>
      <c r="K1345" s="16">
        <v>2.5641025641025599E-2</v>
      </c>
      <c r="L1345" s="16">
        <v>0.125</v>
      </c>
      <c r="M1345" s="16">
        <v>0.12676056338028199</v>
      </c>
      <c r="N1345" s="16">
        <v>0.12121212121212099</v>
      </c>
      <c r="O1345" s="16">
        <v>0.125</v>
      </c>
      <c r="P1345" s="16"/>
      <c r="Q1345" s="16">
        <v>0.13662790697674401</v>
      </c>
      <c r="R1345" s="16"/>
      <c r="S1345" s="16">
        <v>0.152477763659466</v>
      </c>
      <c r="T1345" s="16"/>
      <c r="U1345" s="16">
        <v>0.124378109452736</v>
      </c>
      <c r="V1345" s="16"/>
      <c r="W1345" s="16">
        <v>0.203252032520325</v>
      </c>
      <c r="X1345" s="16"/>
      <c r="Y1345" s="16">
        <v>0.134920634920635</v>
      </c>
      <c r="Z1345" s="16">
        <v>0.174242424242424</v>
      </c>
      <c r="AA1345" s="16">
        <v>0.22222222222222199</v>
      </c>
      <c r="AB1345" s="16">
        <v>0</v>
      </c>
      <c r="AC1345" s="16"/>
      <c r="AD1345" s="16">
        <v>8.2191780821917804E-2</v>
      </c>
      <c r="AE1345" s="16">
        <v>0.11111111111111099</v>
      </c>
      <c r="AF1345" s="16">
        <v>0.122448979591837</v>
      </c>
      <c r="AG1345" s="16">
        <v>0.155555555555556</v>
      </c>
      <c r="AH1345" s="16">
        <v>0.16260162601625999</v>
      </c>
      <c r="AI1345" s="16">
        <v>0.19047619047618999</v>
      </c>
      <c r="AJ1345" s="16">
        <v>0.26086956521739102</v>
      </c>
      <c r="AK1345" s="16"/>
      <c r="AL1345" s="16">
        <v>8.7719298245614002E-2</v>
      </c>
      <c r="AM1345" s="16">
        <v>0.196850393700787</v>
      </c>
      <c r="AN1345" s="16">
        <v>0.113122171945701</v>
      </c>
      <c r="AO1345" s="16">
        <v>0.107913669064748</v>
      </c>
      <c r="AP1345" s="16">
        <v>0.21052631578947401</v>
      </c>
      <c r="AQ1345" s="16">
        <v>0.14000000000000001</v>
      </c>
      <c r="AR1345" s="16">
        <v>0</v>
      </c>
      <c r="AS1345" s="16">
        <v>0.2</v>
      </c>
      <c r="AT1345" s="16">
        <v>0.20481927710843401</v>
      </c>
      <c r="AU1345" s="16">
        <v>0.230769230769231</v>
      </c>
      <c r="AV1345" s="16">
        <v>0.36363636363636398</v>
      </c>
      <c r="AW1345" s="16">
        <v>0.116279069767442</v>
      </c>
    </row>
    <row r="1346" spans="2:49" x14ac:dyDescent="0.35">
      <c r="B1346" t="s">
        <v>895</v>
      </c>
      <c r="C1346" s="16">
        <v>0.188191881918819</v>
      </c>
      <c r="D1346" s="16">
        <v>0.19512195121951201</v>
      </c>
      <c r="E1346" s="16">
        <v>0.12686567164179099</v>
      </c>
      <c r="F1346" s="16">
        <v>0.20168067226890801</v>
      </c>
      <c r="G1346" s="16">
        <v>0.2</v>
      </c>
      <c r="H1346" s="16">
        <v>0.21153846153846201</v>
      </c>
      <c r="I1346" s="16">
        <v>0.19696969696969699</v>
      </c>
      <c r="J1346" s="16">
        <v>0.19672131147541</v>
      </c>
      <c r="K1346" s="16">
        <v>0.230769230769231</v>
      </c>
      <c r="L1346" s="16">
        <v>0.2</v>
      </c>
      <c r="M1346" s="16">
        <v>0.23943661971831001</v>
      </c>
      <c r="N1346" s="16">
        <v>0.15151515151515199</v>
      </c>
      <c r="O1346" s="16">
        <v>6.25E-2</v>
      </c>
      <c r="P1346" s="16"/>
      <c r="Q1346" s="16">
        <v>0.18313953488372101</v>
      </c>
      <c r="R1346" s="16"/>
      <c r="S1346" s="16">
        <v>0.18424396442185501</v>
      </c>
      <c r="T1346" s="16"/>
      <c r="U1346" s="16">
        <v>0.18242122719734699</v>
      </c>
      <c r="V1346" s="16"/>
      <c r="W1346" s="16">
        <v>0.154471544715447</v>
      </c>
      <c r="X1346" s="16"/>
      <c r="Y1346" s="16">
        <v>0.148809523809524</v>
      </c>
      <c r="Z1346" s="16">
        <v>0.26136363636363602</v>
      </c>
      <c r="AA1346" s="16">
        <v>0.22222222222222199</v>
      </c>
      <c r="AB1346" s="16">
        <v>0.11111111111111099</v>
      </c>
      <c r="AC1346" s="16"/>
      <c r="AD1346" s="16">
        <v>0.15753424657534201</v>
      </c>
      <c r="AE1346" s="16">
        <v>0.16666666666666699</v>
      </c>
      <c r="AF1346" s="16">
        <v>0.14285714285714299</v>
      </c>
      <c r="AG1346" s="16">
        <v>0.17777777777777801</v>
      </c>
      <c r="AH1346" s="16">
        <v>0.16260162601625999</v>
      </c>
      <c r="AI1346" s="16">
        <v>0.32142857142857101</v>
      </c>
      <c r="AJ1346" s="16">
        <v>0.23913043478260901</v>
      </c>
      <c r="AK1346" s="16"/>
      <c r="AL1346" s="16">
        <v>0.28070175438596501</v>
      </c>
      <c r="AM1346" s="16">
        <v>0.181102362204724</v>
      </c>
      <c r="AN1346" s="16">
        <v>0.158371040723982</v>
      </c>
      <c r="AO1346" s="16">
        <v>0.20863309352518</v>
      </c>
      <c r="AP1346" s="16">
        <v>5.2631578947368397E-2</v>
      </c>
      <c r="AQ1346" s="16">
        <v>0.16</v>
      </c>
      <c r="AR1346" s="16">
        <v>0.5</v>
      </c>
      <c r="AS1346" s="16">
        <v>0.266666666666667</v>
      </c>
      <c r="AT1346" s="16">
        <v>0.16867469879518099</v>
      </c>
      <c r="AU1346" s="16">
        <v>0.15384615384615399</v>
      </c>
      <c r="AV1346" s="16">
        <v>0.18181818181818199</v>
      </c>
      <c r="AW1346" s="16">
        <v>0.27906976744186002</v>
      </c>
    </row>
    <row r="1347" spans="2:49" x14ac:dyDescent="0.35">
      <c r="B1347" t="s">
        <v>896</v>
      </c>
      <c r="C1347" s="16">
        <v>0.16728167281672801</v>
      </c>
      <c r="D1347" s="16">
        <v>0.15853658536585399</v>
      </c>
      <c r="E1347" s="16">
        <v>0.201492537313433</v>
      </c>
      <c r="F1347" s="16">
        <v>0.151260504201681</v>
      </c>
      <c r="G1347" s="16">
        <v>0.116666666666667</v>
      </c>
      <c r="H1347" s="16">
        <v>9.6153846153846201E-2</v>
      </c>
      <c r="I1347" s="16">
        <v>9.0909090909090898E-2</v>
      </c>
      <c r="J1347" s="16">
        <v>0.18032786885245899</v>
      </c>
      <c r="K1347" s="16">
        <v>0.20512820512820501</v>
      </c>
      <c r="L1347" s="16">
        <v>0.22500000000000001</v>
      </c>
      <c r="M1347" s="16">
        <v>0.169014084507042</v>
      </c>
      <c r="N1347" s="16">
        <v>0.18181818181818199</v>
      </c>
      <c r="O1347" s="16">
        <v>0.3125</v>
      </c>
      <c r="P1347" s="16"/>
      <c r="Q1347" s="16">
        <v>0.167151162790698</v>
      </c>
      <c r="R1347" s="16"/>
      <c r="S1347" s="16">
        <v>0.166454891994917</v>
      </c>
      <c r="T1347" s="16"/>
      <c r="U1347" s="16">
        <v>0.16252072968490899</v>
      </c>
      <c r="V1347" s="16"/>
      <c r="W1347" s="16">
        <v>0.12195121951219499</v>
      </c>
      <c r="X1347" s="16"/>
      <c r="Y1347" s="16">
        <v>0.15079365079365101</v>
      </c>
      <c r="Z1347" s="16">
        <v>0.189393939393939</v>
      </c>
      <c r="AA1347" s="16">
        <v>0.194444444444444</v>
      </c>
      <c r="AB1347" s="16">
        <v>0.33333333333333298</v>
      </c>
      <c r="AC1347" s="16"/>
      <c r="AD1347" s="16">
        <v>0.184931506849315</v>
      </c>
      <c r="AE1347" s="16">
        <v>0.14444444444444399</v>
      </c>
      <c r="AF1347" s="16">
        <v>0.14285714285714299</v>
      </c>
      <c r="AG1347" s="16">
        <v>0.13888888888888901</v>
      </c>
      <c r="AH1347" s="16">
        <v>0.211382113821138</v>
      </c>
      <c r="AI1347" s="16">
        <v>0.19047619047618999</v>
      </c>
      <c r="AJ1347" s="16">
        <v>0.16304347826087001</v>
      </c>
      <c r="AK1347" s="16"/>
      <c r="AL1347" s="16">
        <v>0.140350877192982</v>
      </c>
      <c r="AM1347" s="16">
        <v>0.16535433070866101</v>
      </c>
      <c r="AN1347" s="16">
        <v>0.17647058823529399</v>
      </c>
      <c r="AO1347" s="16">
        <v>0.17985611510791399</v>
      </c>
      <c r="AP1347" s="16">
        <v>0.105263157894737</v>
      </c>
      <c r="AQ1347" s="16">
        <v>0.08</v>
      </c>
      <c r="AR1347" s="16">
        <v>0</v>
      </c>
      <c r="AS1347" s="16">
        <v>0.2</v>
      </c>
      <c r="AT1347" s="16">
        <v>0.20481927710843401</v>
      </c>
      <c r="AU1347" s="16">
        <v>0.15384615384615399</v>
      </c>
      <c r="AV1347" s="16">
        <v>9.0909090909090898E-2</v>
      </c>
      <c r="AW1347" s="16">
        <v>0.25581395348837199</v>
      </c>
    </row>
    <row r="1348" spans="2:49" x14ac:dyDescent="0.35">
      <c r="B1348" t="s">
        <v>462</v>
      </c>
      <c r="C1348" s="16">
        <v>0.44280442804428</v>
      </c>
      <c r="D1348" s="16">
        <v>0.37804878048780499</v>
      </c>
      <c r="E1348" s="16">
        <v>0.42537313432835799</v>
      </c>
      <c r="F1348" s="16">
        <v>0.44537815126050401</v>
      </c>
      <c r="G1348" s="16">
        <v>0.45</v>
      </c>
      <c r="H1348" s="16">
        <v>0.480769230769231</v>
      </c>
      <c r="I1348" s="16">
        <v>0.46969696969697</v>
      </c>
      <c r="J1348" s="16">
        <v>0.52459016393442603</v>
      </c>
      <c r="K1348" s="16">
        <v>0.46153846153846201</v>
      </c>
      <c r="L1348" s="16">
        <v>0.375</v>
      </c>
      <c r="M1348" s="16">
        <v>0.43661971830985902</v>
      </c>
      <c r="N1348" s="16">
        <v>0.54545454545454497</v>
      </c>
      <c r="O1348" s="16">
        <v>0.4375</v>
      </c>
      <c r="P1348" s="16"/>
      <c r="Q1348" s="16">
        <v>0.459302325581395</v>
      </c>
      <c r="R1348" s="16"/>
      <c r="S1348" s="16">
        <v>0.444726810673443</v>
      </c>
      <c r="T1348" s="16"/>
      <c r="U1348" s="16">
        <v>0.47927031509121099</v>
      </c>
      <c r="V1348" s="16"/>
      <c r="W1348" s="16">
        <v>0.46341463414634099</v>
      </c>
      <c r="X1348" s="16"/>
      <c r="Y1348" s="16">
        <v>0.52579365079365104</v>
      </c>
      <c r="Z1348" s="16">
        <v>0.30303030303030298</v>
      </c>
      <c r="AA1348" s="16">
        <v>0.27777777777777801</v>
      </c>
      <c r="AB1348" s="16">
        <v>0.55555555555555602</v>
      </c>
      <c r="AC1348" s="16"/>
      <c r="AD1348" s="16">
        <v>0.56164383561643805</v>
      </c>
      <c r="AE1348" s="16">
        <v>0.53333333333333299</v>
      </c>
      <c r="AF1348" s="16">
        <v>0.51020408163265296</v>
      </c>
      <c r="AG1348" s="16">
        <v>0.47777777777777802</v>
      </c>
      <c r="AH1348" s="16">
        <v>0.39024390243902402</v>
      </c>
      <c r="AI1348" s="16">
        <v>0.226190476190476</v>
      </c>
      <c r="AJ1348" s="16">
        <v>0.29347826086956502</v>
      </c>
      <c r="AK1348" s="16"/>
      <c r="AL1348" s="16">
        <v>0.38596491228070201</v>
      </c>
      <c r="AM1348" s="16">
        <v>0.40157480314960597</v>
      </c>
      <c r="AN1348" s="16">
        <v>0.493212669683258</v>
      </c>
      <c r="AO1348" s="16">
        <v>0.46762589928057602</v>
      </c>
      <c r="AP1348" s="16">
        <v>0.57894736842105299</v>
      </c>
      <c r="AQ1348" s="16">
        <v>0.62</v>
      </c>
      <c r="AR1348" s="16">
        <v>0.5</v>
      </c>
      <c r="AS1348" s="16">
        <v>0.33333333333333298</v>
      </c>
      <c r="AT1348" s="16">
        <v>0.36144578313253001</v>
      </c>
      <c r="AU1348" s="16">
        <v>0.46153846153846201</v>
      </c>
      <c r="AV1348" s="16">
        <v>0.33333333333333298</v>
      </c>
      <c r="AW1348" s="16">
        <v>0.30232558139534899</v>
      </c>
    </row>
    <row r="1349" spans="2:49" x14ac:dyDescent="0.35">
      <c r="B1349" t="s">
        <v>463</v>
      </c>
      <c r="C1349" s="16">
        <v>-0.15375153751537499</v>
      </c>
      <c r="D1349" s="16">
        <v>-8.5365853658536606E-2</v>
      </c>
      <c r="E1349" s="16">
        <v>-8.2089552238805999E-2</v>
      </c>
      <c r="F1349" s="16">
        <v>-0.151260504201681</v>
      </c>
      <c r="G1349" s="16">
        <v>-8.3333333333333301E-2</v>
      </c>
      <c r="H1349" s="16">
        <v>-9.6153846153846104E-2</v>
      </c>
      <c r="I1349" s="16">
        <v>-4.54545454545454E-2</v>
      </c>
      <c r="J1349" s="16">
        <v>-0.27868852459016402</v>
      </c>
      <c r="K1349" s="16">
        <v>-0.33333333333333298</v>
      </c>
      <c r="L1349" s="16">
        <v>-0.22500000000000001</v>
      </c>
      <c r="M1349" s="16">
        <v>-0.25352112676056299</v>
      </c>
      <c r="N1349" s="16">
        <v>-0.21212121212121199</v>
      </c>
      <c r="O1349" s="16">
        <v>-0.1875</v>
      </c>
      <c r="P1349" s="16"/>
      <c r="Q1349" s="16">
        <v>-0.15988372093023301</v>
      </c>
      <c r="R1349" s="16"/>
      <c r="S1349" s="16">
        <v>-0.14612452350698901</v>
      </c>
      <c r="T1349" s="16"/>
      <c r="U1349" s="16">
        <v>-0.16915422885572101</v>
      </c>
      <c r="V1349" s="16"/>
      <c r="W1349" s="16">
        <v>-1.6260162601626001E-2</v>
      </c>
      <c r="X1349" s="16"/>
      <c r="Y1349" s="16">
        <v>-0.125</v>
      </c>
      <c r="Z1349" s="16">
        <v>-0.204545454545455</v>
      </c>
      <c r="AA1349" s="16">
        <v>-0.11111111111111099</v>
      </c>
      <c r="AB1349" s="16">
        <v>-0.44444444444444398</v>
      </c>
      <c r="AC1349" s="16"/>
      <c r="AD1349" s="16">
        <v>-0.24657534246575299</v>
      </c>
      <c r="AE1349" s="16">
        <v>-0.155555555555556</v>
      </c>
      <c r="AF1349" s="16">
        <v>-8.1632653061224497E-2</v>
      </c>
      <c r="AG1349" s="16">
        <v>-0.11111111111111099</v>
      </c>
      <c r="AH1349" s="16">
        <v>-0.138211382113821</v>
      </c>
      <c r="AI1349" s="16">
        <v>-0.25</v>
      </c>
      <c r="AJ1349" s="16">
        <v>-9.7826086956521702E-2</v>
      </c>
      <c r="AK1349" s="16"/>
      <c r="AL1349" s="16">
        <v>-0.22807017543859601</v>
      </c>
      <c r="AM1349" s="16">
        <v>-9.4488188976377993E-2</v>
      </c>
      <c r="AN1349" s="16">
        <v>-0.16289592760180999</v>
      </c>
      <c r="AO1349" s="16">
        <v>-0.24460431654676301</v>
      </c>
      <c r="AP1349" s="16">
        <v>0.105263157894737</v>
      </c>
      <c r="AQ1349" s="16">
        <v>-0.1</v>
      </c>
      <c r="AR1349" s="16">
        <v>-0.5</v>
      </c>
      <c r="AS1349" s="16">
        <v>-0.266666666666667</v>
      </c>
      <c r="AT1349" s="16">
        <v>-0.108433734939759</v>
      </c>
      <c r="AU1349" s="16">
        <v>-7.69230769230769E-2</v>
      </c>
      <c r="AV1349" s="16">
        <v>0.12121212121212099</v>
      </c>
      <c r="AW1349" s="16">
        <v>-0.372093023255814</v>
      </c>
    </row>
    <row r="1350" spans="2:49" x14ac:dyDescent="0.35">
      <c r="C1350" s="16"/>
      <c r="D1350" s="16"/>
      <c r="E1350" s="16"/>
      <c r="F1350" s="16"/>
      <c r="G1350" s="16"/>
      <c r="H1350" s="16"/>
      <c r="I1350" s="16"/>
      <c r="J1350" s="16"/>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row>
    <row r="1351" spans="2:49" x14ac:dyDescent="0.35">
      <c r="B1351" s="6" t="s">
        <v>904</v>
      </c>
      <c r="C1351" s="16"/>
      <c r="D1351" s="16"/>
      <c r="E1351" s="16"/>
      <c r="F1351" s="16"/>
      <c r="G1351" s="16"/>
      <c r="H1351" s="16"/>
      <c r="I1351" s="16"/>
      <c r="J1351" s="16"/>
      <c r="K1351" s="16"/>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c r="AM1351" s="16"/>
      <c r="AN1351" s="16"/>
      <c r="AO1351" s="16"/>
      <c r="AP1351" s="16"/>
      <c r="AQ1351" s="16"/>
      <c r="AR1351" s="16"/>
      <c r="AS1351" s="16"/>
      <c r="AT1351" s="16"/>
      <c r="AU1351" s="16"/>
      <c r="AV1351" s="16"/>
      <c r="AW1351" s="16"/>
    </row>
    <row r="1352" spans="2:49" x14ac:dyDescent="0.35">
      <c r="B1352" s="25" t="s">
        <v>905</v>
      </c>
      <c r="C1352" s="16"/>
      <c r="D1352" s="16"/>
      <c r="E1352" s="16"/>
      <c r="F1352" s="16"/>
      <c r="G1352" s="16"/>
      <c r="H1352" s="16"/>
      <c r="I1352" s="16"/>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row>
    <row r="1353" spans="2:49" x14ac:dyDescent="0.35">
      <c r="B1353" t="s">
        <v>898</v>
      </c>
      <c r="C1353" s="16">
        <v>0.41868512110726602</v>
      </c>
      <c r="D1353" s="16">
        <v>0.55172413793103403</v>
      </c>
      <c r="E1353" s="16">
        <v>0.40909090909090901</v>
      </c>
      <c r="F1353" s="16">
        <v>0.28571428571428598</v>
      </c>
      <c r="G1353" s="16">
        <v>0.36842105263157898</v>
      </c>
      <c r="H1353" s="16">
        <v>0.375</v>
      </c>
      <c r="I1353" s="16">
        <v>0.52631578947368396</v>
      </c>
      <c r="J1353" s="16">
        <v>0.565217391304348</v>
      </c>
      <c r="K1353" s="16">
        <v>0.23529411764705899</v>
      </c>
      <c r="L1353" s="16">
        <v>0.41176470588235298</v>
      </c>
      <c r="M1353" s="16">
        <v>0.48275862068965503</v>
      </c>
      <c r="N1353" s="16">
        <v>0.45454545454545497</v>
      </c>
      <c r="O1353" s="16">
        <v>0.33333333333333298</v>
      </c>
      <c r="P1353" s="16"/>
      <c r="Q1353" s="16">
        <v>0.42323651452282202</v>
      </c>
      <c r="R1353" s="16"/>
      <c r="S1353" s="16">
        <v>0.41304347826087001</v>
      </c>
      <c r="T1353" s="16"/>
      <c r="U1353" s="16">
        <v>0.40865384615384598</v>
      </c>
      <c r="V1353" s="16"/>
      <c r="W1353" s="16">
        <v>0.58823529411764697</v>
      </c>
      <c r="X1353" s="16"/>
      <c r="Y1353" s="16">
        <v>0.38410596026490101</v>
      </c>
      <c r="Z1353" s="16">
        <v>0.45378151260504201</v>
      </c>
      <c r="AA1353" s="16">
        <v>0.46666666666666701</v>
      </c>
      <c r="AB1353" s="16">
        <v>0.5</v>
      </c>
      <c r="AC1353" s="16"/>
      <c r="AD1353" s="16">
        <v>0.36</v>
      </c>
      <c r="AE1353" s="16">
        <v>0.32142857142857101</v>
      </c>
      <c r="AF1353" s="16">
        <v>0.57142857142857095</v>
      </c>
      <c r="AG1353" s="16">
        <v>0.42105263157894701</v>
      </c>
      <c r="AH1353" s="16">
        <v>0.39130434782608697</v>
      </c>
      <c r="AI1353" s="16">
        <v>0.51162790697674398</v>
      </c>
      <c r="AJ1353" s="16">
        <v>0.37837837837837801</v>
      </c>
      <c r="AK1353" s="16"/>
      <c r="AL1353" s="16">
        <v>0.29166666666666702</v>
      </c>
      <c r="AM1353" s="16">
        <v>0.45454545454545497</v>
      </c>
      <c r="AN1353" s="16">
        <v>0.35135135135135098</v>
      </c>
      <c r="AO1353" s="16">
        <v>0.42592592592592599</v>
      </c>
      <c r="AP1353" s="16">
        <v>0.33333333333333298</v>
      </c>
      <c r="AQ1353" s="16">
        <v>0.41666666666666702</v>
      </c>
      <c r="AR1353" s="16">
        <v>1</v>
      </c>
      <c r="AS1353" s="16">
        <v>0.57142857142857095</v>
      </c>
      <c r="AT1353" s="16">
        <v>0.54838709677419395</v>
      </c>
      <c r="AU1353" s="16">
        <v>0.5</v>
      </c>
      <c r="AV1353" s="16">
        <v>0.22222222222222199</v>
      </c>
      <c r="AW1353" s="16">
        <v>0.52173913043478304</v>
      </c>
    </row>
    <row r="1354" spans="2:49" x14ac:dyDescent="0.35">
      <c r="B1354" t="s">
        <v>899</v>
      </c>
      <c r="C1354" s="16">
        <v>0.37716262975778497</v>
      </c>
      <c r="D1354" s="16">
        <v>0.41379310344827602</v>
      </c>
      <c r="E1354" s="16">
        <v>0.45454545454545497</v>
      </c>
      <c r="F1354" s="16">
        <v>0.35714285714285698</v>
      </c>
      <c r="G1354" s="16">
        <v>0.31578947368421101</v>
      </c>
      <c r="H1354" s="16">
        <v>0.25</v>
      </c>
      <c r="I1354" s="16">
        <v>0.42105263157894701</v>
      </c>
      <c r="J1354" s="16">
        <v>0.34782608695652201</v>
      </c>
      <c r="K1354" s="16">
        <v>0.41176470588235298</v>
      </c>
      <c r="L1354" s="16">
        <v>0.41176470588235298</v>
      </c>
      <c r="M1354" s="16">
        <v>0.31034482758620702</v>
      </c>
      <c r="N1354" s="16">
        <v>0.27272727272727298</v>
      </c>
      <c r="O1354" s="16">
        <v>0.5</v>
      </c>
      <c r="P1354" s="16"/>
      <c r="Q1354" s="16">
        <v>0.39419087136929498</v>
      </c>
      <c r="R1354" s="16"/>
      <c r="S1354" s="16">
        <v>0.39130434782608697</v>
      </c>
      <c r="T1354" s="16"/>
      <c r="U1354" s="16">
        <v>0.38942307692307698</v>
      </c>
      <c r="V1354" s="16"/>
      <c r="W1354" s="16">
        <v>0.23529411764705899</v>
      </c>
      <c r="X1354" s="16"/>
      <c r="Y1354" s="16">
        <v>0.47019867549668898</v>
      </c>
      <c r="Z1354" s="16">
        <v>0.26050420168067201</v>
      </c>
      <c r="AA1354" s="16">
        <v>0.4</v>
      </c>
      <c r="AB1354" s="16">
        <v>0.25</v>
      </c>
      <c r="AC1354" s="16"/>
      <c r="AD1354" s="16">
        <v>0.6</v>
      </c>
      <c r="AE1354" s="16">
        <v>0.46428571428571402</v>
      </c>
      <c r="AF1354" s="16">
        <v>0.42857142857142899</v>
      </c>
      <c r="AG1354" s="16">
        <v>0.35087719298245601</v>
      </c>
      <c r="AH1354" s="16">
        <v>0.36956521739130399</v>
      </c>
      <c r="AI1354" s="16">
        <v>0.232558139534884</v>
      </c>
      <c r="AJ1354" s="16">
        <v>0.18918918918918901</v>
      </c>
      <c r="AK1354" s="16"/>
      <c r="AL1354" s="16">
        <v>0.375</v>
      </c>
      <c r="AM1354" s="16">
        <v>0.40909090909090901</v>
      </c>
      <c r="AN1354" s="16">
        <v>0.445945945945946</v>
      </c>
      <c r="AO1354" s="16">
        <v>0.38888888888888901</v>
      </c>
      <c r="AP1354" s="16">
        <v>0.33333333333333298</v>
      </c>
      <c r="AQ1354" s="16">
        <v>0.33333333333333298</v>
      </c>
      <c r="AR1354" s="16">
        <v>0</v>
      </c>
      <c r="AS1354" s="16">
        <v>0.28571428571428598</v>
      </c>
      <c r="AT1354" s="16">
        <v>0.41935483870967699</v>
      </c>
      <c r="AU1354" s="16">
        <v>0.25</v>
      </c>
      <c r="AV1354" s="16">
        <v>0.44444444444444398</v>
      </c>
      <c r="AW1354" s="16">
        <v>0.13043478260869601</v>
      </c>
    </row>
    <row r="1355" spans="2:49" x14ac:dyDescent="0.35">
      <c r="B1355" t="s">
        <v>900</v>
      </c>
      <c r="C1355" s="16">
        <v>0.356401384083045</v>
      </c>
      <c r="D1355" s="16">
        <v>0.44827586206896602</v>
      </c>
      <c r="E1355" s="16">
        <v>0.38636363636363602</v>
      </c>
      <c r="F1355" s="16">
        <v>0.30952380952380998</v>
      </c>
      <c r="G1355" s="16">
        <v>0.21052631578947401</v>
      </c>
      <c r="H1355" s="16">
        <v>0.4375</v>
      </c>
      <c r="I1355" s="16">
        <v>0.21052631578947401</v>
      </c>
      <c r="J1355" s="16">
        <v>0.26086956521739102</v>
      </c>
      <c r="K1355" s="16">
        <v>0.41176470588235298</v>
      </c>
      <c r="L1355" s="16">
        <v>0.441176470588235</v>
      </c>
      <c r="M1355" s="16">
        <v>0.37931034482758602</v>
      </c>
      <c r="N1355" s="16">
        <v>0.18181818181818199</v>
      </c>
      <c r="O1355" s="16">
        <v>0.66666666666666696</v>
      </c>
      <c r="P1355" s="16"/>
      <c r="Q1355" s="16">
        <v>0.34439834024896299</v>
      </c>
      <c r="R1355" s="16"/>
      <c r="S1355" s="16">
        <v>0.35869565217391303</v>
      </c>
      <c r="T1355" s="16"/>
      <c r="U1355" s="16">
        <v>0.34615384615384598</v>
      </c>
      <c r="V1355" s="16"/>
      <c r="W1355" s="16">
        <v>0.26470588235294101</v>
      </c>
      <c r="X1355" s="16"/>
      <c r="Y1355" s="16">
        <v>0.37748344370860898</v>
      </c>
      <c r="Z1355" s="16">
        <v>0.32773109243697501</v>
      </c>
      <c r="AA1355" s="16">
        <v>0.4</v>
      </c>
      <c r="AB1355" s="16">
        <v>0.25</v>
      </c>
      <c r="AC1355" s="16"/>
      <c r="AD1355" s="16">
        <v>0.32</v>
      </c>
      <c r="AE1355" s="16">
        <v>0.25</v>
      </c>
      <c r="AF1355" s="16">
        <v>0.42857142857142899</v>
      </c>
      <c r="AG1355" s="16">
        <v>0.38596491228070201</v>
      </c>
      <c r="AH1355" s="16">
        <v>0.45652173913043498</v>
      </c>
      <c r="AI1355" s="16">
        <v>0.25581395348837199</v>
      </c>
      <c r="AJ1355" s="16">
        <v>0.37837837837837801</v>
      </c>
      <c r="AK1355" s="16"/>
      <c r="AL1355" s="16">
        <v>0.29166666666666702</v>
      </c>
      <c r="AM1355" s="16">
        <v>0.29545454545454503</v>
      </c>
      <c r="AN1355" s="16">
        <v>0.391891891891892</v>
      </c>
      <c r="AO1355" s="16">
        <v>0.35185185185185203</v>
      </c>
      <c r="AP1355" s="16">
        <v>1</v>
      </c>
      <c r="AQ1355" s="16">
        <v>0.41666666666666702</v>
      </c>
      <c r="AR1355" s="16">
        <v>0</v>
      </c>
      <c r="AS1355" s="16">
        <v>0.14285714285714299</v>
      </c>
      <c r="AT1355" s="16">
        <v>0.32258064516128998</v>
      </c>
      <c r="AU1355" s="16">
        <v>0.25</v>
      </c>
      <c r="AV1355" s="16">
        <v>0.77777777777777801</v>
      </c>
      <c r="AW1355" s="16">
        <v>0.34782608695652201</v>
      </c>
    </row>
    <row r="1356" spans="2:49" x14ac:dyDescent="0.35">
      <c r="B1356" t="s">
        <v>901</v>
      </c>
      <c r="C1356" s="16">
        <v>0.31141868512110699</v>
      </c>
      <c r="D1356" s="16">
        <v>0.24137931034482801</v>
      </c>
      <c r="E1356" s="16">
        <v>0.29545454545454503</v>
      </c>
      <c r="F1356" s="16">
        <v>0.28571428571428598</v>
      </c>
      <c r="G1356" s="16">
        <v>0.57894736842105299</v>
      </c>
      <c r="H1356" s="16">
        <v>0.4375</v>
      </c>
      <c r="I1356" s="16">
        <v>0.157894736842105</v>
      </c>
      <c r="J1356" s="16">
        <v>0.30434782608695699</v>
      </c>
      <c r="K1356" s="16">
        <v>0.41176470588235298</v>
      </c>
      <c r="L1356" s="16">
        <v>0.38235294117647101</v>
      </c>
      <c r="M1356" s="16">
        <v>0.20689655172413801</v>
      </c>
      <c r="N1356" s="16">
        <v>0.27272727272727298</v>
      </c>
      <c r="O1356" s="16">
        <v>0.16666666666666699</v>
      </c>
      <c r="P1356" s="16"/>
      <c r="Q1356" s="16">
        <v>0.33195020746887999</v>
      </c>
      <c r="R1356" s="16"/>
      <c r="S1356" s="16">
        <v>0.32608695652173902</v>
      </c>
      <c r="T1356" s="16"/>
      <c r="U1356" s="16">
        <v>0.34615384615384598</v>
      </c>
      <c r="V1356" s="16"/>
      <c r="W1356" s="16">
        <v>0.14705882352941199</v>
      </c>
      <c r="X1356" s="16"/>
      <c r="Y1356" s="16">
        <v>0.33112582781457001</v>
      </c>
      <c r="Z1356" s="16">
        <v>0.28571428571428598</v>
      </c>
      <c r="AA1356" s="16">
        <v>0.4</v>
      </c>
      <c r="AB1356" s="16">
        <v>0</v>
      </c>
      <c r="AC1356" s="16"/>
      <c r="AD1356" s="16">
        <v>0.38</v>
      </c>
      <c r="AE1356" s="16">
        <v>0.39285714285714302</v>
      </c>
      <c r="AF1356" s="16">
        <v>0.39285714285714302</v>
      </c>
      <c r="AG1356" s="16">
        <v>0.24561403508771901</v>
      </c>
      <c r="AH1356" s="16">
        <v>0.23913043478260901</v>
      </c>
      <c r="AI1356" s="16">
        <v>0.372093023255814</v>
      </c>
      <c r="AJ1356" s="16">
        <v>0.21621621621621601</v>
      </c>
      <c r="AK1356" s="16"/>
      <c r="AL1356" s="16">
        <v>0.33333333333333298</v>
      </c>
      <c r="AM1356" s="16">
        <v>0.27272727272727298</v>
      </c>
      <c r="AN1356" s="16">
        <v>0.37837837837837801</v>
      </c>
      <c r="AO1356" s="16">
        <v>0.407407407407407</v>
      </c>
      <c r="AP1356" s="16">
        <v>0</v>
      </c>
      <c r="AQ1356" s="16">
        <v>0.25</v>
      </c>
      <c r="AR1356" s="16">
        <v>0</v>
      </c>
      <c r="AS1356" s="16">
        <v>0.14285714285714299</v>
      </c>
      <c r="AT1356" s="16">
        <v>0.25806451612903197</v>
      </c>
      <c r="AU1356" s="16">
        <v>0.25</v>
      </c>
      <c r="AV1356" s="16">
        <v>0.11111111111111099</v>
      </c>
      <c r="AW1356" s="16">
        <v>0.217391304347826</v>
      </c>
    </row>
    <row r="1357" spans="2:49" x14ac:dyDescent="0.35">
      <c r="B1357" t="s">
        <v>902</v>
      </c>
      <c r="C1357" s="16">
        <v>0.29065743944636702</v>
      </c>
      <c r="D1357" s="16">
        <v>0.44827586206896602</v>
      </c>
      <c r="E1357" s="16">
        <v>0.34090909090909099</v>
      </c>
      <c r="F1357" s="16">
        <v>0.26190476190476197</v>
      </c>
      <c r="G1357" s="16">
        <v>0.26315789473684198</v>
      </c>
      <c r="H1357" s="16">
        <v>0.3125</v>
      </c>
      <c r="I1357" s="16">
        <v>0.26315789473684198</v>
      </c>
      <c r="J1357" s="16">
        <v>0.217391304347826</v>
      </c>
      <c r="K1357" s="16">
        <v>0.11764705882352899</v>
      </c>
      <c r="L1357" s="16">
        <v>0.20588235294117599</v>
      </c>
      <c r="M1357" s="16">
        <v>0.37931034482758602</v>
      </c>
      <c r="N1357" s="16">
        <v>0.27272727272727298</v>
      </c>
      <c r="O1357" s="16">
        <v>0.33333333333333298</v>
      </c>
      <c r="P1357" s="16"/>
      <c r="Q1357" s="16">
        <v>0.28630705394190897</v>
      </c>
      <c r="R1357" s="16"/>
      <c r="S1357" s="16">
        <v>0.278985507246377</v>
      </c>
      <c r="T1357" s="16"/>
      <c r="U1357" s="16">
        <v>0.29807692307692302</v>
      </c>
      <c r="V1357" s="16"/>
      <c r="W1357" s="16">
        <v>0.41176470588235298</v>
      </c>
      <c r="X1357" s="16"/>
      <c r="Y1357" s="16">
        <v>0.278145695364238</v>
      </c>
      <c r="Z1357" s="16">
        <v>0.31932773109243701</v>
      </c>
      <c r="AA1357" s="16">
        <v>0.2</v>
      </c>
      <c r="AB1357" s="16">
        <v>0.25</v>
      </c>
      <c r="AC1357" s="16"/>
      <c r="AD1357" s="16">
        <v>0.26</v>
      </c>
      <c r="AE1357" s="16">
        <v>0.214285714285714</v>
      </c>
      <c r="AF1357" s="16">
        <v>0.39285714285714302</v>
      </c>
      <c r="AG1357" s="16">
        <v>0.28070175438596501</v>
      </c>
      <c r="AH1357" s="16">
        <v>0.26086956521739102</v>
      </c>
      <c r="AI1357" s="16">
        <v>0.44186046511627902</v>
      </c>
      <c r="AJ1357" s="16">
        <v>0.18918918918918901</v>
      </c>
      <c r="AK1357" s="16"/>
      <c r="AL1357" s="16">
        <v>0.41666666666666702</v>
      </c>
      <c r="AM1357" s="16">
        <v>0.31818181818181801</v>
      </c>
      <c r="AN1357" s="16">
        <v>0.27027027027027001</v>
      </c>
      <c r="AO1357" s="16">
        <v>0.296296296296296</v>
      </c>
      <c r="AP1357" s="16">
        <v>0.33333333333333298</v>
      </c>
      <c r="AQ1357" s="16">
        <v>0.25</v>
      </c>
      <c r="AR1357" s="16">
        <v>1</v>
      </c>
      <c r="AS1357" s="16">
        <v>0.14285714285714299</v>
      </c>
      <c r="AT1357" s="16">
        <v>0.225806451612903</v>
      </c>
      <c r="AU1357" s="16">
        <v>0</v>
      </c>
      <c r="AV1357" s="16">
        <v>0.22222222222222199</v>
      </c>
      <c r="AW1357" s="16">
        <v>0.34782608695652201</v>
      </c>
    </row>
    <row r="1358" spans="2:49" x14ac:dyDescent="0.35">
      <c r="B1358" t="s">
        <v>903</v>
      </c>
      <c r="C1358" s="16">
        <v>0.27681660899653998</v>
      </c>
      <c r="D1358" s="16">
        <v>0.27586206896551702</v>
      </c>
      <c r="E1358" s="16">
        <v>0.27272727272727298</v>
      </c>
      <c r="F1358" s="16">
        <v>0.33333333333333298</v>
      </c>
      <c r="G1358" s="16">
        <v>0.26315789473684198</v>
      </c>
      <c r="H1358" s="16">
        <v>0.1875</v>
      </c>
      <c r="I1358" s="16">
        <v>0.21052631578947401</v>
      </c>
      <c r="J1358" s="16">
        <v>0.13043478260869601</v>
      </c>
      <c r="K1358" s="16">
        <v>0.35294117647058798</v>
      </c>
      <c r="L1358" s="16">
        <v>0.29411764705882398</v>
      </c>
      <c r="M1358" s="16">
        <v>0.27586206896551702</v>
      </c>
      <c r="N1358" s="16">
        <v>0.54545454545454497</v>
      </c>
      <c r="O1358" s="16">
        <v>0.16666666666666699</v>
      </c>
      <c r="P1358" s="16"/>
      <c r="Q1358" s="16">
        <v>0.26556016597510401</v>
      </c>
      <c r="R1358" s="16"/>
      <c r="S1358" s="16">
        <v>0.25724637681159401</v>
      </c>
      <c r="T1358" s="16"/>
      <c r="U1358" s="16">
        <v>0.27403846153846201</v>
      </c>
      <c r="V1358" s="16"/>
      <c r="W1358" s="16">
        <v>0.38235294117647101</v>
      </c>
      <c r="X1358" s="16"/>
      <c r="Y1358" s="16">
        <v>0.21854304635761601</v>
      </c>
      <c r="Z1358" s="16">
        <v>0.34453781512604997</v>
      </c>
      <c r="AA1358" s="16">
        <v>0.33333333333333298</v>
      </c>
      <c r="AB1358" s="16">
        <v>0.25</v>
      </c>
      <c r="AC1358" s="16"/>
      <c r="AD1358" s="16">
        <v>0.3</v>
      </c>
      <c r="AE1358" s="16">
        <v>0.107142857142857</v>
      </c>
      <c r="AF1358" s="16">
        <v>0.14285714285714299</v>
      </c>
      <c r="AG1358" s="16">
        <v>0.26315789473684198</v>
      </c>
      <c r="AH1358" s="16">
        <v>0.23913043478260901</v>
      </c>
      <c r="AI1358" s="16">
        <v>0.372093023255814</v>
      </c>
      <c r="AJ1358" s="16">
        <v>0.43243243243243201</v>
      </c>
      <c r="AK1358" s="16"/>
      <c r="AL1358" s="16">
        <v>0.29166666666666702</v>
      </c>
      <c r="AM1358" s="16">
        <v>0.36363636363636398</v>
      </c>
      <c r="AN1358" s="16">
        <v>0.25675675675675702</v>
      </c>
      <c r="AO1358" s="16">
        <v>0.27777777777777801</v>
      </c>
      <c r="AP1358" s="16">
        <v>0</v>
      </c>
      <c r="AQ1358" s="16">
        <v>0.25</v>
      </c>
      <c r="AR1358" s="16">
        <v>0</v>
      </c>
      <c r="AS1358" s="16">
        <v>0.42857142857142899</v>
      </c>
      <c r="AT1358" s="16">
        <v>0.19354838709677399</v>
      </c>
      <c r="AU1358" s="16">
        <v>0.25</v>
      </c>
      <c r="AV1358" s="16">
        <v>0.11111111111111099</v>
      </c>
      <c r="AW1358" s="16">
        <v>0.34782608695652201</v>
      </c>
    </row>
    <row r="1359" spans="2:49" x14ac:dyDescent="0.35">
      <c r="C1359" s="16"/>
      <c r="D1359" s="16"/>
      <c r="E1359" s="16"/>
      <c r="F1359" s="16"/>
      <c r="G1359" s="16"/>
      <c r="H1359" s="16"/>
      <c r="I1359" s="16"/>
      <c r="J1359" s="16"/>
      <c r="K1359" s="16"/>
      <c r="L1359" s="16"/>
      <c r="M1359" s="16"/>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row>
    <row r="1360" spans="2:49" x14ac:dyDescent="0.35">
      <c r="B1360" s="6" t="s">
        <v>911</v>
      </c>
      <c r="C1360" s="16"/>
      <c r="D1360" s="16"/>
      <c r="E1360" s="16"/>
      <c r="F1360" s="16"/>
      <c r="G1360" s="16"/>
      <c r="H1360" s="16"/>
      <c r="I1360" s="16"/>
      <c r="J1360" s="16"/>
      <c r="K1360" s="16"/>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row>
    <row r="1361" spans="2:49" x14ac:dyDescent="0.35">
      <c r="B1361" s="25" t="s">
        <v>796</v>
      </c>
      <c r="C1361" s="16"/>
      <c r="D1361" s="16"/>
      <c r="E1361" s="16"/>
      <c r="F1361" s="16"/>
      <c r="G1361" s="16"/>
      <c r="H1361" s="16"/>
      <c r="I1361" s="16"/>
      <c r="J1361" s="16"/>
      <c r="K1361" s="16"/>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6"/>
      <c r="AW1361" s="16"/>
    </row>
    <row r="1362" spans="2:49" x14ac:dyDescent="0.35">
      <c r="B1362" t="s">
        <v>906</v>
      </c>
      <c r="C1362" s="16">
        <v>9.9378881987577591E-3</v>
      </c>
      <c r="D1362" s="16">
        <v>1.2345679012345699E-2</v>
      </c>
      <c r="E1362" s="16">
        <v>1.50375939849624E-2</v>
      </c>
      <c r="F1362" s="16">
        <v>0</v>
      </c>
      <c r="G1362" s="16">
        <v>0.05</v>
      </c>
      <c r="H1362" s="16">
        <v>0.04</v>
      </c>
      <c r="I1362" s="16">
        <v>0</v>
      </c>
      <c r="J1362" s="16">
        <v>0</v>
      </c>
      <c r="K1362" s="16">
        <v>0</v>
      </c>
      <c r="L1362" s="16">
        <v>0</v>
      </c>
      <c r="M1362" s="16">
        <v>0</v>
      </c>
      <c r="N1362" s="16">
        <v>0</v>
      </c>
      <c r="O1362" s="16">
        <v>0</v>
      </c>
      <c r="P1362" s="16"/>
      <c r="Q1362" s="16">
        <v>8.8105726872246704E-3</v>
      </c>
      <c r="R1362" s="16"/>
      <c r="S1362" s="16">
        <v>8.9858793324775407E-3</v>
      </c>
      <c r="T1362" s="16"/>
      <c r="U1362" s="16">
        <v>1.00671140939597E-2</v>
      </c>
      <c r="V1362" s="16"/>
      <c r="W1362" s="16">
        <v>2.4390243902439001E-2</v>
      </c>
      <c r="X1362" s="16"/>
      <c r="Y1362" s="16">
        <v>6.0000000000000001E-3</v>
      </c>
      <c r="Z1362" s="16">
        <v>1.5325670498084301E-2</v>
      </c>
      <c r="AA1362" s="16">
        <v>2.8571428571428598E-2</v>
      </c>
      <c r="AB1362" s="16">
        <v>0</v>
      </c>
      <c r="AC1362" s="16"/>
      <c r="AD1362" s="16">
        <v>6.8965517241379301E-3</v>
      </c>
      <c r="AE1362" s="16">
        <v>1.1494252873563199E-2</v>
      </c>
      <c r="AF1362" s="16">
        <v>0</v>
      </c>
      <c r="AG1362" s="16">
        <v>5.5865921787709499E-3</v>
      </c>
      <c r="AH1362" s="16">
        <v>1.63934426229508E-2</v>
      </c>
      <c r="AI1362" s="16">
        <v>2.40963855421687E-2</v>
      </c>
      <c r="AJ1362" s="16">
        <v>1.0989010989011E-2</v>
      </c>
      <c r="AK1362" s="16"/>
      <c r="AL1362" s="16">
        <v>1.7543859649122799E-2</v>
      </c>
      <c r="AM1362" s="16">
        <v>2.4E-2</v>
      </c>
      <c r="AN1362" s="16">
        <v>0</v>
      </c>
      <c r="AO1362" s="16">
        <v>1.4388489208633099E-2</v>
      </c>
      <c r="AP1362" s="16">
        <v>5.5555555555555601E-2</v>
      </c>
      <c r="AQ1362" s="16">
        <v>0</v>
      </c>
      <c r="AR1362" s="16">
        <v>0</v>
      </c>
      <c r="AS1362" s="16">
        <v>0</v>
      </c>
      <c r="AT1362" s="16">
        <v>0</v>
      </c>
      <c r="AU1362" s="16">
        <v>7.69230769230769E-2</v>
      </c>
      <c r="AV1362" s="16">
        <v>0</v>
      </c>
      <c r="AW1362" s="16">
        <v>0</v>
      </c>
    </row>
    <row r="1363" spans="2:49" x14ac:dyDescent="0.35">
      <c r="B1363" t="s">
        <v>907</v>
      </c>
      <c r="C1363" s="16">
        <v>1.6149068322981401E-2</v>
      </c>
      <c r="D1363" s="16">
        <v>1.2345679012345699E-2</v>
      </c>
      <c r="E1363" s="16">
        <v>3.00751879699248E-2</v>
      </c>
      <c r="F1363" s="16">
        <v>0</v>
      </c>
      <c r="G1363" s="16">
        <v>1.6666666666666701E-2</v>
      </c>
      <c r="H1363" s="16">
        <v>0.02</v>
      </c>
      <c r="I1363" s="16">
        <v>0</v>
      </c>
      <c r="J1363" s="16">
        <v>1.63934426229508E-2</v>
      </c>
      <c r="K1363" s="16">
        <v>2.5641025641025599E-2</v>
      </c>
      <c r="L1363" s="16">
        <v>1.2500000000000001E-2</v>
      </c>
      <c r="M1363" s="16">
        <v>2.8571428571428598E-2</v>
      </c>
      <c r="N1363" s="16">
        <v>3.03030303030303E-2</v>
      </c>
      <c r="O1363" s="16">
        <v>0</v>
      </c>
      <c r="P1363" s="16"/>
      <c r="Q1363" s="16">
        <v>1.46842878120411E-2</v>
      </c>
      <c r="R1363" s="16"/>
      <c r="S1363" s="16">
        <v>1.41206675224647E-2</v>
      </c>
      <c r="T1363" s="16"/>
      <c r="U1363" s="16">
        <v>1.34228187919463E-2</v>
      </c>
      <c r="V1363" s="16"/>
      <c r="W1363" s="16">
        <v>1.6260162601626001E-2</v>
      </c>
      <c r="X1363" s="16"/>
      <c r="Y1363" s="16">
        <v>1.4E-2</v>
      </c>
      <c r="Z1363" s="16">
        <v>1.5325670498084301E-2</v>
      </c>
      <c r="AA1363" s="16">
        <v>2.8571428571428598E-2</v>
      </c>
      <c r="AB1363" s="16">
        <v>0.11111111111111099</v>
      </c>
      <c r="AC1363" s="16"/>
      <c r="AD1363" s="16">
        <v>2.06896551724138E-2</v>
      </c>
      <c r="AE1363" s="16">
        <v>0</v>
      </c>
      <c r="AF1363" s="16">
        <v>2.04081632653061E-2</v>
      </c>
      <c r="AG1363" s="16">
        <v>2.7932960893854698E-2</v>
      </c>
      <c r="AH1363" s="16">
        <v>0</v>
      </c>
      <c r="AI1363" s="16">
        <v>1.20481927710843E-2</v>
      </c>
      <c r="AJ1363" s="16">
        <v>2.1978021978022001E-2</v>
      </c>
      <c r="AK1363" s="16"/>
      <c r="AL1363" s="16">
        <v>1.7543859649122799E-2</v>
      </c>
      <c r="AM1363" s="16">
        <v>1.6E-2</v>
      </c>
      <c r="AN1363" s="16">
        <v>1.8433179723502301E-2</v>
      </c>
      <c r="AO1363" s="16">
        <v>7.1942446043165497E-3</v>
      </c>
      <c r="AP1363" s="16">
        <v>0</v>
      </c>
      <c r="AQ1363" s="16">
        <v>0</v>
      </c>
      <c r="AR1363" s="16">
        <v>0</v>
      </c>
      <c r="AS1363" s="16">
        <v>0</v>
      </c>
      <c r="AT1363" s="16">
        <v>2.40963855421687E-2</v>
      </c>
      <c r="AU1363" s="16">
        <v>0</v>
      </c>
      <c r="AV1363" s="16">
        <v>3.03030303030303E-2</v>
      </c>
      <c r="AW1363" s="16">
        <v>2.3809523809523801E-2</v>
      </c>
    </row>
    <row r="1364" spans="2:49" x14ac:dyDescent="0.35">
      <c r="B1364" t="s">
        <v>908</v>
      </c>
      <c r="C1364" s="16">
        <v>0.462111801242236</v>
      </c>
      <c r="D1364" s="16">
        <v>0.50617283950617298</v>
      </c>
      <c r="E1364" s="16">
        <v>0.43609022556390997</v>
      </c>
      <c r="F1364" s="16">
        <v>0.44827586206896602</v>
      </c>
      <c r="G1364" s="16">
        <v>0.43333333333333302</v>
      </c>
      <c r="H1364" s="16">
        <v>0.26</v>
      </c>
      <c r="I1364" s="16">
        <v>0.59090909090909105</v>
      </c>
      <c r="J1364" s="16">
        <v>0.32786885245901598</v>
      </c>
      <c r="K1364" s="16">
        <v>0.66666666666666696</v>
      </c>
      <c r="L1364" s="16">
        <v>0.47499999999999998</v>
      </c>
      <c r="M1364" s="16">
        <v>0.48571428571428599</v>
      </c>
      <c r="N1364" s="16">
        <v>0.48484848484848497</v>
      </c>
      <c r="O1364" s="16">
        <v>0.5625</v>
      </c>
      <c r="P1364" s="16"/>
      <c r="Q1364" s="16">
        <v>0.47870778267253999</v>
      </c>
      <c r="R1364" s="16"/>
      <c r="S1364" s="16">
        <v>0.46854942233632901</v>
      </c>
      <c r="T1364" s="16"/>
      <c r="U1364" s="16">
        <v>0.48825503355704702</v>
      </c>
      <c r="V1364" s="16"/>
      <c r="W1364" s="16">
        <v>0.53658536585365901</v>
      </c>
      <c r="X1364" s="16"/>
      <c r="Y1364" s="16">
        <v>0.48799999999999999</v>
      </c>
      <c r="Z1364" s="16">
        <v>0.40996168582375497</v>
      </c>
      <c r="AA1364" s="16">
        <v>0.42857142857142899</v>
      </c>
      <c r="AB1364" s="16">
        <v>0.66666666666666696</v>
      </c>
      <c r="AC1364" s="16"/>
      <c r="AD1364" s="16">
        <v>0.48965517241379303</v>
      </c>
      <c r="AE1364" s="16">
        <v>0.56321839080459801</v>
      </c>
      <c r="AF1364" s="16">
        <v>0.45918367346938799</v>
      </c>
      <c r="AG1364" s="16">
        <v>0.50837988826815605</v>
      </c>
      <c r="AH1364" s="16">
        <v>0.409836065573771</v>
      </c>
      <c r="AI1364" s="16">
        <v>0.36144578313253001</v>
      </c>
      <c r="AJ1364" s="16">
        <v>0.39560439560439598</v>
      </c>
      <c r="AK1364" s="16"/>
      <c r="AL1364" s="16">
        <v>0.59649122807017496</v>
      </c>
      <c r="AM1364" s="16">
        <v>0.45600000000000002</v>
      </c>
      <c r="AN1364" s="16">
        <v>0.43778801843317999</v>
      </c>
      <c r="AO1364" s="16">
        <v>0.53956834532374098</v>
      </c>
      <c r="AP1364" s="16">
        <v>0.55555555555555602</v>
      </c>
      <c r="AQ1364" s="16">
        <v>0.56000000000000005</v>
      </c>
      <c r="AR1364" s="16">
        <v>0.5</v>
      </c>
      <c r="AS1364" s="16">
        <v>0.4</v>
      </c>
      <c r="AT1364" s="16">
        <v>0.39759036144578302</v>
      </c>
      <c r="AU1364" s="16">
        <v>0.30769230769230799</v>
      </c>
      <c r="AV1364" s="16">
        <v>0.24242424242424199</v>
      </c>
      <c r="AW1364" s="16">
        <v>0.42857142857142899</v>
      </c>
    </row>
    <row r="1365" spans="2:49" x14ac:dyDescent="0.35">
      <c r="B1365" t="s">
        <v>909</v>
      </c>
      <c r="C1365" s="16">
        <v>0.18633540372670801</v>
      </c>
      <c r="D1365" s="16">
        <v>0.234567901234568</v>
      </c>
      <c r="E1365" s="16">
        <v>0.105263157894737</v>
      </c>
      <c r="F1365" s="16">
        <v>0.18965517241379301</v>
      </c>
      <c r="G1365" s="16">
        <v>0.18333333333333299</v>
      </c>
      <c r="H1365" s="16">
        <v>0.26</v>
      </c>
      <c r="I1365" s="16">
        <v>0.19696969696969699</v>
      </c>
      <c r="J1365" s="16">
        <v>0.34426229508196698</v>
      </c>
      <c r="K1365" s="16">
        <v>0.102564102564103</v>
      </c>
      <c r="L1365" s="16">
        <v>0.13750000000000001</v>
      </c>
      <c r="M1365" s="16">
        <v>0.157142857142857</v>
      </c>
      <c r="N1365" s="16">
        <v>0.24242424242424199</v>
      </c>
      <c r="O1365" s="16">
        <v>0.1875</v>
      </c>
      <c r="P1365" s="16"/>
      <c r="Q1365" s="16">
        <v>0.18061674008810599</v>
      </c>
      <c r="R1365" s="16"/>
      <c r="S1365" s="16">
        <v>0.18100128369704699</v>
      </c>
      <c r="T1365" s="16"/>
      <c r="U1365" s="16">
        <v>0.17449664429530201</v>
      </c>
      <c r="V1365" s="16"/>
      <c r="W1365" s="16">
        <v>0.203252032520325</v>
      </c>
      <c r="X1365" s="16"/>
      <c r="Y1365" s="16">
        <v>0.16600000000000001</v>
      </c>
      <c r="Z1365" s="16">
        <v>0.21455938697318</v>
      </c>
      <c r="AA1365" s="16">
        <v>0.28571428571428598</v>
      </c>
      <c r="AB1365" s="16">
        <v>0.11111111111111099</v>
      </c>
      <c r="AC1365" s="16"/>
      <c r="AD1365" s="16">
        <v>0.15862068965517201</v>
      </c>
      <c r="AE1365" s="16">
        <v>0.14942528735632199</v>
      </c>
      <c r="AF1365" s="16">
        <v>0.22448979591836701</v>
      </c>
      <c r="AG1365" s="16">
        <v>0.15083798882681601</v>
      </c>
      <c r="AH1365" s="16">
        <v>0.18032786885245899</v>
      </c>
      <c r="AI1365" s="16">
        <v>0.240963855421687</v>
      </c>
      <c r="AJ1365" s="16">
        <v>0.25274725274725302</v>
      </c>
      <c r="AK1365" s="16"/>
      <c r="AL1365" s="16">
        <v>0.157894736842105</v>
      </c>
      <c r="AM1365" s="16">
        <v>0.192</v>
      </c>
      <c r="AN1365" s="16">
        <v>0.17050691244239599</v>
      </c>
      <c r="AO1365" s="16">
        <v>0.18705035971223</v>
      </c>
      <c r="AP1365" s="16">
        <v>0.16666666666666699</v>
      </c>
      <c r="AQ1365" s="16">
        <v>0.2</v>
      </c>
      <c r="AR1365" s="16">
        <v>0</v>
      </c>
      <c r="AS1365" s="16">
        <v>6.6666666666666693E-2</v>
      </c>
      <c r="AT1365" s="16">
        <v>0.240963855421687</v>
      </c>
      <c r="AU1365" s="16">
        <v>7.69230769230769E-2</v>
      </c>
      <c r="AV1365" s="16">
        <v>0.24242424242424199</v>
      </c>
      <c r="AW1365" s="16">
        <v>0.238095238095238</v>
      </c>
    </row>
    <row r="1366" spans="2:49" x14ac:dyDescent="0.35">
      <c r="B1366" t="s">
        <v>910</v>
      </c>
      <c r="C1366" s="16">
        <v>0.32546583850931698</v>
      </c>
      <c r="D1366" s="16">
        <v>0.234567901234568</v>
      </c>
      <c r="E1366" s="16">
        <v>0.41353383458646598</v>
      </c>
      <c r="F1366" s="16">
        <v>0.36206896551724099</v>
      </c>
      <c r="G1366" s="16">
        <v>0.31666666666666698</v>
      </c>
      <c r="H1366" s="16">
        <v>0.42</v>
      </c>
      <c r="I1366" s="16">
        <v>0.21212121212121199</v>
      </c>
      <c r="J1366" s="16">
        <v>0.31147540983606598</v>
      </c>
      <c r="K1366" s="16">
        <v>0.20512820512820501</v>
      </c>
      <c r="L1366" s="16">
        <v>0.375</v>
      </c>
      <c r="M1366" s="16">
        <v>0.32857142857142901</v>
      </c>
      <c r="N1366" s="16">
        <v>0.24242424242424199</v>
      </c>
      <c r="O1366" s="16">
        <v>0.25</v>
      </c>
      <c r="P1366" s="16"/>
      <c r="Q1366" s="16">
        <v>0.31718061674008802</v>
      </c>
      <c r="R1366" s="16"/>
      <c r="S1366" s="16">
        <v>0.32734274711168199</v>
      </c>
      <c r="T1366" s="16"/>
      <c r="U1366" s="16">
        <v>0.31375838926174499</v>
      </c>
      <c r="V1366" s="16"/>
      <c r="W1366" s="16">
        <v>0.219512195121951</v>
      </c>
      <c r="X1366" s="16"/>
      <c r="Y1366" s="16">
        <v>0.32600000000000001</v>
      </c>
      <c r="Z1366" s="16">
        <v>0.34482758620689702</v>
      </c>
      <c r="AA1366" s="16">
        <v>0.22857142857142901</v>
      </c>
      <c r="AB1366" s="16">
        <v>0.11111111111111099</v>
      </c>
      <c r="AC1366" s="16"/>
      <c r="AD1366" s="16">
        <v>0.32413793103448302</v>
      </c>
      <c r="AE1366" s="16">
        <v>0.27586206896551702</v>
      </c>
      <c r="AF1366" s="16">
        <v>0.29591836734693899</v>
      </c>
      <c r="AG1366" s="16">
        <v>0.30726256983240202</v>
      </c>
      <c r="AH1366" s="16">
        <v>0.39344262295082</v>
      </c>
      <c r="AI1366" s="16">
        <v>0.36144578313253001</v>
      </c>
      <c r="AJ1366" s="16">
        <v>0.31868131868131899</v>
      </c>
      <c r="AK1366" s="16"/>
      <c r="AL1366" s="16">
        <v>0.21052631578947401</v>
      </c>
      <c r="AM1366" s="16">
        <v>0.312</v>
      </c>
      <c r="AN1366" s="16">
        <v>0.37327188940092199</v>
      </c>
      <c r="AO1366" s="16">
        <v>0.25179856115107901</v>
      </c>
      <c r="AP1366" s="16">
        <v>0.22222222222222199</v>
      </c>
      <c r="AQ1366" s="16">
        <v>0.24</v>
      </c>
      <c r="AR1366" s="16">
        <v>0.5</v>
      </c>
      <c r="AS1366" s="16">
        <v>0.53333333333333299</v>
      </c>
      <c r="AT1366" s="16">
        <v>0.33734939759036098</v>
      </c>
      <c r="AU1366" s="16">
        <v>0.53846153846153799</v>
      </c>
      <c r="AV1366" s="16">
        <v>0.48484848484848497</v>
      </c>
      <c r="AW1366" s="16">
        <v>0.30952380952380998</v>
      </c>
    </row>
    <row r="1367" spans="2:49" x14ac:dyDescent="0.35">
      <c r="C1367" s="16"/>
      <c r="D1367" s="16"/>
      <c r="E1367" s="16"/>
      <c r="F1367" s="16"/>
      <c r="G1367" s="16"/>
      <c r="H1367" s="16"/>
      <c r="I1367" s="16"/>
      <c r="J1367" s="16"/>
      <c r="K1367" s="16"/>
      <c r="L1367" s="16"/>
      <c r="M1367" s="16"/>
      <c r="N1367" s="16"/>
      <c r="O1367" s="16"/>
      <c r="P1367" s="16"/>
      <c r="Q1367" s="16"/>
      <c r="R1367" s="16"/>
      <c r="S1367" s="16"/>
      <c r="T1367" s="16"/>
      <c r="U1367" s="16"/>
      <c r="V1367" s="16"/>
      <c r="W1367" s="16"/>
      <c r="X1367" s="16"/>
      <c r="Y1367" s="16"/>
      <c r="Z1367" s="16"/>
      <c r="AA1367" s="16"/>
      <c r="AB1367" s="16"/>
      <c r="AC1367" s="16"/>
      <c r="AD1367" s="16"/>
      <c r="AE1367" s="16"/>
      <c r="AF1367" s="16"/>
      <c r="AG1367" s="16"/>
      <c r="AH1367" s="16"/>
      <c r="AI1367" s="16"/>
      <c r="AJ1367" s="16"/>
      <c r="AK1367" s="16"/>
      <c r="AL1367" s="16"/>
      <c r="AM1367" s="16"/>
      <c r="AN1367" s="16"/>
      <c r="AO1367" s="16"/>
      <c r="AP1367" s="16"/>
      <c r="AQ1367" s="16"/>
      <c r="AR1367" s="16"/>
      <c r="AS1367" s="16"/>
      <c r="AT1367" s="16"/>
      <c r="AU1367" s="16"/>
      <c r="AV1367" s="16"/>
      <c r="AW1367" s="16"/>
    </row>
    <row r="1368" spans="2:49" x14ac:dyDescent="0.35">
      <c r="B1368" s="6" t="s">
        <v>919</v>
      </c>
      <c r="C1368" s="16"/>
      <c r="D1368" s="16"/>
      <c r="E1368" s="16"/>
      <c r="F1368" s="16"/>
      <c r="G1368" s="16"/>
      <c r="H1368" s="16"/>
      <c r="I1368" s="16"/>
      <c r="J1368" s="16"/>
      <c r="K1368" s="16"/>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row>
    <row r="1369" spans="2:49" x14ac:dyDescent="0.35">
      <c r="B1369" s="25" t="s">
        <v>65</v>
      </c>
      <c r="C1369" s="16"/>
      <c r="D1369" s="16"/>
      <c r="E1369" s="16"/>
      <c r="F1369" s="16"/>
      <c r="G1369" s="16"/>
      <c r="H1369" s="16"/>
      <c r="I1369" s="16"/>
      <c r="J1369" s="16"/>
      <c r="K1369" s="16"/>
      <c r="L1369" s="16"/>
      <c r="M1369" s="16"/>
      <c r="N1369" s="16"/>
      <c r="O1369" s="16"/>
      <c r="P1369" s="16"/>
      <c r="Q1369" s="16"/>
      <c r="R1369" s="16"/>
      <c r="S1369" s="16"/>
      <c r="T1369" s="16"/>
      <c r="U1369" s="16"/>
      <c r="V1369" s="16"/>
      <c r="W1369" s="16"/>
      <c r="X1369" s="16"/>
      <c r="Y1369" s="16"/>
      <c r="Z1369" s="16"/>
      <c r="AA1369" s="16"/>
      <c r="AB1369" s="16"/>
      <c r="AC1369" s="16"/>
      <c r="AD1369" s="16"/>
      <c r="AE1369" s="16"/>
      <c r="AF1369" s="16"/>
      <c r="AG1369" s="16"/>
      <c r="AH1369" s="16"/>
      <c r="AI1369" s="16"/>
      <c r="AJ1369" s="16"/>
      <c r="AK1369" s="16"/>
      <c r="AL1369" s="16"/>
      <c r="AM1369" s="16"/>
      <c r="AN1369" s="16"/>
      <c r="AO1369" s="16"/>
      <c r="AP1369" s="16"/>
      <c r="AQ1369" s="16"/>
      <c r="AR1369" s="16"/>
      <c r="AS1369" s="16"/>
      <c r="AT1369" s="16"/>
      <c r="AU1369" s="16"/>
      <c r="AV1369" s="16"/>
      <c r="AW1369" s="16"/>
    </row>
    <row r="1370" spans="2:49" x14ac:dyDescent="0.35">
      <c r="B1370" t="s">
        <v>912</v>
      </c>
      <c r="C1370" s="16">
        <v>0.130381303813038</v>
      </c>
      <c r="D1370" s="16">
        <v>7.3170731707317097E-2</v>
      </c>
      <c r="E1370" s="16">
        <v>0.104477611940299</v>
      </c>
      <c r="F1370" s="16">
        <v>0.109243697478992</v>
      </c>
      <c r="G1370" s="16">
        <v>0.16666666666666699</v>
      </c>
      <c r="H1370" s="16">
        <v>0.17307692307692299</v>
      </c>
      <c r="I1370" s="16">
        <v>9.0909090909090898E-2</v>
      </c>
      <c r="J1370" s="16">
        <v>0.13114754098360701</v>
      </c>
      <c r="K1370" s="16">
        <v>0.230769230769231</v>
      </c>
      <c r="L1370" s="16">
        <v>0.22500000000000001</v>
      </c>
      <c r="M1370" s="16">
        <v>8.4507042253521097E-2</v>
      </c>
      <c r="N1370" s="16">
        <v>0.15151515151515199</v>
      </c>
      <c r="O1370" s="16">
        <v>0.125</v>
      </c>
      <c r="P1370" s="16"/>
      <c r="Q1370" s="16">
        <v>0.13517441860465099</v>
      </c>
      <c r="R1370" s="16"/>
      <c r="S1370" s="16">
        <v>0.130876747141042</v>
      </c>
      <c r="T1370" s="16"/>
      <c r="U1370" s="16">
        <v>0.132669983416252</v>
      </c>
      <c r="V1370" s="16"/>
      <c r="W1370" s="16">
        <v>3.2520325203252001E-2</v>
      </c>
      <c r="X1370" s="16"/>
      <c r="Y1370" s="16">
        <v>0.109126984126984</v>
      </c>
      <c r="Z1370" s="16">
        <v>0.170454545454545</v>
      </c>
      <c r="AA1370" s="16">
        <v>0.11111111111111099</v>
      </c>
      <c r="AB1370" s="16">
        <v>0.22222222222222199</v>
      </c>
      <c r="AC1370" s="16"/>
      <c r="AD1370" s="16">
        <v>0.123287671232877</v>
      </c>
      <c r="AE1370" s="16">
        <v>0.122222222222222</v>
      </c>
      <c r="AF1370" s="16">
        <v>0.15306122448979601</v>
      </c>
      <c r="AG1370" s="16">
        <v>0.11111111111111099</v>
      </c>
      <c r="AH1370" s="16">
        <v>0.113821138211382</v>
      </c>
      <c r="AI1370" s="16">
        <v>0.14285714285714299</v>
      </c>
      <c r="AJ1370" s="16">
        <v>0.173913043478261</v>
      </c>
      <c r="AK1370" s="16"/>
      <c r="AL1370" s="16">
        <v>0.12280701754386</v>
      </c>
      <c r="AM1370" s="16">
        <v>0.12598425196850399</v>
      </c>
      <c r="AN1370" s="16">
        <v>0.16289592760180999</v>
      </c>
      <c r="AO1370" s="16">
        <v>7.1942446043165506E-2</v>
      </c>
      <c r="AP1370" s="16">
        <v>5.2631578947368397E-2</v>
      </c>
      <c r="AQ1370" s="16">
        <v>0.22</v>
      </c>
      <c r="AR1370" s="16">
        <v>0</v>
      </c>
      <c r="AS1370" s="16">
        <v>0.133333333333333</v>
      </c>
      <c r="AT1370" s="16">
        <v>0.16867469879518099</v>
      </c>
      <c r="AU1370" s="16">
        <v>0</v>
      </c>
      <c r="AV1370" s="16">
        <v>3.03030303030303E-2</v>
      </c>
      <c r="AW1370" s="16">
        <v>0.116279069767442</v>
      </c>
    </row>
    <row r="1371" spans="2:49" x14ac:dyDescent="0.35">
      <c r="B1371" t="s">
        <v>913</v>
      </c>
      <c r="C1371" s="16">
        <v>0.100861008610086</v>
      </c>
      <c r="D1371" s="16">
        <v>0.15853658536585399</v>
      </c>
      <c r="E1371" s="16">
        <v>0.119402985074627</v>
      </c>
      <c r="F1371" s="16">
        <v>6.7226890756302504E-2</v>
      </c>
      <c r="G1371" s="16">
        <v>0.15</v>
      </c>
      <c r="H1371" s="16">
        <v>0</v>
      </c>
      <c r="I1371" s="16">
        <v>0.10606060606060599</v>
      </c>
      <c r="J1371" s="16">
        <v>8.1967213114754106E-2</v>
      </c>
      <c r="K1371" s="16">
        <v>7.69230769230769E-2</v>
      </c>
      <c r="L1371" s="16">
        <v>8.7499999999999994E-2</v>
      </c>
      <c r="M1371" s="16">
        <v>0.11267605633802801</v>
      </c>
      <c r="N1371" s="16">
        <v>0.15151515151515199</v>
      </c>
      <c r="O1371" s="16">
        <v>6.25E-2</v>
      </c>
      <c r="P1371" s="16"/>
      <c r="Q1371" s="16">
        <v>9.7383720930232606E-2</v>
      </c>
      <c r="R1371" s="16"/>
      <c r="S1371" s="16">
        <v>9.6569250317662003E-2</v>
      </c>
      <c r="T1371" s="16"/>
      <c r="U1371" s="16">
        <v>9.4527363184079602E-2</v>
      </c>
      <c r="V1371" s="16"/>
      <c r="W1371" s="16">
        <v>8.1300813008130093E-2</v>
      </c>
      <c r="X1371" s="16"/>
      <c r="Y1371" s="16">
        <v>9.3253968253968297E-2</v>
      </c>
      <c r="Z1371" s="16">
        <v>0.125</v>
      </c>
      <c r="AA1371" s="16">
        <v>2.7777777777777801E-2</v>
      </c>
      <c r="AB1371" s="16">
        <v>0.11111111111111099</v>
      </c>
      <c r="AC1371" s="16"/>
      <c r="AD1371" s="16">
        <v>3.42465753424658E-2</v>
      </c>
      <c r="AE1371" s="16">
        <v>0.133333333333333</v>
      </c>
      <c r="AF1371" s="16">
        <v>9.1836734693877597E-2</v>
      </c>
      <c r="AG1371" s="16">
        <v>0.116666666666667</v>
      </c>
      <c r="AH1371" s="16">
        <v>9.7560975609756101E-2</v>
      </c>
      <c r="AI1371" s="16">
        <v>0.16666666666666699</v>
      </c>
      <c r="AJ1371" s="16">
        <v>9.7826086956521702E-2</v>
      </c>
      <c r="AK1371" s="16"/>
      <c r="AL1371" s="16">
        <v>8.7719298245614002E-2</v>
      </c>
      <c r="AM1371" s="16">
        <v>0.12598425196850399</v>
      </c>
      <c r="AN1371" s="16">
        <v>9.5022624434389094E-2</v>
      </c>
      <c r="AO1371" s="16">
        <v>0.100719424460432</v>
      </c>
      <c r="AP1371" s="16">
        <v>5.2631578947368397E-2</v>
      </c>
      <c r="AQ1371" s="16">
        <v>0.04</v>
      </c>
      <c r="AR1371" s="16">
        <v>0</v>
      </c>
      <c r="AS1371" s="16">
        <v>0.2</v>
      </c>
      <c r="AT1371" s="16">
        <v>0.108433734939759</v>
      </c>
      <c r="AU1371" s="16">
        <v>7.69230769230769E-2</v>
      </c>
      <c r="AV1371" s="16">
        <v>6.0606060606060601E-2</v>
      </c>
      <c r="AW1371" s="16">
        <v>0.186046511627907</v>
      </c>
    </row>
    <row r="1372" spans="2:49" x14ac:dyDescent="0.35">
      <c r="B1372" t="s">
        <v>914</v>
      </c>
      <c r="C1372" s="16">
        <v>0.218942189421894</v>
      </c>
      <c r="D1372" s="16">
        <v>0.219512195121951</v>
      </c>
      <c r="E1372" s="16">
        <v>0.29850746268656703</v>
      </c>
      <c r="F1372" s="16">
        <v>0.20168067226890801</v>
      </c>
      <c r="G1372" s="16">
        <v>0.15</v>
      </c>
      <c r="H1372" s="16">
        <v>0.38461538461538503</v>
      </c>
      <c r="I1372" s="16">
        <v>0.16666666666666699</v>
      </c>
      <c r="J1372" s="16">
        <v>0.16393442622950799</v>
      </c>
      <c r="K1372" s="16">
        <v>0.15384615384615399</v>
      </c>
      <c r="L1372" s="16">
        <v>0.2</v>
      </c>
      <c r="M1372" s="16">
        <v>0.23943661971831001</v>
      </c>
      <c r="N1372" s="16">
        <v>9.0909090909090898E-2</v>
      </c>
      <c r="O1372" s="16">
        <v>0.25</v>
      </c>
      <c r="P1372" s="16"/>
      <c r="Q1372" s="16">
        <v>0.21947674418604701</v>
      </c>
      <c r="R1372" s="16"/>
      <c r="S1372" s="16">
        <v>0.21982210927573101</v>
      </c>
      <c r="T1372" s="16"/>
      <c r="U1372" s="16">
        <v>0.21061359867330001</v>
      </c>
      <c r="V1372" s="16"/>
      <c r="W1372" s="16">
        <v>0.24390243902438999</v>
      </c>
      <c r="X1372" s="16"/>
      <c r="Y1372" s="16">
        <v>0.19642857142857101</v>
      </c>
      <c r="Z1372" s="16">
        <v>0.26136363636363602</v>
      </c>
      <c r="AA1372" s="16">
        <v>0.25</v>
      </c>
      <c r="AB1372" s="16">
        <v>0.11111111111111099</v>
      </c>
      <c r="AC1372" s="16"/>
      <c r="AD1372" s="16">
        <v>0.13013698630136999</v>
      </c>
      <c r="AE1372" s="16">
        <v>0.16666666666666699</v>
      </c>
      <c r="AF1372" s="16">
        <v>0.22448979591836701</v>
      </c>
      <c r="AG1372" s="16">
        <v>0.22222222222222199</v>
      </c>
      <c r="AH1372" s="16">
        <v>0.23577235772357699</v>
      </c>
      <c r="AI1372" s="16">
        <v>0.297619047619048</v>
      </c>
      <c r="AJ1372" s="16">
        <v>0.30434782608695699</v>
      </c>
      <c r="AK1372" s="16"/>
      <c r="AL1372" s="16">
        <v>0.140350877192982</v>
      </c>
      <c r="AM1372" s="16">
        <v>0.33070866141732302</v>
      </c>
      <c r="AN1372" s="16">
        <v>0.21266968325791899</v>
      </c>
      <c r="AO1372" s="16">
        <v>0.17985611510791399</v>
      </c>
      <c r="AP1372" s="16">
        <v>0.21052631578947401</v>
      </c>
      <c r="AQ1372" s="16">
        <v>0.2</v>
      </c>
      <c r="AR1372" s="16">
        <v>0.5</v>
      </c>
      <c r="AS1372" s="16">
        <v>6.6666666666666693E-2</v>
      </c>
      <c r="AT1372" s="16">
        <v>0.25301204819277101</v>
      </c>
      <c r="AU1372" s="16">
        <v>0.30769230769230799</v>
      </c>
      <c r="AV1372" s="16">
        <v>0.24242424242424199</v>
      </c>
      <c r="AW1372" s="16">
        <v>0.13953488372093001</v>
      </c>
    </row>
    <row r="1373" spans="2:49" x14ac:dyDescent="0.35">
      <c r="B1373" t="s">
        <v>915</v>
      </c>
      <c r="C1373" s="16">
        <v>0.32472324723247198</v>
      </c>
      <c r="D1373" s="16">
        <v>0.292682926829268</v>
      </c>
      <c r="E1373" s="16">
        <v>0.328358208955224</v>
      </c>
      <c r="F1373" s="16">
        <v>0.36134453781512599</v>
      </c>
      <c r="G1373" s="16">
        <v>0.233333333333333</v>
      </c>
      <c r="H1373" s="16">
        <v>0.28846153846153799</v>
      </c>
      <c r="I1373" s="16">
        <v>0.31818181818181801</v>
      </c>
      <c r="J1373" s="16">
        <v>0.32786885245901598</v>
      </c>
      <c r="K1373" s="16">
        <v>0.35897435897435898</v>
      </c>
      <c r="L1373" s="16">
        <v>0.3</v>
      </c>
      <c r="M1373" s="16">
        <v>0.323943661971831</v>
      </c>
      <c r="N1373" s="16">
        <v>0.51515151515151503</v>
      </c>
      <c r="O1373" s="16">
        <v>0.3125</v>
      </c>
      <c r="P1373" s="16"/>
      <c r="Q1373" s="16">
        <v>0.3125</v>
      </c>
      <c r="R1373" s="16"/>
      <c r="S1373" s="16">
        <v>0.32274459974587</v>
      </c>
      <c r="T1373" s="16"/>
      <c r="U1373" s="16">
        <v>0.31674958540630199</v>
      </c>
      <c r="V1373" s="16"/>
      <c r="W1373" s="16">
        <v>0.422764227642276</v>
      </c>
      <c r="X1373" s="16"/>
      <c r="Y1373" s="16">
        <v>0.36309523809523803</v>
      </c>
      <c r="Z1373" s="16">
        <v>0.26515151515151503</v>
      </c>
      <c r="AA1373" s="16">
        <v>0.27777777777777801</v>
      </c>
      <c r="AB1373" s="16">
        <v>0.11111111111111099</v>
      </c>
      <c r="AC1373" s="16"/>
      <c r="AD1373" s="16">
        <v>0.31506849315068503</v>
      </c>
      <c r="AE1373" s="16">
        <v>0.36666666666666697</v>
      </c>
      <c r="AF1373" s="16">
        <v>0.31632653061224503</v>
      </c>
      <c r="AG1373" s="16">
        <v>0.36666666666666697</v>
      </c>
      <c r="AH1373" s="16">
        <v>0.33333333333333298</v>
      </c>
      <c r="AI1373" s="16">
        <v>0.273809523809524</v>
      </c>
      <c r="AJ1373" s="16">
        <v>0.26086956521739102</v>
      </c>
      <c r="AK1373" s="16"/>
      <c r="AL1373" s="16">
        <v>0.38596491228070201</v>
      </c>
      <c r="AM1373" s="16">
        <v>0.220472440944882</v>
      </c>
      <c r="AN1373" s="16">
        <v>0.32126696832579199</v>
      </c>
      <c r="AO1373" s="16">
        <v>0.31654676258992798</v>
      </c>
      <c r="AP1373" s="16">
        <v>0.36842105263157898</v>
      </c>
      <c r="AQ1373" s="16">
        <v>0.36</v>
      </c>
      <c r="AR1373" s="16">
        <v>0.5</v>
      </c>
      <c r="AS1373" s="16">
        <v>0.33333333333333298</v>
      </c>
      <c r="AT1373" s="16">
        <v>0.28915662650602397</v>
      </c>
      <c r="AU1373" s="16">
        <v>0.30769230769230799</v>
      </c>
      <c r="AV1373" s="16">
        <v>0.54545454545454497</v>
      </c>
      <c r="AW1373" s="16">
        <v>0.418604651162791</v>
      </c>
    </row>
    <row r="1374" spans="2:49" x14ac:dyDescent="0.35">
      <c r="B1374" t="s">
        <v>916</v>
      </c>
      <c r="C1374" s="16">
        <v>5.0430504305042999E-2</v>
      </c>
      <c r="D1374" s="16">
        <v>7.3170731707317097E-2</v>
      </c>
      <c r="E1374" s="16">
        <v>5.9701492537313397E-2</v>
      </c>
      <c r="F1374" s="16">
        <v>8.40336134453782E-2</v>
      </c>
      <c r="G1374" s="16">
        <v>3.3333333333333298E-2</v>
      </c>
      <c r="H1374" s="16">
        <v>1.9230769230769201E-2</v>
      </c>
      <c r="I1374" s="16">
        <v>4.5454545454545497E-2</v>
      </c>
      <c r="J1374" s="16">
        <v>0.114754098360656</v>
      </c>
      <c r="K1374" s="16">
        <v>2.5641025641025599E-2</v>
      </c>
      <c r="L1374" s="16">
        <v>0</v>
      </c>
      <c r="M1374" s="16">
        <v>2.8169014084507001E-2</v>
      </c>
      <c r="N1374" s="16">
        <v>0</v>
      </c>
      <c r="O1374" s="16">
        <v>6.25E-2</v>
      </c>
      <c r="P1374" s="16"/>
      <c r="Q1374" s="16">
        <v>5.2325581395348798E-2</v>
      </c>
      <c r="R1374" s="16"/>
      <c r="S1374" s="16">
        <v>5.2096569250317699E-2</v>
      </c>
      <c r="T1374" s="16"/>
      <c r="U1374" s="16">
        <v>5.3067993366500803E-2</v>
      </c>
      <c r="V1374" s="16"/>
      <c r="W1374" s="16">
        <v>0.13008130081300801</v>
      </c>
      <c r="X1374" s="16"/>
      <c r="Y1374" s="16">
        <v>4.5634920634920598E-2</v>
      </c>
      <c r="Z1374" s="16">
        <v>4.1666666666666699E-2</v>
      </c>
      <c r="AA1374" s="16">
        <v>0.13888888888888901</v>
      </c>
      <c r="AB1374" s="16">
        <v>0.22222222222222199</v>
      </c>
      <c r="AC1374" s="16"/>
      <c r="AD1374" s="16">
        <v>4.7945205479452101E-2</v>
      </c>
      <c r="AE1374" s="16">
        <v>6.6666666666666693E-2</v>
      </c>
      <c r="AF1374" s="16">
        <v>4.08163265306122E-2</v>
      </c>
      <c r="AG1374" s="16">
        <v>0.05</v>
      </c>
      <c r="AH1374" s="16">
        <v>4.0650406504064998E-2</v>
      </c>
      <c r="AI1374" s="16">
        <v>3.5714285714285698E-2</v>
      </c>
      <c r="AJ1374" s="16">
        <v>7.6086956521739094E-2</v>
      </c>
      <c r="AK1374" s="16"/>
      <c r="AL1374" s="16">
        <v>8.7719298245614002E-2</v>
      </c>
      <c r="AM1374" s="16">
        <v>6.2992125984251995E-2</v>
      </c>
      <c r="AN1374" s="16">
        <v>3.1674208144796399E-2</v>
      </c>
      <c r="AO1374" s="16">
        <v>8.6330935251798593E-2</v>
      </c>
      <c r="AP1374" s="16">
        <v>0</v>
      </c>
      <c r="AQ1374" s="16">
        <v>0</v>
      </c>
      <c r="AR1374" s="16">
        <v>0</v>
      </c>
      <c r="AS1374" s="16">
        <v>0.133333333333333</v>
      </c>
      <c r="AT1374" s="16">
        <v>3.6144578313252997E-2</v>
      </c>
      <c r="AU1374" s="16">
        <v>0</v>
      </c>
      <c r="AV1374" s="16">
        <v>6.0606060606060601E-2</v>
      </c>
      <c r="AW1374" s="16">
        <v>4.6511627906976702E-2</v>
      </c>
    </row>
    <row r="1375" spans="2:49" x14ac:dyDescent="0.35">
      <c r="B1375" t="s">
        <v>917</v>
      </c>
      <c r="C1375" s="16">
        <v>2.3370233702337002E-2</v>
      </c>
      <c r="D1375" s="16">
        <v>4.8780487804878099E-2</v>
      </c>
      <c r="E1375" s="16">
        <v>0</v>
      </c>
      <c r="F1375" s="16">
        <v>1.6806722689075598E-2</v>
      </c>
      <c r="G1375" s="16">
        <v>6.6666666666666693E-2</v>
      </c>
      <c r="H1375" s="16">
        <v>0</v>
      </c>
      <c r="I1375" s="16">
        <v>3.03030303030303E-2</v>
      </c>
      <c r="J1375" s="16">
        <v>1.63934426229508E-2</v>
      </c>
      <c r="K1375" s="16">
        <v>7.69230769230769E-2</v>
      </c>
      <c r="L1375" s="16">
        <v>1.2500000000000001E-2</v>
      </c>
      <c r="M1375" s="16">
        <v>2.8169014084507001E-2</v>
      </c>
      <c r="N1375" s="16">
        <v>0</v>
      </c>
      <c r="O1375" s="16">
        <v>0</v>
      </c>
      <c r="P1375" s="16"/>
      <c r="Q1375" s="16">
        <v>2.4709302325581401E-2</v>
      </c>
      <c r="R1375" s="16"/>
      <c r="S1375" s="16">
        <v>2.1601016518424401E-2</v>
      </c>
      <c r="T1375" s="16"/>
      <c r="U1375" s="16">
        <v>2.48756218905473E-2</v>
      </c>
      <c r="V1375" s="16"/>
      <c r="W1375" s="16">
        <v>1.6260162601626001E-2</v>
      </c>
      <c r="X1375" s="16"/>
      <c r="Y1375" s="16">
        <v>2.3809523809523801E-2</v>
      </c>
      <c r="Z1375" s="16">
        <v>1.5151515151515201E-2</v>
      </c>
      <c r="AA1375" s="16">
        <v>5.5555555555555601E-2</v>
      </c>
      <c r="AB1375" s="16">
        <v>0.11111111111111099</v>
      </c>
      <c r="AC1375" s="16"/>
      <c r="AD1375" s="16">
        <v>1.3698630136986301E-2</v>
      </c>
      <c r="AE1375" s="16">
        <v>2.2222222222222199E-2</v>
      </c>
      <c r="AF1375" s="16">
        <v>4.08163265306122E-2</v>
      </c>
      <c r="AG1375" s="16">
        <v>1.1111111111111099E-2</v>
      </c>
      <c r="AH1375" s="16">
        <v>4.0650406504064998E-2</v>
      </c>
      <c r="AI1375" s="16">
        <v>2.3809523809523801E-2</v>
      </c>
      <c r="AJ1375" s="16">
        <v>2.1739130434782601E-2</v>
      </c>
      <c r="AK1375" s="16"/>
      <c r="AL1375" s="16">
        <v>0</v>
      </c>
      <c r="AM1375" s="16">
        <v>2.3622047244094498E-2</v>
      </c>
      <c r="AN1375" s="16">
        <v>1.35746606334842E-2</v>
      </c>
      <c r="AO1375" s="16">
        <v>3.5971223021582698E-2</v>
      </c>
      <c r="AP1375" s="16">
        <v>5.2631578947368397E-2</v>
      </c>
      <c r="AQ1375" s="16">
        <v>0.08</v>
      </c>
      <c r="AR1375" s="16">
        <v>0</v>
      </c>
      <c r="AS1375" s="16">
        <v>0</v>
      </c>
      <c r="AT1375" s="16">
        <v>2.40963855421687E-2</v>
      </c>
      <c r="AU1375" s="16">
        <v>0</v>
      </c>
      <c r="AV1375" s="16">
        <v>0</v>
      </c>
      <c r="AW1375" s="16">
        <v>2.32558139534884E-2</v>
      </c>
    </row>
    <row r="1376" spans="2:49" x14ac:dyDescent="0.35">
      <c r="B1376" t="s">
        <v>918</v>
      </c>
      <c r="C1376" s="16">
        <v>1.4760147601476E-2</v>
      </c>
      <c r="D1376" s="16">
        <v>0</v>
      </c>
      <c r="E1376" s="16">
        <v>7.4626865671641798E-3</v>
      </c>
      <c r="F1376" s="16">
        <v>1.6806722689075598E-2</v>
      </c>
      <c r="G1376" s="16">
        <v>0.05</v>
      </c>
      <c r="H1376" s="16">
        <v>0</v>
      </c>
      <c r="I1376" s="16">
        <v>3.03030303030303E-2</v>
      </c>
      <c r="J1376" s="16">
        <v>3.2786885245901599E-2</v>
      </c>
      <c r="K1376" s="16">
        <v>0</v>
      </c>
      <c r="L1376" s="16">
        <v>1.2500000000000001E-2</v>
      </c>
      <c r="M1376" s="16">
        <v>1.4084507042253501E-2</v>
      </c>
      <c r="N1376" s="16">
        <v>0</v>
      </c>
      <c r="O1376" s="16">
        <v>0</v>
      </c>
      <c r="P1376" s="16"/>
      <c r="Q1376" s="16">
        <v>1.74418604651163E-2</v>
      </c>
      <c r="R1376" s="16"/>
      <c r="S1376" s="16">
        <v>1.52477763659466E-2</v>
      </c>
      <c r="T1376" s="16"/>
      <c r="U1376" s="16">
        <v>1.99004975124378E-2</v>
      </c>
      <c r="V1376" s="16"/>
      <c r="W1376" s="16">
        <v>2.4390243902439001E-2</v>
      </c>
      <c r="X1376" s="16"/>
      <c r="Y1376" s="16">
        <v>1.9841269841269799E-2</v>
      </c>
      <c r="Z1376" s="16">
        <v>7.5757575757575803E-3</v>
      </c>
      <c r="AA1376" s="16">
        <v>0</v>
      </c>
      <c r="AB1376" s="16">
        <v>0</v>
      </c>
      <c r="AC1376" s="16"/>
      <c r="AD1376" s="16">
        <v>4.7945205479452101E-2</v>
      </c>
      <c r="AE1376" s="16">
        <v>2.2222222222222199E-2</v>
      </c>
      <c r="AF1376" s="16">
        <v>0</v>
      </c>
      <c r="AG1376" s="16">
        <v>1.1111111111111099E-2</v>
      </c>
      <c r="AH1376" s="16">
        <v>8.1300813008130107E-3</v>
      </c>
      <c r="AI1376" s="16">
        <v>0</v>
      </c>
      <c r="AJ1376" s="16">
        <v>0</v>
      </c>
      <c r="AK1376" s="16"/>
      <c r="AL1376" s="16">
        <v>0</v>
      </c>
      <c r="AM1376" s="16">
        <v>0</v>
      </c>
      <c r="AN1376" s="16">
        <v>1.8099547511312201E-2</v>
      </c>
      <c r="AO1376" s="16">
        <v>2.8776978417266199E-2</v>
      </c>
      <c r="AP1376" s="16">
        <v>5.2631578947368397E-2</v>
      </c>
      <c r="AQ1376" s="16">
        <v>0.04</v>
      </c>
      <c r="AR1376" s="16">
        <v>0</v>
      </c>
      <c r="AS1376" s="16">
        <v>6.6666666666666693E-2</v>
      </c>
      <c r="AT1376" s="16">
        <v>0</v>
      </c>
      <c r="AU1376" s="16">
        <v>0</v>
      </c>
      <c r="AV1376" s="16">
        <v>0</v>
      </c>
      <c r="AW1376" s="16">
        <v>0</v>
      </c>
    </row>
    <row r="1377" spans="2:49" x14ac:dyDescent="0.35">
      <c r="B1377" t="s">
        <v>36</v>
      </c>
      <c r="C1377" s="16">
        <v>0.13653136531365301</v>
      </c>
      <c r="D1377" s="16">
        <v>0.134146341463415</v>
      </c>
      <c r="E1377" s="16">
        <v>8.2089552238805999E-2</v>
      </c>
      <c r="F1377" s="16">
        <v>0.14285714285714299</v>
      </c>
      <c r="G1377" s="16">
        <v>0.15</v>
      </c>
      <c r="H1377" s="16">
        <v>0.134615384615385</v>
      </c>
      <c r="I1377" s="16">
        <v>0.21212121212121199</v>
      </c>
      <c r="J1377" s="16">
        <v>0.13114754098360701</v>
      </c>
      <c r="K1377" s="16">
        <v>7.69230769230769E-2</v>
      </c>
      <c r="L1377" s="16">
        <v>0.16250000000000001</v>
      </c>
      <c r="M1377" s="16">
        <v>0.169014084507042</v>
      </c>
      <c r="N1377" s="16">
        <v>9.0909090909090898E-2</v>
      </c>
      <c r="O1377" s="16">
        <v>0.1875</v>
      </c>
      <c r="P1377" s="16"/>
      <c r="Q1377" s="16">
        <v>0.14098837209302301</v>
      </c>
      <c r="R1377" s="16"/>
      <c r="S1377" s="16">
        <v>0.14104193138500601</v>
      </c>
      <c r="T1377" s="16"/>
      <c r="U1377" s="16">
        <v>0.14759535655058001</v>
      </c>
      <c r="V1377" s="16"/>
      <c r="W1377" s="16">
        <v>4.8780487804878099E-2</v>
      </c>
      <c r="X1377" s="16"/>
      <c r="Y1377" s="16">
        <v>0.148809523809524</v>
      </c>
      <c r="Z1377" s="16">
        <v>0.11363636363636399</v>
      </c>
      <c r="AA1377" s="16">
        <v>0.13888888888888901</v>
      </c>
      <c r="AB1377" s="16">
        <v>0.11111111111111099</v>
      </c>
      <c r="AC1377" s="16"/>
      <c r="AD1377" s="16">
        <v>0.28767123287671198</v>
      </c>
      <c r="AE1377" s="16">
        <v>0.1</v>
      </c>
      <c r="AF1377" s="16">
        <v>0.13265306122449</v>
      </c>
      <c r="AG1377" s="16">
        <v>0.11111111111111099</v>
      </c>
      <c r="AH1377" s="16">
        <v>0.13008130081300801</v>
      </c>
      <c r="AI1377" s="16">
        <v>5.95238095238095E-2</v>
      </c>
      <c r="AJ1377" s="16">
        <v>6.5217391304347797E-2</v>
      </c>
      <c r="AK1377" s="16"/>
      <c r="AL1377" s="16">
        <v>0.175438596491228</v>
      </c>
      <c r="AM1377" s="16">
        <v>0.110236220472441</v>
      </c>
      <c r="AN1377" s="16">
        <v>0.144796380090498</v>
      </c>
      <c r="AO1377" s="16">
        <v>0.17985611510791399</v>
      </c>
      <c r="AP1377" s="16">
        <v>0.21052631578947401</v>
      </c>
      <c r="AQ1377" s="16">
        <v>0.06</v>
      </c>
      <c r="AR1377" s="16">
        <v>0</v>
      </c>
      <c r="AS1377" s="16">
        <v>6.6666666666666693E-2</v>
      </c>
      <c r="AT1377" s="16">
        <v>0.120481927710843</v>
      </c>
      <c r="AU1377" s="16">
        <v>0.30769230769230799</v>
      </c>
      <c r="AV1377" s="16">
        <v>6.0606060606060601E-2</v>
      </c>
      <c r="AW1377" s="16">
        <v>6.9767441860465101E-2</v>
      </c>
    </row>
    <row r="1378" spans="2:49" x14ac:dyDescent="0.35">
      <c r="C1378" s="16"/>
      <c r="D1378" s="16"/>
      <c r="E1378" s="16"/>
      <c r="F1378" s="16"/>
      <c r="G1378" s="16"/>
      <c r="H1378" s="16"/>
      <c r="I1378" s="16"/>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row>
    <row r="1379" spans="2:49" x14ac:dyDescent="0.35">
      <c r="B1379" s="6" t="s">
        <v>940</v>
      </c>
      <c r="C1379" s="16"/>
      <c r="D1379" s="16"/>
      <c r="E1379" s="16"/>
      <c r="F1379" s="16"/>
      <c r="G1379" s="16"/>
      <c r="H1379" s="16"/>
      <c r="I1379" s="16"/>
      <c r="J1379" s="16"/>
      <c r="K1379" s="16"/>
      <c r="L1379" s="16"/>
      <c r="M1379" s="16"/>
      <c r="N1379" s="16"/>
      <c r="O1379" s="16"/>
      <c r="P1379" s="16"/>
      <c r="Q1379" s="16"/>
      <c r="R1379" s="16"/>
      <c r="S1379" s="16"/>
      <c r="T1379" s="16"/>
      <c r="U1379" s="16"/>
      <c r="V1379" s="16"/>
      <c r="W1379" s="16"/>
      <c r="X1379" s="16"/>
      <c r="Y1379" s="16"/>
      <c r="Z1379" s="16"/>
      <c r="AA1379" s="16"/>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6"/>
      <c r="AW1379" s="16"/>
    </row>
    <row r="1380" spans="2:49" x14ac:dyDescent="0.35">
      <c r="B1380" s="25" t="s">
        <v>65</v>
      </c>
      <c r="C1380" s="16"/>
      <c r="D1380" s="16"/>
      <c r="E1380" s="16"/>
      <c r="F1380" s="16"/>
      <c r="G1380" s="16"/>
      <c r="H1380" s="16"/>
      <c r="I1380" s="16"/>
      <c r="J1380" s="16"/>
      <c r="K1380" s="16"/>
      <c r="L1380" s="16"/>
      <c r="M1380" s="16"/>
      <c r="N1380" s="16"/>
      <c r="O1380" s="16"/>
      <c r="P1380" s="16"/>
      <c r="Q1380" s="16"/>
      <c r="R1380" s="16"/>
      <c r="S1380" s="16"/>
      <c r="T1380" s="16"/>
      <c r="U1380" s="16"/>
      <c r="V1380" s="16"/>
      <c r="W1380" s="16"/>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row>
    <row r="1381" spans="2:49" x14ac:dyDescent="0.35">
      <c r="B1381" t="s">
        <v>932</v>
      </c>
      <c r="C1381" s="16">
        <v>7.9950799507995093E-2</v>
      </c>
      <c r="D1381" s="16">
        <v>8.5365853658536606E-2</v>
      </c>
      <c r="E1381" s="16">
        <v>0.104477611940299</v>
      </c>
      <c r="F1381" s="16">
        <v>6.7226890756302504E-2</v>
      </c>
      <c r="G1381" s="16">
        <v>8.3333333333333301E-2</v>
      </c>
      <c r="H1381" s="16">
        <v>5.7692307692307702E-2</v>
      </c>
      <c r="I1381" s="16">
        <v>7.5757575757575801E-2</v>
      </c>
      <c r="J1381" s="16">
        <v>0.114754098360656</v>
      </c>
      <c r="K1381" s="16">
        <v>5.1282051282051301E-2</v>
      </c>
      <c r="L1381" s="16">
        <v>7.4999999999999997E-2</v>
      </c>
      <c r="M1381" s="16">
        <v>7.0422535211267595E-2</v>
      </c>
      <c r="N1381" s="16">
        <v>3.03030303030303E-2</v>
      </c>
      <c r="O1381" s="16">
        <v>0.125</v>
      </c>
      <c r="P1381" s="16"/>
      <c r="Q1381" s="16">
        <v>8.4302325581395304E-2</v>
      </c>
      <c r="R1381" s="16"/>
      <c r="S1381" s="16">
        <v>7.8780177890724307E-2</v>
      </c>
      <c r="T1381" s="16"/>
      <c r="U1381" s="16">
        <v>8.12603648424544E-2</v>
      </c>
      <c r="V1381" s="16"/>
      <c r="W1381" s="16">
        <v>6.50406504065041E-2</v>
      </c>
      <c r="X1381" s="16"/>
      <c r="Y1381" s="16">
        <v>7.3412698412698402E-2</v>
      </c>
      <c r="Z1381" s="16">
        <v>9.0909090909090898E-2</v>
      </c>
      <c r="AA1381" s="16">
        <v>8.3333333333333301E-2</v>
      </c>
      <c r="AB1381" s="16">
        <v>0.11111111111111099</v>
      </c>
      <c r="AC1381" s="16"/>
      <c r="AD1381" s="16">
        <v>4.1095890410958902E-2</v>
      </c>
      <c r="AE1381" s="16">
        <v>0.1</v>
      </c>
      <c r="AF1381" s="16">
        <v>0.102040816326531</v>
      </c>
      <c r="AG1381" s="16">
        <v>8.3333333333333301E-2</v>
      </c>
      <c r="AH1381" s="16">
        <v>7.3170731707317097E-2</v>
      </c>
      <c r="AI1381" s="16">
        <v>8.3333333333333301E-2</v>
      </c>
      <c r="AJ1381" s="16">
        <v>9.7826086956521702E-2</v>
      </c>
      <c r="AK1381" s="16"/>
      <c r="AL1381" s="16">
        <v>1.7543859649122799E-2</v>
      </c>
      <c r="AM1381" s="16">
        <v>0.118110236220472</v>
      </c>
      <c r="AN1381" s="16">
        <v>8.1447963800904993E-2</v>
      </c>
      <c r="AO1381" s="16">
        <v>9.3525179856115095E-2</v>
      </c>
      <c r="AP1381" s="16">
        <v>0.105263157894737</v>
      </c>
      <c r="AQ1381" s="16">
        <v>0.02</v>
      </c>
      <c r="AR1381" s="16">
        <v>0</v>
      </c>
      <c r="AS1381" s="16">
        <v>0.133333333333333</v>
      </c>
      <c r="AT1381" s="16">
        <v>9.6385542168674704E-2</v>
      </c>
      <c r="AU1381" s="16">
        <v>0</v>
      </c>
      <c r="AV1381" s="16">
        <v>6.0606060606060601E-2</v>
      </c>
      <c r="AW1381" s="16">
        <v>4.6511627906976702E-2</v>
      </c>
    </row>
    <row r="1382" spans="2:49" x14ac:dyDescent="0.35">
      <c r="B1382" t="s">
        <v>933</v>
      </c>
      <c r="C1382" s="16">
        <v>0.27552275522755199</v>
      </c>
      <c r="D1382" s="16">
        <v>0.24390243902438999</v>
      </c>
      <c r="E1382" s="16">
        <v>0.29850746268656703</v>
      </c>
      <c r="F1382" s="16">
        <v>0.26050420168067201</v>
      </c>
      <c r="G1382" s="16">
        <v>0.3</v>
      </c>
      <c r="H1382" s="16">
        <v>0.30769230769230799</v>
      </c>
      <c r="I1382" s="16">
        <v>0.31818181818181801</v>
      </c>
      <c r="J1382" s="16">
        <v>0.26229508196721302</v>
      </c>
      <c r="K1382" s="16">
        <v>0.28205128205128199</v>
      </c>
      <c r="L1382" s="16">
        <v>0.2</v>
      </c>
      <c r="M1382" s="16">
        <v>0.309859154929577</v>
      </c>
      <c r="N1382" s="16">
        <v>0.33333333333333298</v>
      </c>
      <c r="O1382" s="16">
        <v>0.125</v>
      </c>
      <c r="P1382" s="16"/>
      <c r="Q1382" s="16">
        <v>0.28197674418604701</v>
      </c>
      <c r="R1382" s="16"/>
      <c r="S1382" s="16">
        <v>0.27700127064802998</v>
      </c>
      <c r="T1382" s="16"/>
      <c r="U1382" s="16">
        <v>0.276948590381426</v>
      </c>
      <c r="V1382" s="16"/>
      <c r="W1382" s="16">
        <v>0.35772357723577197</v>
      </c>
      <c r="X1382" s="16"/>
      <c r="Y1382" s="16">
        <v>0.30952380952380998</v>
      </c>
      <c r="Z1382" s="16">
        <v>0.21969696969697</v>
      </c>
      <c r="AA1382" s="16">
        <v>0.22222222222222199</v>
      </c>
      <c r="AB1382" s="16">
        <v>0.22222222222222199</v>
      </c>
      <c r="AC1382" s="16"/>
      <c r="AD1382" s="16">
        <v>0.27397260273972601</v>
      </c>
      <c r="AE1382" s="16">
        <v>0.344444444444444</v>
      </c>
      <c r="AF1382" s="16">
        <v>0.17346938775510201</v>
      </c>
      <c r="AG1382" s="16">
        <v>0.29444444444444401</v>
      </c>
      <c r="AH1382" s="16">
        <v>0.292682926829268</v>
      </c>
      <c r="AI1382" s="16">
        <v>0.25</v>
      </c>
      <c r="AJ1382" s="16">
        <v>0.282608695652174</v>
      </c>
      <c r="AK1382" s="16"/>
      <c r="AL1382" s="16">
        <v>0.26315789473684198</v>
      </c>
      <c r="AM1382" s="16">
        <v>0.267716535433071</v>
      </c>
      <c r="AN1382" s="16">
        <v>0.27149321266968302</v>
      </c>
      <c r="AO1382" s="16">
        <v>0.28776978417266202</v>
      </c>
      <c r="AP1382" s="16">
        <v>0.31578947368421101</v>
      </c>
      <c r="AQ1382" s="16">
        <v>0.3</v>
      </c>
      <c r="AR1382" s="16">
        <v>0</v>
      </c>
      <c r="AS1382" s="16">
        <v>0.4</v>
      </c>
      <c r="AT1382" s="16">
        <v>0.28915662650602397</v>
      </c>
      <c r="AU1382" s="16">
        <v>0.30769230769230799</v>
      </c>
      <c r="AV1382" s="16">
        <v>0.30303030303030298</v>
      </c>
      <c r="AW1382" s="16">
        <v>0.186046511627907</v>
      </c>
    </row>
    <row r="1383" spans="2:49" x14ac:dyDescent="0.35">
      <c r="B1383" t="s">
        <v>934</v>
      </c>
      <c r="C1383" s="16">
        <v>0.21525215252152499</v>
      </c>
      <c r="D1383" s="16">
        <v>0.134146341463415</v>
      </c>
      <c r="E1383" s="16">
        <v>0.201492537313433</v>
      </c>
      <c r="F1383" s="16">
        <v>0.27731092436974802</v>
      </c>
      <c r="G1383" s="16">
        <v>0.21666666666666701</v>
      </c>
      <c r="H1383" s="16">
        <v>0.25</v>
      </c>
      <c r="I1383" s="16">
        <v>0.16666666666666699</v>
      </c>
      <c r="J1383" s="16">
        <v>0.32786885245901598</v>
      </c>
      <c r="K1383" s="16">
        <v>0.33333333333333298</v>
      </c>
      <c r="L1383" s="16">
        <v>0.21249999999999999</v>
      </c>
      <c r="M1383" s="16">
        <v>0.12676056338028199</v>
      </c>
      <c r="N1383" s="16">
        <v>0.15151515151515199</v>
      </c>
      <c r="O1383" s="16">
        <v>0.1875</v>
      </c>
      <c r="P1383" s="16"/>
      <c r="Q1383" s="16">
        <v>0.210755813953488</v>
      </c>
      <c r="R1383" s="16"/>
      <c r="S1383" s="16">
        <v>0.218551461245235</v>
      </c>
      <c r="T1383" s="16"/>
      <c r="U1383" s="16">
        <v>0.217247097844113</v>
      </c>
      <c r="V1383" s="16"/>
      <c r="W1383" s="16">
        <v>0.219512195121951</v>
      </c>
      <c r="X1383" s="16"/>
      <c r="Y1383" s="16">
        <v>0.23015873015873001</v>
      </c>
      <c r="Z1383" s="16">
        <v>0.174242424242424</v>
      </c>
      <c r="AA1383" s="16">
        <v>0.36111111111111099</v>
      </c>
      <c r="AB1383" s="16">
        <v>0</v>
      </c>
      <c r="AC1383" s="16"/>
      <c r="AD1383" s="16">
        <v>0.27397260273972601</v>
      </c>
      <c r="AE1383" s="16">
        <v>0.17777777777777801</v>
      </c>
      <c r="AF1383" s="16">
        <v>0.25510204081632698</v>
      </c>
      <c r="AG1383" s="16">
        <v>0.2</v>
      </c>
      <c r="AH1383" s="16">
        <v>0.203252032520325</v>
      </c>
      <c r="AI1383" s="16">
        <v>0.15476190476190499</v>
      </c>
      <c r="AJ1383" s="16">
        <v>0.217391304347826</v>
      </c>
      <c r="AK1383" s="16"/>
      <c r="AL1383" s="16">
        <v>0.29824561403508798</v>
      </c>
      <c r="AM1383" s="16">
        <v>0.15748031496063</v>
      </c>
      <c r="AN1383" s="16">
        <v>0.21266968325791899</v>
      </c>
      <c r="AO1383" s="16">
        <v>0.18705035971223</v>
      </c>
      <c r="AP1383" s="16">
        <v>0.31578947368421101</v>
      </c>
      <c r="AQ1383" s="16">
        <v>0.2</v>
      </c>
      <c r="AR1383" s="16">
        <v>0</v>
      </c>
      <c r="AS1383" s="16">
        <v>0.133333333333333</v>
      </c>
      <c r="AT1383" s="16">
        <v>0.21686746987951799</v>
      </c>
      <c r="AU1383" s="16">
        <v>0.230769230769231</v>
      </c>
      <c r="AV1383" s="16">
        <v>0.36363636363636398</v>
      </c>
      <c r="AW1383" s="16">
        <v>0.162790697674419</v>
      </c>
    </row>
    <row r="1384" spans="2:49" x14ac:dyDescent="0.35">
      <c r="B1384" t="s">
        <v>935</v>
      </c>
      <c r="C1384" s="16">
        <v>0.15375153751537499</v>
      </c>
      <c r="D1384" s="16">
        <v>0.15853658536585399</v>
      </c>
      <c r="E1384" s="16">
        <v>0.12686567164179099</v>
      </c>
      <c r="F1384" s="16">
        <v>0.126050420168067</v>
      </c>
      <c r="G1384" s="16">
        <v>0.15</v>
      </c>
      <c r="H1384" s="16">
        <v>0.115384615384615</v>
      </c>
      <c r="I1384" s="16">
        <v>0.24242424242424199</v>
      </c>
      <c r="J1384" s="16">
        <v>6.5573770491803296E-2</v>
      </c>
      <c r="K1384" s="16">
        <v>0.17948717948717899</v>
      </c>
      <c r="L1384" s="16">
        <v>0.25</v>
      </c>
      <c r="M1384" s="16">
        <v>0.154929577464789</v>
      </c>
      <c r="N1384" s="16">
        <v>0.12121212121212099</v>
      </c>
      <c r="O1384" s="16">
        <v>0.1875</v>
      </c>
      <c r="P1384" s="16"/>
      <c r="Q1384" s="16">
        <v>0.15116279069767399</v>
      </c>
      <c r="R1384" s="16"/>
      <c r="S1384" s="16">
        <v>0.15374841168996201</v>
      </c>
      <c r="T1384" s="16"/>
      <c r="U1384" s="16">
        <v>0.15257048092868999</v>
      </c>
      <c r="V1384" s="16"/>
      <c r="W1384" s="16">
        <v>0.146341463414634</v>
      </c>
      <c r="X1384" s="16"/>
      <c r="Y1384" s="16">
        <v>0.13888888888888901</v>
      </c>
      <c r="Z1384" s="16">
        <v>0.17803030303030301</v>
      </c>
      <c r="AA1384" s="16">
        <v>0.11111111111111099</v>
      </c>
      <c r="AB1384" s="16">
        <v>0.44444444444444398</v>
      </c>
      <c r="AC1384" s="16"/>
      <c r="AD1384" s="16">
        <v>0.116438356164384</v>
      </c>
      <c r="AE1384" s="16">
        <v>0.17777777777777801</v>
      </c>
      <c r="AF1384" s="16">
        <v>0.183673469387755</v>
      </c>
      <c r="AG1384" s="16">
        <v>0.13888888888888901</v>
      </c>
      <c r="AH1384" s="16">
        <v>0.17886178861788599</v>
      </c>
      <c r="AI1384" s="16">
        <v>0.17857142857142899</v>
      </c>
      <c r="AJ1384" s="16">
        <v>0.13043478260869601</v>
      </c>
      <c r="AK1384" s="16"/>
      <c r="AL1384" s="16">
        <v>0.24561403508771901</v>
      </c>
      <c r="AM1384" s="16">
        <v>0.18897637795275599</v>
      </c>
      <c r="AN1384" s="16">
        <v>0.144796380090498</v>
      </c>
      <c r="AO1384" s="16">
        <v>0.14388489208633101</v>
      </c>
      <c r="AP1384" s="16">
        <v>0.105263157894737</v>
      </c>
      <c r="AQ1384" s="16">
        <v>0.1</v>
      </c>
      <c r="AR1384" s="16">
        <v>0.5</v>
      </c>
      <c r="AS1384" s="16">
        <v>6.6666666666666693E-2</v>
      </c>
      <c r="AT1384" s="16">
        <v>0.14457831325301199</v>
      </c>
      <c r="AU1384" s="16">
        <v>7.69230769230769E-2</v>
      </c>
      <c r="AV1384" s="16">
        <v>6.0606060606060601E-2</v>
      </c>
      <c r="AW1384" s="16">
        <v>0.25581395348837199</v>
      </c>
    </row>
    <row r="1385" spans="2:49" x14ac:dyDescent="0.35">
      <c r="B1385" t="s">
        <v>936</v>
      </c>
      <c r="C1385" s="16">
        <v>9.1020910209102093E-2</v>
      </c>
      <c r="D1385" s="16">
        <v>0.12195121951219499</v>
      </c>
      <c r="E1385" s="16">
        <v>0.104477611940299</v>
      </c>
      <c r="F1385" s="16">
        <v>8.40336134453782E-2</v>
      </c>
      <c r="G1385" s="16">
        <v>0.116666666666667</v>
      </c>
      <c r="H1385" s="16">
        <v>0.115384615384615</v>
      </c>
      <c r="I1385" s="16">
        <v>6.0606060606060601E-2</v>
      </c>
      <c r="J1385" s="16">
        <v>4.91803278688525E-2</v>
      </c>
      <c r="K1385" s="16">
        <v>5.1282051282051301E-2</v>
      </c>
      <c r="L1385" s="16">
        <v>8.7499999999999994E-2</v>
      </c>
      <c r="M1385" s="16">
        <v>9.85915492957746E-2</v>
      </c>
      <c r="N1385" s="16">
        <v>9.0909090909090898E-2</v>
      </c>
      <c r="O1385" s="16">
        <v>6.25E-2</v>
      </c>
      <c r="P1385" s="16"/>
      <c r="Q1385" s="16">
        <v>8.7209302325581398E-2</v>
      </c>
      <c r="R1385" s="16"/>
      <c r="S1385" s="16">
        <v>9.1486658195679804E-2</v>
      </c>
      <c r="T1385" s="16"/>
      <c r="U1385" s="16">
        <v>8.7893864013267001E-2</v>
      </c>
      <c r="V1385" s="16"/>
      <c r="W1385" s="16">
        <v>9.7560975609756101E-2</v>
      </c>
      <c r="X1385" s="16"/>
      <c r="Y1385" s="16">
        <v>8.5317460317460306E-2</v>
      </c>
      <c r="Z1385" s="16">
        <v>0.11363636363636399</v>
      </c>
      <c r="AA1385" s="16">
        <v>2.7777777777777801E-2</v>
      </c>
      <c r="AB1385" s="16">
        <v>0</v>
      </c>
      <c r="AC1385" s="16"/>
      <c r="AD1385" s="16">
        <v>8.9041095890410996E-2</v>
      </c>
      <c r="AE1385" s="16">
        <v>4.4444444444444398E-2</v>
      </c>
      <c r="AF1385" s="16">
        <v>6.1224489795918401E-2</v>
      </c>
      <c r="AG1385" s="16">
        <v>0.105555555555556</v>
      </c>
      <c r="AH1385" s="16">
        <v>8.1300813008130093E-2</v>
      </c>
      <c r="AI1385" s="16">
        <v>0.16666666666666699</v>
      </c>
      <c r="AJ1385" s="16">
        <v>8.6956521739130405E-2</v>
      </c>
      <c r="AK1385" s="16"/>
      <c r="AL1385" s="16">
        <v>7.0175438596491196E-2</v>
      </c>
      <c r="AM1385" s="16">
        <v>8.6614173228346497E-2</v>
      </c>
      <c r="AN1385" s="16">
        <v>7.69230769230769E-2</v>
      </c>
      <c r="AO1385" s="16">
        <v>0.100719424460432</v>
      </c>
      <c r="AP1385" s="16">
        <v>5.2631578947368397E-2</v>
      </c>
      <c r="AQ1385" s="16">
        <v>0.1</v>
      </c>
      <c r="AR1385" s="16">
        <v>0</v>
      </c>
      <c r="AS1385" s="16">
        <v>0.2</v>
      </c>
      <c r="AT1385" s="16">
        <v>7.2289156626505993E-2</v>
      </c>
      <c r="AU1385" s="16">
        <v>0.15384615384615399</v>
      </c>
      <c r="AV1385" s="16">
        <v>0.12121212121212099</v>
      </c>
      <c r="AW1385" s="16">
        <v>0.162790697674419</v>
      </c>
    </row>
    <row r="1386" spans="2:49" x14ac:dyDescent="0.35">
      <c r="B1386" t="s">
        <v>937</v>
      </c>
      <c r="C1386" s="16">
        <v>4.4280442804428E-2</v>
      </c>
      <c r="D1386" s="16">
        <v>9.7560975609756101E-2</v>
      </c>
      <c r="E1386" s="16">
        <v>5.22388059701493E-2</v>
      </c>
      <c r="F1386" s="16">
        <v>4.20168067226891E-2</v>
      </c>
      <c r="G1386" s="16">
        <v>0</v>
      </c>
      <c r="H1386" s="16">
        <v>1.9230769230769201E-2</v>
      </c>
      <c r="I1386" s="16">
        <v>3.03030303030303E-2</v>
      </c>
      <c r="J1386" s="16">
        <v>1.63934426229508E-2</v>
      </c>
      <c r="K1386" s="16">
        <v>0</v>
      </c>
      <c r="L1386" s="16">
        <v>7.4999999999999997E-2</v>
      </c>
      <c r="M1386" s="16">
        <v>4.2253521126760597E-2</v>
      </c>
      <c r="N1386" s="16">
        <v>9.0909090909090898E-2</v>
      </c>
      <c r="O1386" s="16">
        <v>0</v>
      </c>
      <c r="P1386" s="16"/>
      <c r="Q1386" s="16">
        <v>4.6511627906976702E-2</v>
      </c>
      <c r="R1386" s="16"/>
      <c r="S1386" s="16">
        <v>4.4472681067344297E-2</v>
      </c>
      <c r="T1386" s="16"/>
      <c r="U1386" s="16">
        <v>4.6434494195688202E-2</v>
      </c>
      <c r="V1386" s="16"/>
      <c r="W1386" s="16">
        <v>4.8780487804878099E-2</v>
      </c>
      <c r="X1386" s="16"/>
      <c r="Y1386" s="16">
        <v>3.5714285714285698E-2</v>
      </c>
      <c r="Z1386" s="16">
        <v>4.5454545454545497E-2</v>
      </c>
      <c r="AA1386" s="16">
        <v>0.13888888888888901</v>
      </c>
      <c r="AB1386" s="16">
        <v>0.11111111111111099</v>
      </c>
      <c r="AC1386" s="16"/>
      <c r="AD1386" s="16">
        <v>1.3698630136986301E-2</v>
      </c>
      <c r="AE1386" s="16">
        <v>1.1111111111111099E-2</v>
      </c>
      <c r="AF1386" s="16">
        <v>3.06122448979592E-2</v>
      </c>
      <c r="AG1386" s="16">
        <v>6.6666666666666693E-2</v>
      </c>
      <c r="AH1386" s="16">
        <v>4.0650406504064998E-2</v>
      </c>
      <c r="AI1386" s="16">
        <v>4.7619047619047603E-2</v>
      </c>
      <c r="AJ1386" s="16">
        <v>9.7826086956521702E-2</v>
      </c>
      <c r="AK1386" s="16"/>
      <c r="AL1386" s="16">
        <v>0</v>
      </c>
      <c r="AM1386" s="16">
        <v>3.9370078740157501E-2</v>
      </c>
      <c r="AN1386" s="16">
        <v>5.4298642533936702E-2</v>
      </c>
      <c r="AO1386" s="16">
        <v>5.7553956834532398E-2</v>
      </c>
      <c r="AP1386" s="16">
        <v>0</v>
      </c>
      <c r="AQ1386" s="16">
        <v>0.08</v>
      </c>
      <c r="AR1386" s="16">
        <v>0</v>
      </c>
      <c r="AS1386" s="16">
        <v>6.6666666666666693E-2</v>
      </c>
      <c r="AT1386" s="16">
        <v>3.6144578313252997E-2</v>
      </c>
      <c r="AU1386" s="16">
        <v>0</v>
      </c>
      <c r="AV1386" s="16">
        <v>3.03030303030303E-2</v>
      </c>
      <c r="AW1386" s="16">
        <v>4.6511627906976702E-2</v>
      </c>
    </row>
    <row r="1387" spans="2:49" x14ac:dyDescent="0.35">
      <c r="B1387" t="s">
        <v>938</v>
      </c>
      <c r="C1387" s="16">
        <v>4.0590405904058997E-2</v>
      </c>
      <c r="D1387" s="16">
        <v>6.0975609756097601E-2</v>
      </c>
      <c r="E1387" s="16">
        <v>1.49253731343284E-2</v>
      </c>
      <c r="F1387" s="16">
        <v>3.3613445378151301E-2</v>
      </c>
      <c r="G1387" s="16">
        <v>0.05</v>
      </c>
      <c r="H1387" s="16">
        <v>3.8461538461538498E-2</v>
      </c>
      <c r="I1387" s="16">
        <v>6.0606060606060601E-2</v>
      </c>
      <c r="J1387" s="16">
        <v>3.2786885245901599E-2</v>
      </c>
      <c r="K1387" s="16">
        <v>5.1282051282051301E-2</v>
      </c>
      <c r="L1387" s="16">
        <v>2.5000000000000001E-2</v>
      </c>
      <c r="M1387" s="16">
        <v>2.8169014084507001E-2</v>
      </c>
      <c r="N1387" s="16">
        <v>6.0606060606060601E-2</v>
      </c>
      <c r="O1387" s="16">
        <v>0.1875</v>
      </c>
      <c r="P1387" s="16"/>
      <c r="Q1387" s="16">
        <v>4.2151162790697701E-2</v>
      </c>
      <c r="R1387" s="16"/>
      <c r="S1387" s="16">
        <v>3.6848792884370998E-2</v>
      </c>
      <c r="T1387" s="16"/>
      <c r="U1387" s="16">
        <v>4.47761194029851E-2</v>
      </c>
      <c r="V1387" s="16"/>
      <c r="W1387" s="16">
        <v>2.4390243902439001E-2</v>
      </c>
      <c r="X1387" s="16"/>
      <c r="Y1387" s="16">
        <v>3.1746031746031703E-2</v>
      </c>
      <c r="Z1387" s="16">
        <v>6.4393939393939406E-2</v>
      </c>
      <c r="AA1387" s="16">
        <v>0</v>
      </c>
      <c r="AB1387" s="16">
        <v>0</v>
      </c>
      <c r="AC1387" s="16"/>
      <c r="AD1387" s="16">
        <v>6.8493150684931503E-2</v>
      </c>
      <c r="AE1387" s="16">
        <v>5.5555555555555601E-2</v>
      </c>
      <c r="AF1387" s="16">
        <v>5.10204081632653E-2</v>
      </c>
      <c r="AG1387" s="16">
        <v>2.7777777777777801E-2</v>
      </c>
      <c r="AH1387" s="16">
        <v>2.4390243902439001E-2</v>
      </c>
      <c r="AI1387" s="16">
        <v>5.95238095238095E-2</v>
      </c>
      <c r="AJ1387" s="16">
        <v>0</v>
      </c>
      <c r="AK1387" s="16"/>
      <c r="AL1387" s="16">
        <v>5.2631578947368397E-2</v>
      </c>
      <c r="AM1387" s="16">
        <v>4.7244094488188997E-2</v>
      </c>
      <c r="AN1387" s="16">
        <v>4.9773755656108601E-2</v>
      </c>
      <c r="AO1387" s="16">
        <v>4.3165467625899297E-2</v>
      </c>
      <c r="AP1387" s="16">
        <v>0</v>
      </c>
      <c r="AQ1387" s="16">
        <v>0.08</v>
      </c>
      <c r="AR1387" s="16">
        <v>0</v>
      </c>
      <c r="AS1387" s="16">
        <v>0</v>
      </c>
      <c r="AT1387" s="16">
        <v>2.40963855421687E-2</v>
      </c>
      <c r="AU1387" s="16">
        <v>0</v>
      </c>
      <c r="AV1387" s="16">
        <v>0</v>
      </c>
      <c r="AW1387" s="16">
        <v>2.32558139534884E-2</v>
      </c>
    </row>
    <row r="1388" spans="2:49" x14ac:dyDescent="0.35">
      <c r="B1388" t="s">
        <v>462</v>
      </c>
      <c r="C1388" s="16">
        <v>9.9630996309963096E-2</v>
      </c>
      <c r="D1388" s="16">
        <v>9.7560975609756101E-2</v>
      </c>
      <c r="E1388" s="16">
        <v>9.7014925373134303E-2</v>
      </c>
      <c r="F1388" s="16">
        <v>0.109243697478992</v>
      </c>
      <c r="G1388" s="16">
        <v>8.3333333333333301E-2</v>
      </c>
      <c r="H1388" s="16">
        <v>9.6153846153846201E-2</v>
      </c>
      <c r="I1388" s="16">
        <v>4.5454545454545497E-2</v>
      </c>
      <c r="J1388" s="16">
        <v>0.13114754098360701</v>
      </c>
      <c r="K1388" s="16">
        <v>5.1282051282051301E-2</v>
      </c>
      <c r="L1388" s="16">
        <v>7.4999999999999997E-2</v>
      </c>
      <c r="M1388" s="16">
        <v>0.169014084507042</v>
      </c>
      <c r="N1388" s="16">
        <v>0.12121212121212099</v>
      </c>
      <c r="O1388" s="16">
        <v>0.125</v>
      </c>
      <c r="P1388" s="16"/>
      <c r="Q1388" s="16">
        <v>9.5930232558139497E-2</v>
      </c>
      <c r="R1388" s="16"/>
      <c r="S1388" s="16">
        <v>9.9110546378653103E-2</v>
      </c>
      <c r="T1388" s="16"/>
      <c r="U1388" s="16">
        <v>9.2868988391376403E-2</v>
      </c>
      <c r="V1388" s="16"/>
      <c r="W1388" s="16">
        <v>4.0650406504064998E-2</v>
      </c>
      <c r="X1388" s="16"/>
      <c r="Y1388" s="16">
        <v>9.5238095238095205E-2</v>
      </c>
      <c r="Z1388" s="16">
        <v>0.11363636363636399</v>
      </c>
      <c r="AA1388" s="16">
        <v>5.5555555555555601E-2</v>
      </c>
      <c r="AB1388" s="16">
        <v>0.11111111111111099</v>
      </c>
      <c r="AC1388" s="16"/>
      <c r="AD1388" s="16">
        <v>0.123287671232877</v>
      </c>
      <c r="AE1388" s="16">
        <v>8.8888888888888906E-2</v>
      </c>
      <c r="AF1388" s="16">
        <v>0.14285714285714299</v>
      </c>
      <c r="AG1388" s="16">
        <v>8.3333333333333301E-2</v>
      </c>
      <c r="AH1388" s="16">
        <v>0.105691056910569</v>
      </c>
      <c r="AI1388" s="16">
        <v>5.95238095238095E-2</v>
      </c>
      <c r="AJ1388" s="16">
        <v>8.6956521739130405E-2</v>
      </c>
      <c r="AK1388" s="16"/>
      <c r="AL1388" s="16">
        <v>5.2631578947368397E-2</v>
      </c>
      <c r="AM1388" s="16">
        <v>9.4488188976377993E-2</v>
      </c>
      <c r="AN1388" s="16">
        <v>0.108597285067873</v>
      </c>
      <c r="AO1388" s="16">
        <v>8.6330935251798593E-2</v>
      </c>
      <c r="AP1388" s="16">
        <v>0.105263157894737</v>
      </c>
      <c r="AQ1388" s="16">
        <v>0.12</v>
      </c>
      <c r="AR1388" s="16">
        <v>0.5</v>
      </c>
      <c r="AS1388" s="16">
        <v>0</v>
      </c>
      <c r="AT1388" s="16">
        <v>0.120481927710843</v>
      </c>
      <c r="AU1388" s="16">
        <v>0.230769230769231</v>
      </c>
      <c r="AV1388" s="16">
        <v>6.0606060606060601E-2</v>
      </c>
      <c r="AW1388" s="16">
        <v>0.116279069767442</v>
      </c>
    </row>
    <row r="1389" spans="2:49" x14ac:dyDescent="0.35">
      <c r="B1389" t="s">
        <v>463</v>
      </c>
      <c r="C1389" s="16">
        <v>0.39483394833948299</v>
      </c>
      <c r="D1389" s="16">
        <v>0.18292682926829301</v>
      </c>
      <c r="E1389" s="16">
        <v>0.43283582089552203</v>
      </c>
      <c r="F1389" s="16">
        <v>0.44537815126050401</v>
      </c>
      <c r="G1389" s="16">
        <v>0.43333333333333302</v>
      </c>
      <c r="H1389" s="16">
        <v>0.44230769230769201</v>
      </c>
      <c r="I1389" s="16">
        <v>0.40909090909090901</v>
      </c>
      <c r="J1389" s="16">
        <v>0.60655737704918</v>
      </c>
      <c r="K1389" s="16">
        <v>0.56410256410256399</v>
      </c>
      <c r="L1389" s="16">
        <v>0.3</v>
      </c>
      <c r="M1389" s="16">
        <v>0.338028169014085</v>
      </c>
      <c r="N1389" s="16">
        <v>0.27272727272727298</v>
      </c>
      <c r="O1389" s="16">
        <v>0.1875</v>
      </c>
      <c r="P1389" s="16"/>
      <c r="Q1389" s="16">
        <v>0.40116279069767402</v>
      </c>
      <c r="R1389" s="16"/>
      <c r="S1389" s="16">
        <v>0.401524777636595</v>
      </c>
      <c r="T1389" s="16"/>
      <c r="U1389" s="16">
        <v>0.39635157545605298</v>
      </c>
      <c r="V1389" s="16"/>
      <c r="W1389" s="16">
        <v>0.47154471544715398</v>
      </c>
      <c r="X1389" s="16"/>
      <c r="Y1389" s="16">
        <v>0.46031746031746001</v>
      </c>
      <c r="Z1389" s="16">
        <v>0.26136363636363602</v>
      </c>
      <c r="AA1389" s="16">
        <v>0.5</v>
      </c>
      <c r="AB1389" s="16">
        <v>0.22222222222222199</v>
      </c>
      <c r="AC1389" s="16"/>
      <c r="AD1389" s="16">
        <v>0.41780821917808197</v>
      </c>
      <c r="AE1389" s="16">
        <v>0.51111111111111096</v>
      </c>
      <c r="AF1389" s="16">
        <v>0.38775510204081598</v>
      </c>
      <c r="AG1389" s="16">
        <v>0.37777777777777799</v>
      </c>
      <c r="AH1389" s="16">
        <v>0.422764227642276</v>
      </c>
      <c r="AI1389" s="16">
        <v>0.214285714285714</v>
      </c>
      <c r="AJ1389" s="16">
        <v>0.41304347826087001</v>
      </c>
      <c r="AK1389" s="16"/>
      <c r="AL1389" s="16">
        <v>0.45614035087719301</v>
      </c>
      <c r="AM1389" s="16">
        <v>0.37007874015747999</v>
      </c>
      <c r="AN1389" s="16">
        <v>0.38461538461538503</v>
      </c>
      <c r="AO1389" s="16">
        <v>0.36690647482014399</v>
      </c>
      <c r="AP1389" s="16">
        <v>0.68421052631578905</v>
      </c>
      <c r="AQ1389" s="16">
        <v>0.26</v>
      </c>
      <c r="AR1389" s="16">
        <v>0</v>
      </c>
      <c r="AS1389" s="16">
        <v>0.4</v>
      </c>
      <c r="AT1389" s="16">
        <v>0.469879518072289</v>
      </c>
      <c r="AU1389" s="16">
        <v>0.38461538461538503</v>
      </c>
      <c r="AV1389" s="16">
        <v>0.57575757575757602</v>
      </c>
      <c r="AW1389" s="16">
        <v>0.162790697674419</v>
      </c>
    </row>
    <row r="1390" spans="2:49" x14ac:dyDescent="0.35">
      <c r="C1390" s="16"/>
      <c r="D1390" s="16"/>
      <c r="E1390" s="16"/>
      <c r="F1390" s="16"/>
      <c r="G1390" s="16"/>
      <c r="H1390" s="16"/>
      <c r="I1390" s="16"/>
      <c r="J1390" s="16"/>
      <c r="K1390" s="16"/>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row>
    <row r="1391" spans="2:49" x14ac:dyDescent="0.35">
      <c r="B1391" s="6" t="s">
        <v>941</v>
      </c>
      <c r="C1391" s="16"/>
      <c r="D1391" s="16"/>
      <c r="E1391" s="16"/>
      <c r="F1391" s="16"/>
      <c r="G1391" s="16"/>
      <c r="H1391" s="16"/>
      <c r="I1391" s="16"/>
      <c r="J1391" s="16"/>
      <c r="K1391" s="16"/>
      <c r="L1391" s="16"/>
      <c r="M1391" s="16"/>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6"/>
      <c r="AW1391" s="16"/>
    </row>
    <row r="1392" spans="2:49" x14ac:dyDescent="0.35">
      <c r="B1392" s="25" t="s">
        <v>65</v>
      </c>
      <c r="C1392" s="16"/>
      <c r="D1392" s="16"/>
      <c r="E1392" s="16"/>
      <c r="F1392" s="16"/>
      <c r="G1392" s="16"/>
      <c r="H1392" s="16"/>
      <c r="I1392" s="16"/>
      <c r="J1392" s="16"/>
      <c r="K1392" s="16"/>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row>
    <row r="1393" spans="2:49" x14ac:dyDescent="0.35">
      <c r="B1393" t="s">
        <v>932</v>
      </c>
      <c r="C1393" s="16">
        <v>6.2730627306273101E-2</v>
      </c>
      <c r="D1393" s="16">
        <v>4.8780487804878099E-2</v>
      </c>
      <c r="E1393" s="16">
        <v>8.2089552238805999E-2</v>
      </c>
      <c r="F1393" s="16">
        <v>3.3613445378151301E-2</v>
      </c>
      <c r="G1393" s="16">
        <v>8.3333333333333301E-2</v>
      </c>
      <c r="H1393" s="16">
        <v>3.8461538461538498E-2</v>
      </c>
      <c r="I1393" s="16">
        <v>7.5757575757575801E-2</v>
      </c>
      <c r="J1393" s="16">
        <v>9.8360655737704902E-2</v>
      </c>
      <c r="K1393" s="16">
        <v>5.1282051282051301E-2</v>
      </c>
      <c r="L1393" s="16">
        <v>3.7499999999999999E-2</v>
      </c>
      <c r="M1393" s="16">
        <v>8.4507042253521097E-2</v>
      </c>
      <c r="N1393" s="16">
        <v>3.03030303030303E-2</v>
      </c>
      <c r="O1393" s="16">
        <v>0.125</v>
      </c>
      <c r="P1393" s="16"/>
      <c r="Q1393" s="16">
        <v>6.5406976744186093E-2</v>
      </c>
      <c r="R1393" s="16"/>
      <c r="S1393" s="16">
        <v>6.3532401524777599E-2</v>
      </c>
      <c r="T1393" s="16"/>
      <c r="U1393" s="16">
        <v>6.1359867330016603E-2</v>
      </c>
      <c r="V1393" s="16"/>
      <c r="W1393" s="16">
        <v>4.0650406504064998E-2</v>
      </c>
      <c r="X1393" s="16"/>
      <c r="Y1393" s="16">
        <v>5.7539682539682502E-2</v>
      </c>
      <c r="Z1393" s="16">
        <v>7.5757575757575801E-2</v>
      </c>
      <c r="AA1393" s="16">
        <v>2.7777777777777801E-2</v>
      </c>
      <c r="AB1393" s="16">
        <v>0.11111111111111099</v>
      </c>
      <c r="AC1393" s="16"/>
      <c r="AD1393" s="16">
        <v>3.42465753424658E-2</v>
      </c>
      <c r="AE1393" s="16">
        <v>6.6666666666666693E-2</v>
      </c>
      <c r="AF1393" s="16">
        <v>8.1632653061224497E-2</v>
      </c>
      <c r="AG1393" s="16">
        <v>6.1111111111111102E-2</v>
      </c>
      <c r="AH1393" s="16">
        <v>6.50406504065041E-2</v>
      </c>
      <c r="AI1393" s="16">
        <v>9.5238095238095205E-2</v>
      </c>
      <c r="AJ1393" s="16">
        <v>5.4347826086956499E-2</v>
      </c>
      <c r="AK1393" s="16"/>
      <c r="AL1393" s="16">
        <v>3.5087719298245598E-2</v>
      </c>
      <c r="AM1393" s="16">
        <v>4.7244094488188997E-2</v>
      </c>
      <c r="AN1393" s="16">
        <v>6.3348416289592799E-2</v>
      </c>
      <c r="AO1393" s="16">
        <v>5.7553956834532398E-2</v>
      </c>
      <c r="AP1393" s="16">
        <v>0.157894736842105</v>
      </c>
      <c r="AQ1393" s="16">
        <v>0.04</v>
      </c>
      <c r="AR1393" s="16">
        <v>0</v>
      </c>
      <c r="AS1393" s="16">
        <v>6.6666666666666693E-2</v>
      </c>
      <c r="AT1393" s="16">
        <v>9.6385542168674704E-2</v>
      </c>
      <c r="AU1393" s="16">
        <v>7.69230769230769E-2</v>
      </c>
      <c r="AV1393" s="16">
        <v>6.0606060606060601E-2</v>
      </c>
      <c r="AW1393" s="16">
        <v>4.6511627906976702E-2</v>
      </c>
    </row>
    <row r="1394" spans="2:49" x14ac:dyDescent="0.35">
      <c r="B1394" t="s">
        <v>933</v>
      </c>
      <c r="C1394" s="16">
        <v>0.21402214022140201</v>
      </c>
      <c r="D1394" s="16">
        <v>0.219512195121951</v>
      </c>
      <c r="E1394" s="16">
        <v>0.21641791044776101</v>
      </c>
      <c r="F1394" s="16">
        <v>0.19327731092437</v>
      </c>
      <c r="G1394" s="16">
        <v>0.233333333333333</v>
      </c>
      <c r="H1394" s="16">
        <v>0.21153846153846201</v>
      </c>
      <c r="I1394" s="16">
        <v>0.21212121212121199</v>
      </c>
      <c r="J1394" s="16">
        <v>0.19672131147541</v>
      </c>
      <c r="K1394" s="16">
        <v>0.230769230769231</v>
      </c>
      <c r="L1394" s="16">
        <v>0.15</v>
      </c>
      <c r="M1394" s="16">
        <v>0.26760563380281699</v>
      </c>
      <c r="N1394" s="16">
        <v>0.30303030303030298</v>
      </c>
      <c r="O1394" s="16">
        <v>0.1875</v>
      </c>
      <c r="P1394" s="16"/>
      <c r="Q1394" s="16">
        <v>0.212209302325581</v>
      </c>
      <c r="R1394" s="16"/>
      <c r="S1394" s="16">
        <v>0.21092757306226201</v>
      </c>
      <c r="T1394" s="16"/>
      <c r="U1394" s="16">
        <v>0.205638474295191</v>
      </c>
      <c r="V1394" s="16"/>
      <c r="W1394" s="16">
        <v>0.30081300813008099</v>
      </c>
      <c r="X1394" s="16"/>
      <c r="Y1394" s="16">
        <v>0.214285714285714</v>
      </c>
      <c r="Z1394" s="16">
        <v>0.204545454545455</v>
      </c>
      <c r="AA1394" s="16">
        <v>0.27777777777777801</v>
      </c>
      <c r="AB1394" s="16">
        <v>0.22222222222222199</v>
      </c>
      <c r="AC1394" s="16"/>
      <c r="AD1394" s="16">
        <v>0.19178082191780799</v>
      </c>
      <c r="AE1394" s="16">
        <v>0.25555555555555598</v>
      </c>
      <c r="AF1394" s="16">
        <v>0.11224489795918401</v>
      </c>
      <c r="AG1394" s="16">
        <v>0.172222222222222</v>
      </c>
      <c r="AH1394" s="16">
        <v>0.26016260162601601</v>
      </c>
      <c r="AI1394" s="16">
        <v>0.25</v>
      </c>
      <c r="AJ1394" s="16">
        <v>0.30434782608695699</v>
      </c>
      <c r="AK1394" s="16"/>
      <c r="AL1394" s="16">
        <v>0.22807017543859601</v>
      </c>
      <c r="AM1394" s="16">
        <v>0.267716535433071</v>
      </c>
      <c r="AN1394" s="16">
        <v>0.17194570135746601</v>
      </c>
      <c r="AO1394" s="16">
        <v>0.25899280575539602</v>
      </c>
      <c r="AP1394" s="16">
        <v>0.21052631578947401</v>
      </c>
      <c r="AQ1394" s="16">
        <v>0.16</v>
      </c>
      <c r="AR1394" s="16">
        <v>0</v>
      </c>
      <c r="AS1394" s="16">
        <v>0.2</v>
      </c>
      <c r="AT1394" s="16">
        <v>0.22891566265060201</v>
      </c>
      <c r="AU1394" s="16">
        <v>7.69230769230769E-2</v>
      </c>
      <c r="AV1394" s="16">
        <v>0.30303030303030298</v>
      </c>
      <c r="AW1394" s="16">
        <v>0.162790697674419</v>
      </c>
    </row>
    <row r="1395" spans="2:49" x14ac:dyDescent="0.35">
      <c r="B1395" t="s">
        <v>934</v>
      </c>
      <c r="C1395" s="16">
        <v>0.17097170971709699</v>
      </c>
      <c r="D1395" s="16">
        <v>0.146341463414634</v>
      </c>
      <c r="E1395" s="16">
        <v>0.201492537313433</v>
      </c>
      <c r="F1395" s="16">
        <v>0.21008403361344499</v>
      </c>
      <c r="G1395" s="16">
        <v>0.15</v>
      </c>
      <c r="H1395" s="16">
        <v>0.134615384615385</v>
      </c>
      <c r="I1395" s="16">
        <v>0.12121212121212099</v>
      </c>
      <c r="J1395" s="16">
        <v>0.213114754098361</v>
      </c>
      <c r="K1395" s="16">
        <v>0.20512820512820501</v>
      </c>
      <c r="L1395" s="16">
        <v>0.17499999999999999</v>
      </c>
      <c r="M1395" s="16">
        <v>0.140845070422535</v>
      </c>
      <c r="N1395" s="16">
        <v>6.0606060606060601E-2</v>
      </c>
      <c r="O1395" s="16">
        <v>0.25</v>
      </c>
      <c r="P1395" s="16"/>
      <c r="Q1395" s="16">
        <v>0.17732558139534901</v>
      </c>
      <c r="R1395" s="16"/>
      <c r="S1395" s="16">
        <v>0.174078780177891</v>
      </c>
      <c r="T1395" s="16"/>
      <c r="U1395" s="16">
        <v>0.18407960199005</v>
      </c>
      <c r="V1395" s="16"/>
      <c r="W1395" s="16">
        <v>0.219512195121951</v>
      </c>
      <c r="X1395" s="16"/>
      <c r="Y1395" s="16">
        <v>0.16269841269841301</v>
      </c>
      <c r="Z1395" s="16">
        <v>0.170454545454545</v>
      </c>
      <c r="AA1395" s="16">
        <v>0.30555555555555602</v>
      </c>
      <c r="AB1395" s="16">
        <v>0.11111111111111099</v>
      </c>
      <c r="AC1395" s="16"/>
      <c r="AD1395" s="16">
        <v>0.17123287671232901</v>
      </c>
      <c r="AE1395" s="16">
        <v>0.14444444444444399</v>
      </c>
      <c r="AF1395" s="16">
        <v>0.17346938775510201</v>
      </c>
      <c r="AG1395" s="16">
        <v>0.16666666666666699</v>
      </c>
      <c r="AH1395" s="16">
        <v>0.154471544715447</v>
      </c>
      <c r="AI1395" s="16">
        <v>0.14285714285714299</v>
      </c>
      <c r="AJ1395" s="16">
        <v>0.25</v>
      </c>
      <c r="AK1395" s="16"/>
      <c r="AL1395" s="16">
        <v>0.28070175438596501</v>
      </c>
      <c r="AM1395" s="16">
        <v>0.14960629921259799</v>
      </c>
      <c r="AN1395" s="16">
        <v>0.18552036199095001</v>
      </c>
      <c r="AO1395" s="16">
        <v>0.15827338129496399</v>
      </c>
      <c r="AP1395" s="16">
        <v>0.21052631578947401</v>
      </c>
      <c r="AQ1395" s="16">
        <v>0.18</v>
      </c>
      <c r="AR1395" s="16">
        <v>0</v>
      </c>
      <c r="AS1395" s="16">
        <v>0.266666666666667</v>
      </c>
      <c r="AT1395" s="16">
        <v>0.156626506024096</v>
      </c>
      <c r="AU1395" s="16">
        <v>0.230769230769231</v>
      </c>
      <c r="AV1395" s="16">
        <v>0.12121212121212099</v>
      </c>
      <c r="AW1395" s="16">
        <v>6.9767441860465101E-2</v>
      </c>
    </row>
    <row r="1396" spans="2:49" x14ac:dyDescent="0.35">
      <c r="B1396" t="s">
        <v>935</v>
      </c>
      <c r="C1396" s="16">
        <v>0.15375153751537499</v>
      </c>
      <c r="D1396" s="16">
        <v>0.109756097560976</v>
      </c>
      <c r="E1396" s="16">
        <v>0.134328358208955</v>
      </c>
      <c r="F1396" s="16">
        <v>0.159663865546218</v>
      </c>
      <c r="G1396" s="16">
        <v>0.16666666666666699</v>
      </c>
      <c r="H1396" s="16">
        <v>9.6153846153846201E-2</v>
      </c>
      <c r="I1396" s="16">
        <v>0.22727272727272699</v>
      </c>
      <c r="J1396" s="16">
        <v>0.114754098360656</v>
      </c>
      <c r="K1396" s="16">
        <v>0.15384615384615399</v>
      </c>
      <c r="L1396" s="16">
        <v>0.27500000000000002</v>
      </c>
      <c r="M1396" s="16">
        <v>0.12676056338028199</v>
      </c>
      <c r="N1396" s="16">
        <v>0.12121212121212099</v>
      </c>
      <c r="O1396" s="16">
        <v>6.25E-2</v>
      </c>
      <c r="P1396" s="16"/>
      <c r="Q1396" s="16">
        <v>0.15261627906976699</v>
      </c>
      <c r="R1396" s="16"/>
      <c r="S1396" s="16">
        <v>0.15501905972045699</v>
      </c>
      <c r="T1396" s="16"/>
      <c r="U1396" s="16">
        <v>0.155887230514096</v>
      </c>
      <c r="V1396" s="16"/>
      <c r="W1396" s="16">
        <v>0.113821138211382</v>
      </c>
      <c r="X1396" s="16"/>
      <c r="Y1396" s="16">
        <v>0.148809523809524</v>
      </c>
      <c r="Z1396" s="16">
        <v>0.16287878787878801</v>
      </c>
      <c r="AA1396" s="16">
        <v>0.13888888888888901</v>
      </c>
      <c r="AB1396" s="16">
        <v>0.22222222222222199</v>
      </c>
      <c r="AC1396" s="16"/>
      <c r="AD1396" s="16">
        <v>0.14383561643835599</v>
      </c>
      <c r="AE1396" s="16">
        <v>0.18888888888888899</v>
      </c>
      <c r="AF1396" s="16">
        <v>0.14285714285714299</v>
      </c>
      <c r="AG1396" s="16">
        <v>0.155555555555556</v>
      </c>
      <c r="AH1396" s="16">
        <v>0.146341463414634</v>
      </c>
      <c r="AI1396" s="16">
        <v>0.15476190476190499</v>
      </c>
      <c r="AJ1396" s="16">
        <v>0.15217391304347799</v>
      </c>
      <c r="AK1396" s="16"/>
      <c r="AL1396" s="16">
        <v>0.19298245614035101</v>
      </c>
      <c r="AM1396" s="16">
        <v>0.20472440944881901</v>
      </c>
      <c r="AN1396" s="16">
        <v>0.167420814479638</v>
      </c>
      <c r="AO1396" s="16">
        <v>0.12230215827338101</v>
      </c>
      <c r="AP1396" s="16">
        <v>0.157894736842105</v>
      </c>
      <c r="AQ1396" s="16">
        <v>0.08</v>
      </c>
      <c r="AR1396" s="16">
        <v>0</v>
      </c>
      <c r="AS1396" s="16">
        <v>0.133333333333333</v>
      </c>
      <c r="AT1396" s="16">
        <v>0.108433734939759</v>
      </c>
      <c r="AU1396" s="16">
        <v>7.69230769230769E-2</v>
      </c>
      <c r="AV1396" s="16">
        <v>6.0606060606060601E-2</v>
      </c>
      <c r="AW1396" s="16">
        <v>0.25581395348837199</v>
      </c>
    </row>
    <row r="1397" spans="2:49" x14ac:dyDescent="0.35">
      <c r="B1397" t="s">
        <v>936</v>
      </c>
      <c r="C1397" s="16">
        <v>8.3640836408364103E-2</v>
      </c>
      <c r="D1397" s="16">
        <v>0.15853658536585399</v>
      </c>
      <c r="E1397" s="16">
        <v>8.9552238805970102E-2</v>
      </c>
      <c r="F1397" s="16">
        <v>7.5630252100840303E-2</v>
      </c>
      <c r="G1397" s="16">
        <v>8.3333333333333301E-2</v>
      </c>
      <c r="H1397" s="16">
        <v>0.17307692307692299</v>
      </c>
      <c r="I1397" s="16">
        <v>4.5454545454545497E-2</v>
      </c>
      <c r="J1397" s="16">
        <v>4.91803278688525E-2</v>
      </c>
      <c r="K1397" s="16">
        <v>5.1282051282051301E-2</v>
      </c>
      <c r="L1397" s="16">
        <v>8.7499999999999994E-2</v>
      </c>
      <c r="M1397" s="16">
        <v>2.8169014084507001E-2</v>
      </c>
      <c r="N1397" s="16">
        <v>9.0909090909090898E-2</v>
      </c>
      <c r="O1397" s="16">
        <v>0</v>
      </c>
      <c r="P1397" s="16"/>
      <c r="Q1397" s="16">
        <v>8.4302325581395304E-2</v>
      </c>
      <c r="R1397" s="16"/>
      <c r="S1397" s="16">
        <v>8.5133418043202E-2</v>
      </c>
      <c r="T1397" s="16"/>
      <c r="U1397" s="16">
        <v>8.45771144278607E-2</v>
      </c>
      <c r="V1397" s="16"/>
      <c r="W1397" s="16">
        <v>8.1300813008130093E-2</v>
      </c>
      <c r="X1397" s="16"/>
      <c r="Y1397" s="16">
        <v>8.3333333333333301E-2</v>
      </c>
      <c r="Z1397" s="16">
        <v>9.4696969696969696E-2</v>
      </c>
      <c r="AA1397" s="16">
        <v>2.7777777777777801E-2</v>
      </c>
      <c r="AB1397" s="16">
        <v>0</v>
      </c>
      <c r="AC1397" s="16"/>
      <c r="AD1397" s="16">
        <v>6.8493150684931503E-2</v>
      </c>
      <c r="AE1397" s="16">
        <v>4.4444444444444398E-2</v>
      </c>
      <c r="AF1397" s="16">
        <v>0.14285714285714299</v>
      </c>
      <c r="AG1397" s="16">
        <v>9.44444444444444E-2</v>
      </c>
      <c r="AH1397" s="16">
        <v>7.3170731707317097E-2</v>
      </c>
      <c r="AI1397" s="16">
        <v>0.119047619047619</v>
      </c>
      <c r="AJ1397" s="16">
        <v>4.3478260869565202E-2</v>
      </c>
      <c r="AK1397" s="16"/>
      <c r="AL1397" s="16">
        <v>1.7543859649122799E-2</v>
      </c>
      <c r="AM1397" s="16">
        <v>8.6614173228346497E-2</v>
      </c>
      <c r="AN1397" s="16">
        <v>8.1447963800904993E-2</v>
      </c>
      <c r="AO1397" s="16">
        <v>0.12230215827338101</v>
      </c>
      <c r="AP1397" s="16">
        <v>5.2631578947368397E-2</v>
      </c>
      <c r="AQ1397" s="16">
        <v>0.12</v>
      </c>
      <c r="AR1397" s="16">
        <v>0</v>
      </c>
      <c r="AS1397" s="16">
        <v>0</v>
      </c>
      <c r="AT1397" s="16">
        <v>9.6385542168674704E-2</v>
      </c>
      <c r="AU1397" s="16">
        <v>0</v>
      </c>
      <c r="AV1397" s="16">
        <v>0.12121212121212099</v>
      </c>
      <c r="AW1397" s="16">
        <v>4.6511627906976702E-2</v>
      </c>
    </row>
    <row r="1398" spans="2:49" x14ac:dyDescent="0.35">
      <c r="B1398" t="s">
        <v>937</v>
      </c>
      <c r="C1398" s="16">
        <v>5.1660516605166101E-2</v>
      </c>
      <c r="D1398" s="16">
        <v>7.3170731707317097E-2</v>
      </c>
      <c r="E1398" s="16">
        <v>5.9701492537313397E-2</v>
      </c>
      <c r="F1398" s="16">
        <v>5.0420168067226899E-2</v>
      </c>
      <c r="G1398" s="16">
        <v>3.3333333333333298E-2</v>
      </c>
      <c r="H1398" s="16">
        <v>3.8461538461538498E-2</v>
      </c>
      <c r="I1398" s="16">
        <v>4.5454545454545497E-2</v>
      </c>
      <c r="J1398" s="16">
        <v>4.91803278688525E-2</v>
      </c>
      <c r="K1398" s="16">
        <v>0</v>
      </c>
      <c r="L1398" s="16">
        <v>6.25E-2</v>
      </c>
      <c r="M1398" s="16">
        <v>5.63380281690141E-2</v>
      </c>
      <c r="N1398" s="16">
        <v>6.0606060606060601E-2</v>
      </c>
      <c r="O1398" s="16">
        <v>6.25E-2</v>
      </c>
      <c r="P1398" s="16"/>
      <c r="Q1398" s="16">
        <v>5.08720930232558E-2</v>
      </c>
      <c r="R1398" s="16"/>
      <c r="S1398" s="16">
        <v>5.0825921219822101E-2</v>
      </c>
      <c r="T1398" s="16"/>
      <c r="U1398" s="16">
        <v>4.9751243781094502E-2</v>
      </c>
      <c r="V1398" s="16"/>
      <c r="W1398" s="16">
        <v>6.50406504065041E-2</v>
      </c>
      <c r="X1398" s="16"/>
      <c r="Y1398" s="16">
        <v>5.95238095238095E-2</v>
      </c>
      <c r="Z1398" s="16">
        <v>3.4090909090909102E-2</v>
      </c>
      <c r="AA1398" s="16">
        <v>5.5555555555555601E-2</v>
      </c>
      <c r="AB1398" s="16">
        <v>0.11111111111111099</v>
      </c>
      <c r="AC1398" s="16"/>
      <c r="AD1398" s="16">
        <v>4.7945205479452101E-2</v>
      </c>
      <c r="AE1398" s="16">
        <v>1.1111111111111099E-2</v>
      </c>
      <c r="AF1398" s="16">
        <v>6.1224489795918401E-2</v>
      </c>
      <c r="AG1398" s="16">
        <v>6.6666666666666693E-2</v>
      </c>
      <c r="AH1398" s="16">
        <v>5.6910569105691103E-2</v>
      </c>
      <c r="AI1398" s="16">
        <v>3.5714285714285698E-2</v>
      </c>
      <c r="AJ1398" s="16">
        <v>6.5217391304347797E-2</v>
      </c>
      <c r="AK1398" s="16"/>
      <c r="AL1398" s="16">
        <v>3.5087719298245598E-2</v>
      </c>
      <c r="AM1398" s="16">
        <v>6.2992125984251995E-2</v>
      </c>
      <c r="AN1398" s="16">
        <v>4.52488687782805E-2</v>
      </c>
      <c r="AO1398" s="16">
        <v>4.3165467625899297E-2</v>
      </c>
      <c r="AP1398" s="16">
        <v>0</v>
      </c>
      <c r="AQ1398" s="16">
        <v>0.1</v>
      </c>
      <c r="AR1398" s="16">
        <v>0</v>
      </c>
      <c r="AS1398" s="16">
        <v>0</v>
      </c>
      <c r="AT1398" s="16">
        <v>6.02409638554217E-2</v>
      </c>
      <c r="AU1398" s="16">
        <v>0.15384615384615399</v>
      </c>
      <c r="AV1398" s="16">
        <v>3.03030303030303E-2</v>
      </c>
      <c r="AW1398" s="16">
        <v>6.9767441860465101E-2</v>
      </c>
    </row>
    <row r="1399" spans="2:49" x14ac:dyDescent="0.35">
      <c r="B1399" t="s">
        <v>938</v>
      </c>
      <c r="C1399" s="16">
        <v>4.7970479704797099E-2</v>
      </c>
      <c r="D1399" s="16">
        <v>4.8780487804878099E-2</v>
      </c>
      <c r="E1399" s="16">
        <v>1.49253731343284E-2</v>
      </c>
      <c r="F1399" s="16">
        <v>5.8823529411764698E-2</v>
      </c>
      <c r="G1399" s="16">
        <v>3.3333333333333298E-2</v>
      </c>
      <c r="H1399" s="16">
        <v>3.8461538461538498E-2</v>
      </c>
      <c r="I1399" s="16">
        <v>7.5757575757575801E-2</v>
      </c>
      <c r="J1399" s="16">
        <v>3.2786885245901599E-2</v>
      </c>
      <c r="K1399" s="16">
        <v>5.1282051282051301E-2</v>
      </c>
      <c r="L1399" s="16">
        <v>0.05</v>
      </c>
      <c r="M1399" s="16">
        <v>7.0422535211267595E-2</v>
      </c>
      <c r="N1399" s="16">
        <v>6.0606060606060601E-2</v>
      </c>
      <c r="O1399" s="16">
        <v>0.125</v>
      </c>
      <c r="P1399" s="16"/>
      <c r="Q1399" s="16">
        <v>5.08720930232558E-2</v>
      </c>
      <c r="R1399" s="16"/>
      <c r="S1399" s="16">
        <v>4.4472681067344297E-2</v>
      </c>
      <c r="T1399" s="16"/>
      <c r="U1399" s="16">
        <v>5.3067993366500803E-2</v>
      </c>
      <c r="V1399" s="16"/>
      <c r="W1399" s="16">
        <v>3.2520325203252001E-2</v>
      </c>
      <c r="X1399" s="16"/>
      <c r="Y1399" s="16">
        <v>3.3730158730158701E-2</v>
      </c>
      <c r="Z1399" s="16">
        <v>7.9545454545454503E-2</v>
      </c>
      <c r="AA1399" s="16">
        <v>2.7777777777777801E-2</v>
      </c>
      <c r="AB1399" s="16">
        <v>0</v>
      </c>
      <c r="AC1399" s="16"/>
      <c r="AD1399" s="16">
        <v>7.5342465753424695E-2</v>
      </c>
      <c r="AE1399" s="16">
        <v>6.6666666666666693E-2</v>
      </c>
      <c r="AF1399" s="16">
        <v>3.06122448979592E-2</v>
      </c>
      <c r="AG1399" s="16">
        <v>3.8888888888888903E-2</v>
      </c>
      <c r="AH1399" s="16">
        <v>1.6260162601626001E-2</v>
      </c>
      <c r="AI1399" s="16">
        <v>0.107142857142857</v>
      </c>
      <c r="AJ1399" s="16">
        <v>1.0869565217391301E-2</v>
      </c>
      <c r="AK1399" s="16"/>
      <c r="AL1399" s="16">
        <v>7.0175438596491196E-2</v>
      </c>
      <c r="AM1399" s="16">
        <v>5.5118110236220499E-2</v>
      </c>
      <c r="AN1399" s="16">
        <v>3.6199095022624403E-2</v>
      </c>
      <c r="AO1399" s="16">
        <v>4.3165467625899297E-2</v>
      </c>
      <c r="AP1399" s="16">
        <v>0</v>
      </c>
      <c r="AQ1399" s="16">
        <v>0.12</v>
      </c>
      <c r="AR1399" s="16">
        <v>0</v>
      </c>
      <c r="AS1399" s="16">
        <v>0.2</v>
      </c>
      <c r="AT1399" s="16">
        <v>3.6144578313252997E-2</v>
      </c>
      <c r="AU1399" s="16">
        <v>0</v>
      </c>
      <c r="AV1399" s="16">
        <v>0</v>
      </c>
      <c r="AW1399" s="16">
        <v>2.32558139534884E-2</v>
      </c>
    </row>
    <row r="1400" spans="2:49" x14ac:dyDescent="0.35">
      <c r="B1400" t="s">
        <v>462</v>
      </c>
      <c r="C1400" s="16">
        <v>0.21525215252152499</v>
      </c>
      <c r="D1400" s="16">
        <v>0.19512195121951201</v>
      </c>
      <c r="E1400" s="16">
        <v>0.201492537313433</v>
      </c>
      <c r="F1400" s="16">
        <v>0.218487394957983</v>
      </c>
      <c r="G1400" s="16">
        <v>0.21666666666666701</v>
      </c>
      <c r="H1400" s="16">
        <v>0.269230769230769</v>
      </c>
      <c r="I1400" s="16">
        <v>0.19696969696969699</v>
      </c>
      <c r="J1400" s="16">
        <v>0.24590163934426201</v>
      </c>
      <c r="K1400" s="16">
        <v>0.256410256410256</v>
      </c>
      <c r="L1400" s="16">
        <v>0.16250000000000001</v>
      </c>
      <c r="M1400" s="16">
        <v>0.22535211267605601</v>
      </c>
      <c r="N1400" s="16">
        <v>0.27272727272727298</v>
      </c>
      <c r="O1400" s="16">
        <v>0.1875</v>
      </c>
      <c r="P1400" s="16"/>
      <c r="Q1400" s="16">
        <v>0.206395348837209</v>
      </c>
      <c r="R1400" s="16"/>
      <c r="S1400" s="16">
        <v>0.21601016518424401</v>
      </c>
      <c r="T1400" s="16"/>
      <c r="U1400" s="16">
        <v>0.205638474295191</v>
      </c>
      <c r="V1400" s="16"/>
      <c r="W1400" s="16">
        <v>0.146341463414634</v>
      </c>
      <c r="X1400" s="16"/>
      <c r="Y1400" s="16">
        <v>0.240079365079365</v>
      </c>
      <c r="Z1400" s="16">
        <v>0.17803030303030301</v>
      </c>
      <c r="AA1400" s="16">
        <v>0.13888888888888901</v>
      </c>
      <c r="AB1400" s="16">
        <v>0.22222222222222199</v>
      </c>
      <c r="AC1400" s="16"/>
      <c r="AD1400" s="16">
        <v>0.267123287671233</v>
      </c>
      <c r="AE1400" s="16">
        <v>0.22222222222222199</v>
      </c>
      <c r="AF1400" s="16">
        <v>0.25510204081632698</v>
      </c>
      <c r="AG1400" s="16">
        <v>0.24444444444444399</v>
      </c>
      <c r="AH1400" s="16">
        <v>0.22764227642276399</v>
      </c>
      <c r="AI1400" s="16">
        <v>9.5238095238095205E-2</v>
      </c>
      <c r="AJ1400" s="16">
        <v>0.119565217391304</v>
      </c>
      <c r="AK1400" s="16"/>
      <c r="AL1400" s="16">
        <v>0.140350877192982</v>
      </c>
      <c r="AM1400" s="16">
        <v>0.12598425196850399</v>
      </c>
      <c r="AN1400" s="16">
        <v>0.24886877828054299</v>
      </c>
      <c r="AO1400" s="16">
        <v>0.194244604316547</v>
      </c>
      <c r="AP1400" s="16">
        <v>0.21052631578947401</v>
      </c>
      <c r="AQ1400" s="16">
        <v>0.2</v>
      </c>
      <c r="AR1400" s="16">
        <v>1</v>
      </c>
      <c r="AS1400" s="16">
        <v>0.133333333333333</v>
      </c>
      <c r="AT1400" s="16">
        <v>0.21686746987951799</v>
      </c>
      <c r="AU1400" s="16">
        <v>0.38461538461538503</v>
      </c>
      <c r="AV1400" s="16">
        <v>0.30303030303030298</v>
      </c>
      <c r="AW1400" s="16">
        <v>0.32558139534883701</v>
      </c>
    </row>
    <row r="1401" spans="2:49" x14ac:dyDescent="0.35">
      <c r="B1401" t="s">
        <v>463</v>
      </c>
      <c r="C1401" s="16">
        <v>0.26445264452644501</v>
      </c>
      <c r="D1401" s="16">
        <v>0.134146341463415</v>
      </c>
      <c r="E1401" s="16">
        <v>0.33582089552238797</v>
      </c>
      <c r="F1401" s="16">
        <v>0.252100840336134</v>
      </c>
      <c r="G1401" s="16">
        <v>0.31666666666666698</v>
      </c>
      <c r="H1401" s="16">
        <v>0.134615384615385</v>
      </c>
      <c r="I1401" s="16">
        <v>0.24242424242424199</v>
      </c>
      <c r="J1401" s="16">
        <v>0.37704918032786899</v>
      </c>
      <c r="K1401" s="16">
        <v>0.38461538461538503</v>
      </c>
      <c r="L1401" s="16">
        <v>0.16250000000000001</v>
      </c>
      <c r="M1401" s="16">
        <v>0.338028169014085</v>
      </c>
      <c r="N1401" s="16">
        <v>0.18181818181818199</v>
      </c>
      <c r="O1401" s="16">
        <v>0.375</v>
      </c>
      <c r="P1401" s="16"/>
      <c r="Q1401" s="16">
        <v>0.268895348837209</v>
      </c>
      <c r="R1401" s="16"/>
      <c r="S1401" s="16">
        <v>0.26810673443456201</v>
      </c>
      <c r="T1401" s="16"/>
      <c r="U1401" s="16">
        <v>0.26368159203980102</v>
      </c>
      <c r="V1401" s="16"/>
      <c r="W1401" s="16">
        <v>0.38211382113821102</v>
      </c>
      <c r="X1401" s="16"/>
      <c r="Y1401" s="16">
        <v>0.25793650793650802</v>
      </c>
      <c r="Z1401" s="16">
        <v>0.24242424242424199</v>
      </c>
      <c r="AA1401" s="16">
        <v>0.5</v>
      </c>
      <c r="AB1401" s="16">
        <v>0.33333333333333298</v>
      </c>
      <c r="AC1401" s="16"/>
      <c r="AD1401" s="16">
        <v>0.20547945205479501</v>
      </c>
      <c r="AE1401" s="16">
        <v>0.344444444444444</v>
      </c>
      <c r="AF1401" s="16">
        <v>0.13265306122449</v>
      </c>
      <c r="AG1401" s="16">
        <v>0.2</v>
      </c>
      <c r="AH1401" s="16">
        <v>0.33333333333333298</v>
      </c>
      <c r="AI1401" s="16">
        <v>0.226190476190476</v>
      </c>
      <c r="AJ1401" s="16">
        <v>0.48913043478260898</v>
      </c>
      <c r="AK1401" s="16"/>
      <c r="AL1401" s="16">
        <v>0.42105263157894701</v>
      </c>
      <c r="AM1401" s="16">
        <v>0.25984251968503902</v>
      </c>
      <c r="AN1401" s="16">
        <v>0.25791855203619901</v>
      </c>
      <c r="AO1401" s="16">
        <v>0.26618705035971202</v>
      </c>
      <c r="AP1401" s="16">
        <v>0.52631578947368396</v>
      </c>
      <c r="AQ1401" s="16">
        <v>0.04</v>
      </c>
      <c r="AR1401" s="16">
        <v>0</v>
      </c>
      <c r="AS1401" s="16">
        <v>0.33333333333333298</v>
      </c>
      <c r="AT1401" s="16">
        <v>0.28915662650602397</v>
      </c>
      <c r="AU1401" s="16">
        <v>0.230769230769231</v>
      </c>
      <c r="AV1401" s="16">
        <v>0.33333333333333298</v>
      </c>
      <c r="AW1401" s="16">
        <v>0.13953488372093001</v>
      </c>
    </row>
    <row r="1402" spans="2:49" x14ac:dyDescent="0.35">
      <c r="C1402" s="16"/>
      <c r="D1402" s="16"/>
      <c r="E1402" s="16"/>
      <c r="F1402" s="16"/>
      <c r="G1402" s="16"/>
      <c r="H1402" s="16"/>
      <c r="I1402" s="16"/>
      <c r="J1402" s="16"/>
      <c r="K1402" s="16"/>
      <c r="L1402" s="16"/>
      <c r="M1402" s="16"/>
      <c r="N1402" s="16"/>
      <c r="O1402" s="16"/>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row>
    <row r="1403" spans="2:49" x14ac:dyDescent="0.35">
      <c r="B1403" s="6" t="s">
        <v>942</v>
      </c>
      <c r="C1403" s="16"/>
      <c r="D1403" s="16"/>
      <c r="E1403" s="16"/>
      <c r="F1403" s="16"/>
      <c r="G1403" s="16"/>
      <c r="H1403" s="16"/>
      <c r="I1403" s="16"/>
      <c r="J1403" s="16"/>
      <c r="K1403" s="16"/>
      <c r="L1403" s="16"/>
      <c r="M1403" s="16"/>
      <c r="N1403" s="16"/>
      <c r="O1403" s="16"/>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row>
    <row r="1404" spans="2:49" x14ac:dyDescent="0.35">
      <c r="B1404" s="25" t="s">
        <v>65</v>
      </c>
      <c r="C1404" s="16"/>
      <c r="D1404" s="16"/>
      <c r="E1404" s="16"/>
      <c r="F1404" s="16"/>
      <c r="G1404" s="16"/>
      <c r="H1404" s="16"/>
      <c r="I1404" s="16"/>
      <c r="J1404" s="16"/>
      <c r="K1404" s="16"/>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row>
    <row r="1405" spans="2:49" x14ac:dyDescent="0.35">
      <c r="B1405" t="s">
        <v>932</v>
      </c>
      <c r="C1405" s="16">
        <v>6.6420664206642097E-2</v>
      </c>
      <c r="D1405" s="16">
        <v>3.65853658536585E-2</v>
      </c>
      <c r="E1405" s="16">
        <v>0.119402985074627</v>
      </c>
      <c r="F1405" s="16">
        <v>2.5210084033613401E-2</v>
      </c>
      <c r="G1405" s="16">
        <v>6.6666666666666693E-2</v>
      </c>
      <c r="H1405" s="16">
        <v>1.9230769230769201E-2</v>
      </c>
      <c r="I1405" s="16">
        <v>7.5757575757575801E-2</v>
      </c>
      <c r="J1405" s="16">
        <v>8.1967213114754106E-2</v>
      </c>
      <c r="K1405" s="16">
        <v>5.1282051282051301E-2</v>
      </c>
      <c r="L1405" s="16">
        <v>0.05</v>
      </c>
      <c r="M1405" s="16">
        <v>7.0422535211267595E-2</v>
      </c>
      <c r="N1405" s="16">
        <v>6.0606060606060601E-2</v>
      </c>
      <c r="O1405" s="16">
        <v>0.25</v>
      </c>
      <c r="P1405" s="16"/>
      <c r="Q1405" s="16">
        <v>6.3953488372092998E-2</v>
      </c>
      <c r="R1405" s="16"/>
      <c r="S1405" s="16">
        <v>6.7344345616264303E-2</v>
      </c>
      <c r="T1405" s="16"/>
      <c r="U1405" s="16">
        <v>6.1359867330016603E-2</v>
      </c>
      <c r="V1405" s="16"/>
      <c r="W1405" s="16">
        <v>4.0650406504064998E-2</v>
      </c>
      <c r="X1405" s="16"/>
      <c r="Y1405" s="16">
        <v>7.1428571428571397E-2</v>
      </c>
      <c r="Z1405" s="16">
        <v>6.0606060606060601E-2</v>
      </c>
      <c r="AA1405" s="16">
        <v>2.7777777777777801E-2</v>
      </c>
      <c r="AB1405" s="16">
        <v>0.11111111111111099</v>
      </c>
      <c r="AC1405" s="16"/>
      <c r="AD1405" s="16">
        <v>3.42465753424658E-2</v>
      </c>
      <c r="AE1405" s="16">
        <v>0.11111111111111099</v>
      </c>
      <c r="AF1405" s="16">
        <v>6.1224489795918401E-2</v>
      </c>
      <c r="AG1405" s="16">
        <v>7.7777777777777807E-2</v>
      </c>
      <c r="AH1405" s="16">
        <v>4.8780487804878099E-2</v>
      </c>
      <c r="AI1405" s="16">
        <v>9.5238095238095205E-2</v>
      </c>
      <c r="AJ1405" s="16">
        <v>5.4347826086956499E-2</v>
      </c>
      <c r="AK1405" s="16"/>
      <c r="AL1405" s="16">
        <v>8.7719298245614002E-2</v>
      </c>
      <c r="AM1405" s="16">
        <v>7.8740157480315001E-2</v>
      </c>
      <c r="AN1405" s="16">
        <v>5.4298642533936702E-2</v>
      </c>
      <c r="AO1405" s="16">
        <v>5.7553956834532398E-2</v>
      </c>
      <c r="AP1405" s="16">
        <v>5.2631578947368397E-2</v>
      </c>
      <c r="AQ1405" s="16">
        <v>0.04</v>
      </c>
      <c r="AR1405" s="16">
        <v>0</v>
      </c>
      <c r="AS1405" s="16">
        <v>6.6666666666666693E-2</v>
      </c>
      <c r="AT1405" s="16">
        <v>8.4337349397590397E-2</v>
      </c>
      <c r="AU1405" s="16">
        <v>7.69230769230769E-2</v>
      </c>
      <c r="AV1405" s="16">
        <v>9.0909090909090898E-2</v>
      </c>
      <c r="AW1405" s="16">
        <v>6.9767441860465101E-2</v>
      </c>
    </row>
    <row r="1406" spans="2:49" x14ac:dyDescent="0.35">
      <c r="B1406" t="s">
        <v>933</v>
      </c>
      <c r="C1406" s="16">
        <v>0.265682656826568</v>
      </c>
      <c r="D1406" s="16">
        <v>0.28048780487804897</v>
      </c>
      <c r="E1406" s="16">
        <v>0.28358208955223901</v>
      </c>
      <c r="F1406" s="16">
        <v>0.310924369747899</v>
      </c>
      <c r="G1406" s="16">
        <v>0.28333333333333299</v>
      </c>
      <c r="H1406" s="16">
        <v>0.30769230769230799</v>
      </c>
      <c r="I1406" s="16">
        <v>0.18181818181818199</v>
      </c>
      <c r="J1406" s="16">
        <v>0.31147540983606598</v>
      </c>
      <c r="K1406" s="16">
        <v>0.230769230769231</v>
      </c>
      <c r="L1406" s="16">
        <v>0.16250000000000001</v>
      </c>
      <c r="M1406" s="16">
        <v>0.22535211267605601</v>
      </c>
      <c r="N1406" s="16">
        <v>0.27272727272727298</v>
      </c>
      <c r="O1406" s="16">
        <v>0.4375</v>
      </c>
      <c r="P1406" s="16"/>
      <c r="Q1406" s="16">
        <v>0.26453488372092998</v>
      </c>
      <c r="R1406" s="16"/>
      <c r="S1406" s="16">
        <v>0.261753494282084</v>
      </c>
      <c r="T1406" s="16"/>
      <c r="U1406" s="16">
        <v>0.26699834162520703</v>
      </c>
      <c r="V1406" s="16"/>
      <c r="W1406" s="16">
        <v>0.39024390243902402</v>
      </c>
      <c r="X1406" s="16"/>
      <c r="Y1406" s="16">
        <v>0.27579365079365098</v>
      </c>
      <c r="Z1406" s="16">
        <v>0.25</v>
      </c>
      <c r="AA1406" s="16">
        <v>0.25</v>
      </c>
      <c r="AB1406" s="16">
        <v>0.22222222222222199</v>
      </c>
      <c r="AC1406" s="16"/>
      <c r="AD1406" s="16">
        <v>0.25342465753424698</v>
      </c>
      <c r="AE1406" s="16">
        <v>0.32222222222222202</v>
      </c>
      <c r="AF1406" s="16">
        <v>0.22448979591836701</v>
      </c>
      <c r="AG1406" s="16">
        <v>0.24444444444444399</v>
      </c>
      <c r="AH1406" s="16">
        <v>0.26016260162601601</v>
      </c>
      <c r="AI1406" s="16">
        <v>0.297619047619048</v>
      </c>
      <c r="AJ1406" s="16">
        <v>0.29347826086956502</v>
      </c>
      <c r="AK1406" s="16"/>
      <c r="AL1406" s="16">
        <v>0.19298245614035101</v>
      </c>
      <c r="AM1406" s="16">
        <v>0.25196850393700798</v>
      </c>
      <c r="AN1406" s="16">
        <v>0.22171945701357501</v>
      </c>
      <c r="AO1406" s="16">
        <v>0.34532374100719399</v>
      </c>
      <c r="AP1406" s="16">
        <v>0.157894736842105</v>
      </c>
      <c r="AQ1406" s="16">
        <v>0.46</v>
      </c>
      <c r="AR1406" s="16">
        <v>0</v>
      </c>
      <c r="AS1406" s="16">
        <v>0.266666666666667</v>
      </c>
      <c r="AT1406" s="16">
        <v>0.240963855421687</v>
      </c>
      <c r="AU1406" s="16">
        <v>0.15384615384615399</v>
      </c>
      <c r="AV1406" s="16">
        <v>0.30303030303030298</v>
      </c>
      <c r="AW1406" s="16">
        <v>0.25581395348837199</v>
      </c>
    </row>
    <row r="1407" spans="2:49" x14ac:dyDescent="0.35">
      <c r="B1407" t="s">
        <v>934</v>
      </c>
      <c r="C1407" s="16">
        <v>0.185731857318573</v>
      </c>
      <c r="D1407" s="16">
        <v>0.17073170731707299</v>
      </c>
      <c r="E1407" s="16">
        <v>0.21641791044776101</v>
      </c>
      <c r="F1407" s="16">
        <v>0.184873949579832</v>
      </c>
      <c r="G1407" s="16">
        <v>0.21666666666666701</v>
      </c>
      <c r="H1407" s="16">
        <v>0.19230769230769201</v>
      </c>
      <c r="I1407" s="16">
        <v>0.24242424242424199</v>
      </c>
      <c r="J1407" s="16">
        <v>0.14754098360655701</v>
      </c>
      <c r="K1407" s="16">
        <v>0.230769230769231</v>
      </c>
      <c r="L1407" s="16">
        <v>0.17499999999999999</v>
      </c>
      <c r="M1407" s="16">
        <v>0.11267605633802801</v>
      </c>
      <c r="N1407" s="16">
        <v>0.18181818181818199</v>
      </c>
      <c r="O1407" s="16">
        <v>6.25E-2</v>
      </c>
      <c r="P1407" s="16"/>
      <c r="Q1407" s="16">
        <v>0.184593023255814</v>
      </c>
      <c r="R1407" s="16"/>
      <c r="S1407" s="16">
        <v>0.18678526048284599</v>
      </c>
      <c r="T1407" s="16"/>
      <c r="U1407" s="16">
        <v>0.19237147595356599</v>
      </c>
      <c r="V1407" s="16"/>
      <c r="W1407" s="16">
        <v>0.18699186991869901</v>
      </c>
      <c r="X1407" s="16"/>
      <c r="Y1407" s="16">
        <v>0.17857142857142899</v>
      </c>
      <c r="Z1407" s="16">
        <v>0.204545454545455</v>
      </c>
      <c r="AA1407" s="16">
        <v>0.194444444444444</v>
      </c>
      <c r="AB1407" s="16">
        <v>0</v>
      </c>
      <c r="AC1407" s="16"/>
      <c r="AD1407" s="16">
        <v>0.17808219178082199</v>
      </c>
      <c r="AE1407" s="16">
        <v>0.211111111111111</v>
      </c>
      <c r="AF1407" s="16">
        <v>0.22448979591836701</v>
      </c>
      <c r="AG1407" s="16">
        <v>0.21666666666666701</v>
      </c>
      <c r="AH1407" s="16">
        <v>0.154471544715447</v>
      </c>
      <c r="AI1407" s="16">
        <v>0.16666666666666699</v>
      </c>
      <c r="AJ1407" s="16">
        <v>0.13043478260869601</v>
      </c>
      <c r="AK1407" s="16"/>
      <c r="AL1407" s="16">
        <v>0.28070175438596501</v>
      </c>
      <c r="AM1407" s="16">
        <v>0.21259842519684999</v>
      </c>
      <c r="AN1407" s="16">
        <v>0.19909502262443399</v>
      </c>
      <c r="AO1407" s="16">
        <v>0.12949640287769801</v>
      </c>
      <c r="AP1407" s="16">
        <v>0.52631578947368396</v>
      </c>
      <c r="AQ1407" s="16">
        <v>0.08</v>
      </c>
      <c r="AR1407" s="16">
        <v>0.5</v>
      </c>
      <c r="AS1407" s="16">
        <v>0.2</v>
      </c>
      <c r="AT1407" s="16">
        <v>0.16867469879518099</v>
      </c>
      <c r="AU1407" s="16">
        <v>0.15384615384615399</v>
      </c>
      <c r="AV1407" s="16">
        <v>0.15151515151515199</v>
      </c>
      <c r="AW1407" s="16">
        <v>0.162790697674419</v>
      </c>
    </row>
    <row r="1408" spans="2:49" x14ac:dyDescent="0.35">
      <c r="B1408" t="s">
        <v>935</v>
      </c>
      <c r="C1408" s="16">
        <v>0.12669126691266899</v>
      </c>
      <c r="D1408" s="16">
        <v>0.219512195121951</v>
      </c>
      <c r="E1408" s="16">
        <v>0.104477611940299</v>
      </c>
      <c r="F1408" s="16">
        <v>0.11764705882352899</v>
      </c>
      <c r="G1408" s="16">
        <v>6.6666666666666693E-2</v>
      </c>
      <c r="H1408" s="16">
        <v>0.17307692307692299</v>
      </c>
      <c r="I1408" s="16">
        <v>0.16666666666666699</v>
      </c>
      <c r="J1408" s="16">
        <v>8.1967213114754106E-2</v>
      </c>
      <c r="K1408" s="16">
        <v>7.69230769230769E-2</v>
      </c>
      <c r="L1408" s="16">
        <v>0.1875</v>
      </c>
      <c r="M1408" s="16">
        <v>7.0422535211267595E-2</v>
      </c>
      <c r="N1408" s="16">
        <v>6.0606060606060601E-2</v>
      </c>
      <c r="O1408" s="16">
        <v>0.1875</v>
      </c>
      <c r="P1408" s="16"/>
      <c r="Q1408" s="16">
        <v>0.13081395348837199</v>
      </c>
      <c r="R1408" s="16"/>
      <c r="S1408" s="16">
        <v>0.127064803049555</v>
      </c>
      <c r="T1408" s="16"/>
      <c r="U1408" s="16">
        <v>0.124378109452736</v>
      </c>
      <c r="V1408" s="16"/>
      <c r="W1408" s="16">
        <v>8.1300813008130093E-2</v>
      </c>
      <c r="X1408" s="16"/>
      <c r="Y1408" s="16">
        <v>0.11706349206349199</v>
      </c>
      <c r="Z1408" s="16">
        <v>0.14772727272727301</v>
      </c>
      <c r="AA1408" s="16">
        <v>0.11111111111111099</v>
      </c>
      <c r="AB1408" s="16">
        <v>0.11111111111111099</v>
      </c>
      <c r="AC1408" s="16"/>
      <c r="AD1408" s="16">
        <v>0.14383561643835599</v>
      </c>
      <c r="AE1408" s="16">
        <v>0.11111111111111099</v>
      </c>
      <c r="AF1408" s="16">
        <v>0.11224489795918401</v>
      </c>
      <c r="AG1408" s="16">
        <v>0.116666666666667</v>
      </c>
      <c r="AH1408" s="16">
        <v>0.12195121951219499</v>
      </c>
      <c r="AI1408" s="16">
        <v>0.13095238095238099</v>
      </c>
      <c r="AJ1408" s="16">
        <v>0.15217391304347799</v>
      </c>
      <c r="AK1408" s="16"/>
      <c r="AL1408" s="16">
        <v>0.140350877192982</v>
      </c>
      <c r="AM1408" s="16">
        <v>0.133858267716535</v>
      </c>
      <c r="AN1408" s="16">
        <v>0.13574660633484201</v>
      </c>
      <c r="AO1408" s="16">
        <v>0.13669064748201401</v>
      </c>
      <c r="AP1408" s="16">
        <v>5.2631578947368397E-2</v>
      </c>
      <c r="AQ1408" s="16">
        <v>0.06</v>
      </c>
      <c r="AR1408" s="16">
        <v>0</v>
      </c>
      <c r="AS1408" s="16">
        <v>0.133333333333333</v>
      </c>
      <c r="AT1408" s="16">
        <v>0.132530120481928</v>
      </c>
      <c r="AU1408" s="16">
        <v>0.15384615384615399</v>
      </c>
      <c r="AV1408" s="16">
        <v>9.0909090909090898E-2</v>
      </c>
      <c r="AW1408" s="16">
        <v>0.13953488372093001</v>
      </c>
    </row>
    <row r="1409" spans="2:49" x14ac:dyDescent="0.35">
      <c r="B1409" t="s">
        <v>936</v>
      </c>
      <c r="C1409" s="16">
        <v>4.1820418204182003E-2</v>
      </c>
      <c r="D1409" s="16">
        <v>7.3170731707317097E-2</v>
      </c>
      <c r="E1409" s="16">
        <v>0</v>
      </c>
      <c r="F1409" s="16">
        <v>3.3613445378151301E-2</v>
      </c>
      <c r="G1409" s="16">
        <v>6.6666666666666693E-2</v>
      </c>
      <c r="H1409" s="16">
        <v>5.7692307692307702E-2</v>
      </c>
      <c r="I1409" s="16">
        <v>1.5151515151515201E-2</v>
      </c>
      <c r="J1409" s="16">
        <v>3.2786885245901599E-2</v>
      </c>
      <c r="K1409" s="16">
        <v>5.1282051282051301E-2</v>
      </c>
      <c r="L1409" s="16">
        <v>0.05</v>
      </c>
      <c r="M1409" s="16">
        <v>9.85915492957746E-2</v>
      </c>
      <c r="N1409" s="16">
        <v>3.03030303030303E-2</v>
      </c>
      <c r="O1409" s="16">
        <v>0</v>
      </c>
      <c r="P1409" s="16"/>
      <c r="Q1409" s="16">
        <v>4.2151162790697701E-2</v>
      </c>
      <c r="R1409" s="16"/>
      <c r="S1409" s="16">
        <v>4.3202033036848803E-2</v>
      </c>
      <c r="T1409" s="16"/>
      <c r="U1409" s="16">
        <v>3.4825870646766198E-2</v>
      </c>
      <c r="V1409" s="16"/>
      <c r="W1409" s="16">
        <v>4.8780487804878099E-2</v>
      </c>
      <c r="X1409" s="16"/>
      <c r="Y1409" s="16">
        <v>3.5714285714285698E-2</v>
      </c>
      <c r="Z1409" s="16">
        <v>5.3030303030302997E-2</v>
      </c>
      <c r="AA1409" s="16">
        <v>2.7777777777777801E-2</v>
      </c>
      <c r="AB1409" s="16">
        <v>0.11111111111111099</v>
      </c>
      <c r="AC1409" s="16"/>
      <c r="AD1409" s="16">
        <v>6.8493150684931503E-2</v>
      </c>
      <c r="AE1409" s="16">
        <v>2.2222222222222199E-2</v>
      </c>
      <c r="AF1409" s="16">
        <v>3.06122448979592E-2</v>
      </c>
      <c r="AG1409" s="16">
        <v>2.2222222222222199E-2</v>
      </c>
      <c r="AH1409" s="16">
        <v>7.3170731707317097E-2</v>
      </c>
      <c r="AI1409" s="16">
        <v>2.3809523809523801E-2</v>
      </c>
      <c r="AJ1409" s="16">
        <v>4.3478260869565202E-2</v>
      </c>
      <c r="AK1409" s="16"/>
      <c r="AL1409" s="16">
        <v>1.7543859649122799E-2</v>
      </c>
      <c r="AM1409" s="16">
        <v>3.9370078740157501E-2</v>
      </c>
      <c r="AN1409" s="16">
        <v>2.2624434389140299E-2</v>
      </c>
      <c r="AO1409" s="16">
        <v>5.7553956834532398E-2</v>
      </c>
      <c r="AP1409" s="16">
        <v>0</v>
      </c>
      <c r="AQ1409" s="16">
        <v>0.04</v>
      </c>
      <c r="AR1409" s="16">
        <v>0</v>
      </c>
      <c r="AS1409" s="16">
        <v>0</v>
      </c>
      <c r="AT1409" s="16">
        <v>8.4337349397590397E-2</v>
      </c>
      <c r="AU1409" s="16">
        <v>7.69230769230769E-2</v>
      </c>
      <c r="AV1409" s="16">
        <v>6.0606060606060601E-2</v>
      </c>
      <c r="AW1409" s="16">
        <v>4.6511627906976702E-2</v>
      </c>
    </row>
    <row r="1410" spans="2:49" x14ac:dyDescent="0.35">
      <c r="B1410" t="s">
        <v>937</v>
      </c>
      <c r="C1410" s="16">
        <v>2.7060270602706001E-2</v>
      </c>
      <c r="D1410" s="16">
        <v>2.4390243902439001E-2</v>
      </c>
      <c r="E1410" s="16">
        <v>2.9850746268656699E-2</v>
      </c>
      <c r="F1410" s="16">
        <v>2.5210084033613401E-2</v>
      </c>
      <c r="G1410" s="16">
        <v>1.6666666666666701E-2</v>
      </c>
      <c r="H1410" s="16">
        <v>0</v>
      </c>
      <c r="I1410" s="16">
        <v>3.03030303030303E-2</v>
      </c>
      <c r="J1410" s="16">
        <v>3.2786885245901599E-2</v>
      </c>
      <c r="K1410" s="16">
        <v>2.5641025641025599E-2</v>
      </c>
      <c r="L1410" s="16">
        <v>2.5000000000000001E-2</v>
      </c>
      <c r="M1410" s="16">
        <v>5.63380281690141E-2</v>
      </c>
      <c r="N1410" s="16">
        <v>0</v>
      </c>
      <c r="O1410" s="16">
        <v>6.25E-2</v>
      </c>
      <c r="P1410" s="16"/>
      <c r="Q1410" s="16">
        <v>2.6162790697674399E-2</v>
      </c>
      <c r="R1410" s="16"/>
      <c r="S1410" s="16">
        <v>2.7954256670902199E-2</v>
      </c>
      <c r="T1410" s="16"/>
      <c r="U1410" s="16">
        <v>2.9850746268656699E-2</v>
      </c>
      <c r="V1410" s="16"/>
      <c r="W1410" s="16">
        <v>1.6260162601626001E-2</v>
      </c>
      <c r="X1410" s="16"/>
      <c r="Y1410" s="16">
        <v>2.5793650793650799E-2</v>
      </c>
      <c r="Z1410" s="16">
        <v>3.03030303030303E-2</v>
      </c>
      <c r="AA1410" s="16">
        <v>2.7777777777777801E-2</v>
      </c>
      <c r="AB1410" s="16">
        <v>0</v>
      </c>
      <c r="AC1410" s="16"/>
      <c r="AD1410" s="16">
        <v>2.0547945205479499E-2</v>
      </c>
      <c r="AE1410" s="16">
        <v>3.3333333333333298E-2</v>
      </c>
      <c r="AF1410" s="16">
        <v>1.02040816326531E-2</v>
      </c>
      <c r="AG1410" s="16">
        <v>3.8888888888888903E-2</v>
      </c>
      <c r="AH1410" s="16">
        <v>2.4390243902439001E-2</v>
      </c>
      <c r="AI1410" s="16">
        <v>2.3809523809523801E-2</v>
      </c>
      <c r="AJ1410" s="16">
        <v>3.2608695652173898E-2</v>
      </c>
      <c r="AK1410" s="16"/>
      <c r="AL1410" s="16">
        <v>0</v>
      </c>
      <c r="AM1410" s="16">
        <v>1.5748031496062999E-2</v>
      </c>
      <c r="AN1410" s="16">
        <v>3.6199095022624403E-2</v>
      </c>
      <c r="AO1410" s="16">
        <v>3.5971223021582698E-2</v>
      </c>
      <c r="AP1410" s="16">
        <v>0</v>
      </c>
      <c r="AQ1410" s="16">
        <v>0.06</v>
      </c>
      <c r="AR1410" s="16">
        <v>0</v>
      </c>
      <c r="AS1410" s="16">
        <v>0</v>
      </c>
      <c r="AT1410" s="16">
        <v>0</v>
      </c>
      <c r="AU1410" s="16">
        <v>7.69230769230769E-2</v>
      </c>
      <c r="AV1410" s="16">
        <v>3.03030303030303E-2</v>
      </c>
      <c r="AW1410" s="16">
        <v>4.6511627906976702E-2</v>
      </c>
    </row>
    <row r="1411" spans="2:49" x14ac:dyDescent="0.35">
      <c r="B1411" t="s">
        <v>938</v>
      </c>
      <c r="C1411" s="16">
        <v>1.7220172201721999E-2</v>
      </c>
      <c r="D1411" s="16">
        <v>1.21951219512195E-2</v>
      </c>
      <c r="E1411" s="16">
        <v>7.4626865671641798E-3</v>
      </c>
      <c r="F1411" s="16">
        <v>2.5210084033613401E-2</v>
      </c>
      <c r="G1411" s="16">
        <v>3.3333333333333298E-2</v>
      </c>
      <c r="H1411" s="16">
        <v>0</v>
      </c>
      <c r="I1411" s="16">
        <v>4.5454545454545497E-2</v>
      </c>
      <c r="J1411" s="16">
        <v>0</v>
      </c>
      <c r="K1411" s="16">
        <v>0</v>
      </c>
      <c r="L1411" s="16">
        <v>3.7499999999999999E-2</v>
      </c>
      <c r="M1411" s="16">
        <v>1.4084507042253501E-2</v>
      </c>
      <c r="N1411" s="16">
        <v>0</v>
      </c>
      <c r="O1411" s="16">
        <v>0</v>
      </c>
      <c r="P1411" s="16"/>
      <c r="Q1411" s="16">
        <v>1.74418604651163E-2</v>
      </c>
      <c r="R1411" s="16"/>
      <c r="S1411" s="16">
        <v>1.52477763659466E-2</v>
      </c>
      <c r="T1411" s="16"/>
      <c r="U1411" s="16">
        <v>1.99004975124378E-2</v>
      </c>
      <c r="V1411" s="16"/>
      <c r="W1411" s="16">
        <v>8.1300813008130107E-3</v>
      </c>
      <c r="X1411" s="16"/>
      <c r="Y1411" s="16">
        <v>1.58730158730159E-2</v>
      </c>
      <c r="Z1411" s="16">
        <v>1.8939393939393898E-2</v>
      </c>
      <c r="AA1411" s="16">
        <v>0</v>
      </c>
      <c r="AB1411" s="16">
        <v>0.11111111111111099</v>
      </c>
      <c r="AC1411" s="16"/>
      <c r="AD1411" s="16">
        <v>2.0547945205479499E-2</v>
      </c>
      <c r="AE1411" s="16">
        <v>2.2222222222222199E-2</v>
      </c>
      <c r="AF1411" s="16">
        <v>0</v>
      </c>
      <c r="AG1411" s="16">
        <v>2.7777777777777801E-2</v>
      </c>
      <c r="AH1411" s="16">
        <v>8.1300813008130107E-3</v>
      </c>
      <c r="AI1411" s="16">
        <v>3.5714285714285698E-2</v>
      </c>
      <c r="AJ1411" s="16">
        <v>0</v>
      </c>
      <c r="AK1411" s="16"/>
      <c r="AL1411" s="16">
        <v>0</v>
      </c>
      <c r="AM1411" s="16">
        <v>4.7244094488188997E-2</v>
      </c>
      <c r="AN1411" s="16">
        <v>3.1674208144796399E-2</v>
      </c>
      <c r="AO1411" s="16">
        <v>0</v>
      </c>
      <c r="AP1411" s="16">
        <v>0</v>
      </c>
      <c r="AQ1411" s="16">
        <v>0</v>
      </c>
      <c r="AR1411" s="16">
        <v>0</v>
      </c>
      <c r="AS1411" s="16">
        <v>6.6666666666666693E-2</v>
      </c>
      <c r="AT1411" s="16">
        <v>0</v>
      </c>
      <c r="AU1411" s="16">
        <v>0</v>
      </c>
      <c r="AV1411" s="16">
        <v>0</v>
      </c>
      <c r="AW1411" s="16">
        <v>0</v>
      </c>
    </row>
    <row r="1412" spans="2:49" x14ac:dyDescent="0.35">
      <c r="B1412" t="s">
        <v>462</v>
      </c>
      <c r="C1412" s="16">
        <v>0.26937269372693701</v>
      </c>
      <c r="D1412" s="16">
        <v>0.18292682926829301</v>
      </c>
      <c r="E1412" s="16">
        <v>0.238805970149254</v>
      </c>
      <c r="F1412" s="16">
        <v>0.27731092436974802</v>
      </c>
      <c r="G1412" s="16">
        <v>0.25</v>
      </c>
      <c r="H1412" s="16">
        <v>0.25</v>
      </c>
      <c r="I1412" s="16">
        <v>0.24242424242424199</v>
      </c>
      <c r="J1412" s="16">
        <v>0.31147540983606598</v>
      </c>
      <c r="K1412" s="16">
        <v>0.33333333333333298</v>
      </c>
      <c r="L1412" s="16">
        <v>0.3125</v>
      </c>
      <c r="M1412" s="16">
        <v>0.352112676056338</v>
      </c>
      <c r="N1412" s="16">
        <v>0.39393939393939398</v>
      </c>
      <c r="O1412" s="16">
        <v>0</v>
      </c>
      <c r="P1412" s="16"/>
      <c r="Q1412" s="16">
        <v>0.27034883720930197</v>
      </c>
      <c r="R1412" s="16"/>
      <c r="S1412" s="16">
        <v>0.27064803049555303</v>
      </c>
      <c r="T1412" s="16"/>
      <c r="U1412" s="16">
        <v>0.27031509121061398</v>
      </c>
      <c r="V1412" s="16"/>
      <c r="W1412" s="16">
        <v>0.22764227642276399</v>
      </c>
      <c r="X1412" s="16"/>
      <c r="Y1412" s="16">
        <v>0.27976190476190499</v>
      </c>
      <c r="Z1412" s="16">
        <v>0.234848484848485</v>
      </c>
      <c r="AA1412" s="16">
        <v>0.36111111111111099</v>
      </c>
      <c r="AB1412" s="16">
        <v>0.33333333333333298</v>
      </c>
      <c r="AC1412" s="16"/>
      <c r="AD1412" s="16">
        <v>0.28082191780821902</v>
      </c>
      <c r="AE1412" s="16">
        <v>0.16666666666666699</v>
      </c>
      <c r="AF1412" s="16">
        <v>0.33673469387755101</v>
      </c>
      <c r="AG1412" s="16">
        <v>0.25555555555555598</v>
      </c>
      <c r="AH1412" s="16">
        <v>0.30894308943089399</v>
      </c>
      <c r="AI1412" s="16">
        <v>0.226190476190476</v>
      </c>
      <c r="AJ1412" s="16">
        <v>0.29347826086956502</v>
      </c>
      <c r="AK1412" s="16"/>
      <c r="AL1412" s="16">
        <v>0.28070175438596501</v>
      </c>
      <c r="AM1412" s="16">
        <v>0.220472440944882</v>
      </c>
      <c r="AN1412" s="16">
        <v>0.29864253393665202</v>
      </c>
      <c r="AO1412" s="16">
        <v>0.23741007194244601</v>
      </c>
      <c r="AP1412" s="16">
        <v>0.21052631578947401</v>
      </c>
      <c r="AQ1412" s="16">
        <v>0.26</v>
      </c>
      <c r="AR1412" s="16">
        <v>0.5</v>
      </c>
      <c r="AS1412" s="16">
        <v>0.266666666666667</v>
      </c>
      <c r="AT1412" s="16">
        <v>0.28915662650602397</v>
      </c>
      <c r="AU1412" s="16">
        <v>0.30769230769230799</v>
      </c>
      <c r="AV1412" s="16">
        <v>0.27272727272727298</v>
      </c>
      <c r="AW1412" s="16">
        <v>0.27906976744186002</v>
      </c>
    </row>
    <row r="1413" spans="2:49" x14ac:dyDescent="0.35">
      <c r="B1413" t="s">
        <v>463</v>
      </c>
      <c r="C1413" s="16">
        <v>0.43173431734317302</v>
      </c>
      <c r="D1413" s="16">
        <v>0.37804878048780499</v>
      </c>
      <c r="E1413" s="16">
        <v>0.58208955223880599</v>
      </c>
      <c r="F1413" s="16">
        <v>0.436974789915966</v>
      </c>
      <c r="G1413" s="16">
        <v>0.45</v>
      </c>
      <c r="H1413" s="16">
        <v>0.46153846153846201</v>
      </c>
      <c r="I1413" s="16">
        <v>0.40909090909090901</v>
      </c>
      <c r="J1413" s="16">
        <v>0.47540983606557402</v>
      </c>
      <c r="K1413" s="16">
        <v>0.43589743589743601</v>
      </c>
      <c r="L1413" s="16">
        <v>0.27500000000000002</v>
      </c>
      <c r="M1413" s="16">
        <v>0.23943661971831001</v>
      </c>
      <c r="N1413" s="16">
        <v>0.48484848484848497</v>
      </c>
      <c r="O1413" s="16">
        <v>0.6875</v>
      </c>
      <c r="P1413" s="16"/>
      <c r="Q1413" s="16">
        <v>0.42732558139534899</v>
      </c>
      <c r="R1413" s="16"/>
      <c r="S1413" s="16">
        <v>0.42947903430749701</v>
      </c>
      <c r="T1413" s="16"/>
      <c r="U1413" s="16">
        <v>0.43615257048092898</v>
      </c>
      <c r="V1413" s="16"/>
      <c r="W1413" s="16">
        <v>0.54471544715447195</v>
      </c>
      <c r="X1413" s="16"/>
      <c r="Y1413" s="16">
        <v>0.44841269841269799</v>
      </c>
      <c r="Z1413" s="16">
        <v>0.41287878787878801</v>
      </c>
      <c r="AA1413" s="16">
        <v>0.41666666666666702</v>
      </c>
      <c r="AB1413" s="16">
        <v>0.11111111111111099</v>
      </c>
      <c r="AC1413" s="16"/>
      <c r="AD1413" s="16">
        <v>0.35616438356164398</v>
      </c>
      <c r="AE1413" s="16">
        <v>0.56666666666666698</v>
      </c>
      <c r="AF1413" s="16">
        <v>0.469387755102041</v>
      </c>
      <c r="AG1413" s="16">
        <v>0.45</v>
      </c>
      <c r="AH1413" s="16">
        <v>0.35772357723577197</v>
      </c>
      <c r="AI1413" s="16">
        <v>0.476190476190476</v>
      </c>
      <c r="AJ1413" s="16">
        <v>0.40217391304347799</v>
      </c>
      <c r="AK1413" s="16"/>
      <c r="AL1413" s="16">
        <v>0.54385964912280704</v>
      </c>
      <c r="AM1413" s="16">
        <v>0.440944881889764</v>
      </c>
      <c r="AN1413" s="16">
        <v>0.38461538461538503</v>
      </c>
      <c r="AO1413" s="16">
        <v>0.43884892086330901</v>
      </c>
      <c r="AP1413" s="16">
        <v>0.73684210526315796</v>
      </c>
      <c r="AQ1413" s="16">
        <v>0.48</v>
      </c>
      <c r="AR1413" s="16">
        <v>0.5</v>
      </c>
      <c r="AS1413" s="16">
        <v>0.46666666666666701</v>
      </c>
      <c r="AT1413" s="16">
        <v>0.40963855421686701</v>
      </c>
      <c r="AU1413" s="16">
        <v>0.230769230769231</v>
      </c>
      <c r="AV1413" s="16">
        <v>0.45454545454545398</v>
      </c>
      <c r="AW1413" s="16">
        <v>0.39534883720930197</v>
      </c>
    </row>
    <row r="1414" spans="2:49" x14ac:dyDescent="0.35">
      <c r="C1414" s="16"/>
      <c r="D1414" s="16"/>
      <c r="E1414" s="16"/>
      <c r="F1414" s="16"/>
      <c r="G1414" s="16"/>
      <c r="H1414" s="16"/>
      <c r="I1414" s="16"/>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row>
    <row r="1415" spans="2:49" x14ac:dyDescent="0.35">
      <c r="B1415" s="6" t="s">
        <v>943</v>
      </c>
      <c r="C1415" s="16"/>
      <c r="D1415" s="16"/>
      <c r="E1415" s="16"/>
      <c r="F1415" s="16"/>
      <c r="G1415" s="16"/>
      <c r="H1415" s="16"/>
      <c r="I1415" s="16"/>
      <c r="J1415" s="16"/>
      <c r="K1415" s="16"/>
      <c r="L1415" s="16"/>
      <c r="M1415" s="16"/>
      <c r="N1415" s="16"/>
      <c r="O1415" s="16"/>
      <c r="P1415" s="16"/>
      <c r="Q1415" s="16"/>
      <c r="R1415" s="16"/>
      <c r="S1415" s="16"/>
      <c r="T1415" s="16"/>
      <c r="U1415" s="16"/>
      <c r="V1415" s="16"/>
      <c r="W1415" s="16"/>
      <c r="X1415" s="16"/>
      <c r="Y1415" s="16"/>
      <c r="Z1415" s="16"/>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row>
    <row r="1416" spans="2:49" x14ac:dyDescent="0.35">
      <c r="B1416" s="25" t="s">
        <v>65</v>
      </c>
      <c r="C1416" s="16"/>
      <c r="D1416" s="16"/>
      <c r="E1416" s="16"/>
      <c r="F1416" s="16"/>
      <c r="G1416" s="16"/>
      <c r="H1416" s="16"/>
      <c r="I1416" s="16"/>
      <c r="J1416" s="16"/>
      <c r="K1416" s="16"/>
      <c r="L1416" s="16"/>
      <c r="M1416" s="16"/>
      <c r="N1416" s="16"/>
      <c r="O1416" s="16"/>
      <c r="P1416" s="16"/>
      <c r="Q1416" s="16"/>
      <c r="R1416" s="16"/>
      <c r="S1416" s="16"/>
      <c r="T1416" s="16"/>
      <c r="U1416" s="16"/>
      <c r="V1416" s="16"/>
      <c r="W1416" s="16"/>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row>
    <row r="1417" spans="2:49" x14ac:dyDescent="0.35">
      <c r="B1417" t="s">
        <v>932</v>
      </c>
      <c r="C1417" s="16">
        <v>7.7490774907749096E-2</v>
      </c>
      <c r="D1417" s="16">
        <v>4.8780487804878099E-2</v>
      </c>
      <c r="E1417" s="16">
        <v>6.7164179104477598E-2</v>
      </c>
      <c r="F1417" s="16">
        <v>5.8823529411764698E-2</v>
      </c>
      <c r="G1417" s="16">
        <v>0.1</v>
      </c>
      <c r="H1417" s="16">
        <v>0.115384615384615</v>
      </c>
      <c r="I1417" s="16">
        <v>0.13636363636363599</v>
      </c>
      <c r="J1417" s="16">
        <v>6.5573770491803296E-2</v>
      </c>
      <c r="K1417" s="16">
        <v>7.69230769230769E-2</v>
      </c>
      <c r="L1417" s="16">
        <v>0.1125</v>
      </c>
      <c r="M1417" s="16">
        <v>1.4084507042253501E-2</v>
      </c>
      <c r="N1417" s="16">
        <v>9.0909090909090898E-2</v>
      </c>
      <c r="O1417" s="16">
        <v>0.125</v>
      </c>
      <c r="P1417" s="16"/>
      <c r="Q1417" s="16">
        <v>7.9941860465116296E-2</v>
      </c>
      <c r="R1417" s="16"/>
      <c r="S1417" s="16">
        <v>7.8780177890724307E-2</v>
      </c>
      <c r="T1417" s="16"/>
      <c r="U1417" s="16">
        <v>7.2968490878938599E-2</v>
      </c>
      <c r="V1417" s="16"/>
      <c r="W1417" s="16">
        <v>8.9430894308943104E-2</v>
      </c>
      <c r="X1417" s="16"/>
      <c r="Y1417" s="16">
        <v>6.7460317460317498E-2</v>
      </c>
      <c r="Z1417" s="16">
        <v>9.4696969696969696E-2</v>
      </c>
      <c r="AA1417" s="16">
        <v>0.11111111111111099</v>
      </c>
      <c r="AB1417" s="16">
        <v>0</v>
      </c>
      <c r="AC1417" s="16"/>
      <c r="AD1417" s="16">
        <v>3.42465753424658E-2</v>
      </c>
      <c r="AE1417" s="16">
        <v>0.11111111111111099</v>
      </c>
      <c r="AF1417" s="16">
        <v>9.1836734693877597E-2</v>
      </c>
      <c r="AG1417" s="16">
        <v>6.6666666666666693E-2</v>
      </c>
      <c r="AH1417" s="16">
        <v>6.50406504065041E-2</v>
      </c>
      <c r="AI1417" s="16">
        <v>0.14285714285714299</v>
      </c>
      <c r="AJ1417" s="16">
        <v>7.6086956521739094E-2</v>
      </c>
      <c r="AK1417" s="16"/>
      <c r="AL1417" s="16">
        <v>7.0175438596491196E-2</v>
      </c>
      <c r="AM1417" s="16">
        <v>9.4488188976377993E-2</v>
      </c>
      <c r="AN1417" s="16">
        <v>7.2398190045248903E-2</v>
      </c>
      <c r="AO1417" s="16">
        <v>5.0359712230215799E-2</v>
      </c>
      <c r="AP1417" s="16">
        <v>5.2631578947368397E-2</v>
      </c>
      <c r="AQ1417" s="16">
        <v>0.08</v>
      </c>
      <c r="AR1417" s="16">
        <v>0</v>
      </c>
      <c r="AS1417" s="16">
        <v>6.6666666666666693E-2</v>
      </c>
      <c r="AT1417" s="16">
        <v>0.120481927710843</v>
      </c>
      <c r="AU1417" s="16">
        <v>7.69230769230769E-2</v>
      </c>
      <c r="AV1417" s="16">
        <v>6.0606060606060601E-2</v>
      </c>
      <c r="AW1417" s="16">
        <v>6.9767441860465101E-2</v>
      </c>
    </row>
    <row r="1418" spans="2:49" x14ac:dyDescent="0.35">
      <c r="B1418" t="s">
        <v>933</v>
      </c>
      <c r="C1418" s="16">
        <v>0.20418204182041799</v>
      </c>
      <c r="D1418" s="16">
        <v>0.207317073170732</v>
      </c>
      <c r="E1418" s="16">
        <v>0.238805970149254</v>
      </c>
      <c r="F1418" s="16">
        <v>0.20168067226890801</v>
      </c>
      <c r="G1418" s="16">
        <v>0.266666666666667</v>
      </c>
      <c r="H1418" s="16">
        <v>0.19230769230769201</v>
      </c>
      <c r="I1418" s="16">
        <v>0.10606060606060599</v>
      </c>
      <c r="J1418" s="16">
        <v>0.14754098360655701</v>
      </c>
      <c r="K1418" s="16">
        <v>0.17948717948717899</v>
      </c>
      <c r="L1418" s="16">
        <v>0.22500000000000001</v>
      </c>
      <c r="M1418" s="16">
        <v>0.23943661971831001</v>
      </c>
      <c r="N1418" s="16">
        <v>0.12121212121212099</v>
      </c>
      <c r="O1418" s="16">
        <v>0.3125</v>
      </c>
      <c r="P1418" s="16"/>
      <c r="Q1418" s="16">
        <v>0.19331395348837199</v>
      </c>
      <c r="R1418" s="16"/>
      <c r="S1418" s="16">
        <v>0.20330368487928799</v>
      </c>
      <c r="T1418" s="16"/>
      <c r="U1418" s="16">
        <v>0.19402985074626899</v>
      </c>
      <c r="V1418" s="16"/>
      <c r="W1418" s="16">
        <v>0.146341463414634</v>
      </c>
      <c r="X1418" s="16"/>
      <c r="Y1418" s="16">
        <v>0.18452380952381001</v>
      </c>
      <c r="Z1418" s="16">
        <v>0.24242424242424199</v>
      </c>
      <c r="AA1418" s="16">
        <v>0.194444444444444</v>
      </c>
      <c r="AB1418" s="16">
        <v>0.22222222222222199</v>
      </c>
      <c r="AC1418" s="16"/>
      <c r="AD1418" s="16">
        <v>0.15753424657534201</v>
      </c>
      <c r="AE1418" s="16">
        <v>0.17777777777777801</v>
      </c>
      <c r="AF1418" s="16">
        <v>0.15306122448979601</v>
      </c>
      <c r="AG1418" s="16">
        <v>0.18333333333333299</v>
      </c>
      <c r="AH1418" s="16">
        <v>0.211382113821138</v>
      </c>
      <c r="AI1418" s="16">
        <v>0.28571428571428598</v>
      </c>
      <c r="AJ1418" s="16">
        <v>0.315217391304348</v>
      </c>
      <c r="AK1418" s="16"/>
      <c r="AL1418" s="16">
        <v>0.31578947368421101</v>
      </c>
      <c r="AM1418" s="16">
        <v>0.15748031496063</v>
      </c>
      <c r="AN1418" s="16">
        <v>0.19004524886877799</v>
      </c>
      <c r="AO1418" s="16">
        <v>0.17985611510791399</v>
      </c>
      <c r="AP1418" s="16">
        <v>0.21052631578947401</v>
      </c>
      <c r="AQ1418" s="16">
        <v>0.24</v>
      </c>
      <c r="AR1418" s="16">
        <v>0</v>
      </c>
      <c r="AS1418" s="16">
        <v>0.133333333333333</v>
      </c>
      <c r="AT1418" s="16">
        <v>0.16867469879518099</v>
      </c>
      <c r="AU1418" s="16">
        <v>0.230769230769231</v>
      </c>
      <c r="AV1418" s="16">
        <v>0.36363636363636398</v>
      </c>
      <c r="AW1418" s="16">
        <v>0.25581395348837199</v>
      </c>
    </row>
    <row r="1419" spans="2:49" x14ac:dyDescent="0.35">
      <c r="B1419" t="s">
        <v>934</v>
      </c>
      <c r="C1419" s="16">
        <v>0.161131611316113</v>
      </c>
      <c r="D1419" s="16">
        <v>0.19512195121951201</v>
      </c>
      <c r="E1419" s="16">
        <v>0.238805970149254</v>
      </c>
      <c r="F1419" s="16">
        <v>0.17647058823529399</v>
      </c>
      <c r="G1419" s="16">
        <v>0.116666666666667</v>
      </c>
      <c r="H1419" s="16">
        <v>0.134615384615385</v>
      </c>
      <c r="I1419" s="16">
        <v>0.16666666666666699</v>
      </c>
      <c r="J1419" s="16">
        <v>0.19672131147541</v>
      </c>
      <c r="K1419" s="16">
        <v>0.128205128205128</v>
      </c>
      <c r="L1419" s="16">
        <v>0.1125</v>
      </c>
      <c r="M1419" s="16">
        <v>7.0422535211267595E-2</v>
      </c>
      <c r="N1419" s="16">
        <v>0.12121212121212099</v>
      </c>
      <c r="O1419" s="16">
        <v>0.125</v>
      </c>
      <c r="P1419" s="16"/>
      <c r="Q1419" s="16">
        <v>0.15988372093023301</v>
      </c>
      <c r="R1419" s="16"/>
      <c r="S1419" s="16">
        <v>0.16010165184243999</v>
      </c>
      <c r="T1419" s="16"/>
      <c r="U1419" s="16">
        <v>0.16749585406301801</v>
      </c>
      <c r="V1419" s="16"/>
      <c r="W1419" s="16">
        <v>0.154471544715447</v>
      </c>
      <c r="X1419" s="16"/>
      <c r="Y1419" s="16">
        <v>0.146825396825397</v>
      </c>
      <c r="Z1419" s="16">
        <v>0.185606060606061</v>
      </c>
      <c r="AA1419" s="16">
        <v>0.22222222222222199</v>
      </c>
      <c r="AB1419" s="16">
        <v>0</v>
      </c>
      <c r="AC1419" s="16"/>
      <c r="AD1419" s="16">
        <v>0.102739726027397</v>
      </c>
      <c r="AE1419" s="16">
        <v>0.155555555555556</v>
      </c>
      <c r="AF1419" s="16">
        <v>0.183673469387755</v>
      </c>
      <c r="AG1419" s="16">
        <v>0.172222222222222</v>
      </c>
      <c r="AH1419" s="16">
        <v>0.13008130081300801</v>
      </c>
      <c r="AI1419" s="16">
        <v>0.238095238095238</v>
      </c>
      <c r="AJ1419" s="16">
        <v>0.184782608695652</v>
      </c>
      <c r="AK1419" s="16"/>
      <c r="AL1419" s="16">
        <v>0.21052631578947401</v>
      </c>
      <c r="AM1419" s="16">
        <v>0.196850393700787</v>
      </c>
      <c r="AN1419" s="16">
        <v>0.14932126696832601</v>
      </c>
      <c r="AO1419" s="16">
        <v>0.16546762589928099</v>
      </c>
      <c r="AP1419" s="16">
        <v>0.21052631578947401</v>
      </c>
      <c r="AQ1419" s="16">
        <v>0.16</v>
      </c>
      <c r="AR1419" s="16">
        <v>0</v>
      </c>
      <c r="AS1419" s="16">
        <v>0.133333333333333</v>
      </c>
      <c r="AT1419" s="16">
        <v>0.14457831325301199</v>
      </c>
      <c r="AU1419" s="16">
        <v>0.15384615384615399</v>
      </c>
      <c r="AV1419" s="16">
        <v>0.15151515151515199</v>
      </c>
      <c r="AW1419" s="16">
        <v>9.3023255813953501E-2</v>
      </c>
    </row>
    <row r="1420" spans="2:49" x14ac:dyDescent="0.35">
      <c r="B1420" t="s">
        <v>935</v>
      </c>
      <c r="C1420" s="16">
        <v>0.146371463714637</v>
      </c>
      <c r="D1420" s="16">
        <v>0.19512195121951201</v>
      </c>
      <c r="E1420" s="16">
        <v>5.9701492537313397E-2</v>
      </c>
      <c r="F1420" s="16">
        <v>0.151260504201681</v>
      </c>
      <c r="G1420" s="16">
        <v>0.133333333333333</v>
      </c>
      <c r="H1420" s="16">
        <v>9.6153846153846201E-2</v>
      </c>
      <c r="I1420" s="16">
        <v>0.16666666666666699</v>
      </c>
      <c r="J1420" s="16">
        <v>9.8360655737704902E-2</v>
      </c>
      <c r="K1420" s="16">
        <v>0.256410256410256</v>
      </c>
      <c r="L1420" s="16">
        <v>0.21249999999999999</v>
      </c>
      <c r="M1420" s="16">
        <v>0.169014084507042</v>
      </c>
      <c r="N1420" s="16">
        <v>0.15151515151515199</v>
      </c>
      <c r="O1420" s="16">
        <v>0.1875</v>
      </c>
      <c r="P1420" s="16"/>
      <c r="Q1420" s="16">
        <v>0.149709302325581</v>
      </c>
      <c r="R1420" s="16"/>
      <c r="S1420" s="16">
        <v>0.14739517153748399</v>
      </c>
      <c r="T1420" s="16"/>
      <c r="U1420" s="16">
        <v>0.14925373134328401</v>
      </c>
      <c r="V1420" s="16"/>
      <c r="W1420" s="16">
        <v>9.7560975609756101E-2</v>
      </c>
      <c r="X1420" s="16"/>
      <c r="Y1420" s="16">
        <v>0.14087301587301601</v>
      </c>
      <c r="Z1420" s="16">
        <v>0.15530303030303</v>
      </c>
      <c r="AA1420" s="16">
        <v>0.11111111111111099</v>
      </c>
      <c r="AB1420" s="16">
        <v>0.33333333333333298</v>
      </c>
      <c r="AC1420" s="16"/>
      <c r="AD1420" s="16">
        <v>0.15753424657534201</v>
      </c>
      <c r="AE1420" s="16">
        <v>8.8888888888888906E-2</v>
      </c>
      <c r="AF1420" s="16">
        <v>0.17346938775510201</v>
      </c>
      <c r="AG1420" s="16">
        <v>0.16111111111111101</v>
      </c>
      <c r="AH1420" s="16">
        <v>0.18699186991869901</v>
      </c>
      <c r="AI1420" s="16">
        <v>8.3333333333333301E-2</v>
      </c>
      <c r="AJ1420" s="16">
        <v>0.13043478260869601</v>
      </c>
      <c r="AK1420" s="16"/>
      <c r="AL1420" s="16">
        <v>0.157894736842105</v>
      </c>
      <c r="AM1420" s="16">
        <v>0.110236220472441</v>
      </c>
      <c r="AN1420" s="16">
        <v>0.16289592760180999</v>
      </c>
      <c r="AO1420" s="16">
        <v>0.15827338129496399</v>
      </c>
      <c r="AP1420" s="16">
        <v>0.105263157894737</v>
      </c>
      <c r="AQ1420" s="16">
        <v>0.08</v>
      </c>
      <c r="AR1420" s="16">
        <v>0</v>
      </c>
      <c r="AS1420" s="16">
        <v>0.266666666666667</v>
      </c>
      <c r="AT1420" s="16">
        <v>0.16867469879518099</v>
      </c>
      <c r="AU1420" s="16">
        <v>0.15384615384615399</v>
      </c>
      <c r="AV1420" s="16">
        <v>6.0606060606060601E-2</v>
      </c>
      <c r="AW1420" s="16">
        <v>0.186046511627907</v>
      </c>
    </row>
    <row r="1421" spans="2:49" x14ac:dyDescent="0.35">
      <c r="B1421" t="s">
        <v>936</v>
      </c>
      <c r="C1421" s="16">
        <v>6.7650676506765095E-2</v>
      </c>
      <c r="D1421" s="16">
        <v>9.7560975609756101E-2</v>
      </c>
      <c r="E1421" s="16">
        <v>4.47761194029851E-2</v>
      </c>
      <c r="F1421" s="16">
        <v>6.7226890756302504E-2</v>
      </c>
      <c r="G1421" s="16">
        <v>8.3333333333333301E-2</v>
      </c>
      <c r="H1421" s="16">
        <v>9.6153846153846201E-2</v>
      </c>
      <c r="I1421" s="16">
        <v>7.5757575757575801E-2</v>
      </c>
      <c r="J1421" s="16">
        <v>8.1967213114754106E-2</v>
      </c>
      <c r="K1421" s="16">
        <v>2.5641025641025599E-2</v>
      </c>
      <c r="L1421" s="16">
        <v>7.4999999999999997E-2</v>
      </c>
      <c r="M1421" s="16">
        <v>4.2253521126760597E-2</v>
      </c>
      <c r="N1421" s="16">
        <v>9.0909090909090898E-2</v>
      </c>
      <c r="O1421" s="16">
        <v>0</v>
      </c>
      <c r="P1421" s="16"/>
      <c r="Q1421" s="16">
        <v>7.4127906976744207E-2</v>
      </c>
      <c r="R1421" s="16"/>
      <c r="S1421" s="16">
        <v>6.9885641677255403E-2</v>
      </c>
      <c r="T1421" s="16"/>
      <c r="U1421" s="16">
        <v>7.1310116086235498E-2</v>
      </c>
      <c r="V1421" s="16"/>
      <c r="W1421" s="16">
        <v>6.50406504065041E-2</v>
      </c>
      <c r="X1421" s="16"/>
      <c r="Y1421" s="16">
        <v>6.9444444444444406E-2</v>
      </c>
      <c r="Z1421" s="16">
        <v>6.0606060606060601E-2</v>
      </c>
      <c r="AA1421" s="16">
        <v>0.11111111111111099</v>
      </c>
      <c r="AB1421" s="16">
        <v>0</v>
      </c>
      <c r="AC1421" s="16"/>
      <c r="AD1421" s="16">
        <v>0.116438356164384</v>
      </c>
      <c r="AE1421" s="16">
        <v>5.5555555555555601E-2</v>
      </c>
      <c r="AF1421" s="16">
        <v>6.1224489795918401E-2</v>
      </c>
      <c r="AG1421" s="16">
        <v>5.5555555555555601E-2</v>
      </c>
      <c r="AH1421" s="16">
        <v>7.3170731707317097E-2</v>
      </c>
      <c r="AI1421" s="16">
        <v>3.5714285714285698E-2</v>
      </c>
      <c r="AJ1421" s="16">
        <v>5.4347826086956499E-2</v>
      </c>
      <c r="AK1421" s="16"/>
      <c r="AL1421" s="16">
        <v>5.2631578947368397E-2</v>
      </c>
      <c r="AM1421" s="16">
        <v>7.0866141732283505E-2</v>
      </c>
      <c r="AN1421" s="16">
        <v>4.9773755656108601E-2</v>
      </c>
      <c r="AO1421" s="16">
        <v>0.115107913669065</v>
      </c>
      <c r="AP1421" s="16">
        <v>0.105263157894737</v>
      </c>
      <c r="AQ1421" s="16">
        <v>0.02</v>
      </c>
      <c r="AR1421" s="16">
        <v>0.5</v>
      </c>
      <c r="AS1421" s="16">
        <v>6.6666666666666693E-2</v>
      </c>
      <c r="AT1421" s="16">
        <v>8.4337349397590397E-2</v>
      </c>
      <c r="AU1421" s="16">
        <v>0</v>
      </c>
      <c r="AV1421" s="16">
        <v>9.0909090909090898E-2</v>
      </c>
      <c r="AW1421" s="16">
        <v>2.32558139534884E-2</v>
      </c>
    </row>
    <row r="1422" spans="2:49" x14ac:dyDescent="0.35">
      <c r="B1422" t="s">
        <v>937</v>
      </c>
      <c r="C1422" s="16">
        <v>3.9360393603935999E-2</v>
      </c>
      <c r="D1422" s="16">
        <v>4.8780487804878099E-2</v>
      </c>
      <c r="E1422" s="16">
        <v>4.47761194029851E-2</v>
      </c>
      <c r="F1422" s="16">
        <v>2.5210084033613401E-2</v>
      </c>
      <c r="G1422" s="16">
        <v>0.05</v>
      </c>
      <c r="H1422" s="16">
        <v>3.8461538461538498E-2</v>
      </c>
      <c r="I1422" s="16">
        <v>4.5454545454545497E-2</v>
      </c>
      <c r="J1422" s="16">
        <v>4.91803278688525E-2</v>
      </c>
      <c r="K1422" s="16">
        <v>0</v>
      </c>
      <c r="L1422" s="16">
        <v>3.7499999999999999E-2</v>
      </c>
      <c r="M1422" s="16">
        <v>5.63380281690141E-2</v>
      </c>
      <c r="N1422" s="16">
        <v>3.03030303030303E-2</v>
      </c>
      <c r="O1422" s="16">
        <v>0</v>
      </c>
      <c r="P1422" s="16"/>
      <c r="Q1422" s="16">
        <v>4.2151162790697701E-2</v>
      </c>
      <c r="R1422" s="16"/>
      <c r="S1422" s="16">
        <v>4.0660736975857703E-2</v>
      </c>
      <c r="T1422" s="16"/>
      <c r="U1422" s="16">
        <v>3.98009950248756E-2</v>
      </c>
      <c r="V1422" s="16"/>
      <c r="W1422" s="16">
        <v>7.3170731707317097E-2</v>
      </c>
      <c r="X1422" s="16"/>
      <c r="Y1422" s="16">
        <v>4.1666666666666699E-2</v>
      </c>
      <c r="Z1422" s="16">
        <v>3.4090909090909102E-2</v>
      </c>
      <c r="AA1422" s="16">
        <v>2.7777777777777801E-2</v>
      </c>
      <c r="AB1422" s="16">
        <v>0.11111111111111099</v>
      </c>
      <c r="AC1422" s="16"/>
      <c r="AD1422" s="16">
        <v>3.42465753424658E-2</v>
      </c>
      <c r="AE1422" s="16">
        <v>5.5555555555555601E-2</v>
      </c>
      <c r="AF1422" s="16">
        <v>4.08163265306122E-2</v>
      </c>
      <c r="AG1422" s="16">
        <v>0.05</v>
      </c>
      <c r="AH1422" s="16">
        <v>4.0650406504064998E-2</v>
      </c>
      <c r="AI1422" s="16">
        <v>3.5714285714285698E-2</v>
      </c>
      <c r="AJ1422" s="16">
        <v>1.0869565217391301E-2</v>
      </c>
      <c r="AK1422" s="16"/>
      <c r="AL1422" s="16">
        <v>1.7543859649122799E-2</v>
      </c>
      <c r="AM1422" s="16">
        <v>4.7244094488188997E-2</v>
      </c>
      <c r="AN1422" s="16">
        <v>3.6199095022624403E-2</v>
      </c>
      <c r="AO1422" s="16">
        <v>4.3165467625899297E-2</v>
      </c>
      <c r="AP1422" s="16">
        <v>5.2631578947368397E-2</v>
      </c>
      <c r="AQ1422" s="16">
        <v>0.06</v>
      </c>
      <c r="AR1422" s="16">
        <v>0</v>
      </c>
      <c r="AS1422" s="16">
        <v>6.6666666666666693E-2</v>
      </c>
      <c r="AT1422" s="16">
        <v>4.81927710843374E-2</v>
      </c>
      <c r="AU1422" s="16">
        <v>7.69230769230769E-2</v>
      </c>
      <c r="AV1422" s="16">
        <v>3.03030303030303E-2</v>
      </c>
      <c r="AW1422" s="16">
        <v>0</v>
      </c>
    </row>
    <row r="1423" spans="2:49" x14ac:dyDescent="0.35">
      <c r="B1423" t="s">
        <v>938</v>
      </c>
      <c r="C1423" s="16">
        <v>2.8290282902828999E-2</v>
      </c>
      <c r="D1423" s="16">
        <v>3.65853658536585E-2</v>
      </c>
      <c r="E1423" s="16">
        <v>1.49253731343284E-2</v>
      </c>
      <c r="F1423" s="16">
        <v>2.5210084033613401E-2</v>
      </c>
      <c r="G1423" s="16">
        <v>1.6666666666666701E-2</v>
      </c>
      <c r="H1423" s="16">
        <v>1.9230769230769201E-2</v>
      </c>
      <c r="I1423" s="16">
        <v>1.5151515151515201E-2</v>
      </c>
      <c r="J1423" s="16">
        <v>1.63934426229508E-2</v>
      </c>
      <c r="K1423" s="16">
        <v>5.1282051282051301E-2</v>
      </c>
      <c r="L1423" s="16">
        <v>1.2500000000000001E-2</v>
      </c>
      <c r="M1423" s="16">
        <v>5.63380281690141E-2</v>
      </c>
      <c r="N1423" s="16">
        <v>3.03030303030303E-2</v>
      </c>
      <c r="O1423" s="16">
        <v>0.1875</v>
      </c>
      <c r="P1423" s="16"/>
      <c r="Q1423" s="16">
        <v>2.7616279069767401E-2</v>
      </c>
      <c r="R1423" s="16"/>
      <c r="S1423" s="16">
        <v>2.5412960609911099E-2</v>
      </c>
      <c r="T1423" s="16"/>
      <c r="U1423" s="16">
        <v>2.9850746268656699E-2</v>
      </c>
      <c r="V1423" s="16"/>
      <c r="W1423" s="16">
        <v>1.6260162601626001E-2</v>
      </c>
      <c r="X1423" s="16"/>
      <c r="Y1423" s="16">
        <v>2.9761904761904798E-2</v>
      </c>
      <c r="Z1423" s="16">
        <v>3.03030303030303E-2</v>
      </c>
      <c r="AA1423" s="16">
        <v>0</v>
      </c>
      <c r="AB1423" s="16">
        <v>0</v>
      </c>
      <c r="AC1423" s="16"/>
      <c r="AD1423" s="16">
        <v>4.7945205479452101E-2</v>
      </c>
      <c r="AE1423" s="16">
        <v>3.3333333333333298E-2</v>
      </c>
      <c r="AF1423" s="16">
        <v>4.08163265306122E-2</v>
      </c>
      <c r="AG1423" s="16">
        <v>1.1111111111111099E-2</v>
      </c>
      <c r="AH1423" s="16">
        <v>4.0650406504064998E-2</v>
      </c>
      <c r="AI1423" s="16">
        <v>1.1904761904761901E-2</v>
      </c>
      <c r="AJ1423" s="16">
        <v>1.0869565217391301E-2</v>
      </c>
      <c r="AK1423" s="16"/>
      <c r="AL1423" s="16">
        <v>1.7543859649122799E-2</v>
      </c>
      <c r="AM1423" s="16">
        <v>4.7244094488188997E-2</v>
      </c>
      <c r="AN1423" s="16">
        <v>2.7149321266968299E-2</v>
      </c>
      <c r="AO1423" s="16">
        <v>2.15827338129496E-2</v>
      </c>
      <c r="AP1423" s="16">
        <v>5.2631578947368397E-2</v>
      </c>
      <c r="AQ1423" s="16">
        <v>0.04</v>
      </c>
      <c r="AR1423" s="16">
        <v>0</v>
      </c>
      <c r="AS1423" s="16">
        <v>0.133333333333333</v>
      </c>
      <c r="AT1423" s="16">
        <v>1.20481927710843E-2</v>
      </c>
      <c r="AU1423" s="16">
        <v>0</v>
      </c>
      <c r="AV1423" s="16">
        <v>0</v>
      </c>
      <c r="AW1423" s="16">
        <v>2.32558139534884E-2</v>
      </c>
    </row>
    <row r="1424" spans="2:49" x14ac:dyDescent="0.35">
      <c r="B1424" t="s">
        <v>462</v>
      </c>
      <c r="C1424" s="16">
        <v>0.27552275522755199</v>
      </c>
      <c r="D1424" s="16">
        <v>0.17073170731707299</v>
      </c>
      <c r="E1424" s="16">
        <v>0.29104477611940299</v>
      </c>
      <c r="F1424" s="16">
        <v>0.29411764705882398</v>
      </c>
      <c r="G1424" s="16">
        <v>0.233333333333333</v>
      </c>
      <c r="H1424" s="16">
        <v>0.30769230769230799</v>
      </c>
      <c r="I1424" s="16">
        <v>0.28787878787878801</v>
      </c>
      <c r="J1424" s="16">
        <v>0.34426229508196698</v>
      </c>
      <c r="K1424" s="16">
        <v>0.28205128205128199</v>
      </c>
      <c r="L1424" s="16">
        <v>0.21249999999999999</v>
      </c>
      <c r="M1424" s="16">
        <v>0.352112676056338</v>
      </c>
      <c r="N1424" s="16">
        <v>0.36363636363636398</v>
      </c>
      <c r="O1424" s="16">
        <v>6.25E-2</v>
      </c>
      <c r="P1424" s="16"/>
      <c r="Q1424" s="16">
        <v>0.27325581395348802</v>
      </c>
      <c r="R1424" s="16"/>
      <c r="S1424" s="16">
        <v>0.27445997458703902</v>
      </c>
      <c r="T1424" s="16"/>
      <c r="U1424" s="16">
        <v>0.27529021558872302</v>
      </c>
      <c r="V1424" s="16"/>
      <c r="W1424" s="16">
        <v>0.35772357723577197</v>
      </c>
      <c r="X1424" s="16"/>
      <c r="Y1424" s="16">
        <v>0.31944444444444398</v>
      </c>
      <c r="Z1424" s="16">
        <v>0.19696969696969699</v>
      </c>
      <c r="AA1424" s="16">
        <v>0.22222222222222199</v>
      </c>
      <c r="AB1424" s="16">
        <v>0.33333333333333298</v>
      </c>
      <c r="AC1424" s="16"/>
      <c r="AD1424" s="16">
        <v>0.34931506849315103</v>
      </c>
      <c r="AE1424" s="16">
        <v>0.32222222222222202</v>
      </c>
      <c r="AF1424" s="16">
        <v>0.25510204081632698</v>
      </c>
      <c r="AG1424" s="16">
        <v>0.3</v>
      </c>
      <c r="AH1424" s="16">
        <v>0.25203252032520301</v>
      </c>
      <c r="AI1424" s="16">
        <v>0.16666666666666699</v>
      </c>
      <c r="AJ1424" s="16">
        <v>0.217391304347826</v>
      </c>
      <c r="AK1424" s="16"/>
      <c r="AL1424" s="16">
        <v>0.157894736842105</v>
      </c>
      <c r="AM1424" s="16">
        <v>0.27559055118110198</v>
      </c>
      <c r="AN1424" s="16">
        <v>0.31221719457013603</v>
      </c>
      <c r="AO1424" s="16">
        <v>0.26618705035971202</v>
      </c>
      <c r="AP1424" s="16">
        <v>0.21052631578947401</v>
      </c>
      <c r="AQ1424" s="16">
        <v>0.32</v>
      </c>
      <c r="AR1424" s="16">
        <v>0.5</v>
      </c>
      <c r="AS1424" s="16">
        <v>0.133333333333333</v>
      </c>
      <c r="AT1424" s="16">
        <v>0.25301204819277101</v>
      </c>
      <c r="AU1424" s="16">
        <v>0.30769230769230799</v>
      </c>
      <c r="AV1424" s="16">
        <v>0.24242424242424199</v>
      </c>
      <c r="AW1424" s="16">
        <v>0.34883720930232598</v>
      </c>
    </row>
    <row r="1425" spans="2:49" x14ac:dyDescent="0.35">
      <c r="B1425" t="s">
        <v>463</v>
      </c>
      <c r="C1425" s="16">
        <v>0.30750307503074997</v>
      </c>
      <c r="D1425" s="16">
        <v>0.26829268292682901</v>
      </c>
      <c r="E1425" s="16">
        <v>0.44029850746268701</v>
      </c>
      <c r="F1425" s="16">
        <v>0.31932773109243701</v>
      </c>
      <c r="G1425" s="16">
        <v>0.33333333333333298</v>
      </c>
      <c r="H1425" s="16">
        <v>0.28846153846153799</v>
      </c>
      <c r="I1425" s="16">
        <v>0.27272727272727298</v>
      </c>
      <c r="J1425" s="16">
        <v>0.26229508196721302</v>
      </c>
      <c r="K1425" s="16">
        <v>0.30769230769230799</v>
      </c>
      <c r="L1425" s="16">
        <v>0.32500000000000001</v>
      </c>
      <c r="M1425" s="16">
        <v>0.169014084507042</v>
      </c>
      <c r="N1425" s="16">
        <v>0.18181818181818199</v>
      </c>
      <c r="O1425" s="16">
        <v>0.375</v>
      </c>
      <c r="P1425" s="16"/>
      <c r="Q1425" s="16">
        <v>0.28924418604651198</v>
      </c>
      <c r="R1425" s="16"/>
      <c r="S1425" s="16">
        <v>0.30622617534942798</v>
      </c>
      <c r="T1425" s="16"/>
      <c r="U1425" s="16">
        <v>0.29353233830845799</v>
      </c>
      <c r="V1425" s="16"/>
      <c r="W1425" s="16">
        <v>0.23577235772357699</v>
      </c>
      <c r="X1425" s="16"/>
      <c r="Y1425" s="16">
        <v>0.25793650793650802</v>
      </c>
      <c r="Z1425" s="16">
        <v>0.39772727272727298</v>
      </c>
      <c r="AA1425" s="16">
        <v>0.38888888888888901</v>
      </c>
      <c r="AB1425" s="16">
        <v>0.11111111111111099</v>
      </c>
      <c r="AC1425" s="16"/>
      <c r="AD1425" s="16">
        <v>9.5890410958904104E-2</v>
      </c>
      <c r="AE1425" s="16">
        <v>0.3</v>
      </c>
      <c r="AF1425" s="16">
        <v>0.28571428571428598</v>
      </c>
      <c r="AG1425" s="16">
        <v>0.30555555555555602</v>
      </c>
      <c r="AH1425" s="16">
        <v>0.25203252032520301</v>
      </c>
      <c r="AI1425" s="16">
        <v>0.58333333333333304</v>
      </c>
      <c r="AJ1425" s="16">
        <v>0.5</v>
      </c>
      <c r="AK1425" s="16"/>
      <c r="AL1425" s="16">
        <v>0.50877192982456099</v>
      </c>
      <c r="AM1425" s="16">
        <v>0.28346456692913402</v>
      </c>
      <c r="AN1425" s="16">
        <v>0.29864253393665202</v>
      </c>
      <c r="AO1425" s="16">
        <v>0.215827338129496</v>
      </c>
      <c r="AP1425" s="16">
        <v>0.26315789473684198</v>
      </c>
      <c r="AQ1425" s="16">
        <v>0.36</v>
      </c>
      <c r="AR1425" s="16">
        <v>-0.5</v>
      </c>
      <c r="AS1425" s="16">
        <v>6.6666666666666693E-2</v>
      </c>
      <c r="AT1425" s="16">
        <v>0.28915662650602397</v>
      </c>
      <c r="AU1425" s="16">
        <v>0.38461538461538503</v>
      </c>
      <c r="AV1425" s="16">
        <v>0.45454545454545497</v>
      </c>
      <c r="AW1425" s="16">
        <v>0.372093023255814</v>
      </c>
    </row>
    <row r="1426" spans="2:49" x14ac:dyDescent="0.35">
      <c r="C1426" s="16"/>
      <c r="D1426" s="16"/>
      <c r="E1426" s="16"/>
      <c r="F1426" s="16"/>
      <c r="G1426" s="16"/>
      <c r="H1426" s="16"/>
      <c r="I1426" s="16"/>
      <c r="J1426" s="16"/>
      <c r="K1426" s="16"/>
      <c r="L1426" s="16"/>
      <c r="M1426" s="16"/>
      <c r="N1426" s="16"/>
      <c r="O1426" s="16"/>
      <c r="P1426" s="16"/>
      <c r="Q1426" s="16"/>
      <c r="R1426" s="16"/>
      <c r="S1426" s="16"/>
      <c r="T1426" s="16"/>
      <c r="U1426" s="16"/>
      <c r="V1426" s="16"/>
      <c r="W1426" s="16"/>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row>
    <row r="1427" spans="2:49" x14ac:dyDescent="0.35">
      <c r="B1427" s="6" t="s">
        <v>944</v>
      </c>
      <c r="C1427" s="16"/>
      <c r="D1427" s="16"/>
      <c r="E1427" s="16"/>
      <c r="F1427" s="16"/>
      <c r="G1427" s="16"/>
      <c r="H1427" s="16"/>
      <c r="I1427" s="16"/>
      <c r="J1427" s="16"/>
      <c r="K1427" s="16"/>
      <c r="L1427" s="16"/>
      <c r="M1427" s="16"/>
      <c r="N1427" s="16"/>
      <c r="O1427" s="16"/>
      <c r="P1427" s="16"/>
      <c r="Q1427" s="16"/>
      <c r="R1427" s="16"/>
      <c r="S1427" s="16"/>
      <c r="T1427" s="16"/>
      <c r="U1427" s="16"/>
      <c r="V1427" s="16"/>
      <c r="W1427" s="16"/>
      <c r="X1427" s="16"/>
      <c r="Y1427" s="16"/>
      <c r="Z1427" s="16"/>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row>
    <row r="1428" spans="2:49" x14ac:dyDescent="0.35">
      <c r="B1428" s="25" t="s">
        <v>65</v>
      </c>
      <c r="C1428" s="16"/>
      <c r="D1428" s="16"/>
      <c r="E1428" s="16"/>
      <c r="F1428" s="16"/>
      <c r="G1428" s="16"/>
      <c r="H1428" s="16"/>
      <c r="I1428" s="16"/>
      <c r="J1428" s="16"/>
      <c r="K1428" s="16"/>
      <c r="L1428" s="16"/>
      <c r="M1428" s="16"/>
      <c r="N1428" s="16"/>
      <c r="O1428" s="16"/>
      <c r="P1428" s="16"/>
      <c r="Q1428" s="16"/>
      <c r="R1428" s="16"/>
      <c r="S1428" s="16"/>
      <c r="T1428" s="16"/>
      <c r="U1428" s="16"/>
      <c r="V1428" s="16"/>
      <c r="W1428" s="16"/>
      <c r="X1428" s="16"/>
      <c r="Y1428" s="16"/>
      <c r="Z1428" s="16"/>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row>
    <row r="1429" spans="2:49" x14ac:dyDescent="0.35">
      <c r="B1429" t="s">
        <v>932</v>
      </c>
      <c r="C1429" s="16">
        <v>2.0910209102091001E-2</v>
      </c>
      <c r="D1429" s="16">
        <v>3.65853658536585E-2</v>
      </c>
      <c r="E1429" s="16">
        <v>2.9850746268656699E-2</v>
      </c>
      <c r="F1429" s="16">
        <v>1.6806722689075598E-2</v>
      </c>
      <c r="G1429" s="16">
        <v>6.6666666666666693E-2</v>
      </c>
      <c r="H1429" s="16">
        <v>0</v>
      </c>
      <c r="I1429" s="16">
        <v>1.5151515151515201E-2</v>
      </c>
      <c r="J1429" s="16">
        <v>1.63934426229508E-2</v>
      </c>
      <c r="K1429" s="16">
        <v>0</v>
      </c>
      <c r="L1429" s="16">
        <v>1.2500000000000001E-2</v>
      </c>
      <c r="M1429" s="16">
        <v>1.4084507042253501E-2</v>
      </c>
      <c r="N1429" s="16">
        <v>0</v>
      </c>
      <c r="O1429" s="16">
        <v>0</v>
      </c>
      <c r="P1429" s="16"/>
      <c r="Q1429" s="16">
        <v>2.0348837209302299E-2</v>
      </c>
      <c r="R1429" s="16"/>
      <c r="S1429" s="16">
        <v>2.1601016518424401E-2</v>
      </c>
      <c r="T1429" s="16"/>
      <c r="U1429" s="16">
        <v>1.99004975124378E-2</v>
      </c>
      <c r="V1429" s="16"/>
      <c r="W1429" s="16">
        <v>0</v>
      </c>
      <c r="X1429" s="16"/>
      <c r="Y1429" s="16">
        <v>1.58730158730159E-2</v>
      </c>
      <c r="Z1429" s="16">
        <v>2.6515151515151499E-2</v>
      </c>
      <c r="AA1429" s="16">
        <v>5.5555555555555601E-2</v>
      </c>
      <c r="AB1429" s="16">
        <v>0</v>
      </c>
      <c r="AC1429" s="16"/>
      <c r="AD1429" s="16">
        <v>1.3698630136986301E-2</v>
      </c>
      <c r="AE1429" s="16">
        <v>1.1111111111111099E-2</v>
      </c>
      <c r="AF1429" s="16">
        <v>2.04081632653061E-2</v>
      </c>
      <c r="AG1429" s="16">
        <v>2.7777777777777801E-2</v>
      </c>
      <c r="AH1429" s="16">
        <v>8.1300813008130107E-3</v>
      </c>
      <c r="AI1429" s="16">
        <v>4.7619047619047603E-2</v>
      </c>
      <c r="AJ1429" s="16">
        <v>2.1739130434782601E-2</v>
      </c>
      <c r="AK1429" s="16"/>
      <c r="AL1429" s="16">
        <v>0</v>
      </c>
      <c r="AM1429" s="16">
        <v>1.5748031496062999E-2</v>
      </c>
      <c r="AN1429" s="16">
        <v>2.7149321266968299E-2</v>
      </c>
      <c r="AO1429" s="16">
        <v>7.1942446043165497E-3</v>
      </c>
      <c r="AP1429" s="16">
        <v>0</v>
      </c>
      <c r="AQ1429" s="16">
        <v>0.04</v>
      </c>
      <c r="AR1429" s="16">
        <v>0</v>
      </c>
      <c r="AS1429" s="16">
        <v>0</v>
      </c>
      <c r="AT1429" s="16">
        <v>2.40963855421687E-2</v>
      </c>
      <c r="AU1429" s="16">
        <v>7.69230769230769E-2</v>
      </c>
      <c r="AV1429" s="16">
        <v>3.03030303030303E-2</v>
      </c>
      <c r="AW1429" s="16">
        <v>2.32558139534884E-2</v>
      </c>
    </row>
    <row r="1430" spans="2:49" x14ac:dyDescent="0.35">
      <c r="B1430" t="s">
        <v>933</v>
      </c>
      <c r="C1430" s="16">
        <v>6.39606396063961E-2</v>
      </c>
      <c r="D1430" s="16">
        <v>0.12195121951219499</v>
      </c>
      <c r="E1430" s="16">
        <v>0.104477611940299</v>
      </c>
      <c r="F1430" s="16">
        <v>3.3613445378151301E-2</v>
      </c>
      <c r="G1430" s="16">
        <v>8.3333333333333301E-2</v>
      </c>
      <c r="H1430" s="16">
        <v>5.7692307692307702E-2</v>
      </c>
      <c r="I1430" s="16">
        <v>4.5454545454545497E-2</v>
      </c>
      <c r="J1430" s="16">
        <v>3.2786885245901599E-2</v>
      </c>
      <c r="K1430" s="16">
        <v>2.5641025641025599E-2</v>
      </c>
      <c r="L1430" s="16">
        <v>6.25E-2</v>
      </c>
      <c r="M1430" s="16">
        <v>5.63380281690141E-2</v>
      </c>
      <c r="N1430" s="16">
        <v>3.03030303030303E-2</v>
      </c>
      <c r="O1430" s="16">
        <v>0</v>
      </c>
      <c r="P1430" s="16"/>
      <c r="Q1430" s="16">
        <v>6.25E-2</v>
      </c>
      <c r="R1430" s="16"/>
      <c r="S1430" s="16">
        <v>6.2261753494282097E-2</v>
      </c>
      <c r="T1430" s="16"/>
      <c r="U1430" s="16">
        <v>6.3018242122719698E-2</v>
      </c>
      <c r="V1430" s="16"/>
      <c r="W1430" s="16">
        <v>8.9430894308943104E-2</v>
      </c>
      <c r="X1430" s="16"/>
      <c r="Y1430" s="16">
        <v>6.1507936507936498E-2</v>
      </c>
      <c r="Z1430" s="16">
        <v>6.8181818181818205E-2</v>
      </c>
      <c r="AA1430" s="16">
        <v>8.3333333333333301E-2</v>
      </c>
      <c r="AB1430" s="16">
        <v>0</v>
      </c>
      <c r="AC1430" s="16"/>
      <c r="AD1430" s="16">
        <v>5.4794520547945202E-2</v>
      </c>
      <c r="AE1430" s="16">
        <v>5.5555555555555601E-2</v>
      </c>
      <c r="AF1430" s="16">
        <v>4.08163265306122E-2</v>
      </c>
      <c r="AG1430" s="16">
        <v>5.5555555555555601E-2</v>
      </c>
      <c r="AH1430" s="16">
        <v>7.3170731707317097E-2</v>
      </c>
      <c r="AI1430" s="16">
        <v>2.3809523809523801E-2</v>
      </c>
      <c r="AJ1430" s="16">
        <v>0.15217391304347799</v>
      </c>
      <c r="AK1430" s="16"/>
      <c r="AL1430" s="16">
        <v>8.7719298245614002E-2</v>
      </c>
      <c r="AM1430" s="16">
        <v>7.8740157480315001E-2</v>
      </c>
      <c r="AN1430" s="16">
        <v>5.8823529411764698E-2</v>
      </c>
      <c r="AO1430" s="16">
        <v>4.3165467625899297E-2</v>
      </c>
      <c r="AP1430" s="16">
        <v>5.2631578947368397E-2</v>
      </c>
      <c r="AQ1430" s="16">
        <v>0.1</v>
      </c>
      <c r="AR1430" s="16">
        <v>0</v>
      </c>
      <c r="AS1430" s="16">
        <v>0.133333333333333</v>
      </c>
      <c r="AT1430" s="16">
        <v>4.81927710843374E-2</v>
      </c>
      <c r="AU1430" s="16">
        <v>0</v>
      </c>
      <c r="AV1430" s="16">
        <v>6.0606060606060601E-2</v>
      </c>
      <c r="AW1430" s="16">
        <v>6.9767441860465101E-2</v>
      </c>
    </row>
    <row r="1431" spans="2:49" x14ac:dyDescent="0.35">
      <c r="B1431" t="s">
        <v>934</v>
      </c>
      <c r="C1431" s="16">
        <v>9.9630996309963096E-2</v>
      </c>
      <c r="D1431" s="16">
        <v>0.134146341463415</v>
      </c>
      <c r="E1431" s="16">
        <v>0.134328358208955</v>
      </c>
      <c r="F1431" s="16">
        <v>0.109243697478992</v>
      </c>
      <c r="G1431" s="16">
        <v>0.116666666666667</v>
      </c>
      <c r="H1431" s="16">
        <v>0.115384615384615</v>
      </c>
      <c r="I1431" s="16">
        <v>0.10606060606060599</v>
      </c>
      <c r="J1431" s="16">
        <v>6.5573770491803296E-2</v>
      </c>
      <c r="K1431" s="16">
        <v>5.1282051282051301E-2</v>
      </c>
      <c r="L1431" s="16">
        <v>0.05</v>
      </c>
      <c r="M1431" s="16">
        <v>8.4507042253521097E-2</v>
      </c>
      <c r="N1431" s="16">
        <v>6.0606060606060601E-2</v>
      </c>
      <c r="O1431" s="16">
        <v>6.25E-2</v>
      </c>
      <c r="P1431" s="16"/>
      <c r="Q1431" s="16">
        <v>0.106104651162791</v>
      </c>
      <c r="R1431" s="16"/>
      <c r="S1431" s="16">
        <v>0.10165184243964399</v>
      </c>
      <c r="T1431" s="16"/>
      <c r="U1431" s="16">
        <v>0.112769485903814</v>
      </c>
      <c r="V1431" s="16"/>
      <c r="W1431" s="16">
        <v>0.13008130081300801</v>
      </c>
      <c r="X1431" s="16"/>
      <c r="Y1431" s="16">
        <v>8.3333333333333301E-2</v>
      </c>
      <c r="Z1431" s="16">
        <v>0.12121212121212099</v>
      </c>
      <c r="AA1431" s="16">
        <v>0.194444444444444</v>
      </c>
      <c r="AB1431" s="16">
        <v>0</v>
      </c>
      <c r="AC1431" s="16"/>
      <c r="AD1431" s="16">
        <v>8.9041095890410996E-2</v>
      </c>
      <c r="AE1431" s="16">
        <v>5.5555555555555601E-2</v>
      </c>
      <c r="AF1431" s="16">
        <v>0.122448979591837</v>
      </c>
      <c r="AG1431" s="16">
        <v>7.2222222222222202E-2</v>
      </c>
      <c r="AH1431" s="16">
        <v>0.105691056910569</v>
      </c>
      <c r="AI1431" s="16">
        <v>0.15476190476190499</v>
      </c>
      <c r="AJ1431" s="16">
        <v>0.13043478260869601</v>
      </c>
      <c r="AK1431" s="16"/>
      <c r="AL1431" s="16">
        <v>0.22807017543859601</v>
      </c>
      <c r="AM1431" s="16">
        <v>0.12598425196850399</v>
      </c>
      <c r="AN1431" s="16">
        <v>9.0497737556561098E-2</v>
      </c>
      <c r="AO1431" s="16">
        <v>9.3525179856115095E-2</v>
      </c>
      <c r="AP1431" s="16">
        <v>0.21052631578947401</v>
      </c>
      <c r="AQ1431" s="16">
        <v>0.1</v>
      </c>
      <c r="AR1431" s="16">
        <v>0</v>
      </c>
      <c r="AS1431" s="16">
        <v>6.6666666666666693E-2</v>
      </c>
      <c r="AT1431" s="16">
        <v>4.81927710843374E-2</v>
      </c>
      <c r="AU1431" s="16">
        <v>7.69230769230769E-2</v>
      </c>
      <c r="AV1431" s="16">
        <v>6.0606060606060601E-2</v>
      </c>
      <c r="AW1431" s="16">
        <v>4.6511627906976702E-2</v>
      </c>
    </row>
    <row r="1432" spans="2:49" x14ac:dyDescent="0.35">
      <c r="B1432" t="s">
        <v>935</v>
      </c>
      <c r="C1432" s="16">
        <v>0.109471094710947</v>
      </c>
      <c r="D1432" s="16">
        <v>0.146341463414634</v>
      </c>
      <c r="E1432" s="16">
        <v>7.4626865671641798E-2</v>
      </c>
      <c r="F1432" s="16">
        <v>0.11764705882352899</v>
      </c>
      <c r="G1432" s="16">
        <v>8.3333333333333301E-2</v>
      </c>
      <c r="H1432" s="16">
        <v>9.6153846153846201E-2</v>
      </c>
      <c r="I1432" s="16">
        <v>0.13636363636363599</v>
      </c>
      <c r="J1432" s="16">
        <v>8.1967213114754106E-2</v>
      </c>
      <c r="K1432" s="16">
        <v>0.128205128205128</v>
      </c>
      <c r="L1432" s="16">
        <v>0.13750000000000001</v>
      </c>
      <c r="M1432" s="16">
        <v>9.85915492957746E-2</v>
      </c>
      <c r="N1432" s="16">
        <v>0.15151515151515199</v>
      </c>
      <c r="O1432" s="16">
        <v>6.25E-2</v>
      </c>
      <c r="P1432" s="16"/>
      <c r="Q1432" s="16">
        <v>0.104651162790698</v>
      </c>
      <c r="R1432" s="16"/>
      <c r="S1432" s="16">
        <v>0.111817026683609</v>
      </c>
      <c r="T1432" s="16"/>
      <c r="U1432" s="16">
        <v>0.102819237147595</v>
      </c>
      <c r="V1432" s="16"/>
      <c r="W1432" s="16">
        <v>0.113821138211382</v>
      </c>
      <c r="X1432" s="16"/>
      <c r="Y1432" s="16">
        <v>9.9206349206349201E-2</v>
      </c>
      <c r="Z1432" s="16">
        <v>0.125</v>
      </c>
      <c r="AA1432" s="16">
        <v>0.11111111111111099</v>
      </c>
      <c r="AB1432" s="16">
        <v>0.22222222222222199</v>
      </c>
      <c r="AC1432" s="16"/>
      <c r="AD1432" s="16">
        <v>0.116438356164384</v>
      </c>
      <c r="AE1432" s="16">
        <v>0.11111111111111099</v>
      </c>
      <c r="AF1432" s="16">
        <v>0.13265306122449</v>
      </c>
      <c r="AG1432" s="16">
        <v>0.105555555555556</v>
      </c>
      <c r="AH1432" s="16">
        <v>8.9430894308943104E-2</v>
      </c>
      <c r="AI1432" s="16">
        <v>0.107142857142857</v>
      </c>
      <c r="AJ1432" s="16">
        <v>0.108695652173913</v>
      </c>
      <c r="AK1432" s="16"/>
      <c r="AL1432" s="16">
        <v>5.2631578947368397E-2</v>
      </c>
      <c r="AM1432" s="16">
        <v>0.133858267716535</v>
      </c>
      <c r="AN1432" s="16">
        <v>9.9547511312217202E-2</v>
      </c>
      <c r="AO1432" s="16">
        <v>0.107913669064748</v>
      </c>
      <c r="AP1432" s="16">
        <v>0.21052631578947401</v>
      </c>
      <c r="AQ1432" s="16">
        <v>0.04</v>
      </c>
      <c r="AR1432" s="16">
        <v>0</v>
      </c>
      <c r="AS1432" s="16">
        <v>0.2</v>
      </c>
      <c r="AT1432" s="16">
        <v>0.120481927710843</v>
      </c>
      <c r="AU1432" s="16">
        <v>7.69230769230769E-2</v>
      </c>
      <c r="AV1432" s="16">
        <v>0.21212121212121199</v>
      </c>
      <c r="AW1432" s="16">
        <v>9.3023255813953501E-2</v>
      </c>
    </row>
    <row r="1433" spans="2:49" x14ac:dyDescent="0.35">
      <c r="B1433" t="s">
        <v>936</v>
      </c>
      <c r="C1433" s="16">
        <v>9.4710947109471103E-2</v>
      </c>
      <c r="D1433" s="16">
        <v>0.146341463414634</v>
      </c>
      <c r="E1433" s="16">
        <v>7.4626865671641798E-2</v>
      </c>
      <c r="F1433" s="16">
        <v>8.40336134453782E-2</v>
      </c>
      <c r="G1433" s="16">
        <v>6.6666666666666693E-2</v>
      </c>
      <c r="H1433" s="16">
        <v>9.6153846153846201E-2</v>
      </c>
      <c r="I1433" s="16">
        <v>6.0606060606060601E-2</v>
      </c>
      <c r="J1433" s="16">
        <v>8.1967213114754106E-2</v>
      </c>
      <c r="K1433" s="16">
        <v>7.69230769230769E-2</v>
      </c>
      <c r="L1433" s="16">
        <v>0.125</v>
      </c>
      <c r="M1433" s="16">
        <v>0.11267605633802801</v>
      </c>
      <c r="N1433" s="16">
        <v>9.0909090909090898E-2</v>
      </c>
      <c r="O1433" s="16">
        <v>0.1875</v>
      </c>
      <c r="P1433" s="16"/>
      <c r="Q1433" s="16">
        <v>9.3023255813953501E-2</v>
      </c>
      <c r="R1433" s="16"/>
      <c r="S1433" s="16">
        <v>9.6569250317662003E-2</v>
      </c>
      <c r="T1433" s="16"/>
      <c r="U1433" s="16">
        <v>8.7893864013267001E-2</v>
      </c>
      <c r="V1433" s="16"/>
      <c r="W1433" s="16">
        <v>8.1300813008130093E-2</v>
      </c>
      <c r="X1433" s="16"/>
      <c r="Y1433" s="16">
        <v>0.101190476190476</v>
      </c>
      <c r="Z1433" s="16">
        <v>8.3333333333333301E-2</v>
      </c>
      <c r="AA1433" s="16">
        <v>5.5555555555555601E-2</v>
      </c>
      <c r="AB1433" s="16">
        <v>0.22222222222222199</v>
      </c>
      <c r="AC1433" s="16"/>
      <c r="AD1433" s="16">
        <v>9.5890410958904104E-2</v>
      </c>
      <c r="AE1433" s="16">
        <v>7.7777777777777807E-2</v>
      </c>
      <c r="AF1433" s="16">
        <v>9.1836734693877597E-2</v>
      </c>
      <c r="AG1433" s="16">
        <v>0.122222222222222</v>
      </c>
      <c r="AH1433" s="16">
        <v>0.12195121951219499</v>
      </c>
      <c r="AI1433" s="16">
        <v>3.5714285714285698E-2</v>
      </c>
      <c r="AJ1433" s="16">
        <v>7.6086956521739094E-2</v>
      </c>
      <c r="AK1433" s="16"/>
      <c r="AL1433" s="16">
        <v>7.0175438596491196E-2</v>
      </c>
      <c r="AM1433" s="16">
        <v>7.8740157480315001E-2</v>
      </c>
      <c r="AN1433" s="16">
        <v>7.69230769230769E-2</v>
      </c>
      <c r="AO1433" s="16">
        <v>0.115107913669065</v>
      </c>
      <c r="AP1433" s="16">
        <v>0.105263157894737</v>
      </c>
      <c r="AQ1433" s="16">
        <v>0.1</v>
      </c>
      <c r="AR1433" s="16">
        <v>0.5</v>
      </c>
      <c r="AS1433" s="16">
        <v>6.6666666666666693E-2</v>
      </c>
      <c r="AT1433" s="16">
        <v>0.132530120481928</v>
      </c>
      <c r="AU1433" s="16">
        <v>0.30769230769230799</v>
      </c>
      <c r="AV1433" s="16">
        <v>6.0606060606060601E-2</v>
      </c>
      <c r="AW1433" s="16">
        <v>9.3023255813953501E-2</v>
      </c>
    </row>
    <row r="1434" spans="2:49" x14ac:dyDescent="0.35">
      <c r="B1434" t="s">
        <v>937</v>
      </c>
      <c r="C1434" s="16">
        <v>9.8400984009840098E-2</v>
      </c>
      <c r="D1434" s="16">
        <v>0.109756097560976</v>
      </c>
      <c r="E1434" s="16">
        <v>7.4626865671641798E-2</v>
      </c>
      <c r="F1434" s="16">
        <v>0.10084033613445401</v>
      </c>
      <c r="G1434" s="16">
        <v>0.1</v>
      </c>
      <c r="H1434" s="16">
        <v>9.6153846153846201E-2</v>
      </c>
      <c r="I1434" s="16">
        <v>9.0909090909090898E-2</v>
      </c>
      <c r="J1434" s="16">
        <v>8.1967213114754106E-2</v>
      </c>
      <c r="K1434" s="16">
        <v>0.102564102564103</v>
      </c>
      <c r="L1434" s="16">
        <v>0.13750000000000001</v>
      </c>
      <c r="M1434" s="16">
        <v>0.11267605633802801</v>
      </c>
      <c r="N1434" s="16">
        <v>0.12121212121212099</v>
      </c>
      <c r="O1434" s="16">
        <v>0</v>
      </c>
      <c r="P1434" s="16"/>
      <c r="Q1434" s="16">
        <v>0.101744186046512</v>
      </c>
      <c r="R1434" s="16"/>
      <c r="S1434" s="16">
        <v>9.9110546378653103E-2</v>
      </c>
      <c r="T1434" s="16"/>
      <c r="U1434" s="16">
        <v>0.102819237147595</v>
      </c>
      <c r="V1434" s="16"/>
      <c r="W1434" s="16">
        <v>8.9430894308943104E-2</v>
      </c>
      <c r="X1434" s="16"/>
      <c r="Y1434" s="16">
        <v>9.3253968253968297E-2</v>
      </c>
      <c r="Z1434" s="16">
        <v>0.10606060606060599</v>
      </c>
      <c r="AA1434" s="16">
        <v>8.3333333333333301E-2</v>
      </c>
      <c r="AB1434" s="16">
        <v>0.22222222222222199</v>
      </c>
      <c r="AC1434" s="16"/>
      <c r="AD1434" s="16">
        <v>9.5890410958904104E-2</v>
      </c>
      <c r="AE1434" s="16">
        <v>0.11111111111111099</v>
      </c>
      <c r="AF1434" s="16">
        <v>0.11224489795918401</v>
      </c>
      <c r="AG1434" s="16">
        <v>7.2222222222222202E-2</v>
      </c>
      <c r="AH1434" s="16">
        <v>8.9430894308943104E-2</v>
      </c>
      <c r="AI1434" s="16">
        <v>0.15476190476190499</v>
      </c>
      <c r="AJ1434" s="16">
        <v>8.6956521739130405E-2</v>
      </c>
      <c r="AK1434" s="16"/>
      <c r="AL1434" s="16">
        <v>0.105263157894737</v>
      </c>
      <c r="AM1434" s="16">
        <v>0.118110236220472</v>
      </c>
      <c r="AN1434" s="16">
        <v>8.1447963800904993E-2</v>
      </c>
      <c r="AO1434" s="16">
        <v>0.12949640287769801</v>
      </c>
      <c r="AP1434" s="16">
        <v>0</v>
      </c>
      <c r="AQ1434" s="16">
        <v>0.08</v>
      </c>
      <c r="AR1434" s="16">
        <v>0</v>
      </c>
      <c r="AS1434" s="16">
        <v>0.2</v>
      </c>
      <c r="AT1434" s="16">
        <v>9.6385542168674704E-2</v>
      </c>
      <c r="AU1434" s="16">
        <v>7.69230769230769E-2</v>
      </c>
      <c r="AV1434" s="16">
        <v>6.0606060606060601E-2</v>
      </c>
      <c r="AW1434" s="16">
        <v>0.116279069767442</v>
      </c>
    </row>
    <row r="1435" spans="2:49" x14ac:dyDescent="0.35">
      <c r="B1435" t="s">
        <v>938</v>
      </c>
      <c r="C1435" s="16">
        <v>6.39606396063961E-2</v>
      </c>
      <c r="D1435" s="16">
        <v>4.8780487804878099E-2</v>
      </c>
      <c r="E1435" s="16">
        <v>5.9701492537313397E-2</v>
      </c>
      <c r="F1435" s="16">
        <v>5.0420168067226899E-2</v>
      </c>
      <c r="G1435" s="16">
        <v>0.1</v>
      </c>
      <c r="H1435" s="16">
        <v>1.9230769230769201E-2</v>
      </c>
      <c r="I1435" s="16">
        <v>0.10606060606060599</v>
      </c>
      <c r="J1435" s="16">
        <v>4.91803278688525E-2</v>
      </c>
      <c r="K1435" s="16">
        <v>7.69230769230769E-2</v>
      </c>
      <c r="L1435" s="16">
        <v>3.7499999999999999E-2</v>
      </c>
      <c r="M1435" s="16">
        <v>7.0422535211267595E-2</v>
      </c>
      <c r="N1435" s="16">
        <v>6.0606060606060601E-2</v>
      </c>
      <c r="O1435" s="16">
        <v>0.25</v>
      </c>
      <c r="P1435" s="16"/>
      <c r="Q1435" s="16">
        <v>6.8313953488372103E-2</v>
      </c>
      <c r="R1435" s="16"/>
      <c r="S1435" s="16">
        <v>6.2261753494282097E-2</v>
      </c>
      <c r="T1435" s="16"/>
      <c r="U1435" s="16">
        <v>6.7993366500829197E-2</v>
      </c>
      <c r="V1435" s="16"/>
      <c r="W1435" s="16">
        <v>4.8780487804878099E-2</v>
      </c>
      <c r="X1435" s="16"/>
      <c r="Y1435" s="16">
        <v>5.7539682539682502E-2</v>
      </c>
      <c r="Z1435" s="16">
        <v>8.3333333333333301E-2</v>
      </c>
      <c r="AA1435" s="16">
        <v>2.7777777777777801E-2</v>
      </c>
      <c r="AB1435" s="16">
        <v>0</v>
      </c>
      <c r="AC1435" s="16"/>
      <c r="AD1435" s="16">
        <v>8.2191780821917804E-2</v>
      </c>
      <c r="AE1435" s="16">
        <v>5.5555555555555601E-2</v>
      </c>
      <c r="AF1435" s="16">
        <v>4.08163265306122E-2</v>
      </c>
      <c r="AG1435" s="16">
        <v>5.5555555555555601E-2</v>
      </c>
      <c r="AH1435" s="16">
        <v>8.1300813008130093E-2</v>
      </c>
      <c r="AI1435" s="16">
        <v>0.107142857142857</v>
      </c>
      <c r="AJ1435" s="16">
        <v>2.1739130434782601E-2</v>
      </c>
      <c r="AK1435" s="16"/>
      <c r="AL1435" s="16">
        <v>3.5087719298245598E-2</v>
      </c>
      <c r="AM1435" s="16">
        <v>6.2992125984251995E-2</v>
      </c>
      <c r="AN1435" s="16">
        <v>6.7873303167420795E-2</v>
      </c>
      <c r="AO1435" s="16">
        <v>8.6330935251798593E-2</v>
      </c>
      <c r="AP1435" s="16">
        <v>5.2631578947368397E-2</v>
      </c>
      <c r="AQ1435" s="16">
        <v>0.14000000000000001</v>
      </c>
      <c r="AR1435" s="16">
        <v>0</v>
      </c>
      <c r="AS1435" s="16">
        <v>0</v>
      </c>
      <c r="AT1435" s="16">
        <v>6.02409638554217E-2</v>
      </c>
      <c r="AU1435" s="16">
        <v>0</v>
      </c>
      <c r="AV1435" s="16">
        <v>3.03030303030303E-2</v>
      </c>
      <c r="AW1435" s="16">
        <v>2.32558139534884E-2</v>
      </c>
    </row>
    <row r="1436" spans="2:49" x14ac:dyDescent="0.35">
      <c r="B1436" t="s">
        <v>462</v>
      </c>
      <c r="C1436" s="16">
        <v>0.44895448954489497</v>
      </c>
      <c r="D1436" s="16">
        <v>0.25609756097560998</v>
      </c>
      <c r="E1436" s="16">
        <v>0.44776119402985098</v>
      </c>
      <c r="F1436" s="16">
        <v>0.48739495798319299</v>
      </c>
      <c r="G1436" s="16">
        <v>0.38333333333333303</v>
      </c>
      <c r="H1436" s="16">
        <v>0.51923076923076905</v>
      </c>
      <c r="I1436" s="16">
        <v>0.439393939393939</v>
      </c>
      <c r="J1436" s="16">
        <v>0.59016393442622905</v>
      </c>
      <c r="K1436" s="16">
        <v>0.53846153846153799</v>
      </c>
      <c r="L1436" s="16">
        <v>0.4375</v>
      </c>
      <c r="M1436" s="16">
        <v>0.45070422535211302</v>
      </c>
      <c r="N1436" s="16">
        <v>0.48484848484848497</v>
      </c>
      <c r="O1436" s="16">
        <v>0.4375</v>
      </c>
      <c r="P1436" s="16"/>
      <c r="Q1436" s="16">
        <v>0.44331395348837199</v>
      </c>
      <c r="R1436" s="16"/>
      <c r="S1436" s="16">
        <v>0.444726810673443</v>
      </c>
      <c r="T1436" s="16"/>
      <c r="U1436" s="16">
        <v>0.442786069651741</v>
      </c>
      <c r="V1436" s="16"/>
      <c r="W1436" s="16">
        <v>0.44715447154471499</v>
      </c>
      <c r="X1436" s="16"/>
      <c r="Y1436" s="16">
        <v>0.48809523809523803</v>
      </c>
      <c r="Z1436" s="16">
        <v>0.38636363636363602</v>
      </c>
      <c r="AA1436" s="16">
        <v>0.38888888888888901</v>
      </c>
      <c r="AB1436" s="16">
        <v>0.33333333333333298</v>
      </c>
      <c r="AC1436" s="16"/>
      <c r="AD1436" s="16">
        <v>0.45205479452054798</v>
      </c>
      <c r="AE1436" s="16">
        <v>0.52222222222222203</v>
      </c>
      <c r="AF1436" s="16">
        <v>0.43877551020408201</v>
      </c>
      <c r="AG1436" s="16">
        <v>0.48888888888888898</v>
      </c>
      <c r="AH1436" s="16">
        <v>0.430894308943089</v>
      </c>
      <c r="AI1436" s="16">
        <v>0.36904761904761901</v>
      </c>
      <c r="AJ1436" s="16">
        <v>0.40217391304347799</v>
      </c>
      <c r="AK1436" s="16"/>
      <c r="AL1436" s="16">
        <v>0.42105263157894701</v>
      </c>
      <c r="AM1436" s="16">
        <v>0.38582677165354301</v>
      </c>
      <c r="AN1436" s="16">
        <v>0.49773755656108598</v>
      </c>
      <c r="AO1436" s="16">
        <v>0.41726618705036</v>
      </c>
      <c r="AP1436" s="16">
        <v>0.36842105263157898</v>
      </c>
      <c r="AQ1436" s="16">
        <v>0.4</v>
      </c>
      <c r="AR1436" s="16">
        <v>0.5</v>
      </c>
      <c r="AS1436" s="16">
        <v>0.33333333333333298</v>
      </c>
      <c r="AT1436" s="16">
        <v>0.469879518072289</v>
      </c>
      <c r="AU1436" s="16">
        <v>0.38461538461538503</v>
      </c>
      <c r="AV1436" s="16">
        <v>0.48484848484848497</v>
      </c>
      <c r="AW1436" s="16">
        <v>0.53488372093023295</v>
      </c>
    </row>
    <row r="1437" spans="2:49" x14ac:dyDescent="0.35">
      <c r="B1437" t="s">
        <v>463</v>
      </c>
      <c r="C1437" s="16">
        <v>-7.2570725707257006E-2</v>
      </c>
      <c r="D1437" s="16">
        <v>-1.21951219512195E-2</v>
      </c>
      <c r="E1437" s="16">
        <v>5.9701492537313397E-2</v>
      </c>
      <c r="F1437" s="16">
        <v>-7.5630252100840303E-2</v>
      </c>
      <c r="G1437" s="16">
        <v>-5.5511151231257802E-17</v>
      </c>
      <c r="H1437" s="16">
        <v>-3.8461538461538498E-2</v>
      </c>
      <c r="I1437" s="16">
        <v>-9.0909090909090898E-2</v>
      </c>
      <c r="J1437" s="16">
        <v>-9.8360655737704902E-2</v>
      </c>
      <c r="K1437" s="16">
        <v>-0.17948717948717899</v>
      </c>
      <c r="L1437" s="16">
        <v>-0.17499999999999999</v>
      </c>
      <c r="M1437" s="16">
        <v>-0.140845070422535</v>
      </c>
      <c r="N1437" s="16">
        <v>-0.18181818181818199</v>
      </c>
      <c r="O1437" s="16">
        <v>-0.375</v>
      </c>
      <c r="P1437" s="16"/>
      <c r="Q1437" s="16">
        <v>-7.4127906976744207E-2</v>
      </c>
      <c r="R1437" s="16"/>
      <c r="S1437" s="16">
        <v>-7.2426937738246502E-2</v>
      </c>
      <c r="T1437" s="16"/>
      <c r="U1437" s="16">
        <v>-6.3018242122719795E-2</v>
      </c>
      <c r="V1437" s="16"/>
      <c r="W1437" s="16">
        <v>5.5511151231257802E-17</v>
      </c>
      <c r="X1437" s="16"/>
      <c r="Y1437" s="16">
        <v>-9.1269841269841306E-2</v>
      </c>
      <c r="Z1437" s="16">
        <v>-5.6818181818181802E-2</v>
      </c>
      <c r="AA1437" s="16">
        <v>0.16666666666666699</v>
      </c>
      <c r="AB1437" s="16">
        <v>-0.44444444444444398</v>
      </c>
      <c r="AC1437" s="16"/>
      <c r="AD1437" s="16">
        <v>-0.116438356164384</v>
      </c>
      <c r="AE1437" s="16">
        <v>-0.122222222222222</v>
      </c>
      <c r="AF1437" s="16">
        <v>-6.1224489795918401E-2</v>
      </c>
      <c r="AG1437" s="16">
        <v>-9.44444444444444E-2</v>
      </c>
      <c r="AH1437" s="16">
        <v>-0.105691056910569</v>
      </c>
      <c r="AI1437" s="16">
        <v>-7.1428571428571397E-2</v>
      </c>
      <c r="AJ1437" s="16">
        <v>0.119565217391304</v>
      </c>
      <c r="AK1437" s="16"/>
      <c r="AL1437" s="16">
        <v>0.105263157894737</v>
      </c>
      <c r="AM1437" s="16">
        <v>-3.9370078740157501E-2</v>
      </c>
      <c r="AN1437" s="16">
        <v>-4.9773755656108601E-2</v>
      </c>
      <c r="AO1437" s="16">
        <v>-0.18705035971223</v>
      </c>
      <c r="AP1437" s="16">
        <v>0.105263157894737</v>
      </c>
      <c r="AQ1437" s="16">
        <v>-0.08</v>
      </c>
      <c r="AR1437" s="16">
        <v>-0.5</v>
      </c>
      <c r="AS1437" s="16">
        <v>-6.6666666666666693E-2</v>
      </c>
      <c r="AT1437" s="16">
        <v>-0.16867469879518099</v>
      </c>
      <c r="AU1437" s="16">
        <v>-0.230769230769231</v>
      </c>
      <c r="AV1437" s="16">
        <v>0</v>
      </c>
      <c r="AW1437" s="16">
        <v>-9.3023255813953501E-2</v>
      </c>
    </row>
    <row r="1438" spans="2:49" x14ac:dyDescent="0.35">
      <c r="C1438" s="16"/>
      <c r="D1438" s="16"/>
      <c r="E1438" s="16"/>
      <c r="F1438" s="16"/>
      <c r="G1438" s="16"/>
      <c r="H1438" s="16"/>
      <c r="I1438" s="16"/>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row>
    <row r="1439" spans="2:49" x14ac:dyDescent="0.35">
      <c r="B1439" s="6" t="s">
        <v>945</v>
      </c>
      <c r="C1439" s="16"/>
      <c r="D1439" s="16"/>
      <c r="E1439" s="16"/>
      <c r="F1439" s="16"/>
      <c r="G1439" s="16"/>
      <c r="H1439" s="16"/>
      <c r="I1439" s="16"/>
      <c r="J1439" s="16"/>
      <c r="K1439" s="16"/>
      <c r="L1439" s="16"/>
      <c r="M1439" s="16"/>
      <c r="N1439" s="16"/>
      <c r="O1439" s="16"/>
      <c r="P1439" s="16"/>
      <c r="Q1439" s="16"/>
      <c r="R1439" s="16"/>
      <c r="S1439" s="16"/>
      <c r="T1439" s="16"/>
      <c r="U1439" s="16"/>
      <c r="V1439" s="16"/>
      <c r="W1439" s="16"/>
      <c r="X1439" s="16"/>
      <c r="Y1439" s="16"/>
      <c r="Z1439" s="16"/>
      <c r="AA1439" s="16"/>
      <c r="AB1439" s="16"/>
      <c r="AC1439" s="16"/>
      <c r="AD1439" s="16"/>
      <c r="AE1439" s="16"/>
      <c r="AF1439" s="16"/>
      <c r="AG1439" s="16"/>
      <c r="AH1439" s="16"/>
      <c r="AI1439" s="16"/>
      <c r="AJ1439" s="16"/>
      <c r="AK1439" s="16"/>
      <c r="AL1439" s="16"/>
      <c r="AM1439" s="16"/>
      <c r="AN1439" s="16"/>
      <c r="AO1439" s="16"/>
      <c r="AP1439" s="16"/>
      <c r="AQ1439" s="16"/>
      <c r="AR1439" s="16"/>
      <c r="AS1439" s="16"/>
      <c r="AT1439" s="16"/>
      <c r="AU1439" s="16"/>
      <c r="AV1439" s="16"/>
      <c r="AW1439" s="16"/>
    </row>
    <row r="1440" spans="2:49" x14ac:dyDescent="0.35">
      <c r="B1440" s="25" t="s">
        <v>65</v>
      </c>
      <c r="C1440" s="16"/>
      <c r="D1440" s="16"/>
      <c r="E1440" s="16"/>
      <c r="F1440" s="16"/>
      <c r="G1440" s="16"/>
      <c r="H1440" s="16"/>
      <c r="I1440" s="16"/>
      <c r="J1440" s="16"/>
      <c r="K1440" s="16"/>
      <c r="L1440" s="16"/>
      <c r="M1440" s="16"/>
      <c r="N1440" s="16"/>
      <c r="O1440" s="16"/>
      <c r="P1440" s="16"/>
      <c r="Q1440" s="16"/>
      <c r="R1440" s="16"/>
      <c r="S1440" s="16"/>
      <c r="T1440" s="16"/>
      <c r="U1440" s="16"/>
      <c r="V1440" s="16"/>
      <c r="W1440" s="16"/>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row>
    <row r="1441" spans="2:49" x14ac:dyDescent="0.35">
      <c r="B1441" t="s">
        <v>932</v>
      </c>
      <c r="C1441" s="16">
        <v>8.61008610086101E-3</v>
      </c>
      <c r="D1441" s="16">
        <v>1.21951219512195E-2</v>
      </c>
      <c r="E1441" s="16">
        <v>0</v>
      </c>
      <c r="F1441" s="16">
        <v>8.4033613445378096E-3</v>
      </c>
      <c r="G1441" s="16">
        <v>0.05</v>
      </c>
      <c r="H1441" s="16">
        <v>0</v>
      </c>
      <c r="I1441" s="16">
        <v>1.5151515151515201E-2</v>
      </c>
      <c r="J1441" s="16">
        <v>0</v>
      </c>
      <c r="K1441" s="16">
        <v>0</v>
      </c>
      <c r="L1441" s="16">
        <v>1.2500000000000001E-2</v>
      </c>
      <c r="M1441" s="16">
        <v>0</v>
      </c>
      <c r="N1441" s="16">
        <v>0</v>
      </c>
      <c r="O1441" s="16">
        <v>0</v>
      </c>
      <c r="P1441" s="16"/>
      <c r="Q1441" s="16">
        <v>8.7209302325581394E-3</v>
      </c>
      <c r="R1441" s="16"/>
      <c r="S1441" s="16">
        <v>8.8945362134688708E-3</v>
      </c>
      <c r="T1441" s="16"/>
      <c r="U1441" s="16">
        <v>9.9502487562189105E-3</v>
      </c>
      <c r="V1441" s="16"/>
      <c r="W1441" s="16">
        <v>0</v>
      </c>
      <c r="X1441" s="16"/>
      <c r="Y1441" s="16">
        <v>1.9841269841269801E-3</v>
      </c>
      <c r="Z1441" s="16">
        <v>1.5151515151515201E-2</v>
      </c>
      <c r="AA1441" s="16">
        <v>5.5555555555555601E-2</v>
      </c>
      <c r="AB1441" s="16">
        <v>0</v>
      </c>
      <c r="AC1441" s="16"/>
      <c r="AD1441" s="16">
        <v>0</v>
      </c>
      <c r="AE1441" s="16">
        <v>0</v>
      </c>
      <c r="AF1441" s="16">
        <v>1.02040816326531E-2</v>
      </c>
      <c r="AG1441" s="16">
        <v>5.5555555555555601E-3</v>
      </c>
      <c r="AH1441" s="16">
        <v>8.1300813008130107E-3</v>
      </c>
      <c r="AI1441" s="16">
        <v>3.5714285714285698E-2</v>
      </c>
      <c r="AJ1441" s="16">
        <v>1.0869565217391301E-2</v>
      </c>
      <c r="AK1441" s="16"/>
      <c r="AL1441" s="16">
        <v>0</v>
      </c>
      <c r="AM1441" s="16">
        <v>7.8740157480314994E-3</v>
      </c>
      <c r="AN1441" s="16">
        <v>4.5248868778280504E-3</v>
      </c>
      <c r="AO1441" s="16">
        <v>7.1942446043165497E-3</v>
      </c>
      <c r="AP1441" s="16">
        <v>0</v>
      </c>
      <c r="AQ1441" s="16">
        <v>0.04</v>
      </c>
      <c r="AR1441" s="16">
        <v>0</v>
      </c>
      <c r="AS1441" s="16">
        <v>0</v>
      </c>
      <c r="AT1441" s="16">
        <v>0</v>
      </c>
      <c r="AU1441" s="16">
        <v>0</v>
      </c>
      <c r="AV1441" s="16">
        <v>0</v>
      </c>
      <c r="AW1441" s="16">
        <v>2.32558139534884E-2</v>
      </c>
    </row>
    <row r="1442" spans="2:49" x14ac:dyDescent="0.35">
      <c r="B1442" t="s">
        <v>933</v>
      </c>
      <c r="C1442" s="16">
        <v>3.6900369003690002E-2</v>
      </c>
      <c r="D1442" s="16">
        <v>9.7560975609756101E-2</v>
      </c>
      <c r="E1442" s="16">
        <v>5.22388059701493E-2</v>
      </c>
      <c r="F1442" s="16">
        <v>8.4033613445378096E-3</v>
      </c>
      <c r="G1442" s="16">
        <v>6.6666666666666693E-2</v>
      </c>
      <c r="H1442" s="16">
        <v>3.8461538461538498E-2</v>
      </c>
      <c r="I1442" s="16">
        <v>0</v>
      </c>
      <c r="J1442" s="16">
        <v>3.2786885245901599E-2</v>
      </c>
      <c r="K1442" s="16">
        <v>2.5641025641025599E-2</v>
      </c>
      <c r="L1442" s="16">
        <v>3.7499999999999999E-2</v>
      </c>
      <c r="M1442" s="16">
        <v>1.4084507042253501E-2</v>
      </c>
      <c r="N1442" s="16">
        <v>3.03030303030303E-2</v>
      </c>
      <c r="O1442" s="16">
        <v>0</v>
      </c>
      <c r="P1442" s="16"/>
      <c r="Q1442" s="16">
        <v>3.1976744186046499E-2</v>
      </c>
      <c r="R1442" s="16"/>
      <c r="S1442" s="16">
        <v>3.4307496823379899E-2</v>
      </c>
      <c r="T1442" s="16"/>
      <c r="U1442" s="16">
        <v>3.3167495854062999E-2</v>
      </c>
      <c r="V1442" s="16"/>
      <c r="W1442" s="16">
        <v>3.2520325203252001E-2</v>
      </c>
      <c r="X1442" s="16"/>
      <c r="Y1442" s="16">
        <v>2.7777777777777801E-2</v>
      </c>
      <c r="Z1442" s="16">
        <v>5.3030303030302997E-2</v>
      </c>
      <c r="AA1442" s="16">
        <v>5.5555555555555601E-2</v>
      </c>
      <c r="AB1442" s="16">
        <v>0</v>
      </c>
      <c r="AC1442" s="16"/>
      <c r="AD1442" s="16">
        <v>4.1095890410958902E-2</v>
      </c>
      <c r="AE1442" s="16">
        <v>0</v>
      </c>
      <c r="AF1442" s="16">
        <v>0</v>
      </c>
      <c r="AG1442" s="16">
        <v>5.5555555555555601E-2</v>
      </c>
      <c r="AH1442" s="16">
        <v>1.6260162601626001E-2</v>
      </c>
      <c r="AI1442" s="16">
        <v>2.3809523809523801E-2</v>
      </c>
      <c r="AJ1442" s="16">
        <v>0.108695652173913</v>
      </c>
      <c r="AK1442" s="16"/>
      <c r="AL1442" s="16">
        <v>3.5087719298245598E-2</v>
      </c>
      <c r="AM1442" s="16">
        <v>7.0866141732283505E-2</v>
      </c>
      <c r="AN1442" s="16">
        <v>1.8099547511312201E-2</v>
      </c>
      <c r="AO1442" s="16">
        <v>1.4388489208633099E-2</v>
      </c>
      <c r="AP1442" s="16">
        <v>0</v>
      </c>
      <c r="AQ1442" s="16">
        <v>0.06</v>
      </c>
      <c r="AR1442" s="16">
        <v>0</v>
      </c>
      <c r="AS1442" s="16">
        <v>0</v>
      </c>
      <c r="AT1442" s="16">
        <v>2.40963855421687E-2</v>
      </c>
      <c r="AU1442" s="16">
        <v>0</v>
      </c>
      <c r="AV1442" s="16">
        <v>9.0909090909090898E-2</v>
      </c>
      <c r="AW1442" s="16">
        <v>9.3023255813953501E-2</v>
      </c>
    </row>
    <row r="1443" spans="2:49" x14ac:dyDescent="0.35">
      <c r="B1443" t="s">
        <v>934</v>
      </c>
      <c r="C1443" s="16">
        <v>5.9040590405904099E-2</v>
      </c>
      <c r="D1443" s="16">
        <v>2.4390243902439001E-2</v>
      </c>
      <c r="E1443" s="16">
        <v>8.9552238805970102E-2</v>
      </c>
      <c r="F1443" s="16">
        <v>3.3613445378151301E-2</v>
      </c>
      <c r="G1443" s="16">
        <v>6.6666666666666693E-2</v>
      </c>
      <c r="H1443" s="16">
        <v>9.6153846153846201E-2</v>
      </c>
      <c r="I1443" s="16">
        <v>4.5454545454545497E-2</v>
      </c>
      <c r="J1443" s="16">
        <v>6.5573770491803296E-2</v>
      </c>
      <c r="K1443" s="16">
        <v>7.69230769230769E-2</v>
      </c>
      <c r="L1443" s="16">
        <v>0.05</v>
      </c>
      <c r="M1443" s="16">
        <v>4.2253521126760597E-2</v>
      </c>
      <c r="N1443" s="16">
        <v>9.0909090909090898E-2</v>
      </c>
      <c r="O1443" s="16">
        <v>6.25E-2</v>
      </c>
      <c r="P1443" s="16"/>
      <c r="Q1443" s="16">
        <v>5.8139534883720902E-2</v>
      </c>
      <c r="R1443" s="16"/>
      <c r="S1443" s="16">
        <v>5.7179161372299898E-2</v>
      </c>
      <c r="T1443" s="16"/>
      <c r="U1443" s="16">
        <v>6.1359867330016603E-2</v>
      </c>
      <c r="V1443" s="16"/>
      <c r="W1443" s="16">
        <v>8.9430894308943104E-2</v>
      </c>
      <c r="X1443" s="16"/>
      <c r="Y1443" s="16">
        <v>3.7698412698412703E-2</v>
      </c>
      <c r="Z1443" s="16">
        <v>8.7121212121212099E-2</v>
      </c>
      <c r="AA1443" s="16">
        <v>0.13888888888888901</v>
      </c>
      <c r="AB1443" s="16">
        <v>0.11111111111111099</v>
      </c>
      <c r="AC1443" s="16"/>
      <c r="AD1443" s="16">
        <v>4.7945205479452101E-2</v>
      </c>
      <c r="AE1443" s="16">
        <v>5.5555555555555601E-2</v>
      </c>
      <c r="AF1443" s="16">
        <v>1.02040816326531E-2</v>
      </c>
      <c r="AG1443" s="16">
        <v>3.3333333333333298E-2</v>
      </c>
      <c r="AH1443" s="16">
        <v>4.8780487804878099E-2</v>
      </c>
      <c r="AI1443" s="16">
        <v>0.17857142857142899</v>
      </c>
      <c r="AJ1443" s="16">
        <v>8.6956521739130405E-2</v>
      </c>
      <c r="AK1443" s="16"/>
      <c r="AL1443" s="16">
        <v>0.140350877192982</v>
      </c>
      <c r="AM1443" s="16">
        <v>5.5118110236220499E-2</v>
      </c>
      <c r="AN1443" s="16">
        <v>5.8823529411764698E-2</v>
      </c>
      <c r="AO1443" s="16">
        <v>7.1942446043165506E-2</v>
      </c>
      <c r="AP1443" s="16">
        <v>5.2631578947368397E-2</v>
      </c>
      <c r="AQ1443" s="16">
        <v>0.04</v>
      </c>
      <c r="AR1443" s="16">
        <v>0</v>
      </c>
      <c r="AS1443" s="16">
        <v>0</v>
      </c>
      <c r="AT1443" s="16">
        <v>3.6144578313252997E-2</v>
      </c>
      <c r="AU1443" s="16">
        <v>7.69230769230769E-2</v>
      </c>
      <c r="AV1443" s="16">
        <v>0</v>
      </c>
      <c r="AW1443" s="16">
        <v>6.9767441860465101E-2</v>
      </c>
    </row>
    <row r="1444" spans="2:49" x14ac:dyDescent="0.35">
      <c r="B1444" t="s">
        <v>935</v>
      </c>
      <c r="C1444" s="16">
        <v>9.1020910209102093E-2</v>
      </c>
      <c r="D1444" s="16">
        <v>0.146341463414634</v>
      </c>
      <c r="E1444" s="16">
        <v>5.9701492537313397E-2</v>
      </c>
      <c r="F1444" s="16">
        <v>0.13445378151260501</v>
      </c>
      <c r="G1444" s="16">
        <v>3.3333333333333298E-2</v>
      </c>
      <c r="H1444" s="16">
        <v>7.69230769230769E-2</v>
      </c>
      <c r="I1444" s="16">
        <v>0.13636363636363599</v>
      </c>
      <c r="J1444" s="16">
        <v>6.5573770491803296E-2</v>
      </c>
      <c r="K1444" s="16">
        <v>0.102564102564103</v>
      </c>
      <c r="L1444" s="16">
        <v>0.1</v>
      </c>
      <c r="M1444" s="16">
        <v>8.4507042253521097E-2</v>
      </c>
      <c r="N1444" s="16">
        <v>3.03030303030303E-2</v>
      </c>
      <c r="O1444" s="16">
        <v>0</v>
      </c>
      <c r="P1444" s="16"/>
      <c r="Q1444" s="16">
        <v>8.4302325581395304E-2</v>
      </c>
      <c r="R1444" s="16"/>
      <c r="S1444" s="16">
        <v>9.2757306226175396E-2</v>
      </c>
      <c r="T1444" s="16"/>
      <c r="U1444" s="16">
        <v>8.45771144278607E-2</v>
      </c>
      <c r="V1444" s="16"/>
      <c r="W1444" s="16">
        <v>8.1300813008130093E-2</v>
      </c>
      <c r="X1444" s="16"/>
      <c r="Y1444" s="16">
        <v>6.7460317460317498E-2</v>
      </c>
      <c r="Z1444" s="16">
        <v>0.13257575757575801</v>
      </c>
      <c r="AA1444" s="16">
        <v>0.11111111111111099</v>
      </c>
      <c r="AB1444" s="16">
        <v>0.11111111111111099</v>
      </c>
      <c r="AC1444" s="16"/>
      <c r="AD1444" s="16">
        <v>6.8493150684931503E-2</v>
      </c>
      <c r="AE1444" s="16">
        <v>5.5555555555555601E-2</v>
      </c>
      <c r="AF1444" s="16">
        <v>7.1428571428571397E-2</v>
      </c>
      <c r="AG1444" s="16">
        <v>7.2222222222222202E-2</v>
      </c>
      <c r="AH1444" s="16">
        <v>0.12195121951219499</v>
      </c>
      <c r="AI1444" s="16">
        <v>8.3333333333333301E-2</v>
      </c>
      <c r="AJ1444" s="16">
        <v>0.184782608695652</v>
      </c>
      <c r="AK1444" s="16"/>
      <c r="AL1444" s="16">
        <v>0.12280701754386</v>
      </c>
      <c r="AM1444" s="16">
        <v>0.118110236220472</v>
      </c>
      <c r="AN1444" s="16">
        <v>9.5022624434389094E-2</v>
      </c>
      <c r="AO1444" s="16">
        <v>4.3165467625899297E-2</v>
      </c>
      <c r="AP1444" s="16">
        <v>0.157894736842105</v>
      </c>
      <c r="AQ1444" s="16">
        <v>0.02</v>
      </c>
      <c r="AR1444" s="16">
        <v>0</v>
      </c>
      <c r="AS1444" s="16">
        <v>0.33333333333333298</v>
      </c>
      <c r="AT1444" s="16">
        <v>7.2289156626505993E-2</v>
      </c>
      <c r="AU1444" s="16">
        <v>7.69230769230769E-2</v>
      </c>
      <c r="AV1444" s="16">
        <v>6.0606060606060601E-2</v>
      </c>
      <c r="AW1444" s="16">
        <v>0.162790697674419</v>
      </c>
    </row>
    <row r="1445" spans="2:49" x14ac:dyDescent="0.35">
      <c r="B1445" t="s">
        <v>936</v>
      </c>
      <c r="C1445" s="16">
        <v>9.7170971709717099E-2</v>
      </c>
      <c r="D1445" s="16">
        <v>0.12195121951219499</v>
      </c>
      <c r="E1445" s="16">
        <v>9.7014925373134303E-2</v>
      </c>
      <c r="F1445" s="16">
        <v>0.109243697478992</v>
      </c>
      <c r="G1445" s="16">
        <v>8.3333333333333301E-2</v>
      </c>
      <c r="H1445" s="16">
        <v>5.7692307692307702E-2</v>
      </c>
      <c r="I1445" s="16">
        <v>7.5757575757575801E-2</v>
      </c>
      <c r="J1445" s="16">
        <v>4.91803278688525E-2</v>
      </c>
      <c r="K1445" s="16">
        <v>7.69230769230769E-2</v>
      </c>
      <c r="L1445" s="16">
        <v>0.15</v>
      </c>
      <c r="M1445" s="16">
        <v>0.140845070422535</v>
      </c>
      <c r="N1445" s="16">
        <v>3.03030303030303E-2</v>
      </c>
      <c r="O1445" s="16">
        <v>6.25E-2</v>
      </c>
      <c r="P1445" s="16"/>
      <c r="Q1445" s="16">
        <v>9.7383720930232606E-2</v>
      </c>
      <c r="R1445" s="16"/>
      <c r="S1445" s="16">
        <v>9.7839898348157595E-2</v>
      </c>
      <c r="T1445" s="16"/>
      <c r="U1445" s="16">
        <v>9.2868988391376403E-2</v>
      </c>
      <c r="V1445" s="16"/>
      <c r="W1445" s="16">
        <v>7.3170731707317097E-2</v>
      </c>
      <c r="X1445" s="16"/>
      <c r="Y1445" s="16">
        <v>8.5317460317460306E-2</v>
      </c>
      <c r="Z1445" s="16">
        <v>0.11363636363636399</v>
      </c>
      <c r="AA1445" s="16">
        <v>0.13888888888888901</v>
      </c>
      <c r="AB1445" s="16">
        <v>0.11111111111111099</v>
      </c>
      <c r="AC1445" s="16"/>
      <c r="AD1445" s="16">
        <v>6.1643835616438401E-2</v>
      </c>
      <c r="AE1445" s="16">
        <v>0.1</v>
      </c>
      <c r="AF1445" s="16">
        <v>0.122448979591837</v>
      </c>
      <c r="AG1445" s="16">
        <v>8.8888888888888906E-2</v>
      </c>
      <c r="AH1445" s="16">
        <v>0.105691056910569</v>
      </c>
      <c r="AI1445" s="16">
        <v>0.14285714285714299</v>
      </c>
      <c r="AJ1445" s="16">
        <v>8.6956521739130405E-2</v>
      </c>
      <c r="AK1445" s="16"/>
      <c r="AL1445" s="16">
        <v>8.7719298245614002E-2</v>
      </c>
      <c r="AM1445" s="16">
        <v>0.110236220472441</v>
      </c>
      <c r="AN1445" s="16">
        <v>8.5972850678733004E-2</v>
      </c>
      <c r="AO1445" s="16">
        <v>0.115107913669065</v>
      </c>
      <c r="AP1445" s="16">
        <v>0.105263157894737</v>
      </c>
      <c r="AQ1445" s="16">
        <v>0.06</v>
      </c>
      <c r="AR1445" s="16">
        <v>0</v>
      </c>
      <c r="AS1445" s="16">
        <v>0.2</v>
      </c>
      <c r="AT1445" s="16">
        <v>0.120481927710843</v>
      </c>
      <c r="AU1445" s="16">
        <v>0.15384615384615399</v>
      </c>
      <c r="AV1445" s="16">
        <v>6.0606060606060601E-2</v>
      </c>
      <c r="AW1445" s="16">
        <v>6.9767441860465101E-2</v>
      </c>
    </row>
    <row r="1446" spans="2:49" x14ac:dyDescent="0.35">
      <c r="B1446" t="s">
        <v>937</v>
      </c>
      <c r="C1446" s="16">
        <v>7.0110701107011106E-2</v>
      </c>
      <c r="D1446" s="16">
        <v>9.7560975609756101E-2</v>
      </c>
      <c r="E1446" s="16">
        <v>2.9850746268656699E-2</v>
      </c>
      <c r="F1446" s="16">
        <v>7.5630252100840303E-2</v>
      </c>
      <c r="G1446" s="16">
        <v>0.1</v>
      </c>
      <c r="H1446" s="16">
        <v>3.8461538461538498E-2</v>
      </c>
      <c r="I1446" s="16">
        <v>6.0606060606060601E-2</v>
      </c>
      <c r="J1446" s="16">
        <v>3.2786885245901599E-2</v>
      </c>
      <c r="K1446" s="16">
        <v>7.69230769230769E-2</v>
      </c>
      <c r="L1446" s="16">
        <v>6.25E-2</v>
      </c>
      <c r="M1446" s="16">
        <v>0.11267605633802801</v>
      </c>
      <c r="N1446" s="16">
        <v>0.12121212121212099</v>
      </c>
      <c r="O1446" s="16">
        <v>0.125</v>
      </c>
      <c r="P1446" s="16"/>
      <c r="Q1446" s="16">
        <v>6.6860465116279105E-2</v>
      </c>
      <c r="R1446" s="16"/>
      <c r="S1446" s="16">
        <v>6.8614993646759895E-2</v>
      </c>
      <c r="T1446" s="16"/>
      <c r="U1446" s="16">
        <v>5.8043117744610302E-2</v>
      </c>
      <c r="V1446" s="16"/>
      <c r="W1446" s="16">
        <v>6.50406504065041E-2</v>
      </c>
      <c r="X1446" s="16"/>
      <c r="Y1446" s="16">
        <v>6.5476190476190493E-2</v>
      </c>
      <c r="Z1446" s="16">
        <v>8.3333333333333301E-2</v>
      </c>
      <c r="AA1446" s="16">
        <v>2.7777777777777801E-2</v>
      </c>
      <c r="AB1446" s="16">
        <v>0.11111111111111099</v>
      </c>
      <c r="AC1446" s="16"/>
      <c r="AD1446" s="16">
        <v>8.2191780821917804E-2</v>
      </c>
      <c r="AE1446" s="16">
        <v>8.8888888888888906E-2</v>
      </c>
      <c r="AF1446" s="16">
        <v>5.10204081632653E-2</v>
      </c>
      <c r="AG1446" s="16">
        <v>8.3333333333333301E-2</v>
      </c>
      <c r="AH1446" s="16">
        <v>3.2520325203252001E-2</v>
      </c>
      <c r="AI1446" s="16">
        <v>9.5238095238095205E-2</v>
      </c>
      <c r="AJ1446" s="16">
        <v>5.4347826086956499E-2</v>
      </c>
      <c r="AK1446" s="16"/>
      <c r="AL1446" s="16">
        <v>3.5087719298245598E-2</v>
      </c>
      <c r="AM1446" s="16">
        <v>3.1496062992125998E-2</v>
      </c>
      <c r="AN1446" s="16">
        <v>5.4298642533936702E-2</v>
      </c>
      <c r="AO1446" s="16">
        <v>9.3525179856115095E-2</v>
      </c>
      <c r="AP1446" s="16">
        <v>5.2631578947368397E-2</v>
      </c>
      <c r="AQ1446" s="16">
        <v>0.1</v>
      </c>
      <c r="AR1446" s="16">
        <v>0</v>
      </c>
      <c r="AS1446" s="16">
        <v>0</v>
      </c>
      <c r="AT1446" s="16">
        <v>0.120481927710843</v>
      </c>
      <c r="AU1446" s="16">
        <v>0.15384615384615399</v>
      </c>
      <c r="AV1446" s="16">
        <v>6.0606060606060601E-2</v>
      </c>
      <c r="AW1446" s="16">
        <v>0.13953488372093001</v>
      </c>
    </row>
    <row r="1447" spans="2:49" x14ac:dyDescent="0.35">
      <c r="B1447" t="s">
        <v>938</v>
      </c>
      <c r="C1447" s="16">
        <v>5.9040590405904099E-2</v>
      </c>
      <c r="D1447" s="16">
        <v>4.8780487804878099E-2</v>
      </c>
      <c r="E1447" s="16">
        <v>4.47761194029851E-2</v>
      </c>
      <c r="F1447" s="16">
        <v>5.0420168067226899E-2</v>
      </c>
      <c r="G1447" s="16">
        <v>6.6666666666666693E-2</v>
      </c>
      <c r="H1447" s="16">
        <v>0</v>
      </c>
      <c r="I1447" s="16">
        <v>7.5757575757575801E-2</v>
      </c>
      <c r="J1447" s="16">
        <v>4.91803278688525E-2</v>
      </c>
      <c r="K1447" s="16">
        <v>5.1282051282051301E-2</v>
      </c>
      <c r="L1447" s="16">
        <v>8.7499999999999994E-2</v>
      </c>
      <c r="M1447" s="16">
        <v>8.4507042253521097E-2</v>
      </c>
      <c r="N1447" s="16">
        <v>6.0606060606060601E-2</v>
      </c>
      <c r="O1447" s="16">
        <v>0.1875</v>
      </c>
      <c r="P1447" s="16"/>
      <c r="Q1447" s="16">
        <v>6.1046511627907002E-2</v>
      </c>
      <c r="R1447" s="16"/>
      <c r="S1447" s="16">
        <v>5.84498094027954E-2</v>
      </c>
      <c r="T1447" s="16"/>
      <c r="U1447" s="16">
        <v>6.3018242122719698E-2</v>
      </c>
      <c r="V1447" s="16"/>
      <c r="W1447" s="16">
        <v>3.2520325203252001E-2</v>
      </c>
      <c r="X1447" s="16"/>
      <c r="Y1447" s="16">
        <v>5.3571428571428603E-2</v>
      </c>
      <c r="Z1447" s="16">
        <v>7.5757575757575801E-2</v>
      </c>
      <c r="AA1447" s="16">
        <v>2.7777777777777801E-2</v>
      </c>
      <c r="AB1447" s="16">
        <v>0</v>
      </c>
      <c r="AC1447" s="16"/>
      <c r="AD1447" s="16">
        <v>6.1643835616438401E-2</v>
      </c>
      <c r="AE1447" s="16">
        <v>5.5555555555555601E-2</v>
      </c>
      <c r="AF1447" s="16">
        <v>9.1836734693877597E-2</v>
      </c>
      <c r="AG1447" s="16">
        <v>3.8888888888888903E-2</v>
      </c>
      <c r="AH1447" s="16">
        <v>8.1300813008130093E-2</v>
      </c>
      <c r="AI1447" s="16">
        <v>5.95238095238095E-2</v>
      </c>
      <c r="AJ1447" s="16">
        <v>3.2608695652173898E-2</v>
      </c>
      <c r="AK1447" s="16"/>
      <c r="AL1447" s="16">
        <v>7.0175438596491196E-2</v>
      </c>
      <c r="AM1447" s="16">
        <v>7.0866141732283505E-2</v>
      </c>
      <c r="AN1447" s="16">
        <v>7.2398190045248903E-2</v>
      </c>
      <c r="AO1447" s="16">
        <v>7.1942446043165506E-2</v>
      </c>
      <c r="AP1447" s="16">
        <v>0</v>
      </c>
      <c r="AQ1447" s="16">
        <v>0.02</v>
      </c>
      <c r="AR1447" s="16">
        <v>0</v>
      </c>
      <c r="AS1447" s="16">
        <v>0.133333333333333</v>
      </c>
      <c r="AT1447" s="16">
        <v>4.81927710843374E-2</v>
      </c>
      <c r="AU1447" s="16">
        <v>0</v>
      </c>
      <c r="AV1447" s="16">
        <v>3.03030303030303E-2</v>
      </c>
      <c r="AW1447" s="16">
        <v>2.32558139534884E-2</v>
      </c>
    </row>
    <row r="1448" spans="2:49" x14ac:dyDescent="0.35">
      <c r="B1448" t="s">
        <v>462</v>
      </c>
      <c r="C1448" s="16">
        <v>0.57810578105781096</v>
      </c>
      <c r="D1448" s="16">
        <v>0.45121951219512202</v>
      </c>
      <c r="E1448" s="16">
        <v>0.62686567164179097</v>
      </c>
      <c r="F1448" s="16">
        <v>0.57983193277310896</v>
      </c>
      <c r="G1448" s="16">
        <v>0.53333333333333299</v>
      </c>
      <c r="H1448" s="16">
        <v>0.69230769230769196</v>
      </c>
      <c r="I1448" s="16">
        <v>0.59090909090909105</v>
      </c>
      <c r="J1448" s="16">
        <v>0.70491803278688503</v>
      </c>
      <c r="K1448" s="16">
        <v>0.58974358974358998</v>
      </c>
      <c r="L1448" s="16">
        <v>0.5</v>
      </c>
      <c r="M1448" s="16">
        <v>0.52112676056338003</v>
      </c>
      <c r="N1448" s="16">
        <v>0.63636363636363602</v>
      </c>
      <c r="O1448" s="16">
        <v>0.5625</v>
      </c>
      <c r="P1448" s="16"/>
      <c r="Q1448" s="16">
        <v>0.59156976744186096</v>
      </c>
      <c r="R1448" s="16"/>
      <c r="S1448" s="16">
        <v>0.58195679796696298</v>
      </c>
      <c r="T1448" s="16"/>
      <c r="U1448" s="16">
        <v>0.59701492537313405</v>
      </c>
      <c r="V1448" s="16"/>
      <c r="W1448" s="16">
        <v>0.62601626016260203</v>
      </c>
      <c r="X1448" s="16"/>
      <c r="Y1448" s="16">
        <v>0.66071428571428603</v>
      </c>
      <c r="Z1448" s="16">
        <v>0.439393939393939</v>
      </c>
      <c r="AA1448" s="16">
        <v>0.44444444444444398</v>
      </c>
      <c r="AB1448" s="16">
        <v>0.55555555555555602</v>
      </c>
      <c r="AC1448" s="16"/>
      <c r="AD1448" s="16">
        <v>0.63698630136986301</v>
      </c>
      <c r="AE1448" s="16">
        <v>0.64444444444444404</v>
      </c>
      <c r="AF1448" s="16">
        <v>0.64285714285714302</v>
      </c>
      <c r="AG1448" s="16">
        <v>0.62222222222222201</v>
      </c>
      <c r="AH1448" s="16">
        <v>0.58536585365853699</v>
      </c>
      <c r="AI1448" s="16">
        <v>0.38095238095238099</v>
      </c>
      <c r="AJ1448" s="16">
        <v>0.434782608695652</v>
      </c>
      <c r="AK1448" s="16"/>
      <c r="AL1448" s="16">
        <v>0.50877192982456099</v>
      </c>
      <c r="AM1448" s="16">
        <v>0.535433070866142</v>
      </c>
      <c r="AN1448" s="16">
        <v>0.61085972850678705</v>
      </c>
      <c r="AO1448" s="16">
        <v>0.58273381294964</v>
      </c>
      <c r="AP1448" s="16">
        <v>0.63157894736842102</v>
      </c>
      <c r="AQ1448" s="16">
        <v>0.66</v>
      </c>
      <c r="AR1448" s="16">
        <v>1</v>
      </c>
      <c r="AS1448" s="16">
        <v>0.33333333333333298</v>
      </c>
      <c r="AT1448" s="16">
        <v>0.57831325301204795</v>
      </c>
      <c r="AU1448" s="16">
        <v>0.53846153846153799</v>
      </c>
      <c r="AV1448" s="16">
        <v>0.69696969696969702</v>
      </c>
      <c r="AW1448" s="16">
        <v>0.418604651162791</v>
      </c>
    </row>
    <row r="1449" spans="2:49" x14ac:dyDescent="0.35">
      <c r="B1449" t="s">
        <v>463</v>
      </c>
      <c r="C1449" s="16">
        <v>-0.121771217712177</v>
      </c>
      <c r="D1449" s="16">
        <v>-0.134146341463415</v>
      </c>
      <c r="E1449" s="16">
        <v>-2.9850746268656699E-2</v>
      </c>
      <c r="F1449" s="16">
        <v>-0.184873949579832</v>
      </c>
      <c r="G1449" s="16">
        <v>-6.6666666666666693E-2</v>
      </c>
      <c r="H1449" s="16">
        <v>3.8461538461538498E-2</v>
      </c>
      <c r="I1449" s="16">
        <v>-0.15151515151515099</v>
      </c>
      <c r="J1449" s="16">
        <v>-3.2786885245901599E-2</v>
      </c>
      <c r="K1449" s="16">
        <v>-0.102564102564103</v>
      </c>
      <c r="L1449" s="16">
        <v>-0.2</v>
      </c>
      <c r="M1449" s="16">
        <v>-0.28169014084506999</v>
      </c>
      <c r="N1449" s="16">
        <v>-9.0909090909090898E-2</v>
      </c>
      <c r="O1449" s="16">
        <v>-0.3125</v>
      </c>
      <c r="P1449" s="16"/>
      <c r="Q1449" s="16">
        <v>-0.126453488372093</v>
      </c>
      <c r="R1449" s="16"/>
      <c r="S1449" s="16">
        <v>-0.124523506988564</v>
      </c>
      <c r="T1449" s="16"/>
      <c r="U1449" s="16">
        <v>-0.109452736318408</v>
      </c>
      <c r="V1449" s="16"/>
      <c r="W1449" s="16">
        <v>-4.8780487804878099E-2</v>
      </c>
      <c r="X1449" s="16"/>
      <c r="Y1449" s="16">
        <v>-0.136904761904762</v>
      </c>
      <c r="Z1449" s="16">
        <v>-0.117424242424242</v>
      </c>
      <c r="AA1449" s="16">
        <v>5.5555555555555497E-2</v>
      </c>
      <c r="AB1449" s="16">
        <v>-0.11111111111111099</v>
      </c>
      <c r="AC1449" s="16"/>
      <c r="AD1449" s="16">
        <v>-0.116438356164384</v>
      </c>
      <c r="AE1449" s="16">
        <v>-0.18888888888888899</v>
      </c>
      <c r="AF1449" s="16">
        <v>-0.24489795918367299</v>
      </c>
      <c r="AG1449" s="16">
        <v>-0.116666666666667</v>
      </c>
      <c r="AH1449" s="16">
        <v>-0.146341463414634</v>
      </c>
      <c r="AI1449" s="16">
        <v>-5.95238095238095E-2</v>
      </c>
      <c r="AJ1449" s="16">
        <v>3.2608695652173898E-2</v>
      </c>
      <c r="AK1449" s="16"/>
      <c r="AL1449" s="16">
        <v>-1.7543859649122799E-2</v>
      </c>
      <c r="AM1449" s="16">
        <v>-7.8740157480315001E-2</v>
      </c>
      <c r="AN1449" s="16">
        <v>-0.131221719457014</v>
      </c>
      <c r="AO1449" s="16">
        <v>-0.18705035971223</v>
      </c>
      <c r="AP1449" s="16">
        <v>-0.105263157894737</v>
      </c>
      <c r="AQ1449" s="16">
        <v>-0.04</v>
      </c>
      <c r="AR1449" s="16">
        <v>0</v>
      </c>
      <c r="AS1449" s="16">
        <v>-0.33333333333333298</v>
      </c>
      <c r="AT1449" s="16">
        <v>-0.22891566265060201</v>
      </c>
      <c r="AU1449" s="16">
        <v>-0.230769230769231</v>
      </c>
      <c r="AV1449" s="16">
        <v>-6.0606060606060601E-2</v>
      </c>
      <c r="AW1449" s="16">
        <v>-4.6511627906976702E-2</v>
      </c>
    </row>
    <row r="1450" spans="2:49" x14ac:dyDescent="0.35">
      <c r="C1450" s="16"/>
      <c r="D1450" s="16"/>
      <c r="E1450" s="16"/>
      <c r="F1450" s="16"/>
      <c r="G1450" s="16"/>
      <c r="H1450" s="16"/>
      <c r="I1450" s="16"/>
      <c r="J1450" s="16"/>
      <c r="K1450" s="16"/>
      <c r="L1450" s="16"/>
      <c r="M1450" s="16"/>
      <c r="N1450" s="16"/>
      <c r="O1450" s="16"/>
      <c r="P1450" s="16"/>
      <c r="Q1450" s="16"/>
      <c r="R1450" s="16"/>
      <c r="S1450" s="16"/>
      <c r="T1450" s="16"/>
      <c r="U1450" s="16"/>
      <c r="V1450" s="16"/>
      <c r="W1450" s="16"/>
      <c r="X1450" s="16"/>
      <c r="Y1450" s="16"/>
      <c r="Z1450" s="16"/>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6"/>
      <c r="AW1450" s="16"/>
    </row>
    <row r="1451" spans="2:49" x14ac:dyDescent="0.35">
      <c r="B1451" s="6" t="s">
        <v>946</v>
      </c>
      <c r="C1451" s="16"/>
      <c r="D1451" s="16"/>
      <c r="E1451" s="16"/>
      <c r="F1451" s="16"/>
      <c r="G1451" s="16"/>
      <c r="H1451" s="16"/>
      <c r="I1451" s="16"/>
      <c r="J1451" s="16"/>
      <c r="K1451" s="16"/>
      <c r="L1451" s="16"/>
      <c r="M1451" s="16"/>
      <c r="N1451" s="16"/>
      <c r="O1451" s="16"/>
      <c r="P1451" s="16"/>
      <c r="Q1451" s="16"/>
      <c r="R1451" s="16"/>
      <c r="S1451" s="16"/>
      <c r="T1451" s="16"/>
      <c r="U1451" s="16"/>
      <c r="V1451" s="16"/>
      <c r="W1451" s="16"/>
      <c r="X1451" s="16"/>
      <c r="Y1451" s="16"/>
      <c r="Z1451" s="16"/>
      <c r="AA1451" s="16"/>
      <c r="AB1451" s="16"/>
      <c r="AC1451" s="16"/>
      <c r="AD1451" s="16"/>
      <c r="AE1451" s="16"/>
      <c r="AF1451" s="16"/>
      <c r="AG1451" s="16"/>
      <c r="AH1451" s="16"/>
      <c r="AI1451" s="16"/>
      <c r="AJ1451" s="16"/>
      <c r="AK1451" s="16"/>
      <c r="AL1451" s="16"/>
      <c r="AM1451" s="16"/>
      <c r="AN1451" s="16"/>
      <c r="AO1451" s="16"/>
      <c r="AP1451" s="16"/>
      <c r="AQ1451" s="16"/>
      <c r="AR1451" s="16"/>
      <c r="AS1451" s="16"/>
      <c r="AT1451" s="16"/>
      <c r="AU1451" s="16"/>
      <c r="AV1451" s="16"/>
      <c r="AW1451" s="16"/>
    </row>
    <row r="1452" spans="2:49" x14ac:dyDescent="0.35">
      <c r="B1452" s="25" t="s">
        <v>65</v>
      </c>
      <c r="C1452" s="16"/>
      <c r="D1452" s="16"/>
      <c r="E1452" s="16"/>
      <c r="F1452" s="16"/>
      <c r="G1452" s="16"/>
      <c r="H1452" s="16"/>
      <c r="I1452" s="16"/>
      <c r="J1452" s="16"/>
      <c r="K1452" s="16"/>
      <c r="L1452" s="16"/>
      <c r="M1452" s="16"/>
      <c r="N1452" s="16"/>
      <c r="O1452" s="16"/>
      <c r="P1452" s="16"/>
      <c r="Q1452" s="16"/>
      <c r="R1452" s="16"/>
      <c r="S1452" s="16"/>
      <c r="T1452" s="16"/>
      <c r="U1452" s="16"/>
      <c r="V1452" s="16"/>
      <c r="W1452" s="16"/>
      <c r="X1452" s="16"/>
      <c r="Y1452" s="16"/>
      <c r="Z1452" s="16"/>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6"/>
      <c r="AW1452" s="16"/>
    </row>
    <row r="1453" spans="2:49" x14ac:dyDescent="0.35">
      <c r="B1453" t="s">
        <v>932</v>
      </c>
      <c r="C1453" s="16">
        <v>3.8130381303813E-2</v>
      </c>
      <c r="D1453" s="16">
        <v>2.4390243902439001E-2</v>
      </c>
      <c r="E1453" s="16">
        <v>4.47761194029851E-2</v>
      </c>
      <c r="F1453" s="16">
        <v>5.8823529411764698E-2</v>
      </c>
      <c r="G1453" s="16">
        <v>0.05</v>
      </c>
      <c r="H1453" s="16">
        <v>0</v>
      </c>
      <c r="I1453" s="16">
        <v>1.5151515151515201E-2</v>
      </c>
      <c r="J1453" s="16">
        <v>4.91803278688525E-2</v>
      </c>
      <c r="K1453" s="16">
        <v>7.69230769230769E-2</v>
      </c>
      <c r="L1453" s="16">
        <v>2.5000000000000001E-2</v>
      </c>
      <c r="M1453" s="16">
        <v>1.4084507042253501E-2</v>
      </c>
      <c r="N1453" s="16">
        <v>3.03030303030303E-2</v>
      </c>
      <c r="O1453" s="16">
        <v>0.125</v>
      </c>
      <c r="P1453" s="16"/>
      <c r="Q1453" s="16">
        <v>3.6337209302325597E-2</v>
      </c>
      <c r="R1453" s="16"/>
      <c r="S1453" s="16">
        <v>3.8119440914866597E-2</v>
      </c>
      <c r="T1453" s="16"/>
      <c r="U1453" s="16">
        <v>3.64842454394693E-2</v>
      </c>
      <c r="V1453" s="16"/>
      <c r="W1453" s="16">
        <v>4.0650406504064998E-2</v>
      </c>
      <c r="X1453" s="16"/>
      <c r="Y1453" s="16">
        <v>3.7698412698412703E-2</v>
      </c>
      <c r="Z1453" s="16">
        <v>3.4090909090909102E-2</v>
      </c>
      <c r="AA1453" s="16">
        <v>5.5555555555555601E-2</v>
      </c>
      <c r="AB1453" s="16">
        <v>0.11111111111111099</v>
      </c>
      <c r="AC1453" s="16"/>
      <c r="AD1453" s="16">
        <v>2.7397260273972601E-2</v>
      </c>
      <c r="AE1453" s="16">
        <v>2.2222222222222199E-2</v>
      </c>
      <c r="AF1453" s="16">
        <v>5.10204081632653E-2</v>
      </c>
      <c r="AG1453" s="16">
        <v>2.7777777777777801E-2</v>
      </c>
      <c r="AH1453" s="16">
        <v>4.8780487804878099E-2</v>
      </c>
      <c r="AI1453" s="16">
        <v>5.95238095238095E-2</v>
      </c>
      <c r="AJ1453" s="16">
        <v>4.3478260869565202E-2</v>
      </c>
      <c r="AK1453" s="16"/>
      <c r="AL1453" s="16">
        <v>0</v>
      </c>
      <c r="AM1453" s="16">
        <v>3.9370078740157501E-2</v>
      </c>
      <c r="AN1453" s="16">
        <v>4.0723981900452497E-2</v>
      </c>
      <c r="AO1453" s="16">
        <v>4.3165467625899297E-2</v>
      </c>
      <c r="AP1453" s="16">
        <v>5.2631578947368397E-2</v>
      </c>
      <c r="AQ1453" s="16">
        <v>0.02</v>
      </c>
      <c r="AR1453" s="16">
        <v>0</v>
      </c>
      <c r="AS1453" s="16">
        <v>0</v>
      </c>
      <c r="AT1453" s="16">
        <v>3.6144578313252997E-2</v>
      </c>
      <c r="AU1453" s="16">
        <v>0</v>
      </c>
      <c r="AV1453" s="16">
        <v>6.0606060606060601E-2</v>
      </c>
      <c r="AW1453" s="16">
        <v>6.9767441860465101E-2</v>
      </c>
    </row>
    <row r="1454" spans="2:49" x14ac:dyDescent="0.35">
      <c r="B1454" t="s">
        <v>933</v>
      </c>
      <c r="C1454" s="16">
        <v>0.17589175891758899</v>
      </c>
      <c r="D1454" s="16">
        <v>0.19512195121951201</v>
      </c>
      <c r="E1454" s="16">
        <v>0.14179104477611901</v>
      </c>
      <c r="F1454" s="16">
        <v>0.151260504201681</v>
      </c>
      <c r="G1454" s="16">
        <v>0.25</v>
      </c>
      <c r="H1454" s="16">
        <v>0.17307692307692299</v>
      </c>
      <c r="I1454" s="16">
        <v>0.16666666666666699</v>
      </c>
      <c r="J1454" s="16">
        <v>0.19672131147541</v>
      </c>
      <c r="K1454" s="16">
        <v>0.15384615384615399</v>
      </c>
      <c r="L1454" s="16">
        <v>0.1125</v>
      </c>
      <c r="M1454" s="16">
        <v>0.23943661971831001</v>
      </c>
      <c r="N1454" s="16">
        <v>0.30303030303030298</v>
      </c>
      <c r="O1454" s="16">
        <v>6.25E-2</v>
      </c>
      <c r="P1454" s="16"/>
      <c r="Q1454" s="16">
        <v>0.162790697674419</v>
      </c>
      <c r="R1454" s="16"/>
      <c r="S1454" s="16">
        <v>0.174078780177891</v>
      </c>
      <c r="T1454" s="16"/>
      <c r="U1454" s="16">
        <v>0.164179104477612</v>
      </c>
      <c r="V1454" s="16"/>
      <c r="W1454" s="16">
        <v>0.26016260162601601</v>
      </c>
      <c r="X1454" s="16"/>
      <c r="Y1454" s="16">
        <v>0.194444444444444</v>
      </c>
      <c r="Z1454" s="16">
        <v>0.14393939393939401</v>
      </c>
      <c r="AA1454" s="16">
        <v>0.16666666666666699</v>
      </c>
      <c r="AB1454" s="16">
        <v>0.11111111111111099</v>
      </c>
      <c r="AC1454" s="16"/>
      <c r="AD1454" s="16">
        <v>0.17808219178082199</v>
      </c>
      <c r="AE1454" s="16">
        <v>0.211111111111111</v>
      </c>
      <c r="AF1454" s="16">
        <v>0.16326530612244899</v>
      </c>
      <c r="AG1454" s="16">
        <v>0.17777777777777801</v>
      </c>
      <c r="AH1454" s="16">
        <v>0.17886178861788599</v>
      </c>
      <c r="AI1454" s="16">
        <v>0.119047619047619</v>
      </c>
      <c r="AJ1454" s="16">
        <v>0.19565217391304299</v>
      </c>
      <c r="AK1454" s="16"/>
      <c r="AL1454" s="16">
        <v>0.157894736842105</v>
      </c>
      <c r="AM1454" s="16">
        <v>0.181102362204724</v>
      </c>
      <c r="AN1454" s="16">
        <v>0.13574660633484201</v>
      </c>
      <c r="AO1454" s="16">
        <v>0.16546762589928099</v>
      </c>
      <c r="AP1454" s="16">
        <v>0.31578947368421101</v>
      </c>
      <c r="AQ1454" s="16">
        <v>0.26</v>
      </c>
      <c r="AR1454" s="16">
        <v>0</v>
      </c>
      <c r="AS1454" s="16">
        <v>0.133333333333333</v>
      </c>
      <c r="AT1454" s="16">
        <v>0.156626506024096</v>
      </c>
      <c r="AU1454" s="16">
        <v>0.15384615384615399</v>
      </c>
      <c r="AV1454" s="16">
        <v>0.33333333333333298</v>
      </c>
      <c r="AW1454" s="16">
        <v>0.186046511627907</v>
      </c>
    </row>
    <row r="1455" spans="2:49" x14ac:dyDescent="0.35">
      <c r="B1455" t="s">
        <v>934</v>
      </c>
      <c r="C1455" s="16">
        <v>0.20295202952029501</v>
      </c>
      <c r="D1455" s="16">
        <v>0.17073170731707299</v>
      </c>
      <c r="E1455" s="16">
        <v>0.26865671641791</v>
      </c>
      <c r="F1455" s="16">
        <v>0.218487394957983</v>
      </c>
      <c r="G1455" s="16">
        <v>0.18333333333333299</v>
      </c>
      <c r="H1455" s="16">
        <v>0.25</v>
      </c>
      <c r="I1455" s="16">
        <v>0.28787878787878801</v>
      </c>
      <c r="J1455" s="16">
        <v>0.13114754098360701</v>
      </c>
      <c r="K1455" s="16">
        <v>0.128205128205128</v>
      </c>
      <c r="L1455" s="16">
        <v>0.16250000000000001</v>
      </c>
      <c r="M1455" s="16">
        <v>0.140845070422535</v>
      </c>
      <c r="N1455" s="16">
        <v>0.15151515151515199</v>
      </c>
      <c r="O1455" s="16">
        <v>0.3125</v>
      </c>
      <c r="P1455" s="16"/>
      <c r="Q1455" s="16">
        <v>0.209302325581395</v>
      </c>
      <c r="R1455" s="16"/>
      <c r="S1455" s="16">
        <v>0.204574332909784</v>
      </c>
      <c r="T1455" s="16"/>
      <c r="U1455" s="16">
        <v>0.21393034825870599</v>
      </c>
      <c r="V1455" s="16"/>
      <c r="W1455" s="16">
        <v>0.23577235772357699</v>
      </c>
      <c r="X1455" s="16"/>
      <c r="Y1455" s="16">
        <v>0.202380952380952</v>
      </c>
      <c r="Z1455" s="16">
        <v>0.20833333333333301</v>
      </c>
      <c r="AA1455" s="16">
        <v>0.194444444444444</v>
      </c>
      <c r="AB1455" s="16">
        <v>0.11111111111111099</v>
      </c>
      <c r="AC1455" s="16"/>
      <c r="AD1455" s="16">
        <v>0.17808219178082199</v>
      </c>
      <c r="AE1455" s="16">
        <v>0.211111111111111</v>
      </c>
      <c r="AF1455" s="16">
        <v>0.214285714285714</v>
      </c>
      <c r="AG1455" s="16">
        <v>0.2</v>
      </c>
      <c r="AH1455" s="16">
        <v>0.203252032520325</v>
      </c>
      <c r="AI1455" s="16">
        <v>0.226190476190476</v>
      </c>
      <c r="AJ1455" s="16">
        <v>0.20652173913043501</v>
      </c>
      <c r="AK1455" s="16"/>
      <c r="AL1455" s="16">
        <v>0.22807017543859601</v>
      </c>
      <c r="AM1455" s="16">
        <v>0.18897637795275599</v>
      </c>
      <c r="AN1455" s="16">
        <v>0.25791855203619901</v>
      </c>
      <c r="AO1455" s="16">
        <v>0.194244604316547</v>
      </c>
      <c r="AP1455" s="16">
        <v>0.157894736842105</v>
      </c>
      <c r="AQ1455" s="16">
        <v>0.1</v>
      </c>
      <c r="AR1455" s="16">
        <v>0</v>
      </c>
      <c r="AS1455" s="16">
        <v>0.2</v>
      </c>
      <c r="AT1455" s="16">
        <v>0.180722891566265</v>
      </c>
      <c r="AU1455" s="16">
        <v>0.30769230769230799</v>
      </c>
      <c r="AV1455" s="16">
        <v>0.21212121212121199</v>
      </c>
      <c r="AW1455" s="16">
        <v>0.13953488372093001</v>
      </c>
    </row>
    <row r="1456" spans="2:49" x14ac:dyDescent="0.35">
      <c r="B1456" t="s">
        <v>935</v>
      </c>
      <c r="C1456" s="16">
        <v>0.154981549815498</v>
      </c>
      <c r="D1456" s="16">
        <v>0.15853658536585399</v>
      </c>
      <c r="E1456" s="16">
        <v>0.14925373134328401</v>
      </c>
      <c r="F1456" s="16">
        <v>0.159663865546218</v>
      </c>
      <c r="G1456" s="16">
        <v>0.2</v>
      </c>
      <c r="H1456" s="16">
        <v>0.134615384615385</v>
      </c>
      <c r="I1456" s="16">
        <v>0.18181818181818199</v>
      </c>
      <c r="J1456" s="16">
        <v>0.13114754098360701</v>
      </c>
      <c r="K1456" s="16">
        <v>0.17948717948717899</v>
      </c>
      <c r="L1456" s="16">
        <v>0.2</v>
      </c>
      <c r="M1456" s="16">
        <v>9.85915492957746E-2</v>
      </c>
      <c r="N1456" s="16">
        <v>9.0909090909090898E-2</v>
      </c>
      <c r="O1456" s="16">
        <v>0.125</v>
      </c>
      <c r="P1456" s="16"/>
      <c r="Q1456" s="16">
        <v>0.15697674418604701</v>
      </c>
      <c r="R1456" s="16"/>
      <c r="S1456" s="16">
        <v>0.15883100381194401</v>
      </c>
      <c r="T1456" s="16"/>
      <c r="U1456" s="16">
        <v>0.15920398009950201</v>
      </c>
      <c r="V1456" s="16"/>
      <c r="W1456" s="16">
        <v>0.113821138211382</v>
      </c>
      <c r="X1456" s="16"/>
      <c r="Y1456" s="16">
        <v>0.136904761904762</v>
      </c>
      <c r="Z1456" s="16">
        <v>0.174242424242424</v>
      </c>
      <c r="AA1456" s="16">
        <v>0.25</v>
      </c>
      <c r="AB1456" s="16">
        <v>0.22222222222222199</v>
      </c>
      <c r="AC1456" s="16"/>
      <c r="AD1456" s="16">
        <v>0.150684931506849</v>
      </c>
      <c r="AE1456" s="16">
        <v>0.133333333333333</v>
      </c>
      <c r="AF1456" s="16">
        <v>0.14285714285714299</v>
      </c>
      <c r="AG1456" s="16">
        <v>0.15</v>
      </c>
      <c r="AH1456" s="16">
        <v>0.105691056910569</v>
      </c>
      <c r="AI1456" s="16">
        <v>0.17857142857142899</v>
      </c>
      <c r="AJ1456" s="16">
        <v>0.25</v>
      </c>
      <c r="AK1456" s="16"/>
      <c r="AL1456" s="16">
        <v>0.26315789473684198</v>
      </c>
      <c r="AM1456" s="16">
        <v>0.15748031496063</v>
      </c>
      <c r="AN1456" s="16">
        <v>0.15384615384615399</v>
      </c>
      <c r="AO1456" s="16">
        <v>0.14388489208633101</v>
      </c>
      <c r="AP1456" s="16">
        <v>0.157894736842105</v>
      </c>
      <c r="AQ1456" s="16">
        <v>0.1</v>
      </c>
      <c r="AR1456" s="16">
        <v>0</v>
      </c>
      <c r="AS1456" s="16">
        <v>0.33333333333333298</v>
      </c>
      <c r="AT1456" s="16">
        <v>0.120481927710843</v>
      </c>
      <c r="AU1456" s="16">
        <v>0.15384615384615399</v>
      </c>
      <c r="AV1456" s="16">
        <v>6.0606060606060601E-2</v>
      </c>
      <c r="AW1456" s="16">
        <v>0.162790697674419</v>
      </c>
    </row>
    <row r="1457" spans="2:49" x14ac:dyDescent="0.35">
      <c r="B1457" t="s">
        <v>936</v>
      </c>
      <c r="C1457" s="16">
        <v>0.1230012300123</v>
      </c>
      <c r="D1457" s="16">
        <v>0.12195121951219499</v>
      </c>
      <c r="E1457" s="16">
        <v>0.14179104477611901</v>
      </c>
      <c r="F1457" s="16">
        <v>0.109243697478992</v>
      </c>
      <c r="G1457" s="16">
        <v>6.6666666666666693E-2</v>
      </c>
      <c r="H1457" s="16">
        <v>9.6153846153846201E-2</v>
      </c>
      <c r="I1457" s="16">
        <v>6.0606060606060601E-2</v>
      </c>
      <c r="J1457" s="16">
        <v>0.114754098360656</v>
      </c>
      <c r="K1457" s="16">
        <v>0.128205128205128</v>
      </c>
      <c r="L1457" s="16">
        <v>0.21249999999999999</v>
      </c>
      <c r="M1457" s="16">
        <v>0.12676056338028199</v>
      </c>
      <c r="N1457" s="16">
        <v>0.18181818181818199</v>
      </c>
      <c r="O1457" s="16">
        <v>6.25E-2</v>
      </c>
      <c r="P1457" s="16"/>
      <c r="Q1457" s="16">
        <v>0.122093023255814</v>
      </c>
      <c r="R1457" s="16"/>
      <c r="S1457" s="16">
        <v>0.121982210927573</v>
      </c>
      <c r="T1457" s="16"/>
      <c r="U1457" s="16">
        <v>0.114427860696517</v>
      </c>
      <c r="V1457" s="16"/>
      <c r="W1457" s="16">
        <v>0.138211382113821</v>
      </c>
      <c r="X1457" s="16"/>
      <c r="Y1457" s="16">
        <v>0.125</v>
      </c>
      <c r="Z1457" s="16">
        <v>0.12878787878787901</v>
      </c>
      <c r="AA1457" s="16">
        <v>8.3333333333333301E-2</v>
      </c>
      <c r="AB1457" s="16">
        <v>0</v>
      </c>
      <c r="AC1457" s="16"/>
      <c r="AD1457" s="16">
        <v>0.102739726027397</v>
      </c>
      <c r="AE1457" s="16">
        <v>8.8888888888888906E-2</v>
      </c>
      <c r="AF1457" s="16">
        <v>0.14285714285714299</v>
      </c>
      <c r="AG1457" s="16">
        <v>0.122222222222222</v>
      </c>
      <c r="AH1457" s="16">
        <v>0.13008130081300801</v>
      </c>
      <c r="AI1457" s="16">
        <v>0.16666666666666699</v>
      </c>
      <c r="AJ1457" s="16">
        <v>0.119565217391304</v>
      </c>
      <c r="AK1457" s="16"/>
      <c r="AL1457" s="16">
        <v>8.7719298245614002E-2</v>
      </c>
      <c r="AM1457" s="16">
        <v>0.12598425196850399</v>
      </c>
      <c r="AN1457" s="16">
        <v>8.5972850678733004E-2</v>
      </c>
      <c r="AO1457" s="16">
        <v>0.15827338129496399</v>
      </c>
      <c r="AP1457" s="16">
        <v>5.2631578947368397E-2</v>
      </c>
      <c r="AQ1457" s="16">
        <v>0.18</v>
      </c>
      <c r="AR1457" s="16">
        <v>0</v>
      </c>
      <c r="AS1457" s="16">
        <v>6.6666666666666693E-2</v>
      </c>
      <c r="AT1457" s="16">
        <v>0.16867469879518099</v>
      </c>
      <c r="AU1457" s="16">
        <v>7.69230769230769E-2</v>
      </c>
      <c r="AV1457" s="16">
        <v>0.12121212121212099</v>
      </c>
      <c r="AW1457" s="16">
        <v>0.186046511627907</v>
      </c>
    </row>
    <row r="1458" spans="2:49" x14ac:dyDescent="0.35">
      <c r="B1458" t="s">
        <v>937</v>
      </c>
      <c r="C1458" s="16">
        <v>6.8880688806888093E-2</v>
      </c>
      <c r="D1458" s="16">
        <v>0.109756097560976</v>
      </c>
      <c r="E1458" s="16">
        <v>5.22388059701493E-2</v>
      </c>
      <c r="F1458" s="16">
        <v>7.5630252100840303E-2</v>
      </c>
      <c r="G1458" s="16">
        <v>1.6666666666666701E-2</v>
      </c>
      <c r="H1458" s="16">
        <v>5.7692307692307702E-2</v>
      </c>
      <c r="I1458" s="16">
        <v>0.10606060606060599</v>
      </c>
      <c r="J1458" s="16">
        <v>8.1967213114754106E-2</v>
      </c>
      <c r="K1458" s="16">
        <v>5.1282051282051301E-2</v>
      </c>
      <c r="L1458" s="16">
        <v>0.05</v>
      </c>
      <c r="M1458" s="16">
        <v>8.4507042253521097E-2</v>
      </c>
      <c r="N1458" s="16">
        <v>6.0606060606060601E-2</v>
      </c>
      <c r="O1458" s="16">
        <v>6.25E-2</v>
      </c>
      <c r="P1458" s="16"/>
      <c r="Q1458" s="16">
        <v>6.6860465116279105E-2</v>
      </c>
      <c r="R1458" s="16"/>
      <c r="S1458" s="16">
        <v>6.4803049555273204E-2</v>
      </c>
      <c r="T1458" s="16"/>
      <c r="U1458" s="16">
        <v>6.4676616915422896E-2</v>
      </c>
      <c r="V1458" s="16"/>
      <c r="W1458" s="16">
        <v>8.1300813008130093E-2</v>
      </c>
      <c r="X1458" s="16"/>
      <c r="Y1458" s="16">
        <v>5.3571428571428603E-2</v>
      </c>
      <c r="Z1458" s="16">
        <v>8.7121212121212099E-2</v>
      </c>
      <c r="AA1458" s="16">
        <v>8.3333333333333301E-2</v>
      </c>
      <c r="AB1458" s="16">
        <v>0.33333333333333298</v>
      </c>
      <c r="AC1458" s="16"/>
      <c r="AD1458" s="16">
        <v>4.7945205479452101E-2</v>
      </c>
      <c r="AE1458" s="16">
        <v>7.7777777777777807E-2</v>
      </c>
      <c r="AF1458" s="16">
        <v>6.1224489795918401E-2</v>
      </c>
      <c r="AG1458" s="16">
        <v>7.7777777777777807E-2</v>
      </c>
      <c r="AH1458" s="16">
        <v>6.50406504065041E-2</v>
      </c>
      <c r="AI1458" s="16">
        <v>9.5238095238095205E-2</v>
      </c>
      <c r="AJ1458" s="16">
        <v>6.5217391304347797E-2</v>
      </c>
      <c r="AK1458" s="16"/>
      <c r="AL1458" s="16">
        <v>8.7719298245614002E-2</v>
      </c>
      <c r="AM1458" s="16">
        <v>8.6614173228346497E-2</v>
      </c>
      <c r="AN1458" s="16">
        <v>4.0723981900452497E-2</v>
      </c>
      <c r="AO1458" s="16">
        <v>8.6330935251798593E-2</v>
      </c>
      <c r="AP1458" s="16">
        <v>5.2631578947368397E-2</v>
      </c>
      <c r="AQ1458" s="16">
        <v>0.1</v>
      </c>
      <c r="AR1458" s="16">
        <v>0</v>
      </c>
      <c r="AS1458" s="16">
        <v>6.6666666666666693E-2</v>
      </c>
      <c r="AT1458" s="16">
        <v>7.2289156626505993E-2</v>
      </c>
      <c r="AU1458" s="16">
        <v>7.69230769230769E-2</v>
      </c>
      <c r="AV1458" s="16">
        <v>3.03030303030303E-2</v>
      </c>
      <c r="AW1458" s="16">
        <v>9.3023255813953501E-2</v>
      </c>
    </row>
    <row r="1459" spans="2:49" x14ac:dyDescent="0.35">
      <c r="B1459" t="s">
        <v>938</v>
      </c>
      <c r="C1459" s="16">
        <v>4.6740467404674003E-2</v>
      </c>
      <c r="D1459" s="16">
        <v>4.8780487804878099E-2</v>
      </c>
      <c r="E1459" s="16">
        <v>2.9850746268656699E-2</v>
      </c>
      <c r="F1459" s="16">
        <v>5.8823529411764698E-2</v>
      </c>
      <c r="G1459" s="16">
        <v>0.05</v>
      </c>
      <c r="H1459" s="16">
        <v>0</v>
      </c>
      <c r="I1459" s="16">
        <v>4.5454545454545497E-2</v>
      </c>
      <c r="J1459" s="16">
        <v>8.1967213114754106E-2</v>
      </c>
      <c r="K1459" s="16">
        <v>7.69230769230769E-2</v>
      </c>
      <c r="L1459" s="16">
        <v>0.05</v>
      </c>
      <c r="M1459" s="16">
        <v>4.2253521126760597E-2</v>
      </c>
      <c r="N1459" s="16">
        <v>0</v>
      </c>
      <c r="O1459" s="16">
        <v>0.125</v>
      </c>
      <c r="P1459" s="16"/>
      <c r="Q1459" s="16">
        <v>4.9418604651162802E-2</v>
      </c>
      <c r="R1459" s="16"/>
      <c r="S1459" s="16">
        <v>4.5743329097839902E-2</v>
      </c>
      <c r="T1459" s="16"/>
      <c r="U1459" s="16">
        <v>5.3067993366500803E-2</v>
      </c>
      <c r="V1459" s="16"/>
      <c r="W1459" s="16">
        <v>1.6260162601626001E-2</v>
      </c>
      <c r="X1459" s="16"/>
      <c r="Y1459" s="16">
        <v>4.7619047619047603E-2</v>
      </c>
      <c r="Z1459" s="16">
        <v>4.9242424242424199E-2</v>
      </c>
      <c r="AA1459" s="16">
        <v>2.7777777777777801E-2</v>
      </c>
      <c r="AB1459" s="16">
        <v>0</v>
      </c>
      <c r="AC1459" s="16"/>
      <c r="AD1459" s="16">
        <v>6.8493150684931503E-2</v>
      </c>
      <c r="AE1459" s="16">
        <v>5.5555555555555601E-2</v>
      </c>
      <c r="AF1459" s="16">
        <v>2.04081632653061E-2</v>
      </c>
      <c r="AG1459" s="16">
        <v>4.4444444444444398E-2</v>
      </c>
      <c r="AH1459" s="16">
        <v>4.0650406504064998E-2</v>
      </c>
      <c r="AI1459" s="16">
        <v>5.95238095238095E-2</v>
      </c>
      <c r="AJ1459" s="16">
        <v>3.2608695652173898E-2</v>
      </c>
      <c r="AK1459" s="16"/>
      <c r="AL1459" s="16">
        <v>3.5087719298245598E-2</v>
      </c>
      <c r="AM1459" s="16">
        <v>6.2992125984251995E-2</v>
      </c>
      <c r="AN1459" s="16">
        <v>6.7873303167420795E-2</v>
      </c>
      <c r="AO1459" s="16">
        <v>3.5971223021582698E-2</v>
      </c>
      <c r="AP1459" s="16">
        <v>5.2631578947368397E-2</v>
      </c>
      <c r="AQ1459" s="16">
        <v>0.04</v>
      </c>
      <c r="AR1459" s="16">
        <v>0</v>
      </c>
      <c r="AS1459" s="16">
        <v>6.6666666666666693E-2</v>
      </c>
      <c r="AT1459" s="16">
        <v>2.40963855421687E-2</v>
      </c>
      <c r="AU1459" s="16">
        <v>0</v>
      </c>
      <c r="AV1459" s="16">
        <v>6.0606060606060601E-2</v>
      </c>
      <c r="AW1459" s="16">
        <v>0</v>
      </c>
    </row>
    <row r="1460" spans="2:49" x14ac:dyDescent="0.35">
      <c r="B1460" t="s">
        <v>462</v>
      </c>
      <c r="C1460" s="16">
        <v>0.18942189421894201</v>
      </c>
      <c r="D1460" s="16">
        <v>0.17073170731707299</v>
      </c>
      <c r="E1460" s="16">
        <v>0.171641791044776</v>
      </c>
      <c r="F1460" s="16">
        <v>0.16806722689075601</v>
      </c>
      <c r="G1460" s="16">
        <v>0.18333333333333299</v>
      </c>
      <c r="H1460" s="16">
        <v>0.28846153846153799</v>
      </c>
      <c r="I1460" s="16">
        <v>0.13636363636363599</v>
      </c>
      <c r="J1460" s="16">
        <v>0.213114754098361</v>
      </c>
      <c r="K1460" s="16">
        <v>0.20512820512820501</v>
      </c>
      <c r="L1460" s="16">
        <v>0.1875</v>
      </c>
      <c r="M1460" s="16">
        <v>0.25352112676056299</v>
      </c>
      <c r="N1460" s="16">
        <v>0.18181818181818199</v>
      </c>
      <c r="O1460" s="16">
        <v>0.125</v>
      </c>
      <c r="P1460" s="16"/>
      <c r="Q1460" s="16">
        <v>0.19622093023255799</v>
      </c>
      <c r="R1460" s="16"/>
      <c r="S1460" s="16">
        <v>0.191867852604828</v>
      </c>
      <c r="T1460" s="16"/>
      <c r="U1460" s="16">
        <v>0.19402985074626899</v>
      </c>
      <c r="V1460" s="16"/>
      <c r="W1460" s="16">
        <v>0.113821138211382</v>
      </c>
      <c r="X1460" s="16"/>
      <c r="Y1460" s="16">
        <v>0.202380952380952</v>
      </c>
      <c r="Z1460" s="16">
        <v>0.174242424242424</v>
      </c>
      <c r="AA1460" s="16">
        <v>0.13888888888888901</v>
      </c>
      <c r="AB1460" s="16">
        <v>0.11111111111111099</v>
      </c>
      <c r="AC1460" s="16"/>
      <c r="AD1460" s="16">
        <v>0.24657534246575299</v>
      </c>
      <c r="AE1460" s="16">
        <v>0.2</v>
      </c>
      <c r="AF1460" s="16">
        <v>0.20408163265306101</v>
      </c>
      <c r="AG1460" s="16">
        <v>0.2</v>
      </c>
      <c r="AH1460" s="16">
        <v>0.22764227642276399</v>
      </c>
      <c r="AI1460" s="16">
        <v>9.5238095238095205E-2</v>
      </c>
      <c r="AJ1460" s="16">
        <v>8.6956521739130405E-2</v>
      </c>
      <c r="AK1460" s="16"/>
      <c r="AL1460" s="16">
        <v>0.140350877192982</v>
      </c>
      <c r="AM1460" s="16">
        <v>0.15748031496063</v>
      </c>
      <c r="AN1460" s="16">
        <v>0.217194570135747</v>
      </c>
      <c r="AO1460" s="16">
        <v>0.17266187050359699</v>
      </c>
      <c r="AP1460" s="16">
        <v>0.157894736842105</v>
      </c>
      <c r="AQ1460" s="16">
        <v>0.2</v>
      </c>
      <c r="AR1460" s="16">
        <v>1</v>
      </c>
      <c r="AS1460" s="16">
        <v>0.133333333333333</v>
      </c>
      <c r="AT1460" s="16">
        <v>0.240963855421687</v>
      </c>
      <c r="AU1460" s="16">
        <v>0.230769230769231</v>
      </c>
      <c r="AV1460" s="16">
        <v>0.12121212121212099</v>
      </c>
      <c r="AW1460" s="16">
        <v>0.162790697674419</v>
      </c>
    </row>
    <row r="1461" spans="2:49" x14ac:dyDescent="0.35">
      <c r="B1461" t="s">
        <v>463</v>
      </c>
      <c r="C1461" s="16">
        <v>0.17835178351783501</v>
      </c>
      <c r="D1461" s="16">
        <v>0.109756097560976</v>
      </c>
      <c r="E1461" s="16">
        <v>0.23134328358209</v>
      </c>
      <c r="F1461" s="16">
        <v>0.184873949579832</v>
      </c>
      <c r="G1461" s="16">
        <v>0.35</v>
      </c>
      <c r="H1461" s="16">
        <v>0.269230769230769</v>
      </c>
      <c r="I1461" s="16">
        <v>0.25757575757575801</v>
      </c>
      <c r="J1461" s="16">
        <v>9.8360655737704902E-2</v>
      </c>
      <c r="K1461" s="16">
        <v>0.102564102564103</v>
      </c>
      <c r="L1461" s="16">
        <v>-1.2500000000000001E-2</v>
      </c>
      <c r="M1461" s="16">
        <v>0.140845070422535</v>
      </c>
      <c r="N1461" s="16">
        <v>0.24242424242424199</v>
      </c>
      <c r="O1461" s="16">
        <v>0.25</v>
      </c>
      <c r="P1461" s="16"/>
      <c r="Q1461" s="16">
        <v>0.170058139534884</v>
      </c>
      <c r="R1461" s="16"/>
      <c r="S1461" s="16">
        <v>0.18424396442185501</v>
      </c>
      <c r="T1461" s="16"/>
      <c r="U1461" s="16">
        <v>0.18242122719734699</v>
      </c>
      <c r="V1461" s="16"/>
      <c r="W1461" s="16">
        <v>0.30081300813008099</v>
      </c>
      <c r="X1461" s="16"/>
      <c r="Y1461" s="16">
        <v>0.20833333333333301</v>
      </c>
      <c r="Z1461" s="16">
        <v>0.12121212121212099</v>
      </c>
      <c r="AA1461" s="16">
        <v>0.22222222222222199</v>
      </c>
      <c r="AB1461" s="16">
        <v>0</v>
      </c>
      <c r="AC1461" s="16"/>
      <c r="AD1461" s="16">
        <v>0.164383561643836</v>
      </c>
      <c r="AE1461" s="16">
        <v>0.22222222222222199</v>
      </c>
      <c r="AF1461" s="16">
        <v>0.20408163265306101</v>
      </c>
      <c r="AG1461" s="16">
        <v>0.16111111111111101</v>
      </c>
      <c r="AH1461" s="16">
        <v>0.19512195121951201</v>
      </c>
      <c r="AI1461" s="16">
        <v>8.3333333333333398E-2</v>
      </c>
      <c r="AJ1461" s="16">
        <v>0.22826086956521699</v>
      </c>
      <c r="AK1461" s="16"/>
      <c r="AL1461" s="16">
        <v>0.175438596491228</v>
      </c>
      <c r="AM1461" s="16">
        <v>0.133858267716535</v>
      </c>
      <c r="AN1461" s="16">
        <v>0.239819004524887</v>
      </c>
      <c r="AO1461" s="16">
        <v>0.12230215827338101</v>
      </c>
      <c r="AP1461" s="16">
        <v>0.36842105263157898</v>
      </c>
      <c r="AQ1461" s="16">
        <v>0.06</v>
      </c>
      <c r="AR1461" s="16">
        <v>0</v>
      </c>
      <c r="AS1461" s="16">
        <v>0.133333333333333</v>
      </c>
      <c r="AT1461" s="16">
        <v>0.108433734939759</v>
      </c>
      <c r="AU1461" s="16">
        <v>0.30769230769230799</v>
      </c>
      <c r="AV1461" s="16">
        <v>0.39393939393939398</v>
      </c>
      <c r="AW1461" s="16">
        <v>0.116279069767442</v>
      </c>
    </row>
    <row r="1462" spans="2:49" x14ac:dyDescent="0.35">
      <c r="C1462" s="16"/>
      <c r="D1462" s="16"/>
      <c r="E1462" s="16"/>
      <c r="F1462" s="16"/>
      <c r="G1462" s="16"/>
      <c r="H1462" s="16"/>
      <c r="I1462" s="16"/>
      <c r="J1462" s="16"/>
      <c r="K1462" s="16"/>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row>
    <row r="1463" spans="2:49" x14ac:dyDescent="0.35">
      <c r="B1463" s="6" t="s">
        <v>947</v>
      </c>
      <c r="C1463" s="16"/>
      <c r="D1463" s="16"/>
      <c r="E1463" s="16"/>
      <c r="F1463" s="16"/>
      <c r="G1463" s="16"/>
      <c r="H1463" s="16"/>
      <c r="I1463" s="16"/>
      <c r="J1463" s="16"/>
      <c r="K1463" s="16"/>
      <c r="L1463" s="16"/>
      <c r="M1463" s="16"/>
      <c r="N1463" s="16"/>
      <c r="O1463" s="16"/>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c r="AM1463" s="16"/>
      <c r="AN1463" s="16"/>
      <c r="AO1463" s="16"/>
      <c r="AP1463" s="16"/>
      <c r="AQ1463" s="16"/>
      <c r="AR1463" s="16"/>
      <c r="AS1463" s="16"/>
      <c r="AT1463" s="16"/>
      <c r="AU1463" s="16"/>
      <c r="AV1463" s="16"/>
      <c r="AW1463" s="16"/>
    </row>
    <row r="1464" spans="2:49" x14ac:dyDescent="0.35">
      <c r="B1464" s="25" t="s">
        <v>65</v>
      </c>
      <c r="C1464" s="16"/>
      <c r="D1464" s="16"/>
      <c r="E1464" s="16"/>
      <c r="F1464" s="16"/>
      <c r="G1464" s="16"/>
      <c r="H1464" s="16"/>
      <c r="I1464" s="16"/>
      <c r="J1464" s="16"/>
      <c r="K1464" s="16"/>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6"/>
      <c r="AW1464" s="16"/>
    </row>
    <row r="1465" spans="2:49" x14ac:dyDescent="0.35">
      <c r="B1465" t="s">
        <v>932</v>
      </c>
      <c r="C1465" s="16">
        <v>2.8290282902828999E-2</v>
      </c>
      <c r="D1465" s="16">
        <v>3.65853658536585E-2</v>
      </c>
      <c r="E1465" s="16">
        <v>5.9701492537313397E-2</v>
      </c>
      <c r="F1465" s="16">
        <v>4.20168067226891E-2</v>
      </c>
      <c r="G1465" s="16">
        <v>0.05</v>
      </c>
      <c r="H1465" s="16">
        <v>1.9230769230769201E-2</v>
      </c>
      <c r="I1465" s="16">
        <v>1.5151515151515201E-2</v>
      </c>
      <c r="J1465" s="16">
        <v>0</v>
      </c>
      <c r="K1465" s="16">
        <v>0</v>
      </c>
      <c r="L1465" s="16">
        <v>1.2500000000000001E-2</v>
      </c>
      <c r="M1465" s="16">
        <v>1.4084507042253501E-2</v>
      </c>
      <c r="N1465" s="16">
        <v>0</v>
      </c>
      <c r="O1465" s="16">
        <v>0</v>
      </c>
      <c r="P1465" s="16"/>
      <c r="Q1465" s="16">
        <v>3.0523255813953501E-2</v>
      </c>
      <c r="R1465" s="16"/>
      <c r="S1465" s="16">
        <v>2.7954256670902199E-2</v>
      </c>
      <c r="T1465" s="16"/>
      <c r="U1465" s="16">
        <v>2.9850746268656699E-2</v>
      </c>
      <c r="V1465" s="16"/>
      <c r="W1465" s="16">
        <v>8.1300813008130107E-3</v>
      </c>
      <c r="X1465" s="16"/>
      <c r="Y1465" s="16">
        <v>2.18253968253968E-2</v>
      </c>
      <c r="Z1465" s="16">
        <v>4.1666666666666699E-2</v>
      </c>
      <c r="AA1465" s="16">
        <v>2.7777777777777801E-2</v>
      </c>
      <c r="AB1465" s="16">
        <v>0</v>
      </c>
      <c r="AC1465" s="16"/>
      <c r="AD1465" s="16">
        <v>2.0547945205479499E-2</v>
      </c>
      <c r="AE1465" s="16">
        <v>1.1111111111111099E-2</v>
      </c>
      <c r="AF1465" s="16">
        <v>1.02040816326531E-2</v>
      </c>
      <c r="AG1465" s="16">
        <v>3.8888888888888903E-2</v>
      </c>
      <c r="AH1465" s="16">
        <v>2.4390243902439001E-2</v>
      </c>
      <c r="AI1465" s="16">
        <v>5.95238095238095E-2</v>
      </c>
      <c r="AJ1465" s="16">
        <v>3.2608695652173898E-2</v>
      </c>
      <c r="AK1465" s="16"/>
      <c r="AL1465" s="16">
        <v>0</v>
      </c>
      <c r="AM1465" s="16">
        <v>2.3622047244094498E-2</v>
      </c>
      <c r="AN1465" s="16">
        <v>4.0723981900452497E-2</v>
      </c>
      <c r="AO1465" s="16">
        <v>2.15827338129496E-2</v>
      </c>
      <c r="AP1465" s="16">
        <v>0</v>
      </c>
      <c r="AQ1465" s="16">
        <v>0.04</v>
      </c>
      <c r="AR1465" s="16">
        <v>0</v>
      </c>
      <c r="AS1465" s="16">
        <v>0</v>
      </c>
      <c r="AT1465" s="16">
        <v>3.6144578313252997E-2</v>
      </c>
      <c r="AU1465" s="16">
        <v>0</v>
      </c>
      <c r="AV1465" s="16">
        <v>0</v>
      </c>
      <c r="AW1465" s="16">
        <v>4.6511627906976702E-2</v>
      </c>
    </row>
    <row r="1466" spans="2:49" x14ac:dyDescent="0.35">
      <c r="B1466" t="s">
        <v>933</v>
      </c>
      <c r="C1466" s="16">
        <v>7.0110701107011106E-2</v>
      </c>
      <c r="D1466" s="16">
        <v>0.134146341463415</v>
      </c>
      <c r="E1466" s="16">
        <v>7.4626865671641798E-2</v>
      </c>
      <c r="F1466" s="16">
        <v>4.20168067226891E-2</v>
      </c>
      <c r="G1466" s="16">
        <v>0.133333333333333</v>
      </c>
      <c r="H1466" s="16">
        <v>5.7692307692307702E-2</v>
      </c>
      <c r="I1466" s="16">
        <v>6.0606060606060601E-2</v>
      </c>
      <c r="J1466" s="16">
        <v>4.91803278688525E-2</v>
      </c>
      <c r="K1466" s="16">
        <v>7.69230769230769E-2</v>
      </c>
      <c r="L1466" s="16">
        <v>0.05</v>
      </c>
      <c r="M1466" s="16">
        <v>5.63380281690141E-2</v>
      </c>
      <c r="N1466" s="16">
        <v>6.0606060606060601E-2</v>
      </c>
      <c r="O1466" s="16">
        <v>0</v>
      </c>
      <c r="P1466" s="16"/>
      <c r="Q1466" s="16">
        <v>6.8313953488372103E-2</v>
      </c>
      <c r="R1466" s="16"/>
      <c r="S1466" s="16">
        <v>6.8614993646759895E-2</v>
      </c>
      <c r="T1466" s="16"/>
      <c r="U1466" s="16">
        <v>7.1310116086235498E-2</v>
      </c>
      <c r="V1466" s="16"/>
      <c r="W1466" s="16">
        <v>8.9430894308943104E-2</v>
      </c>
      <c r="X1466" s="16"/>
      <c r="Y1466" s="16">
        <v>7.5396825396825407E-2</v>
      </c>
      <c r="Z1466" s="16">
        <v>6.4393939393939406E-2</v>
      </c>
      <c r="AA1466" s="16">
        <v>5.5555555555555601E-2</v>
      </c>
      <c r="AB1466" s="16">
        <v>0</v>
      </c>
      <c r="AC1466" s="16"/>
      <c r="AD1466" s="16">
        <v>8.9041095890410996E-2</v>
      </c>
      <c r="AE1466" s="16">
        <v>7.7777777777777807E-2</v>
      </c>
      <c r="AF1466" s="16">
        <v>5.10204081632653E-2</v>
      </c>
      <c r="AG1466" s="16">
        <v>4.4444444444444398E-2</v>
      </c>
      <c r="AH1466" s="16">
        <v>8.1300813008130093E-2</v>
      </c>
      <c r="AI1466" s="16">
        <v>4.7619047619047603E-2</v>
      </c>
      <c r="AJ1466" s="16">
        <v>0.108695652173913</v>
      </c>
      <c r="AK1466" s="16"/>
      <c r="AL1466" s="16">
        <v>7.0175438596491196E-2</v>
      </c>
      <c r="AM1466" s="16">
        <v>0.102362204724409</v>
      </c>
      <c r="AN1466" s="16">
        <v>5.4298642533936702E-2</v>
      </c>
      <c r="AO1466" s="16">
        <v>7.9136690647481994E-2</v>
      </c>
      <c r="AP1466" s="16">
        <v>5.2631578947368397E-2</v>
      </c>
      <c r="AQ1466" s="16">
        <v>0.08</v>
      </c>
      <c r="AR1466" s="16">
        <v>0</v>
      </c>
      <c r="AS1466" s="16">
        <v>0.2</v>
      </c>
      <c r="AT1466" s="16">
        <v>2.40963855421687E-2</v>
      </c>
      <c r="AU1466" s="16">
        <v>0</v>
      </c>
      <c r="AV1466" s="16">
        <v>9.0909090909090898E-2</v>
      </c>
      <c r="AW1466" s="16">
        <v>6.9767441860465101E-2</v>
      </c>
    </row>
    <row r="1467" spans="2:49" x14ac:dyDescent="0.35">
      <c r="B1467" t="s">
        <v>934</v>
      </c>
      <c r="C1467" s="16">
        <v>7.8720787207872095E-2</v>
      </c>
      <c r="D1467" s="16">
        <v>8.5365853658536606E-2</v>
      </c>
      <c r="E1467" s="16">
        <v>9.7014925373134303E-2</v>
      </c>
      <c r="F1467" s="16">
        <v>0.109243697478992</v>
      </c>
      <c r="G1467" s="16">
        <v>3.3333333333333298E-2</v>
      </c>
      <c r="H1467" s="16">
        <v>9.6153846153846201E-2</v>
      </c>
      <c r="I1467" s="16">
        <v>6.0606060606060601E-2</v>
      </c>
      <c r="J1467" s="16">
        <v>6.5573770491803296E-2</v>
      </c>
      <c r="K1467" s="16">
        <v>7.69230769230769E-2</v>
      </c>
      <c r="L1467" s="16">
        <v>7.4999999999999997E-2</v>
      </c>
      <c r="M1467" s="16">
        <v>5.63380281690141E-2</v>
      </c>
      <c r="N1467" s="16">
        <v>3.03030303030303E-2</v>
      </c>
      <c r="O1467" s="16">
        <v>0.125</v>
      </c>
      <c r="P1467" s="16"/>
      <c r="Q1467" s="16">
        <v>7.4127906976744207E-2</v>
      </c>
      <c r="R1467" s="16"/>
      <c r="S1467" s="16">
        <v>7.6238881829733193E-2</v>
      </c>
      <c r="T1467" s="16"/>
      <c r="U1467" s="16">
        <v>7.62852404643449E-2</v>
      </c>
      <c r="V1467" s="16"/>
      <c r="W1467" s="16">
        <v>9.7560975609756101E-2</v>
      </c>
      <c r="X1467" s="16"/>
      <c r="Y1467" s="16">
        <v>7.3412698412698402E-2</v>
      </c>
      <c r="Z1467" s="16">
        <v>8.7121212121212099E-2</v>
      </c>
      <c r="AA1467" s="16">
        <v>0.11111111111111099</v>
      </c>
      <c r="AB1467" s="16">
        <v>0</v>
      </c>
      <c r="AC1467" s="16"/>
      <c r="AD1467" s="16">
        <v>3.42465753424658E-2</v>
      </c>
      <c r="AE1467" s="16">
        <v>8.8888888888888906E-2</v>
      </c>
      <c r="AF1467" s="16">
        <v>0.11224489795918401</v>
      </c>
      <c r="AG1467" s="16">
        <v>8.3333333333333301E-2</v>
      </c>
      <c r="AH1467" s="16">
        <v>5.6910569105691103E-2</v>
      </c>
      <c r="AI1467" s="16">
        <v>0.107142857142857</v>
      </c>
      <c r="AJ1467" s="16">
        <v>9.7826086956521702E-2</v>
      </c>
      <c r="AK1467" s="16"/>
      <c r="AL1467" s="16">
        <v>0.140350877192982</v>
      </c>
      <c r="AM1467" s="16">
        <v>8.6614173228346497E-2</v>
      </c>
      <c r="AN1467" s="16">
        <v>6.7873303167420795E-2</v>
      </c>
      <c r="AO1467" s="16">
        <v>5.7553956834532398E-2</v>
      </c>
      <c r="AP1467" s="16">
        <v>0.157894736842105</v>
      </c>
      <c r="AQ1467" s="16">
        <v>0.06</v>
      </c>
      <c r="AR1467" s="16">
        <v>0</v>
      </c>
      <c r="AS1467" s="16">
        <v>6.6666666666666693E-2</v>
      </c>
      <c r="AT1467" s="16">
        <v>7.2289156626505993E-2</v>
      </c>
      <c r="AU1467" s="16">
        <v>7.69230769230769E-2</v>
      </c>
      <c r="AV1467" s="16">
        <v>0.12121212121212099</v>
      </c>
      <c r="AW1467" s="16">
        <v>9.3023255813953501E-2</v>
      </c>
    </row>
    <row r="1468" spans="2:49" x14ac:dyDescent="0.35">
      <c r="B1468" t="s">
        <v>935</v>
      </c>
      <c r="C1468" s="16">
        <v>9.7170971709717099E-2</v>
      </c>
      <c r="D1468" s="16">
        <v>0.17073170731707299</v>
      </c>
      <c r="E1468" s="16">
        <v>3.7313432835820899E-2</v>
      </c>
      <c r="F1468" s="16">
        <v>0.109243697478992</v>
      </c>
      <c r="G1468" s="16">
        <v>0.116666666666667</v>
      </c>
      <c r="H1468" s="16">
        <v>7.69230769230769E-2</v>
      </c>
      <c r="I1468" s="16">
        <v>0.18181818181818199</v>
      </c>
      <c r="J1468" s="16">
        <v>4.91803278688525E-2</v>
      </c>
      <c r="K1468" s="16">
        <v>0.128205128205128</v>
      </c>
      <c r="L1468" s="16">
        <v>0.1125</v>
      </c>
      <c r="M1468" s="16">
        <v>4.2253521126760597E-2</v>
      </c>
      <c r="N1468" s="16">
        <v>0.12121212121212099</v>
      </c>
      <c r="O1468" s="16">
        <v>0</v>
      </c>
      <c r="P1468" s="16"/>
      <c r="Q1468" s="16">
        <v>9.1569767441860503E-2</v>
      </c>
      <c r="R1468" s="16"/>
      <c r="S1468" s="16">
        <v>0.100381194409149</v>
      </c>
      <c r="T1468" s="16"/>
      <c r="U1468" s="16">
        <v>9.4527363184079602E-2</v>
      </c>
      <c r="V1468" s="16"/>
      <c r="W1468" s="16">
        <v>8.9430894308943104E-2</v>
      </c>
      <c r="X1468" s="16"/>
      <c r="Y1468" s="16">
        <v>7.5396825396825407E-2</v>
      </c>
      <c r="Z1468" s="16">
        <v>0.125</v>
      </c>
      <c r="AA1468" s="16">
        <v>0.16666666666666699</v>
      </c>
      <c r="AB1468" s="16">
        <v>0.22222222222222199</v>
      </c>
      <c r="AC1468" s="16"/>
      <c r="AD1468" s="16">
        <v>0.116438356164384</v>
      </c>
      <c r="AE1468" s="16">
        <v>4.4444444444444398E-2</v>
      </c>
      <c r="AF1468" s="16">
        <v>7.1428571428571397E-2</v>
      </c>
      <c r="AG1468" s="16">
        <v>8.8888888888888906E-2</v>
      </c>
      <c r="AH1468" s="16">
        <v>8.1300813008130093E-2</v>
      </c>
      <c r="AI1468" s="16">
        <v>0.107142857142857</v>
      </c>
      <c r="AJ1468" s="16">
        <v>0.173913043478261</v>
      </c>
      <c r="AK1468" s="16"/>
      <c r="AL1468" s="16">
        <v>0.12280701754386</v>
      </c>
      <c r="AM1468" s="16">
        <v>0.102362204724409</v>
      </c>
      <c r="AN1468" s="16">
        <v>0.12669683257918599</v>
      </c>
      <c r="AO1468" s="16">
        <v>7.1942446043165506E-2</v>
      </c>
      <c r="AP1468" s="16">
        <v>0.105263157894737</v>
      </c>
      <c r="AQ1468" s="16">
        <v>0.06</v>
      </c>
      <c r="AR1468" s="16">
        <v>0</v>
      </c>
      <c r="AS1468" s="16">
        <v>6.6666666666666693E-2</v>
      </c>
      <c r="AT1468" s="16">
        <v>7.2289156626505993E-2</v>
      </c>
      <c r="AU1468" s="16">
        <v>0.15384615384615399</v>
      </c>
      <c r="AV1468" s="16">
        <v>0.12121212121212099</v>
      </c>
      <c r="AW1468" s="16">
        <v>6.9767441860465101E-2</v>
      </c>
    </row>
    <row r="1469" spans="2:49" x14ac:dyDescent="0.35">
      <c r="B1469" t="s">
        <v>936</v>
      </c>
      <c r="C1469" s="16">
        <v>8.61008610086101E-2</v>
      </c>
      <c r="D1469" s="16">
        <v>0.134146341463415</v>
      </c>
      <c r="E1469" s="16">
        <v>8.2089552238805999E-2</v>
      </c>
      <c r="F1469" s="16">
        <v>8.40336134453782E-2</v>
      </c>
      <c r="G1469" s="16">
        <v>6.6666666666666693E-2</v>
      </c>
      <c r="H1469" s="16">
        <v>3.8461538461538498E-2</v>
      </c>
      <c r="I1469" s="16">
        <v>9.0909090909090898E-2</v>
      </c>
      <c r="J1469" s="16">
        <v>8.1967213114754106E-2</v>
      </c>
      <c r="K1469" s="16">
        <v>2.5641025641025599E-2</v>
      </c>
      <c r="L1469" s="16">
        <v>0.1</v>
      </c>
      <c r="M1469" s="16">
        <v>8.4507042253521097E-2</v>
      </c>
      <c r="N1469" s="16">
        <v>9.0909090909090898E-2</v>
      </c>
      <c r="O1469" s="16">
        <v>0.1875</v>
      </c>
      <c r="P1469" s="16"/>
      <c r="Q1469" s="16">
        <v>9.0116279069767394E-2</v>
      </c>
      <c r="R1469" s="16"/>
      <c r="S1469" s="16">
        <v>8.6404066073697605E-2</v>
      </c>
      <c r="T1469" s="16"/>
      <c r="U1469" s="16">
        <v>8.7893864013267001E-2</v>
      </c>
      <c r="V1469" s="16"/>
      <c r="W1469" s="16">
        <v>4.0650406504064998E-2</v>
      </c>
      <c r="X1469" s="16"/>
      <c r="Y1469" s="16">
        <v>7.3412698412698402E-2</v>
      </c>
      <c r="Z1469" s="16">
        <v>0.10606060606060599</v>
      </c>
      <c r="AA1469" s="16">
        <v>0.11111111111111099</v>
      </c>
      <c r="AB1469" s="16">
        <v>0.11111111111111099</v>
      </c>
      <c r="AC1469" s="16"/>
      <c r="AD1469" s="16">
        <v>7.5342465753424695E-2</v>
      </c>
      <c r="AE1469" s="16">
        <v>5.5555555555555601E-2</v>
      </c>
      <c r="AF1469" s="16">
        <v>0.122448979591837</v>
      </c>
      <c r="AG1469" s="16">
        <v>6.6666666666666693E-2</v>
      </c>
      <c r="AH1469" s="16">
        <v>0.12195121951219499</v>
      </c>
      <c r="AI1469" s="16">
        <v>0.107142857142857</v>
      </c>
      <c r="AJ1469" s="16">
        <v>6.5217391304347797E-2</v>
      </c>
      <c r="AK1469" s="16"/>
      <c r="AL1469" s="16">
        <v>0.105263157894737</v>
      </c>
      <c r="AM1469" s="16">
        <v>7.8740157480315001E-2</v>
      </c>
      <c r="AN1469" s="16">
        <v>8.5972850678733004E-2</v>
      </c>
      <c r="AO1469" s="16">
        <v>0.115107913669065</v>
      </c>
      <c r="AP1469" s="16">
        <v>5.2631578947368397E-2</v>
      </c>
      <c r="AQ1469" s="16">
        <v>0.04</v>
      </c>
      <c r="AR1469" s="16">
        <v>0</v>
      </c>
      <c r="AS1469" s="16">
        <v>0</v>
      </c>
      <c r="AT1469" s="16">
        <v>0.108433734939759</v>
      </c>
      <c r="AU1469" s="16">
        <v>7.69230769230769E-2</v>
      </c>
      <c r="AV1469" s="16">
        <v>0</v>
      </c>
      <c r="AW1469" s="16">
        <v>0.13953488372093001</v>
      </c>
    </row>
    <row r="1470" spans="2:49" x14ac:dyDescent="0.35">
      <c r="B1470" t="s">
        <v>937</v>
      </c>
      <c r="C1470" s="16">
        <v>8.4870848708487101E-2</v>
      </c>
      <c r="D1470" s="16">
        <v>9.7560975609756101E-2</v>
      </c>
      <c r="E1470" s="16">
        <v>5.22388059701493E-2</v>
      </c>
      <c r="F1470" s="16">
        <v>6.7226890756302504E-2</v>
      </c>
      <c r="G1470" s="16">
        <v>8.3333333333333301E-2</v>
      </c>
      <c r="H1470" s="16">
        <v>0.19230769230769201</v>
      </c>
      <c r="I1470" s="16">
        <v>6.0606060606060601E-2</v>
      </c>
      <c r="J1470" s="16">
        <v>8.1967213114754106E-2</v>
      </c>
      <c r="K1470" s="16">
        <v>7.69230769230769E-2</v>
      </c>
      <c r="L1470" s="16">
        <v>6.25E-2</v>
      </c>
      <c r="M1470" s="16">
        <v>9.85915492957746E-2</v>
      </c>
      <c r="N1470" s="16">
        <v>0.15151515151515199</v>
      </c>
      <c r="O1470" s="16">
        <v>0.125</v>
      </c>
      <c r="P1470" s="16"/>
      <c r="Q1470" s="16">
        <v>8.2848837209302306E-2</v>
      </c>
      <c r="R1470" s="16"/>
      <c r="S1470" s="16">
        <v>8.5133418043202E-2</v>
      </c>
      <c r="T1470" s="16"/>
      <c r="U1470" s="16">
        <v>8.12603648424544E-2</v>
      </c>
      <c r="V1470" s="16"/>
      <c r="W1470" s="16">
        <v>0.138211382113821</v>
      </c>
      <c r="X1470" s="16"/>
      <c r="Y1470" s="16">
        <v>9.1269841269841306E-2</v>
      </c>
      <c r="Z1470" s="16">
        <v>7.9545454545454503E-2</v>
      </c>
      <c r="AA1470" s="16">
        <v>2.7777777777777801E-2</v>
      </c>
      <c r="AB1470" s="16">
        <v>0.11111111111111099</v>
      </c>
      <c r="AC1470" s="16"/>
      <c r="AD1470" s="16">
        <v>0.102739726027397</v>
      </c>
      <c r="AE1470" s="16">
        <v>0.1</v>
      </c>
      <c r="AF1470" s="16">
        <v>0.102040816326531</v>
      </c>
      <c r="AG1470" s="16">
        <v>0.105555555555556</v>
      </c>
      <c r="AH1470" s="16">
        <v>4.8780487804878099E-2</v>
      </c>
      <c r="AI1470" s="16">
        <v>8.3333333333333301E-2</v>
      </c>
      <c r="AJ1470" s="16">
        <v>3.2608695652173898E-2</v>
      </c>
      <c r="AK1470" s="16"/>
      <c r="AL1470" s="16">
        <v>5.2631578947368397E-2</v>
      </c>
      <c r="AM1470" s="16">
        <v>8.6614173228346497E-2</v>
      </c>
      <c r="AN1470" s="16">
        <v>4.9773755656108601E-2</v>
      </c>
      <c r="AO1470" s="16">
        <v>0.15107913669064699</v>
      </c>
      <c r="AP1470" s="16">
        <v>5.2631578947368397E-2</v>
      </c>
      <c r="AQ1470" s="16">
        <v>0.08</v>
      </c>
      <c r="AR1470" s="16">
        <v>0</v>
      </c>
      <c r="AS1470" s="16">
        <v>0.133333333333333</v>
      </c>
      <c r="AT1470" s="16">
        <v>0.108433734939759</v>
      </c>
      <c r="AU1470" s="16">
        <v>7.69230769230769E-2</v>
      </c>
      <c r="AV1470" s="16">
        <v>9.0909090909090898E-2</v>
      </c>
      <c r="AW1470" s="16">
        <v>6.9767441860465101E-2</v>
      </c>
    </row>
    <row r="1471" spans="2:49" x14ac:dyDescent="0.35">
      <c r="B1471" t="s">
        <v>938</v>
      </c>
      <c r="C1471" s="16">
        <v>6.5190651906519098E-2</v>
      </c>
      <c r="D1471" s="16">
        <v>3.65853658536585E-2</v>
      </c>
      <c r="E1471" s="16">
        <v>4.47761194029851E-2</v>
      </c>
      <c r="F1471" s="16">
        <v>5.8823529411764698E-2</v>
      </c>
      <c r="G1471" s="16">
        <v>0.1</v>
      </c>
      <c r="H1471" s="16">
        <v>0</v>
      </c>
      <c r="I1471" s="16">
        <v>7.5757575757575801E-2</v>
      </c>
      <c r="J1471" s="16">
        <v>4.91803278688525E-2</v>
      </c>
      <c r="K1471" s="16">
        <v>7.69230769230769E-2</v>
      </c>
      <c r="L1471" s="16">
        <v>8.7499999999999994E-2</v>
      </c>
      <c r="M1471" s="16">
        <v>8.4507042253521097E-2</v>
      </c>
      <c r="N1471" s="16">
        <v>0.12121212121212099</v>
      </c>
      <c r="O1471" s="16">
        <v>0.1875</v>
      </c>
      <c r="P1471" s="16"/>
      <c r="Q1471" s="16">
        <v>6.9767441860465101E-2</v>
      </c>
      <c r="R1471" s="16"/>
      <c r="S1471" s="16">
        <v>6.4803049555273204E-2</v>
      </c>
      <c r="T1471" s="16"/>
      <c r="U1471" s="16">
        <v>7.2968490878938599E-2</v>
      </c>
      <c r="V1471" s="16"/>
      <c r="W1471" s="16">
        <v>2.4390243902439001E-2</v>
      </c>
      <c r="X1471" s="16"/>
      <c r="Y1471" s="16">
        <v>5.95238095238095E-2</v>
      </c>
      <c r="Z1471" s="16">
        <v>7.9545454545454503E-2</v>
      </c>
      <c r="AA1471" s="16">
        <v>5.5555555555555601E-2</v>
      </c>
      <c r="AB1471" s="16">
        <v>0</v>
      </c>
      <c r="AC1471" s="16"/>
      <c r="AD1471" s="16">
        <v>6.1643835616438401E-2</v>
      </c>
      <c r="AE1471" s="16">
        <v>6.6666666666666693E-2</v>
      </c>
      <c r="AF1471" s="16">
        <v>7.1428571428571397E-2</v>
      </c>
      <c r="AG1471" s="16">
        <v>7.2222222222222202E-2</v>
      </c>
      <c r="AH1471" s="16">
        <v>5.6910569105691103E-2</v>
      </c>
      <c r="AI1471" s="16">
        <v>0.107142857142857</v>
      </c>
      <c r="AJ1471" s="16">
        <v>2.1739130434782601E-2</v>
      </c>
      <c r="AK1471" s="16"/>
      <c r="AL1471" s="16">
        <v>7.0175438596491196E-2</v>
      </c>
      <c r="AM1471" s="16">
        <v>7.8740157480315001E-2</v>
      </c>
      <c r="AN1471" s="16">
        <v>5.8823529411764698E-2</v>
      </c>
      <c r="AO1471" s="16">
        <v>9.3525179856115095E-2</v>
      </c>
      <c r="AP1471" s="16">
        <v>5.2631578947368397E-2</v>
      </c>
      <c r="AQ1471" s="16">
        <v>0.08</v>
      </c>
      <c r="AR1471" s="16">
        <v>0</v>
      </c>
      <c r="AS1471" s="16">
        <v>6.6666666666666693E-2</v>
      </c>
      <c r="AT1471" s="16">
        <v>4.81927710843374E-2</v>
      </c>
      <c r="AU1471" s="16">
        <v>7.69230769230769E-2</v>
      </c>
      <c r="AV1471" s="16">
        <v>3.03030303030303E-2</v>
      </c>
      <c r="AW1471" s="16">
        <v>0</v>
      </c>
    </row>
    <row r="1472" spans="2:49" x14ac:dyDescent="0.35">
      <c r="B1472" t="s">
        <v>462</v>
      </c>
      <c r="C1472" s="16">
        <v>0.48954489544895402</v>
      </c>
      <c r="D1472" s="16">
        <v>0.30487804878048802</v>
      </c>
      <c r="E1472" s="16">
        <v>0.55223880597014896</v>
      </c>
      <c r="F1472" s="16">
        <v>0.48739495798319299</v>
      </c>
      <c r="G1472" s="16">
        <v>0.41666666666666702</v>
      </c>
      <c r="H1472" s="16">
        <v>0.51923076923076905</v>
      </c>
      <c r="I1472" s="16">
        <v>0.45454545454545497</v>
      </c>
      <c r="J1472" s="16">
        <v>0.62295081967213095</v>
      </c>
      <c r="K1472" s="16">
        <v>0.53846153846153799</v>
      </c>
      <c r="L1472" s="16">
        <v>0.5</v>
      </c>
      <c r="M1472" s="16">
        <v>0.56338028169014098</v>
      </c>
      <c r="N1472" s="16">
        <v>0.42424242424242398</v>
      </c>
      <c r="O1472" s="16">
        <v>0.375</v>
      </c>
      <c r="P1472" s="16"/>
      <c r="Q1472" s="16">
        <v>0.49273255813953498</v>
      </c>
      <c r="R1472" s="16"/>
      <c r="S1472" s="16">
        <v>0.49047013977128301</v>
      </c>
      <c r="T1472" s="16"/>
      <c r="U1472" s="16">
        <v>0.485903814262023</v>
      </c>
      <c r="V1472" s="16"/>
      <c r="W1472" s="16">
        <v>0.51219512195121997</v>
      </c>
      <c r="X1472" s="16"/>
      <c r="Y1472" s="16">
        <v>0.52976190476190499</v>
      </c>
      <c r="Z1472" s="16">
        <v>0.41666666666666702</v>
      </c>
      <c r="AA1472" s="16">
        <v>0.44444444444444398</v>
      </c>
      <c r="AB1472" s="16">
        <v>0.55555555555555602</v>
      </c>
      <c r="AC1472" s="16"/>
      <c r="AD1472" s="16">
        <v>0.5</v>
      </c>
      <c r="AE1472" s="16">
        <v>0.55555555555555602</v>
      </c>
      <c r="AF1472" s="16">
        <v>0.45918367346938799</v>
      </c>
      <c r="AG1472" s="16">
        <v>0.5</v>
      </c>
      <c r="AH1472" s="16">
        <v>0.52845528455284596</v>
      </c>
      <c r="AI1472" s="16">
        <v>0.38095238095238099</v>
      </c>
      <c r="AJ1472" s="16">
        <v>0.467391304347826</v>
      </c>
      <c r="AK1472" s="16"/>
      <c r="AL1472" s="16">
        <v>0.43859649122806998</v>
      </c>
      <c r="AM1472" s="16">
        <v>0.440944881889764</v>
      </c>
      <c r="AN1472" s="16">
        <v>0.51583710407239802</v>
      </c>
      <c r="AO1472" s="16">
        <v>0.410071942446043</v>
      </c>
      <c r="AP1472" s="16">
        <v>0.52631578947368396</v>
      </c>
      <c r="AQ1472" s="16">
        <v>0.56000000000000005</v>
      </c>
      <c r="AR1472" s="16">
        <v>1</v>
      </c>
      <c r="AS1472" s="16">
        <v>0.46666666666666701</v>
      </c>
      <c r="AT1472" s="16">
        <v>0.530120481927711</v>
      </c>
      <c r="AU1472" s="16">
        <v>0.53846153846153799</v>
      </c>
      <c r="AV1472" s="16">
        <v>0.54545454545454497</v>
      </c>
      <c r="AW1472" s="16">
        <v>0.51162790697674398</v>
      </c>
    </row>
    <row r="1473" spans="2:49" x14ac:dyDescent="0.35">
      <c r="B1473" t="s">
        <v>463</v>
      </c>
      <c r="C1473" s="16">
        <v>-5.9040590405904099E-2</v>
      </c>
      <c r="D1473" s="16">
        <v>-1.21951219512195E-2</v>
      </c>
      <c r="E1473" s="16">
        <v>5.22388059701493E-2</v>
      </c>
      <c r="F1473" s="16">
        <v>-1.6806722689075699E-2</v>
      </c>
      <c r="G1473" s="16">
        <v>-3.3333333333333298E-2</v>
      </c>
      <c r="H1473" s="16">
        <v>-5.7692307692307702E-2</v>
      </c>
      <c r="I1473" s="16">
        <v>-9.0909090909090898E-2</v>
      </c>
      <c r="J1473" s="16">
        <v>-9.8360655737704902E-2</v>
      </c>
      <c r="K1473" s="16">
        <v>-2.5641025641025599E-2</v>
      </c>
      <c r="L1473" s="16">
        <v>-0.1125</v>
      </c>
      <c r="M1473" s="16">
        <v>-0.140845070422535</v>
      </c>
      <c r="N1473" s="16">
        <v>-0.27272727272727298</v>
      </c>
      <c r="O1473" s="16">
        <v>-0.375</v>
      </c>
      <c r="P1473" s="16"/>
      <c r="Q1473" s="16">
        <v>-6.9767441860465101E-2</v>
      </c>
      <c r="R1473" s="16"/>
      <c r="S1473" s="16">
        <v>-6.3532401524777599E-2</v>
      </c>
      <c r="T1473" s="16"/>
      <c r="U1473" s="16">
        <v>-6.4676616915422896E-2</v>
      </c>
      <c r="V1473" s="16"/>
      <c r="W1473" s="16">
        <v>-8.1300813008130003E-3</v>
      </c>
      <c r="X1473" s="16"/>
      <c r="Y1473" s="16">
        <v>-5.3571428571428499E-2</v>
      </c>
      <c r="Z1473" s="16">
        <v>-7.1969696969697003E-2</v>
      </c>
      <c r="AA1473" s="16">
        <v>-2.7755575615628901E-17</v>
      </c>
      <c r="AB1473" s="16">
        <v>-0.22222222222222199</v>
      </c>
      <c r="AC1473" s="16"/>
      <c r="AD1473" s="16">
        <v>-9.5890410958904104E-2</v>
      </c>
      <c r="AE1473" s="16">
        <v>-4.4444444444444398E-2</v>
      </c>
      <c r="AF1473" s="16">
        <v>-0.122448979591837</v>
      </c>
      <c r="AG1473" s="16">
        <v>-7.7777777777777807E-2</v>
      </c>
      <c r="AH1473" s="16">
        <v>-6.50406504065041E-2</v>
      </c>
      <c r="AI1473" s="16">
        <v>-8.3333333333333301E-2</v>
      </c>
      <c r="AJ1473" s="16">
        <v>0.119565217391304</v>
      </c>
      <c r="AK1473" s="16"/>
      <c r="AL1473" s="16">
        <v>-1.7543859649122799E-2</v>
      </c>
      <c r="AM1473" s="16">
        <v>-3.1496062992125998E-2</v>
      </c>
      <c r="AN1473" s="16">
        <v>-3.1674208144796399E-2</v>
      </c>
      <c r="AO1473" s="16">
        <v>-0.201438848920863</v>
      </c>
      <c r="AP1473" s="16">
        <v>5.2631578947368397E-2</v>
      </c>
      <c r="AQ1473" s="16">
        <v>-0.02</v>
      </c>
      <c r="AR1473" s="16">
        <v>0</v>
      </c>
      <c r="AS1473" s="16">
        <v>6.6666666666666693E-2</v>
      </c>
      <c r="AT1473" s="16">
        <v>-0.132530120481928</v>
      </c>
      <c r="AU1473" s="16">
        <v>-0.15384615384615399</v>
      </c>
      <c r="AV1473" s="16">
        <v>9.0909090909090898E-2</v>
      </c>
      <c r="AW1473" s="16">
        <v>0</v>
      </c>
    </row>
    <row r="1474" spans="2:49" x14ac:dyDescent="0.35">
      <c r="C1474" s="16"/>
      <c r="D1474" s="16"/>
      <c r="E1474" s="16"/>
      <c r="F1474" s="16"/>
      <c r="G1474" s="16"/>
      <c r="H1474" s="16"/>
      <c r="I1474" s="16"/>
      <c r="J1474" s="16"/>
      <c r="K1474" s="16"/>
      <c r="L1474" s="16"/>
      <c r="M1474" s="16"/>
      <c r="N1474" s="16"/>
      <c r="O1474" s="16"/>
      <c r="P1474" s="16"/>
      <c r="Q1474" s="16"/>
      <c r="R1474" s="16"/>
      <c r="S1474" s="16"/>
      <c r="T1474" s="16"/>
      <c r="U1474" s="16"/>
      <c r="V1474" s="16"/>
      <c r="W1474" s="16"/>
      <c r="X1474" s="16"/>
      <c r="Y1474" s="16"/>
      <c r="Z1474" s="16"/>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6"/>
      <c r="AW1474" s="16"/>
    </row>
    <row r="1475" spans="2:49" x14ac:dyDescent="0.35">
      <c r="B1475" s="6" t="s">
        <v>948</v>
      </c>
      <c r="C1475" s="16"/>
      <c r="D1475" s="16"/>
      <c r="E1475" s="16"/>
      <c r="F1475" s="16"/>
      <c r="G1475" s="16"/>
      <c r="H1475" s="16"/>
      <c r="I1475" s="16"/>
      <c r="J1475" s="16"/>
      <c r="K1475" s="16"/>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6"/>
      <c r="AW1475" s="16"/>
    </row>
    <row r="1476" spans="2:49" x14ac:dyDescent="0.35">
      <c r="B1476" s="25" t="s">
        <v>65</v>
      </c>
      <c r="C1476" s="16"/>
      <c r="D1476" s="16"/>
      <c r="E1476" s="16"/>
      <c r="F1476" s="16"/>
      <c r="G1476" s="16"/>
      <c r="H1476" s="16"/>
      <c r="I1476" s="16"/>
      <c r="J1476" s="16"/>
      <c r="K1476" s="16"/>
      <c r="L1476" s="16"/>
      <c r="M1476" s="16"/>
      <c r="N1476" s="16"/>
      <c r="O1476" s="16"/>
      <c r="P1476" s="16"/>
      <c r="Q1476" s="16"/>
      <c r="R1476" s="16"/>
      <c r="S1476" s="16"/>
      <c r="T1476" s="16"/>
      <c r="U1476" s="16"/>
      <c r="V1476" s="16"/>
      <c r="W1476" s="16"/>
      <c r="X1476" s="16"/>
      <c r="Y1476" s="16"/>
      <c r="Z1476" s="16"/>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row>
    <row r="1477" spans="2:49" x14ac:dyDescent="0.35">
      <c r="B1477" t="s">
        <v>932</v>
      </c>
      <c r="C1477" s="16">
        <v>8.8560885608856096E-2</v>
      </c>
      <c r="D1477" s="16">
        <v>7.3170731707317097E-2</v>
      </c>
      <c r="E1477" s="16">
        <v>0.12686567164179099</v>
      </c>
      <c r="F1477" s="16">
        <v>8.40336134453782E-2</v>
      </c>
      <c r="G1477" s="16">
        <v>8.3333333333333301E-2</v>
      </c>
      <c r="H1477" s="16">
        <v>9.6153846153846201E-2</v>
      </c>
      <c r="I1477" s="16">
        <v>7.5757575757575801E-2</v>
      </c>
      <c r="J1477" s="16">
        <v>8.1967213114754106E-2</v>
      </c>
      <c r="K1477" s="16">
        <v>7.69230769230769E-2</v>
      </c>
      <c r="L1477" s="16">
        <v>3.7499999999999999E-2</v>
      </c>
      <c r="M1477" s="16">
        <v>8.4507042253521097E-2</v>
      </c>
      <c r="N1477" s="16">
        <v>9.0909090909090898E-2</v>
      </c>
      <c r="O1477" s="16">
        <v>0.25</v>
      </c>
      <c r="P1477" s="16"/>
      <c r="Q1477" s="16">
        <v>8.1395348837209294E-2</v>
      </c>
      <c r="R1477" s="16"/>
      <c r="S1477" s="16">
        <v>8.7674714104193099E-2</v>
      </c>
      <c r="T1477" s="16"/>
      <c r="U1477" s="16">
        <v>7.7943615257048099E-2</v>
      </c>
      <c r="V1477" s="16"/>
      <c r="W1477" s="16">
        <v>8.9430894308943104E-2</v>
      </c>
      <c r="X1477" s="16"/>
      <c r="Y1477" s="16">
        <v>8.7301587301587297E-2</v>
      </c>
      <c r="Z1477" s="16">
        <v>9.4696969696969696E-2</v>
      </c>
      <c r="AA1477" s="16">
        <v>5.5555555555555601E-2</v>
      </c>
      <c r="AB1477" s="16">
        <v>0.11111111111111099</v>
      </c>
      <c r="AC1477" s="16"/>
      <c r="AD1477" s="16">
        <v>6.8493150684931503E-2</v>
      </c>
      <c r="AE1477" s="16">
        <v>6.6666666666666693E-2</v>
      </c>
      <c r="AF1477" s="16">
        <v>9.1836734693877597E-2</v>
      </c>
      <c r="AG1477" s="16">
        <v>8.3333333333333301E-2</v>
      </c>
      <c r="AH1477" s="16">
        <v>9.7560975609756101E-2</v>
      </c>
      <c r="AI1477" s="16">
        <v>0.107142857142857</v>
      </c>
      <c r="AJ1477" s="16">
        <v>0.119565217391304</v>
      </c>
      <c r="AK1477" s="16"/>
      <c r="AL1477" s="16">
        <v>5.2631578947368397E-2</v>
      </c>
      <c r="AM1477" s="16">
        <v>5.5118110236220499E-2</v>
      </c>
      <c r="AN1477" s="16">
        <v>7.69230769230769E-2</v>
      </c>
      <c r="AO1477" s="16">
        <v>0.107913669064748</v>
      </c>
      <c r="AP1477" s="16">
        <v>0.105263157894737</v>
      </c>
      <c r="AQ1477" s="16">
        <v>0.04</v>
      </c>
      <c r="AR1477" s="16">
        <v>0</v>
      </c>
      <c r="AS1477" s="16">
        <v>6.6666666666666693E-2</v>
      </c>
      <c r="AT1477" s="16">
        <v>0.120481927710843</v>
      </c>
      <c r="AU1477" s="16">
        <v>0.15384615384615399</v>
      </c>
      <c r="AV1477" s="16">
        <v>0.18181818181818199</v>
      </c>
      <c r="AW1477" s="16">
        <v>0.116279069767442</v>
      </c>
    </row>
    <row r="1478" spans="2:49" x14ac:dyDescent="0.35">
      <c r="B1478" t="s">
        <v>933</v>
      </c>
      <c r="C1478" s="16">
        <v>0.24846248462484599</v>
      </c>
      <c r="D1478" s="16">
        <v>0.207317073170732</v>
      </c>
      <c r="E1478" s="16">
        <v>0.26119402985074602</v>
      </c>
      <c r="F1478" s="16">
        <v>0.23529411764705899</v>
      </c>
      <c r="G1478" s="16">
        <v>0.266666666666667</v>
      </c>
      <c r="H1478" s="16">
        <v>0.19230769230769201</v>
      </c>
      <c r="I1478" s="16">
        <v>0.24242424242424199</v>
      </c>
      <c r="J1478" s="16">
        <v>0.18032786885245899</v>
      </c>
      <c r="K1478" s="16">
        <v>0.28205128205128199</v>
      </c>
      <c r="L1478" s="16">
        <v>0.1875</v>
      </c>
      <c r="M1478" s="16">
        <v>0.36619718309859201</v>
      </c>
      <c r="N1478" s="16">
        <v>0.36363636363636398</v>
      </c>
      <c r="O1478" s="16">
        <v>0.3125</v>
      </c>
      <c r="P1478" s="16"/>
      <c r="Q1478" s="16">
        <v>0.25</v>
      </c>
      <c r="R1478" s="16"/>
      <c r="S1478" s="16">
        <v>0.24650571791613701</v>
      </c>
      <c r="T1478" s="16"/>
      <c r="U1478" s="16">
        <v>0.25538971807628502</v>
      </c>
      <c r="V1478" s="16"/>
      <c r="W1478" s="16">
        <v>0.39837398373983701</v>
      </c>
      <c r="X1478" s="16"/>
      <c r="Y1478" s="16">
        <v>0.28571428571428598</v>
      </c>
      <c r="Z1478" s="16">
        <v>0.189393939393939</v>
      </c>
      <c r="AA1478" s="16">
        <v>0.194444444444444</v>
      </c>
      <c r="AB1478" s="16">
        <v>0.11111111111111099</v>
      </c>
      <c r="AC1478" s="16"/>
      <c r="AD1478" s="16">
        <v>0.21232876712328799</v>
      </c>
      <c r="AE1478" s="16">
        <v>0.27777777777777801</v>
      </c>
      <c r="AF1478" s="16">
        <v>0.23469387755102</v>
      </c>
      <c r="AG1478" s="16">
        <v>0.30555555555555602</v>
      </c>
      <c r="AH1478" s="16">
        <v>0.26829268292682901</v>
      </c>
      <c r="AI1478" s="16">
        <v>0.19047619047618999</v>
      </c>
      <c r="AJ1478" s="16">
        <v>0.20652173913043501</v>
      </c>
      <c r="AK1478" s="16"/>
      <c r="AL1478" s="16">
        <v>0.28070175438596501</v>
      </c>
      <c r="AM1478" s="16">
        <v>0.31496062992126</v>
      </c>
      <c r="AN1478" s="16">
        <v>0.194570135746606</v>
      </c>
      <c r="AO1478" s="16">
        <v>0.29496402877697803</v>
      </c>
      <c r="AP1478" s="16">
        <v>0.26315789473684198</v>
      </c>
      <c r="AQ1478" s="16">
        <v>0.28000000000000003</v>
      </c>
      <c r="AR1478" s="16">
        <v>0.5</v>
      </c>
      <c r="AS1478" s="16">
        <v>0.133333333333333</v>
      </c>
      <c r="AT1478" s="16">
        <v>0.22891566265060201</v>
      </c>
      <c r="AU1478" s="16">
        <v>0</v>
      </c>
      <c r="AV1478" s="16">
        <v>0.33333333333333298</v>
      </c>
      <c r="AW1478" s="16">
        <v>0.209302325581395</v>
      </c>
    </row>
    <row r="1479" spans="2:49" x14ac:dyDescent="0.35">
      <c r="B1479" t="s">
        <v>934</v>
      </c>
      <c r="C1479" s="16">
        <v>0.18696186961869601</v>
      </c>
      <c r="D1479" s="16">
        <v>0.207317073170732</v>
      </c>
      <c r="E1479" s="16">
        <v>0.18656716417910399</v>
      </c>
      <c r="F1479" s="16">
        <v>0.20168067226890801</v>
      </c>
      <c r="G1479" s="16">
        <v>0.16666666666666699</v>
      </c>
      <c r="H1479" s="16">
        <v>0.28846153846153799</v>
      </c>
      <c r="I1479" s="16">
        <v>0.22727272727272699</v>
      </c>
      <c r="J1479" s="16">
        <v>0.19672131147541</v>
      </c>
      <c r="K1479" s="16">
        <v>0.15384615384615399</v>
      </c>
      <c r="L1479" s="16">
        <v>0.1875</v>
      </c>
      <c r="M1479" s="16">
        <v>8.4507042253521097E-2</v>
      </c>
      <c r="N1479" s="16">
        <v>0.15151515151515199</v>
      </c>
      <c r="O1479" s="16">
        <v>0.125</v>
      </c>
      <c r="P1479" s="16"/>
      <c r="Q1479" s="16">
        <v>0.184593023255814</v>
      </c>
      <c r="R1479" s="16"/>
      <c r="S1479" s="16">
        <v>0.19059720457433299</v>
      </c>
      <c r="T1479" s="16"/>
      <c r="U1479" s="16">
        <v>0.18242122719734699</v>
      </c>
      <c r="V1479" s="16"/>
      <c r="W1479" s="16">
        <v>0.211382113821138</v>
      </c>
      <c r="X1479" s="16"/>
      <c r="Y1479" s="16">
        <v>0.180555555555556</v>
      </c>
      <c r="Z1479" s="16">
        <v>0.19696969696969699</v>
      </c>
      <c r="AA1479" s="16">
        <v>0.25</v>
      </c>
      <c r="AB1479" s="16">
        <v>0</v>
      </c>
      <c r="AC1479" s="16"/>
      <c r="AD1479" s="16">
        <v>0.22602739726027399</v>
      </c>
      <c r="AE1479" s="16">
        <v>0.133333333333333</v>
      </c>
      <c r="AF1479" s="16">
        <v>0.13265306122449</v>
      </c>
      <c r="AG1479" s="16">
        <v>0.21666666666666701</v>
      </c>
      <c r="AH1479" s="16">
        <v>0.17073170731707299</v>
      </c>
      <c r="AI1479" s="16">
        <v>0.17857142857142899</v>
      </c>
      <c r="AJ1479" s="16">
        <v>0.20652173913043501</v>
      </c>
      <c r="AK1479" s="16"/>
      <c r="AL1479" s="16">
        <v>0.22807017543859601</v>
      </c>
      <c r="AM1479" s="16">
        <v>0.15748031496063</v>
      </c>
      <c r="AN1479" s="16">
        <v>0.203619909502262</v>
      </c>
      <c r="AO1479" s="16">
        <v>0.15827338129496399</v>
      </c>
      <c r="AP1479" s="16">
        <v>0.31578947368421101</v>
      </c>
      <c r="AQ1479" s="16">
        <v>0.08</v>
      </c>
      <c r="AR1479" s="16">
        <v>0</v>
      </c>
      <c r="AS1479" s="16">
        <v>0.266666666666667</v>
      </c>
      <c r="AT1479" s="16">
        <v>0.16867469879518099</v>
      </c>
      <c r="AU1479" s="16">
        <v>0.15384615384615399</v>
      </c>
      <c r="AV1479" s="16">
        <v>0.24242424242424199</v>
      </c>
      <c r="AW1479" s="16">
        <v>0.27906976744186002</v>
      </c>
    </row>
    <row r="1480" spans="2:49" x14ac:dyDescent="0.35">
      <c r="B1480" t="s">
        <v>935</v>
      </c>
      <c r="C1480" s="16">
        <v>0.138991389913899</v>
      </c>
      <c r="D1480" s="16">
        <v>0.146341463414634</v>
      </c>
      <c r="E1480" s="16">
        <v>0.104477611940299</v>
      </c>
      <c r="F1480" s="16">
        <v>0.14285714285714299</v>
      </c>
      <c r="G1480" s="16">
        <v>0.2</v>
      </c>
      <c r="H1480" s="16">
        <v>0.17307692307692299</v>
      </c>
      <c r="I1480" s="16">
        <v>0.16666666666666699</v>
      </c>
      <c r="J1480" s="16">
        <v>0.114754098360656</v>
      </c>
      <c r="K1480" s="16">
        <v>0.128205128205128</v>
      </c>
      <c r="L1480" s="16">
        <v>0.1875</v>
      </c>
      <c r="M1480" s="16">
        <v>8.4507042253521097E-2</v>
      </c>
      <c r="N1480" s="16">
        <v>9.0909090909090898E-2</v>
      </c>
      <c r="O1480" s="16">
        <v>0.125</v>
      </c>
      <c r="P1480" s="16"/>
      <c r="Q1480" s="16">
        <v>0.13953488372093001</v>
      </c>
      <c r="R1480" s="16"/>
      <c r="S1480" s="16">
        <v>0.14231257941550199</v>
      </c>
      <c r="T1480" s="16"/>
      <c r="U1480" s="16">
        <v>0.13930348258706499</v>
      </c>
      <c r="V1480" s="16"/>
      <c r="W1480" s="16">
        <v>5.6910569105691103E-2</v>
      </c>
      <c r="X1480" s="16"/>
      <c r="Y1480" s="16">
        <v>0.134920634920635</v>
      </c>
      <c r="Z1480" s="16">
        <v>0.13636363636363599</v>
      </c>
      <c r="AA1480" s="16">
        <v>0.194444444444444</v>
      </c>
      <c r="AB1480" s="16">
        <v>0.22222222222222199</v>
      </c>
      <c r="AC1480" s="16"/>
      <c r="AD1480" s="16">
        <v>0.116438356164384</v>
      </c>
      <c r="AE1480" s="16">
        <v>0.18888888888888899</v>
      </c>
      <c r="AF1480" s="16">
        <v>0.183673469387755</v>
      </c>
      <c r="AG1480" s="16">
        <v>0.13888888888888901</v>
      </c>
      <c r="AH1480" s="16">
        <v>6.50406504065041E-2</v>
      </c>
      <c r="AI1480" s="16">
        <v>0.119047619047619</v>
      </c>
      <c r="AJ1480" s="16">
        <v>0.19565217391304299</v>
      </c>
      <c r="AK1480" s="16"/>
      <c r="AL1480" s="16">
        <v>0.12280701754386</v>
      </c>
      <c r="AM1480" s="16">
        <v>0.15748031496063</v>
      </c>
      <c r="AN1480" s="16">
        <v>0.144796380090498</v>
      </c>
      <c r="AO1480" s="16">
        <v>0.12949640287769801</v>
      </c>
      <c r="AP1480" s="16">
        <v>5.2631578947368397E-2</v>
      </c>
      <c r="AQ1480" s="16">
        <v>0.14000000000000001</v>
      </c>
      <c r="AR1480" s="16">
        <v>0.5</v>
      </c>
      <c r="AS1480" s="16">
        <v>0.266666666666667</v>
      </c>
      <c r="AT1480" s="16">
        <v>0.108433734939759</v>
      </c>
      <c r="AU1480" s="16">
        <v>0.38461538461538503</v>
      </c>
      <c r="AV1480" s="16">
        <v>9.0909090909090898E-2</v>
      </c>
      <c r="AW1480" s="16">
        <v>6.9767441860465101E-2</v>
      </c>
    </row>
    <row r="1481" spans="2:49" x14ac:dyDescent="0.35">
      <c r="B1481" t="s">
        <v>936</v>
      </c>
      <c r="C1481" s="16">
        <v>0.109471094710947</v>
      </c>
      <c r="D1481" s="16">
        <v>9.7560975609756101E-2</v>
      </c>
      <c r="E1481" s="16">
        <v>0.104477611940299</v>
      </c>
      <c r="F1481" s="16">
        <v>9.2436974789915999E-2</v>
      </c>
      <c r="G1481" s="16">
        <v>8.3333333333333301E-2</v>
      </c>
      <c r="H1481" s="16">
        <v>7.69230769230769E-2</v>
      </c>
      <c r="I1481" s="16">
        <v>7.5757575757575801E-2</v>
      </c>
      <c r="J1481" s="16">
        <v>0.14754098360655701</v>
      </c>
      <c r="K1481" s="16">
        <v>0.17948717948717899</v>
      </c>
      <c r="L1481" s="16">
        <v>0.16250000000000001</v>
      </c>
      <c r="M1481" s="16">
        <v>9.85915492957746E-2</v>
      </c>
      <c r="N1481" s="16">
        <v>0.15151515151515199</v>
      </c>
      <c r="O1481" s="16">
        <v>6.25E-2</v>
      </c>
      <c r="P1481" s="16"/>
      <c r="Q1481" s="16">
        <v>0.117732558139535</v>
      </c>
      <c r="R1481" s="16"/>
      <c r="S1481" s="16">
        <v>0.11054637865311299</v>
      </c>
      <c r="T1481" s="16"/>
      <c r="U1481" s="16">
        <v>0.11608623548922101</v>
      </c>
      <c r="V1481" s="16"/>
      <c r="W1481" s="16">
        <v>0.13008130081300801</v>
      </c>
      <c r="X1481" s="16"/>
      <c r="Y1481" s="16">
        <v>0.113095238095238</v>
      </c>
      <c r="Z1481" s="16">
        <v>0.109848484848485</v>
      </c>
      <c r="AA1481" s="16">
        <v>5.5555555555555601E-2</v>
      </c>
      <c r="AB1481" s="16">
        <v>0.11111111111111099</v>
      </c>
      <c r="AC1481" s="16"/>
      <c r="AD1481" s="16">
        <v>9.5890410958904104E-2</v>
      </c>
      <c r="AE1481" s="16">
        <v>0.133333333333333</v>
      </c>
      <c r="AF1481" s="16">
        <v>0.14285714285714299</v>
      </c>
      <c r="AG1481" s="16">
        <v>7.7777777777777807E-2</v>
      </c>
      <c r="AH1481" s="16">
        <v>0.113821138211382</v>
      </c>
      <c r="AI1481" s="16">
        <v>0.14285714285714299</v>
      </c>
      <c r="AJ1481" s="16">
        <v>9.7826086956521702E-2</v>
      </c>
      <c r="AK1481" s="16"/>
      <c r="AL1481" s="16">
        <v>8.7719298245614002E-2</v>
      </c>
      <c r="AM1481" s="16">
        <v>0.102362204724409</v>
      </c>
      <c r="AN1481" s="16">
        <v>0.11764705882352899</v>
      </c>
      <c r="AO1481" s="16">
        <v>0.12949640287769801</v>
      </c>
      <c r="AP1481" s="16">
        <v>0.105263157894737</v>
      </c>
      <c r="AQ1481" s="16">
        <v>0.16</v>
      </c>
      <c r="AR1481" s="16">
        <v>0</v>
      </c>
      <c r="AS1481" s="16">
        <v>6.6666666666666693E-2</v>
      </c>
      <c r="AT1481" s="16">
        <v>0.132530120481928</v>
      </c>
      <c r="AU1481" s="16">
        <v>7.69230769230769E-2</v>
      </c>
      <c r="AV1481" s="16">
        <v>6.0606060606060601E-2</v>
      </c>
      <c r="AW1481" s="16">
        <v>4.6511627906976702E-2</v>
      </c>
    </row>
    <row r="1482" spans="2:49" x14ac:dyDescent="0.35">
      <c r="B1482" t="s">
        <v>937</v>
      </c>
      <c r="C1482" s="16">
        <v>7.1340713407134104E-2</v>
      </c>
      <c r="D1482" s="16">
        <v>0.12195121951219499</v>
      </c>
      <c r="E1482" s="16">
        <v>6.7164179104477598E-2</v>
      </c>
      <c r="F1482" s="16">
        <v>9.2436974789915999E-2</v>
      </c>
      <c r="G1482" s="16">
        <v>0.05</v>
      </c>
      <c r="H1482" s="16">
        <v>7.69230769230769E-2</v>
      </c>
      <c r="I1482" s="16">
        <v>6.0606060606060601E-2</v>
      </c>
      <c r="J1482" s="16">
        <v>8.1967213114754106E-2</v>
      </c>
      <c r="K1482" s="16">
        <v>2.5641025641025599E-2</v>
      </c>
      <c r="L1482" s="16">
        <v>6.25E-2</v>
      </c>
      <c r="M1482" s="16">
        <v>5.63380281690141E-2</v>
      </c>
      <c r="N1482" s="16">
        <v>3.03030303030303E-2</v>
      </c>
      <c r="O1482" s="16">
        <v>6.25E-2</v>
      </c>
      <c r="P1482" s="16"/>
      <c r="Q1482" s="16">
        <v>7.12209302325581E-2</v>
      </c>
      <c r="R1482" s="16"/>
      <c r="S1482" s="16">
        <v>6.8614993646759895E-2</v>
      </c>
      <c r="T1482" s="16"/>
      <c r="U1482" s="16">
        <v>7.1310116086235498E-2</v>
      </c>
      <c r="V1482" s="16"/>
      <c r="W1482" s="16">
        <v>7.3170731707317097E-2</v>
      </c>
      <c r="X1482" s="16"/>
      <c r="Y1482" s="16">
        <v>4.36507936507936E-2</v>
      </c>
      <c r="Z1482" s="16">
        <v>0.11363636363636399</v>
      </c>
      <c r="AA1482" s="16">
        <v>8.3333333333333301E-2</v>
      </c>
      <c r="AB1482" s="16">
        <v>0.33333333333333298</v>
      </c>
      <c r="AC1482" s="16"/>
      <c r="AD1482" s="16">
        <v>6.8493150684931503E-2</v>
      </c>
      <c r="AE1482" s="16">
        <v>3.3333333333333298E-2</v>
      </c>
      <c r="AF1482" s="16">
        <v>6.1224489795918401E-2</v>
      </c>
      <c r="AG1482" s="16">
        <v>0.05</v>
      </c>
      <c r="AH1482" s="16">
        <v>9.7560975609756101E-2</v>
      </c>
      <c r="AI1482" s="16">
        <v>0.107142857142857</v>
      </c>
      <c r="AJ1482" s="16">
        <v>9.7826086956521702E-2</v>
      </c>
      <c r="AK1482" s="16"/>
      <c r="AL1482" s="16">
        <v>0.105263157894737</v>
      </c>
      <c r="AM1482" s="16">
        <v>7.8740157480315001E-2</v>
      </c>
      <c r="AN1482" s="16">
        <v>6.3348416289592799E-2</v>
      </c>
      <c r="AO1482" s="16">
        <v>5.7553956834532398E-2</v>
      </c>
      <c r="AP1482" s="16">
        <v>0</v>
      </c>
      <c r="AQ1482" s="16">
        <v>0.08</v>
      </c>
      <c r="AR1482" s="16">
        <v>0</v>
      </c>
      <c r="AS1482" s="16">
        <v>0.133333333333333</v>
      </c>
      <c r="AT1482" s="16">
        <v>8.4337349397590397E-2</v>
      </c>
      <c r="AU1482" s="16">
        <v>0</v>
      </c>
      <c r="AV1482" s="16">
        <v>3.03030303030303E-2</v>
      </c>
      <c r="AW1482" s="16">
        <v>0.13953488372093001</v>
      </c>
    </row>
    <row r="1483" spans="2:49" x14ac:dyDescent="0.35">
      <c r="B1483" t="s">
        <v>938</v>
      </c>
      <c r="C1483" s="16">
        <v>6.1500615006150103E-2</v>
      </c>
      <c r="D1483" s="16">
        <v>6.0975609756097601E-2</v>
      </c>
      <c r="E1483" s="16">
        <v>7.4626865671641798E-2</v>
      </c>
      <c r="F1483" s="16">
        <v>4.20168067226891E-2</v>
      </c>
      <c r="G1483" s="16">
        <v>0.1</v>
      </c>
      <c r="H1483" s="16">
        <v>5.7692307692307702E-2</v>
      </c>
      <c r="I1483" s="16">
        <v>7.5757575757575801E-2</v>
      </c>
      <c r="J1483" s="16">
        <v>3.2786885245901599E-2</v>
      </c>
      <c r="K1483" s="16">
        <v>7.69230769230769E-2</v>
      </c>
      <c r="L1483" s="16">
        <v>0.05</v>
      </c>
      <c r="M1483" s="16">
        <v>8.4507042253521097E-2</v>
      </c>
      <c r="N1483" s="16">
        <v>3.03030303030303E-2</v>
      </c>
      <c r="O1483" s="16">
        <v>0</v>
      </c>
      <c r="P1483" s="16"/>
      <c r="Q1483" s="16">
        <v>6.5406976744186093E-2</v>
      </c>
      <c r="R1483" s="16"/>
      <c r="S1483" s="16">
        <v>5.9720457433290998E-2</v>
      </c>
      <c r="T1483" s="16"/>
      <c r="U1483" s="16">
        <v>6.1359867330016603E-2</v>
      </c>
      <c r="V1483" s="16"/>
      <c r="W1483" s="16">
        <v>2.4390243902439001E-2</v>
      </c>
      <c r="X1483" s="16"/>
      <c r="Y1483" s="16">
        <v>4.7619047619047603E-2</v>
      </c>
      <c r="Z1483" s="16">
        <v>8.3333333333333301E-2</v>
      </c>
      <c r="AA1483" s="16">
        <v>8.3333333333333301E-2</v>
      </c>
      <c r="AB1483" s="16">
        <v>0.11111111111111099</v>
      </c>
      <c r="AC1483" s="16"/>
      <c r="AD1483" s="16">
        <v>6.8493150684931503E-2</v>
      </c>
      <c r="AE1483" s="16">
        <v>5.5555555555555601E-2</v>
      </c>
      <c r="AF1483" s="16">
        <v>5.10204081632653E-2</v>
      </c>
      <c r="AG1483" s="16">
        <v>5.5555555555555601E-2</v>
      </c>
      <c r="AH1483" s="16">
        <v>5.6910569105691103E-2</v>
      </c>
      <c r="AI1483" s="16">
        <v>0.13095238095238099</v>
      </c>
      <c r="AJ1483" s="16">
        <v>2.1739130434782601E-2</v>
      </c>
      <c r="AK1483" s="16"/>
      <c r="AL1483" s="16">
        <v>5.2631578947368397E-2</v>
      </c>
      <c r="AM1483" s="16">
        <v>4.7244094488188997E-2</v>
      </c>
      <c r="AN1483" s="16">
        <v>8.1447963800904993E-2</v>
      </c>
      <c r="AO1483" s="16">
        <v>5.0359712230215799E-2</v>
      </c>
      <c r="AP1483" s="16">
        <v>0</v>
      </c>
      <c r="AQ1483" s="16">
        <v>0.12</v>
      </c>
      <c r="AR1483" s="16">
        <v>0</v>
      </c>
      <c r="AS1483" s="16">
        <v>0</v>
      </c>
      <c r="AT1483" s="16">
        <v>8.4337349397590397E-2</v>
      </c>
      <c r="AU1483" s="16">
        <v>0</v>
      </c>
      <c r="AV1483" s="16">
        <v>0</v>
      </c>
      <c r="AW1483" s="16">
        <v>4.6511627906976702E-2</v>
      </c>
    </row>
    <row r="1484" spans="2:49" x14ac:dyDescent="0.35">
      <c r="B1484" t="s">
        <v>462</v>
      </c>
      <c r="C1484" s="16">
        <v>9.4710947109471103E-2</v>
      </c>
      <c r="D1484" s="16">
        <v>8.5365853658536606E-2</v>
      </c>
      <c r="E1484" s="16">
        <v>7.4626865671641798E-2</v>
      </c>
      <c r="F1484" s="16">
        <v>0.109243697478992</v>
      </c>
      <c r="G1484" s="16">
        <v>0.05</v>
      </c>
      <c r="H1484" s="16">
        <v>3.8461538461538498E-2</v>
      </c>
      <c r="I1484" s="16">
        <v>7.5757575757575801E-2</v>
      </c>
      <c r="J1484" s="16">
        <v>0.16393442622950799</v>
      </c>
      <c r="K1484" s="16">
        <v>7.69230769230769E-2</v>
      </c>
      <c r="L1484" s="16">
        <v>0.125</v>
      </c>
      <c r="M1484" s="16">
        <v>0.140845070422535</v>
      </c>
      <c r="N1484" s="16">
        <v>9.0909090909090898E-2</v>
      </c>
      <c r="O1484" s="16">
        <v>6.25E-2</v>
      </c>
      <c r="P1484" s="16"/>
      <c r="Q1484" s="16">
        <v>9.0116279069767394E-2</v>
      </c>
      <c r="R1484" s="16"/>
      <c r="S1484" s="16">
        <v>9.4027954256670904E-2</v>
      </c>
      <c r="T1484" s="16"/>
      <c r="U1484" s="16">
        <v>9.6185737976782801E-2</v>
      </c>
      <c r="V1484" s="16"/>
      <c r="W1484" s="16">
        <v>1.6260162601626001E-2</v>
      </c>
      <c r="X1484" s="16"/>
      <c r="Y1484" s="16">
        <v>0.107142857142857</v>
      </c>
      <c r="Z1484" s="16">
        <v>7.5757575757575801E-2</v>
      </c>
      <c r="AA1484" s="16">
        <v>8.3333333333333301E-2</v>
      </c>
      <c r="AB1484" s="16">
        <v>0</v>
      </c>
      <c r="AC1484" s="16"/>
      <c r="AD1484" s="16">
        <v>0.14383561643835599</v>
      </c>
      <c r="AE1484" s="16">
        <v>0.11111111111111099</v>
      </c>
      <c r="AF1484" s="16">
        <v>0.102040816326531</v>
      </c>
      <c r="AG1484" s="16">
        <v>7.2222222222222202E-2</v>
      </c>
      <c r="AH1484" s="16">
        <v>0.13008130081300801</v>
      </c>
      <c r="AI1484" s="16">
        <v>2.3809523809523801E-2</v>
      </c>
      <c r="AJ1484" s="16">
        <v>5.4347826086956499E-2</v>
      </c>
      <c r="AK1484" s="16"/>
      <c r="AL1484" s="16">
        <v>7.0175438596491196E-2</v>
      </c>
      <c r="AM1484" s="16">
        <v>8.6614173228346497E-2</v>
      </c>
      <c r="AN1484" s="16">
        <v>0.11764705882352899</v>
      </c>
      <c r="AO1484" s="16">
        <v>7.1942446043165506E-2</v>
      </c>
      <c r="AP1484" s="16">
        <v>0.157894736842105</v>
      </c>
      <c r="AQ1484" s="16">
        <v>0.1</v>
      </c>
      <c r="AR1484" s="16">
        <v>0</v>
      </c>
      <c r="AS1484" s="16">
        <v>6.6666666666666693E-2</v>
      </c>
      <c r="AT1484" s="16">
        <v>7.2289156626505993E-2</v>
      </c>
      <c r="AU1484" s="16">
        <v>0.230769230769231</v>
      </c>
      <c r="AV1484" s="16">
        <v>6.0606060606060601E-2</v>
      </c>
      <c r="AW1484" s="16">
        <v>9.3023255813953501E-2</v>
      </c>
    </row>
    <row r="1485" spans="2:49" x14ac:dyDescent="0.35">
      <c r="B1485" t="s">
        <v>463</v>
      </c>
      <c r="C1485" s="16">
        <v>0.28167281672816702</v>
      </c>
      <c r="D1485" s="16">
        <v>0.207317073170732</v>
      </c>
      <c r="E1485" s="16">
        <v>0.328358208955224</v>
      </c>
      <c r="F1485" s="16">
        <v>0.29411764705882298</v>
      </c>
      <c r="G1485" s="16">
        <v>0.28333333333333299</v>
      </c>
      <c r="H1485" s="16">
        <v>0.36538461538461497</v>
      </c>
      <c r="I1485" s="16">
        <v>0.33333333333333298</v>
      </c>
      <c r="J1485" s="16">
        <v>0.19672131147541</v>
      </c>
      <c r="K1485" s="16">
        <v>0.230769230769231</v>
      </c>
      <c r="L1485" s="16">
        <v>0.13750000000000001</v>
      </c>
      <c r="M1485" s="16">
        <v>0.29577464788732399</v>
      </c>
      <c r="N1485" s="16">
        <v>0.39393939393939398</v>
      </c>
      <c r="O1485" s="16">
        <v>0.5625</v>
      </c>
      <c r="P1485" s="16"/>
      <c r="Q1485" s="16">
        <v>0.26162790697674398</v>
      </c>
      <c r="R1485" s="16"/>
      <c r="S1485" s="16">
        <v>0.28589580686149901</v>
      </c>
      <c r="T1485" s="16"/>
      <c r="U1485" s="16">
        <v>0.26699834162520703</v>
      </c>
      <c r="V1485" s="16"/>
      <c r="W1485" s="16">
        <v>0.47154471544715398</v>
      </c>
      <c r="X1485" s="16"/>
      <c r="Y1485" s="16">
        <v>0.34920634920634902</v>
      </c>
      <c r="Z1485" s="16">
        <v>0.174242424242424</v>
      </c>
      <c r="AA1485" s="16">
        <v>0.27777777777777801</v>
      </c>
      <c r="AB1485" s="16">
        <v>-0.33333333333333298</v>
      </c>
      <c r="AC1485" s="16"/>
      <c r="AD1485" s="16">
        <v>0.27397260273972601</v>
      </c>
      <c r="AE1485" s="16">
        <v>0.25555555555555598</v>
      </c>
      <c r="AF1485" s="16">
        <v>0.20408163265306101</v>
      </c>
      <c r="AG1485" s="16">
        <v>0.422222222222222</v>
      </c>
      <c r="AH1485" s="16">
        <v>0.26829268292682901</v>
      </c>
      <c r="AI1485" s="16">
        <v>9.5238095238095205E-2</v>
      </c>
      <c r="AJ1485" s="16">
        <v>0.315217391304348</v>
      </c>
      <c r="AK1485" s="16"/>
      <c r="AL1485" s="16">
        <v>0.31578947368421101</v>
      </c>
      <c r="AM1485" s="16">
        <v>0.29921259842519699</v>
      </c>
      <c r="AN1485" s="16">
        <v>0.21266968325791899</v>
      </c>
      <c r="AO1485" s="16">
        <v>0.32374100719424498</v>
      </c>
      <c r="AP1485" s="16">
        <v>0.57894736842105299</v>
      </c>
      <c r="AQ1485" s="16">
        <v>0.04</v>
      </c>
      <c r="AR1485" s="16">
        <v>0.5</v>
      </c>
      <c r="AS1485" s="16">
        <v>0.266666666666667</v>
      </c>
      <c r="AT1485" s="16">
        <v>0.21686746987951799</v>
      </c>
      <c r="AU1485" s="16">
        <v>0.230769230769231</v>
      </c>
      <c r="AV1485" s="16">
        <v>0.66666666666666696</v>
      </c>
      <c r="AW1485" s="16">
        <v>0.372093023255814</v>
      </c>
    </row>
    <row r="1486" spans="2:49" x14ac:dyDescent="0.35">
      <c r="C1486" s="16"/>
      <c r="D1486" s="16"/>
      <c r="E1486" s="16"/>
      <c r="F1486" s="16"/>
      <c r="G1486" s="16"/>
      <c r="H1486" s="16"/>
      <c r="I1486" s="16"/>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row>
    <row r="1487" spans="2:49" x14ac:dyDescent="0.35">
      <c r="B1487" s="6" t="s">
        <v>949</v>
      </c>
      <c r="C1487" s="16"/>
      <c r="D1487" s="16"/>
      <c r="E1487" s="16"/>
      <c r="F1487" s="16"/>
      <c r="G1487" s="16"/>
      <c r="H1487" s="16"/>
      <c r="I1487" s="16"/>
      <c r="J1487" s="16"/>
      <c r="K1487" s="16"/>
      <c r="L1487" s="16"/>
      <c r="M1487" s="16"/>
      <c r="N1487" s="16"/>
      <c r="O1487" s="16"/>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c r="AM1487" s="16"/>
      <c r="AN1487" s="16"/>
      <c r="AO1487" s="16"/>
      <c r="AP1487" s="16"/>
      <c r="AQ1487" s="16"/>
      <c r="AR1487" s="16"/>
      <c r="AS1487" s="16"/>
      <c r="AT1487" s="16"/>
      <c r="AU1487" s="16"/>
      <c r="AV1487" s="16"/>
      <c r="AW1487" s="16"/>
    </row>
    <row r="1488" spans="2:49" x14ac:dyDescent="0.35">
      <c r="B1488" s="25" t="s">
        <v>65</v>
      </c>
      <c r="C1488" s="16"/>
      <c r="D1488" s="16"/>
      <c r="E1488" s="16"/>
      <c r="F1488" s="16"/>
      <c r="G1488" s="16"/>
      <c r="H1488" s="16"/>
      <c r="I1488" s="16"/>
      <c r="J1488" s="16"/>
      <c r="K1488" s="16"/>
      <c r="L1488" s="16"/>
      <c r="M1488" s="16"/>
      <c r="N1488" s="16"/>
      <c r="O1488" s="16"/>
      <c r="P1488" s="16"/>
      <c r="Q1488" s="16"/>
      <c r="R1488" s="16"/>
      <c r="S1488" s="16"/>
      <c r="T1488" s="16"/>
      <c r="U1488" s="16"/>
      <c r="V1488" s="16"/>
      <c r="W1488" s="16"/>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row>
    <row r="1489" spans="2:49" x14ac:dyDescent="0.35">
      <c r="B1489" t="s">
        <v>932</v>
      </c>
      <c r="C1489" s="16">
        <v>0.11562115621156201</v>
      </c>
      <c r="D1489" s="16">
        <v>0.109756097560976</v>
      </c>
      <c r="E1489" s="16">
        <v>0.119402985074627</v>
      </c>
      <c r="F1489" s="16">
        <v>0.109243697478992</v>
      </c>
      <c r="G1489" s="16">
        <v>0.15</v>
      </c>
      <c r="H1489" s="16">
        <v>7.69230769230769E-2</v>
      </c>
      <c r="I1489" s="16">
        <v>9.0909090909090898E-2</v>
      </c>
      <c r="J1489" s="16">
        <v>0.16393442622950799</v>
      </c>
      <c r="K1489" s="16">
        <v>0.102564102564103</v>
      </c>
      <c r="L1489" s="16">
        <v>0.125</v>
      </c>
      <c r="M1489" s="16">
        <v>8.4507042253521097E-2</v>
      </c>
      <c r="N1489" s="16">
        <v>0.15151515151515199</v>
      </c>
      <c r="O1489" s="16">
        <v>0.125</v>
      </c>
      <c r="P1489" s="16"/>
      <c r="Q1489" s="16">
        <v>0.11046511627907001</v>
      </c>
      <c r="R1489" s="16"/>
      <c r="S1489" s="16">
        <v>0.113087674714104</v>
      </c>
      <c r="T1489" s="16"/>
      <c r="U1489" s="16">
        <v>0.11111111111111099</v>
      </c>
      <c r="V1489" s="16"/>
      <c r="W1489" s="16">
        <v>0.16260162601625999</v>
      </c>
      <c r="X1489" s="16"/>
      <c r="Y1489" s="16">
        <v>0.101190476190476</v>
      </c>
      <c r="Z1489" s="16">
        <v>0.14393939393939401</v>
      </c>
      <c r="AA1489" s="16">
        <v>0.11111111111111099</v>
      </c>
      <c r="AB1489" s="16">
        <v>0.11111111111111099</v>
      </c>
      <c r="AC1489" s="16"/>
      <c r="AD1489" s="16">
        <v>9.5890410958904104E-2</v>
      </c>
      <c r="AE1489" s="16">
        <v>6.6666666666666693E-2</v>
      </c>
      <c r="AF1489" s="16">
        <v>0.122448979591837</v>
      </c>
      <c r="AG1489" s="16">
        <v>0.133333333333333</v>
      </c>
      <c r="AH1489" s="16">
        <v>0.105691056910569</v>
      </c>
      <c r="AI1489" s="16">
        <v>0.13095238095238099</v>
      </c>
      <c r="AJ1489" s="16">
        <v>0.15217391304347799</v>
      </c>
      <c r="AK1489" s="16"/>
      <c r="AL1489" s="16">
        <v>8.7719298245614002E-2</v>
      </c>
      <c r="AM1489" s="16">
        <v>0.118110236220472</v>
      </c>
      <c r="AN1489" s="16">
        <v>0.104072398190045</v>
      </c>
      <c r="AO1489" s="16">
        <v>0.13669064748201401</v>
      </c>
      <c r="AP1489" s="16">
        <v>0.21052631578947401</v>
      </c>
      <c r="AQ1489" s="16">
        <v>0.06</v>
      </c>
      <c r="AR1489" s="16">
        <v>0</v>
      </c>
      <c r="AS1489" s="16">
        <v>0.133333333333333</v>
      </c>
      <c r="AT1489" s="16">
        <v>0.120481927710843</v>
      </c>
      <c r="AU1489" s="16">
        <v>0.15384615384615399</v>
      </c>
      <c r="AV1489" s="16">
        <v>9.0909090909090898E-2</v>
      </c>
      <c r="AW1489" s="16">
        <v>0.13953488372093001</v>
      </c>
    </row>
    <row r="1490" spans="2:49" x14ac:dyDescent="0.35">
      <c r="B1490" t="s">
        <v>933</v>
      </c>
      <c r="C1490" s="16">
        <v>0.23370233702337001</v>
      </c>
      <c r="D1490" s="16">
        <v>0.25609756097560998</v>
      </c>
      <c r="E1490" s="16">
        <v>0.26119402985074602</v>
      </c>
      <c r="F1490" s="16">
        <v>0.27731092436974802</v>
      </c>
      <c r="G1490" s="16">
        <v>0.2</v>
      </c>
      <c r="H1490" s="16">
        <v>0.30769230769230799</v>
      </c>
      <c r="I1490" s="16">
        <v>0.30303030303030298</v>
      </c>
      <c r="J1490" s="16">
        <v>0.13114754098360701</v>
      </c>
      <c r="K1490" s="16">
        <v>0.128205128205128</v>
      </c>
      <c r="L1490" s="16">
        <v>0.13750000000000001</v>
      </c>
      <c r="M1490" s="16">
        <v>0.26760563380281699</v>
      </c>
      <c r="N1490" s="16">
        <v>0.18181818181818199</v>
      </c>
      <c r="O1490" s="16">
        <v>0.25</v>
      </c>
      <c r="P1490" s="16"/>
      <c r="Q1490" s="16">
        <v>0.24273255813953501</v>
      </c>
      <c r="R1490" s="16"/>
      <c r="S1490" s="16">
        <v>0.236340533672173</v>
      </c>
      <c r="T1490" s="16"/>
      <c r="U1490" s="16">
        <v>0.247097844112769</v>
      </c>
      <c r="V1490" s="16"/>
      <c r="W1490" s="16">
        <v>0.35772357723577197</v>
      </c>
      <c r="X1490" s="16"/>
      <c r="Y1490" s="16">
        <v>0.24603174603174599</v>
      </c>
      <c r="Z1490" s="16">
        <v>0.21590909090909099</v>
      </c>
      <c r="AA1490" s="16">
        <v>0.194444444444444</v>
      </c>
      <c r="AB1490" s="16">
        <v>0.22222222222222199</v>
      </c>
      <c r="AC1490" s="16"/>
      <c r="AD1490" s="16">
        <v>0.32191780821917798</v>
      </c>
      <c r="AE1490" s="16">
        <v>0.25555555555555598</v>
      </c>
      <c r="AF1490" s="16">
        <v>0.17346938775510201</v>
      </c>
      <c r="AG1490" s="16">
        <v>0.20555555555555599</v>
      </c>
      <c r="AH1490" s="16">
        <v>0.17886178861788599</v>
      </c>
      <c r="AI1490" s="16">
        <v>0.214285714285714</v>
      </c>
      <c r="AJ1490" s="16">
        <v>0.282608695652174</v>
      </c>
      <c r="AK1490" s="16"/>
      <c r="AL1490" s="16">
        <v>0.31578947368421101</v>
      </c>
      <c r="AM1490" s="16">
        <v>0.31496062992126</v>
      </c>
      <c r="AN1490" s="16">
        <v>0.19909502262443399</v>
      </c>
      <c r="AO1490" s="16">
        <v>0.25899280575539602</v>
      </c>
      <c r="AP1490" s="16">
        <v>0.31578947368421101</v>
      </c>
      <c r="AQ1490" s="16">
        <v>0.22</v>
      </c>
      <c r="AR1490" s="16">
        <v>0</v>
      </c>
      <c r="AS1490" s="16">
        <v>0.133333333333333</v>
      </c>
      <c r="AT1490" s="16">
        <v>0.20481927710843401</v>
      </c>
      <c r="AU1490" s="16">
        <v>0</v>
      </c>
      <c r="AV1490" s="16">
        <v>0.27272727272727298</v>
      </c>
      <c r="AW1490" s="16">
        <v>0.13953488372093001</v>
      </c>
    </row>
    <row r="1491" spans="2:49" x14ac:dyDescent="0.35">
      <c r="B1491" t="s">
        <v>934</v>
      </c>
      <c r="C1491" s="16">
        <v>0.19680196801968</v>
      </c>
      <c r="D1491" s="16">
        <v>0.19512195121951201</v>
      </c>
      <c r="E1491" s="16">
        <v>0.26865671641791</v>
      </c>
      <c r="F1491" s="16">
        <v>0.19327731092437</v>
      </c>
      <c r="G1491" s="16">
        <v>0.116666666666667</v>
      </c>
      <c r="H1491" s="16">
        <v>0.21153846153846201</v>
      </c>
      <c r="I1491" s="16">
        <v>0.22727272727272699</v>
      </c>
      <c r="J1491" s="16">
        <v>0.24590163934426201</v>
      </c>
      <c r="K1491" s="16">
        <v>0.17948717948717899</v>
      </c>
      <c r="L1491" s="16">
        <v>0.21249999999999999</v>
      </c>
      <c r="M1491" s="16">
        <v>5.63380281690141E-2</v>
      </c>
      <c r="N1491" s="16">
        <v>0.12121212121212099</v>
      </c>
      <c r="O1491" s="16">
        <v>0.3125</v>
      </c>
      <c r="P1491" s="16"/>
      <c r="Q1491" s="16">
        <v>0.19186046511627899</v>
      </c>
      <c r="R1491" s="16"/>
      <c r="S1491" s="16">
        <v>0.196950444726811</v>
      </c>
      <c r="T1491" s="16"/>
      <c r="U1491" s="16">
        <v>0.19402985074626899</v>
      </c>
      <c r="V1491" s="16"/>
      <c r="W1491" s="16">
        <v>0.19512195121951201</v>
      </c>
      <c r="X1491" s="16"/>
      <c r="Y1491" s="16">
        <v>0.19841269841269801</v>
      </c>
      <c r="Z1491" s="16">
        <v>0.18181818181818199</v>
      </c>
      <c r="AA1491" s="16">
        <v>0.30555555555555602</v>
      </c>
      <c r="AB1491" s="16">
        <v>0.11111111111111099</v>
      </c>
      <c r="AC1491" s="16"/>
      <c r="AD1491" s="16">
        <v>0.15753424657534201</v>
      </c>
      <c r="AE1491" s="16">
        <v>0.266666666666667</v>
      </c>
      <c r="AF1491" s="16">
        <v>0.17346938775510201</v>
      </c>
      <c r="AG1491" s="16">
        <v>0.211111111111111</v>
      </c>
      <c r="AH1491" s="16">
        <v>0.22764227642276399</v>
      </c>
      <c r="AI1491" s="16">
        <v>0.14285714285714299</v>
      </c>
      <c r="AJ1491" s="16">
        <v>0.19565217391304299</v>
      </c>
      <c r="AK1491" s="16"/>
      <c r="AL1491" s="16">
        <v>0.21052631578947401</v>
      </c>
      <c r="AM1491" s="16">
        <v>0.22834645669291301</v>
      </c>
      <c r="AN1491" s="16">
        <v>0.194570135746606</v>
      </c>
      <c r="AO1491" s="16">
        <v>0.15107913669064699</v>
      </c>
      <c r="AP1491" s="16">
        <v>0.21052631578947401</v>
      </c>
      <c r="AQ1491" s="16">
        <v>0.18</v>
      </c>
      <c r="AR1491" s="16">
        <v>0</v>
      </c>
      <c r="AS1491" s="16">
        <v>0.33333333333333298</v>
      </c>
      <c r="AT1491" s="16">
        <v>0.180722891566265</v>
      </c>
      <c r="AU1491" s="16">
        <v>0.15384615384615399</v>
      </c>
      <c r="AV1491" s="16">
        <v>0.33333333333333298</v>
      </c>
      <c r="AW1491" s="16">
        <v>0.186046511627907</v>
      </c>
    </row>
    <row r="1492" spans="2:49" x14ac:dyDescent="0.35">
      <c r="B1492" t="s">
        <v>935</v>
      </c>
      <c r="C1492" s="16">
        <v>0.124231242312423</v>
      </c>
      <c r="D1492" s="16">
        <v>0.146341463414634</v>
      </c>
      <c r="E1492" s="16">
        <v>5.22388059701493E-2</v>
      </c>
      <c r="F1492" s="16">
        <v>0.126050420168067</v>
      </c>
      <c r="G1492" s="16">
        <v>0.15</v>
      </c>
      <c r="H1492" s="16">
        <v>5.7692307692307702E-2</v>
      </c>
      <c r="I1492" s="16">
        <v>0.10606060606060599</v>
      </c>
      <c r="J1492" s="16">
        <v>0.14754098360655701</v>
      </c>
      <c r="K1492" s="16">
        <v>0.17948717948717899</v>
      </c>
      <c r="L1492" s="16">
        <v>0.21249999999999999</v>
      </c>
      <c r="M1492" s="16">
        <v>0.12676056338028199</v>
      </c>
      <c r="N1492" s="16">
        <v>0.18181818181818199</v>
      </c>
      <c r="O1492" s="16">
        <v>0</v>
      </c>
      <c r="P1492" s="16"/>
      <c r="Q1492" s="16">
        <v>0.11918604651162799</v>
      </c>
      <c r="R1492" s="16"/>
      <c r="S1492" s="16">
        <v>0.12579415501905999</v>
      </c>
      <c r="T1492" s="16"/>
      <c r="U1492" s="16">
        <v>0.124378109452736</v>
      </c>
      <c r="V1492" s="16"/>
      <c r="W1492" s="16">
        <v>5.6910569105691103E-2</v>
      </c>
      <c r="X1492" s="16"/>
      <c r="Y1492" s="16">
        <v>0.119047619047619</v>
      </c>
      <c r="Z1492" s="16">
        <v>0.12878787878787901</v>
      </c>
      <c r="AA1492" s="16">
        <v>0.11111111111111099</v>
      </c>
      <c r="AB1492" s="16">
        <v>0.33333333333333298</v>
      </c>
      <c r="AC1492" s="16"/>
      <c r="AD1492" s="16">
        <v>0.13698630136986301</v>
      </c>
      <c r="AE1492" s="16">
        <v>5.5555555555555601E-2</v>
      </c>
      <c r="AF1492" s="16">
        <v>0.16326530612244899</v>
      </c>
      <c r="AG1492" s="16">
        <v>0.13888888888888901</v>
      </c>
      <c r="AH1492" s="16">
        <v>9.7560975609756101E-2</v>
      </c>
      <c r="AI1492" s="16">
        <v>0.119047619047619</v>
      </c>
      <c r="AJ1492" s="16">
        <v>0.141304347826087</v>
      </c>
      <c r="AK1492" s="16"/>
      <c r="AL1492" s="16">
        <v>7.0175438596491196E-2</v>
      </c>
      <c r="AM1492" s="16">
        <v>0.102362204724409</v>
      </c>
      <c r="AN1492" s="16">
        <v>0.14932126696832601</v>
      </c>
      <c r="AO1492" s="16">
        <v>0.115107913669065</v>
      </c>
      <c r="AP1492" s="16">
        <v>5.2631578947368397E-2</v>
      </c>
      <c r="AQ1492" s="16">
        <v>0.14000000000000001</v>
      </c>
      <c r="AR1492" s="16">
        <v>0.5</v>
      </c>
      <c r="AS1492" s="16">
        <v>0.133333333333333</v>
      </c>
      <c r="AT1492" s="16">
        <v>9.6385542168674704E-2</v>
      </c>
      <c r="AU1492" s="16">
        <v>0.15384615384615399</v>
      </c>
      <c r="AV1492" s="16">
        <v>0.18181818181818199</v>
      </c>
      <c r="AW1492" s="16">
        <v>0.13953488372093001</v>
      </c>
    </row>
    <row r="1493" spans="2:49" x14ac:dyDescent="0.35">
      <c r="B1493" t="s">
        <v>936</v>
      </c>
      <c r="C1493" s="16">
        <v>6.6420664206642097E-2</v>
      </c>
      <c r="D1493" s="16">
        <v>6.0975609756097601E-2</v>
      </c>
      <c r="E1493" s="16">
        <v>5.22388059701493E-2</v>
      </c>
      <c r="F1493" s="16">
        <v>7.5630252100840303E-2</v>
      </c>
      <c r="G1493" s="16">
        <v>6.6666666666666693E-2</v>
      </c>
      <c r="H1493" s="16">
        <v>0.115384615384615</v>
      </c>
      <c r="I1493" s="16">
        <v>4.5454545454545497E-2</v>
      </c>
      <c r="J1493" s="16">
        <v>4.91803278688525E-2</v>
      </c>
      <c r="K1493" s="16">
        <v>0.128205128205128</v>
      </c>
      <c r="L1493" s="16">
        <v>7.4999999999999997E-2</v>
      </c>
      <c r="M1493" s="16">
        <v>4.2253521126760597E-2</v>
      </c>
      <c r="N1493" s="16">
        <v>6.0606060606060601E-2</v>
      </c>
      <c r="O1493" s="16">
        <v>6.25E-2</v>
      </c>
      <c r="P1493" s="16"/>
      <c r="Q1493" s="16">
        <v>7.2674418604651195E-2</v>
      </c>
      <c r="R1493" s="16"/>
      <c r="S1493" s="16">
        <v>6.7344345616264303E-2</v>
      </c>
      <c r="T1493" s="16"/>
      <c r="U1493" s="16">
        <v>6.9651741293532299E-2</v>
      </c>
      <c r="V1493" s="16"/>
      <c r="W1493" s="16">
        <v>6.50406504065041E-2</v>
      </c>
      <c r="X1493" s="16"/>
      <c r="Y1493" s="16">
        <v>6.9444444444444406E-2</v>
      </c>
      <c r="Z1493" s="16">
        <v>6.4393939393939406E-2</v>
      </c>
      <c r="AA1493" s="16">
        <v>5.5555555555555601E-2</v>
      </c>
      <c r="AB1493" s="16">
        <v>0</v>
      </c>
      <c r="AC1493" s="16"/>
      <c r="AD1493" s="16">
        <v>3.42465753424658E-2</v>
      </c>
      <c r="AE1493" s="16">
        <v>6.6666666666666693E-2</v>
      </c>
      <c r="AF1493" s="16">
        <v>6.1224489795918401E-2</v>
      </c>
      <c r="AG1493" s="16">
        <v>6.6666666666666693E-2</v>
      </c>
      <c r="AH1493" s="16">
        <v>8.9430894308943104E-2</v>
      </c>
      <c r="AI1493" s="16">
        <v>9.5238095238095205E-2</v>
      </c>
      <c r="AJ1493" s="16">
        <v>6.5217391304347797E-2</v>
      </c>
      <c r="AK1493" s="16"/>
      <c r="AL1493" s="16">
        <v>0.105263157894737</v>
      </c>
      <c r="AM1493" s="16">
        <v>2.3622047244094498E-2</v>
      </c>
      <c r="AN1493" s="16">
        <v>5.8823529411764698E-2</v>
      </c>
      <c r="AO1493" s="16">
        <v>8.6330935251798593E-2</v>
      </c>
      <c r="AP1493" s="16">
        <v>0</v>
      </c>
      <c r="AQ1493" s="16">
        <v>0.12</v>
      </c>
      <c r="AR1493" s="16">
        <v>0</v>
      </c>
      <c r="AS1493" s="16">
        <v>0.133333333333333</v>
      </c>
      <c r="AT1493" s="16">
        <v>9.6385542168674704E-2</v>
      </c>
      <c r="AU1493" s="16">
        <v>7.69230769230769E-2</v>
      </c>
      <c r="AV1493" s="16">
        <v>3.03030303030303E-2</v>
      </c>
      <c r="AW1493" s="16">
        <v>2.32558139534884E-2</v>
      </c>
    </row>
    <row r="1494" spans="2:49" x14ac:dyDescent="0.35">
      <c r="B1494" t="s">
        <v>937</v>
      </c>
      <c r="C1494" s="16">
        <v>3.6900369003690002E-2</v>
      </c>
      <c r="D1494" s="16">
        <v>2.4390243902439001E-2</v>
      </c>
      <c r="E1494" s="16">
        <v>5.22388059701493E-2</v>
      </c>
      <c r="F1494" s="16">
        <v>3.3613445378151301E-2</v>
      </c>
      <c r="G1494" s="16">
        <v>6.6666666666666693E-2</v>
      </c>
      <c r="H1494" s="16">
        <v>1.9230769230769201E-2</v>
      </c>
      <c r="I1494" s="16">
        <v>4.5454545454545497E-2</v>
      </c>
      <c r="J1494" s="16">
        <v>3.2786885245901599E-2</v>
      </c>
      <c r="K1494" s="16">
        <v>2.5641025641025599E-2</v>
      </c>
      <c r="L1494" s="16">
        <v>0</v>
      </c>
      <c r="M1494" s="16">
        <v>7.0422535211267595E-2</v>
      </c>
      <c r="N1494" s="16">
        <v>3.03030303030303E-2</v>
      </c>
      <c r="O1494" s="16">
        <v>0</v>
      </c>
      <c r="P1494" s="16"/>
      <c r="Q1494" s="16">
        <v>3.92441860465116E-2</v>
      </c>
      <c r="R1494" s="16"/>
      <c r="S1494" s="16">
        <v>3.6848792884370998E-2</v>
      </c>
      <c r="T1494" s="16"/>
      <c r="U1494" s="16">
        <v>3.98009950248756E-2</v>
      </c>
      <c r="V1494" s="16"/>
      <c r="W1494" s="16">
        <v>3.2520325203252001E-2</v>
      </c>
      <c r="X1494" s="16"/>
      <c r="Y1494" s="16">
        <v>3.3730158730158701E-2</v>
      </c>
      <c r="Z1494" s="16">
        <v>4.1666666666666699E-2</v>
      </c>
      <c r="AA1494" s="16">
        <v>2.7777777777777801E-2</v>
      </c>
      <c r="AB1494" s="16">
        <v>0.11111111111111099</v>
      </c>
      <c r="AC1494" s="16"/>
      <c r="AD1494" s="16">
        <v>5.4794520547945202E-2</v>
      </c>
      <c r="AE1494" s="16">
        <v>4.4444444444444398E-2</v>
      </c>
      <c r="AF1494" s="16">
        <v>1.02040816326531E-2</v>
      </c>
      <c r="AG1494" s="16">
        <v>2.7777777777777801E-2</v>
      </c>
      <c r="AH1494" s="16">
        <v>3.2520325203252001E-2</v>
      </c>
      <c r="AI1494" s="16">
        <v>7.1428571428571397E-2</v>
      </c>
      <c r="AJ1494" s="16">
        <v>2.1739130434782601E-2</v>
      </c>
      <c r="AK1494" s="16"/>
      <c r="AL1494" s="16">
        <v>1.7543859649122799E-2</v>
      </c>
      <c r="AM1494" s="16">
        <v>2.3622047244094498E-2</v>
      </c>
      <c r="AN1494" s="16">
        <v>3.6199095022624403E-2</v>
      </c>
      <c r="AO1494" s="16">
        <v>6.4748201438848907E-2</v>
      </c>
      <c r="AP1494" s="16">
        <v>0</v>
      </c>
      <c r="AQ1494" s="16">
        <v>0.06</v>
      </c>
      <c r="AR1494" s="16">
        <v>0</v>
      </c>
      <c r="AS1494" s="16">
        <v>0</v>
      </c>
      <c r="AT1494" s="16">
        <v>3.6144578313252997E-2</v>
      </c>
      <c r="AU1494" s="16">
        <v>0</v>
      </c>
      <c r="AV1494" s="16">
        <v>0</v>
      </c>
      <c r="AW1494" s="16">
        <v>6.9767441860465101E-2</v>
      </c>
    </row>
    <row r="1495" spans="2:49" x14ac:dyDescent="0.35">
      <c r="B1495" t="s">
        <v>938</v>
      </c>
      <c r="C1495" s="16">
        <v>3.9360393603935999E-2</v>
      </c>
      <c r="D1495" s="16">
        <v>6.0975609756097601E-2</v>
      </c>
      <c r="E1495" s="16">
        <v>2.9850746268656699E-2</v>
      </c>
      <c r="F1495" s="16">
        <v>3.3613445378151301E-2</v>
      </c>
      <c r="G1495" s="16">
        <v>3.3333333333333298E-2</v>
      </c>
      <c r="H1495" s="16">
        <v>1.9230769230769201E-2</v>
      </c>
      <c r="I1495" s="16">
        <v>3.03030303030303E-2</v>
      </c>
      <c r="J1495" s="16">
        <v>1.63934426229508E-2</v>
      </c>
      <c r="K1495" s="16">
        <v>5.1282051282051301E-2</v>
      </c>
      <c r="L1495" s="16">
        <v>2.5000000000000001E-2</v>
      </c>
      <c r="M1495" s="16">
        <v>7.0422535211267595E-2</v>
      </c>
      <c r="N1495" s="16">
        <v>6.0606060606060601E-2</v>
      </c>
      <c r="O1495" s="16">
        <v>0.125</v>
      </c>
      <c r="P1495" s="16"/>
      <c r="Q1495" s="16">
        <v>3.92441860465116E-2</v>
      </c>
      <c r="R1495" s="16"/>
      <c r="S1495" s="16">
        <v>3.6848792884370998E-2</v>
      </c>
      <c r="T1495" s="16"/>
      <c r="U1495" s="16">
        <v>3.8142620232172499E-2</v>
      </c>
      <c r="V1495" s="16"/>
      <c r="W1495" s="16">
        <v>2.4390243902439001E-2</v>
      </c>
      <c r="X1495" s="16"/>
      <c r="Y1495" s="16">
        <v>3.1746031746031703E-2</v>
      </c>
      <c r="Z1495" s="16">
        <v>5.3030303030302997E-2</v>
      </c>
      <c r="AA1495" s="16">
        <v>2.7777777777777801E-2</v>
      </c>
      <c r="AB1495" s="16">
        <v>0.11111111111111099</v>
      </c>
      <c r="AC1495" s="16"/>
      <c r="AD1495" s="16">
        <v>3.42465753424658E-2</v>
      </c>
      <c r="AE1495" s="16">
        <v>5.5555555555555601E-2</v>
      </c>
      <c r="AF1495" s="16">
        <v>4.08163265306122E-2</v>
      </c>
      <c r="AG1495" s="16">
        <v>3.3333333333333298E-2</v>
      </c>
      <c r="AH1495" s="16">
        <v>4.8780487804878099E-2</v>
      </c>
      <c r="AI1495" s="16">
        <v>7.1428571428571397E-2</v>
      </c>
      <c r="AJ1495" s="16">
        <v>0</v>
      </c>
      <c r="AK1495" s="16"/>
      <c r="AL1495" s="16">
        <v>1.7543859649122799E-2</v>
      </c>
      <c r="AM1495" s="16">
        <v>7.8740157480315001E-2</v>
      </c>
      <c r="AN1495" s="16">
        <v>3.6199095022624403E-2</v>
      </c>
      <c r="AO1495" s="16">
        <v>2.8776978417266199E-2</v>
      </c>
      <c r="AP1495" s="16">
        <v>5.2631578947368397E-2</v>
      </c>
      <c r="AQ1495" s="16">
        <v>0.04</v>
      </c>
      <c r="AR1495" s="16">
        <v>0</v>
      </c>
      <c r="AS1495" s="16">
        <v>6.6666666666666693E-2</v>
      </c>
      <c r="AT1495" s="16">
        <v>4.81927710843374E-2</v>
      </c>
      <c r="AU1495" s="16">
        <v>0</v>
      </c>
      <c r="AV1495" s="16">
        <v>0</v>
      </c>
      <c r="AW1495" s="16">
        <v>2.32558139534884E-2</v>
      </c>
    </row>
    <row r="1496" spans="2:49" x14ac:dyDescent="0.35">
      <c r="B1496" t="s">
        <v>462</v>
      </c>
      <c r="C1496" s="16">
        <v>0.18696186961869601</v>
      </c>
      <c r="D1496" s="16">
        <v>0.146341463414634</v>
      </c>
      <c r="E1496" s="16">
        <v>0.164179104477612</v>
      </c>
      <c r="F1496" s="16">
        <v>0.151260504201681</v>
      </c>
      <c r="G1496" s="16">
        <v>0.21666666666666701</v>
      </c>
      <c r="H1496" s="16">
        <v>0.19230769230769201</v>
      </c>
      <c r="I1496" s="16">
        <v>0.15151515151515199</v>
      </c>
      <c r="J1496" s="16">
        <v>0.213114754098361</v>
      </c>
      <c r="K1496" s="16">
        <v>0.20512820512820501</v>
      </c>
      <c r="L1496" s="16">
        <v>0.21249999999999999</v>
      </c>
      <c r="M1496" s="16">
        <v>0.28169014084506999</v>
      </c>
      <c r="N1496" s="16">
        <v>0.21212121212121199</v>
      </c>
      <c r="O1496" s="16">
        <v>0.125</v>
      </c>
      <c r="P1496" s="16"/>
      <c r="Q1496" s="16">
        <v>0.184593023255814</v>
      </c>
      <c r="R1496" s="16"/>
      <c r="S1496" s="16">
        <v>0.18678526048284599</v>
      </c>
      <c r="T1496" s="16"/>
      <c r="U1496" s="16">
        <v>0.175787728026534</v>
      </c>
      <c r="V1496" s="16"/>
      <c r="W1496" s="16">
        <v>0.105691056910569</v>
      </c>
      <c r="X1496" s="16"/>
      <c r="Y1496" s="16">
        <v>0.20039682539682499</v>
      </c>
      <c r="Z1496" s="16">
        <v>0.170454545454545</v>
      </c>
      <c r="AA1496" s="16">
        <v>0.16666666666666699</v>
      </c>
      <c r="AB1496" s="16">
        <v>0</v>
      </c>
      <c r="AC1496" s="16"/>
      <c r="AD1496" s="16">
        <v>0.164383561643836</v>
      </c>
      <c r="AE1496" s="16">
        <v>0.18888888888888899</v>
      </c>
      <c r="AF1496" s="16">
        <v>0.25510204081632698</v>
      </c>
      <c r="AG1496" s="16">
        <v>0.18333333333333299</v>
      </c>
      <c r="AH1496" s="16">
        <v>0.219512195121951</v>
      </c>
      <c r="AI1496" s="16">
        <v>0.15476190476190499</v>
      </c>
      <c r="AJ1496" s="16">
        <v>0.141304347826087</v>
      </c>
      <c r="AK1496" s="16"/>
      <c r="AL1496" s="16">
        <v>0.175438596491228</v>
      </c>
      <c r="AM1496" s="16">
        <v>0.110236220472441</v>
      </c>
      <c r="AN1496" s="16">
        <v>0.22171945701357501</v>
      </c>
      <c r="AO1496" s="16">
        <v>0.15827338129496399</v>
      </c>
      <c r="AP1496" s="16">
        <v>0.157894736842105</v>
      </c>
      <c r="AQ1496" s="16">
        <v>0.18</v>
      </c>
      <c r="AR1496" s="16">
        <v>0.5</v>
      </c>
      <c r="AS1496" s="16">
        <v>6.6666666666666693E-2</v>
      </c>
      <c r="AT1496" s="16">
        <v>0.21686746987951799</v>
      </c>
      <c r="AU1496" s="16">
        <v>0.46153846153846201</v>
      </c>
      <c r="AV1496" s="16">
        <v>9.0909090909090898E-2</v>
      </c>
      <c r="AW1496" s="16">
        <v>0.27906976744186002</v>
      </c>
    </row>
    <row r="1497" spans="2:49" x14ac:dyDescent="0.35">
      <c r="B1497" t="s">
        <v>463</v>
      </c>
      <c r="C1497" s="16">
        <v>0.40344403444034399</v>
      </c>
      <c r="D1497" s="16">
        <v>0.41463414634146301</v>
      </c>
      <c r="E1497" s="16">
        <v>0.51492537313432796</v>
      </c>
      <c r="F1497" s="16">
        <v>0.436974789915966</v>
      </c>
      <c r="G1497" s="16">
        <v>0.3</v>
      </c>
      <c r="H1497" s="16">
        <v>0.44230769230769201</v>
      </c>
      <c r="I1497" s="16">
        <v>0.5</v>
      </c>
      <c r="J1497" s="16">
        <v>0.44262295081967201</v>
      </c>
      <c r="K1497" s="16">
        <v>0.20512820512820501</v>
      </c>
      <c r="L1497" s="16">
        <v>0.375</v>
      </c>
      <c r="M1497" s="16">
        <v>0.22535211267605601</v>
      </c>
      <c r="N1497" s="16">
        <v>0.30303030303030298</v>
      </c>
      <c r="O1497" s="16">
        <v>0.5</v>
      </c>
      <c r="P1497" s="16"/>
      <c r="Q1497" s="16">
        <v>0.393895348837209</v>
      </c>
      <c r="R1497" s="16"/>
      <c r="S1497" s="16">
        <v>0.405336721728081</v>
      </c>
      <c r="T1497" s="16"/>
      <c r="U1497" s="16">
        <v>0.40464344941956898</v>
      </c>
      <c r="V1497" s="16"/>
      <c r="W1497" s="16">
        <v>0.59349593495934905</v>
      </c>
      <c r="X1497" s="16"/>
      <c r="Y1497" s="16">
        <v>0.41071428571428598</v>
      </c>
      <c r="Z1497" s="16">
        <v>0.38257575757575801</v>
      </c>
      <c r="AA1497" s="16">
        <v>0.5</v>
      </c>
      <c r="AB1497" s="16">
        <v>0.22222222222222199</v>
      </c>
      <c r="AC1497" s="16"/>
      <c r="AD1497" s="16">
        <v>0.45205479452054798</v>
      </c>
      <c r="AE1497" s="16">
        <v>0.422222222222222</v>
      </c>
      <c r="AF1497" s="16">
        <v>0.35714285714285698</v>
      </c>
      <c r="AG1497" s="16">
        <v>0.422222222222222</v>
      </c>
      <c r="AH1497" s="16">
        <v>0.34146341463414598</v>
      </c>
      <c r="AI1497" s="16">
        <v>0.25</v>
      </c>
      <c r="AJ1497" s="16">
        <v>0.54347826086956497</v>
      </c>
      <c r="AK1497" s="16"/>
      <c r="AL1497" s="16">
        <v>0.47368421052631599</v>
      </c>
      <c r="AM1497" s="16">
        <v>0.535433070866142</v>
      </c>
      <c r="AN1497" s="16">
        <v>0.36651583710407198</v>
      </c>
      <c r="AO1497" s="16">
        <v>0.36690647482014399</v>
      </c>
      <c r="AP1497" s="16">
        <v>0.68421052631578905</v>
      </c>
      <c r="AQ1497" s="16">
        <v>0.24</v>
      </c>
      <c r="AR1497" s="16">
        <v>0</v>
      </c>
      <c r="AS1497" s="16">
        <v>0.4</v>
      </c>
      <c r="AT1497" s="16">
        <v>0.32530120481927699</v>
      </c>
      <c r="AU1497" s="16">
        <v>0.230769230769231</v>
      </c>
      <c r="AV1497" s="16">
        <v>0.66666666666666696</v>
      </c>
      <c r="AW1497" s="16">
        <v>0.34883720930232598</v>
      </c>
    </row>
    <row r="1498" spans="2:49" x14ac:dyDescent="0.35">
      <c r="C1498" s="16"/>
      <c r="D1498" s="16"/>
      <c r="E1498" s="16"/>
      <c r="F1498" s="16"/>
      <c r="G1498" s="16"/>
      <c r="H1498" s="16"/>
      <c r="I1498" s="16"/>
      <c r="J1498" s="16"/>
      <c r="K1498" s="16"/>
      <c r="L1498" s="16"/>
      <c r="M1498" s="16"/>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6"/>
      <c r="AW1498" s="16"/>
    </row>
    <row r="1499" spans="2:49" x14ac:dyDescent="0.35">
      <c r="B1499" s="6" t="s">
        <v>950</v>
      </c>
      <c r="C1499" s="16"/>
      <c r="D1499" s="16"/>
      <c r="E1499" s="16"/>
      <c r="F1499" s="16"/>
      <c r="G1499" s="16"/>
      <c r="H1499" s="16"/>
      <c r="I1499" s="16"/>
      <c r="J1499" s="16"/>
      <c r="K1499" s="16"/>
      <c r="L1499" s="16"/>
      <c r="M1499" s="16"/>
      <c r="N1499" s="16"/>
      <c r="O1499" s="16"/>
      <c r="P1499" s="16"/>
      <c r="Q1499" s="16"/>
      <c r="R1499" s="16"/>
      <c r="S1499" s="16"/>
      <c r="T1499" s="16"/>
      <c r="U1499" s="16"/>
      <c r="V1499" s="16"/>
      <c r="W1499" s="16"/>
      <c r="X1499" s="16"/>
      <c r="Y1499" s="16"/>
      <c r="Z1499" s="16"/>
      <c r="AA1499" s="16"/>
      <c r="AB1499" s="16"/>
      <c r="AC1499" s="16"/>
      <c r="AD1499" s="16"/>
      <c r="AE1499" s="16"/>
      <c r="AF1499" s="16"/>
      <c r="AG1499" s="16"/>
      <c r="AH1499" s="16"/>
      <c r="AI1499" s="16"/>
      <c r="AJ1499" s="16"/>
      <c r="AK1499" s="16"/>
      <c r="AL1499" s="16"/>
      <c r="AM1499" s="16"/>
      <c r="AN1499" s="16"/>
      <c r="AO1499" s="16"/>
      <c r="AP1499" s="16"/>
      <c r="AQ1499" s="16"/>
      <c r="AR1499" s="16"/>
      <c r="AS1499" s="16"/>
      <c r="AT1499" s="16"/>
      <c r="AU1499" s="16"/>
      <c r="AV1499" s="16"/>
      <c r="AW1499" s="16"/>
    </row>
    <row r="1500" spans="2:49" x14ac:dyDescent="0.35">
      <c r="B1500" s="25" t="s">
        <v>65</v>
      </c>
      <c r="C1500" s="16"/>
      <c r="D1500" s="16"/>
      <c r="E1500" s="16"/>
      <c r="F1500" s="16"/>
      <c r="G1500" s="16"/>
      <c r="H1500" s="16"/>
      <c r="I1500" s="16"/>
      <c r="J1500" s="16"/>
      <c r="K1500" s="16"/>
      <c r="L1500" s="16"/>
      <c r="M1500" s="16"/>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row>
    <row r="1501" spans="2:49" x14ac:dyDescent="0.35">
      <c r="B1501" t="s">
        <v>932</v>
      </c>
      <c r="C1501" s="16">
        <v>2.460024600246E-2</v>
      </c>
      <c r="D1501" s="16">
        <v>2.4390243902439001E-2</v>
      </c>
      <c r="E1501" s="16">
        <v>2.9850746268656699E-2</v>
      </c>
      <c r="F1501" s="16">
        <v>2.5210084033613401E-2</v>
      </c>
      <c r="G1501" s="16">
        <v>0.05</v>
      </c>
      <c r="H1501" s="16">
        <v>0</v>
      </c>
      <c r="I1501" s="16">
        <v>3.03030303030303E-2</v>
      </c>
      <c r="J1501" s="16">
        <v>4.91803278688525E-2</v>
      </c>
      <c r="K1501" s="16">
        <v>0</v>
      </c>
      <c r="L1501" s="16">
        <v>2.5000000000000001E-2</v>
      </c>
      <c r="M1501" s="16">
        <v>1.4084507042253501E-2</v>
      </c>
      <c r="N1501" s="16">
        <v>0</v>
      </c>
      <c r="O1501" s="16">
        <v>0</v>
      </c>
      <c r="P1501" s="16"/>
      <c r="Q1501" s="16">
        <v>2.4709302325581401E-2</v>
      </c>
      <c r="R1501" s="16"/>
      <c r="S1501" s="16">
        <v>2.4142312579415501E-2</v>
      </c>
      <c r="T1501" s="16"/>
      <c r="U1501" s="16">
        <v>2.48756218905473E-2</v>
      </c>
      <c r="V1501" s="16"/>
      <c r="W1501" s="16">
        <v>0</v>
      </c>
      <c r="X1501" s="16"/>
      <c r="Y1501" s="16">
        <v>1.38888888888889E-2</v>
      </c>
      <c r="Z1501" s="16">
        <v>4.5454545454545497E-2</v>
      </c>
      <c r="AA1501" s="16">
        <v>2.7777777777777801E-2</v>
      </c>
      <c r="AB1501" s="16">
        <v>0</v>
      </c>
      <c r="AC1501" s="16"/>
      <c r="AD1501" s="16">
        <v>0</v>
      </c>
      <c r="AE1501" s="16">
        <v>1.1111111111111099E-2</v>
      </c>
      <c r="AF1501" s="16">
        <v>2.04081632653061E-2</v>
      </c>
      <c r="AG1501" s="16">
        <v>3.3333333333333298E-2</v>
      </c>
      <c r="AH1501" s="16">
        <v>1.6260162601626001E-2</v>
      </c>
      <c r="AI1501" s="16">
        <v>5.95238095238095E-2</v>
      </c>
      <c r="AJ1501" s="16">
        <v>4.3478260869565202E-2</v>
      </c>
      <c r="AK1501" s="16"/>
      <c r="AL1501" s="16">
        <v>1.7543859649122799E-2</v>
      </c>
      <c r="AM1501" s="16">
        <v>1.5748031496062999E-2</v>
      </c>
      <c r="AN1501" s="16">
        <v>2.7149321266968299E-2</v>
      </c>
      <c r="AO1501" s="16">
        <v>7.1942446043165497E-3</v>
      </c>
      <c r="AP1501" s="16">
        <v>0.105263157894737</v>
      </c>
      <c r="AQ1501" s="16">
        <v>0.02</v>
      </c>
      <c r="AR1501" s="16">
        <v>0</v>
      </c>
      <c r="AS1501" s="16">
        <v>6.6666666666666693E-2</v>
      </c>
      <c r="AT1501" s="16">
        <v>2.40963855421687E-2</v>
      </c>
      <c r="AU1501" s="16">
        <v>7.69230769230769E-2</v>
      </c>
      <c r="AV1501" s="16">
        <v>3.03030303030303E-2</v>
      </c>
      <c r="AW1501" s="16">
        <v>2.32558139534884E-2</v>
      </c>
    </row>
    <row r="1502" spans="2:49" x14ac:dyDescent="0.35">
      <c r="B1502" t="s">
        <v>933</v>
      </c>
      <c r="C1502" s="16">
        <v>6.1500615006150103E-2</v>
      </c>
      <c r="D1502" s="16">
        <v>4.8780487804878099E-2</v>
      </c>
      <c r="E1502" s="16">
        <v>6.7164179104477598E-2</v>
      </c>
      <c r="F1502" s="16">
        <v>6.7226890756302504E-2</v>
      </c>
      <c r="G1502" s="16">
        <v>8.3333333333333301E-2</v>
      </c>
      <c r="H1502" s="16">
        <v>7.69230769230769E-2</v>
      </c>
      <c r="I1502" s="16">
        <v>1.5151515151515201E-2</v>
      </c>
      <c r="J1502" s="16">
        <v>3.2786885245901599E-2</v>
      </c>
      <c r="K1502" s="16">
        <v>0.128205128205128</v>
      </c>
      <c r="L1502" s="16">
        <v>0.05</v>
      </c>
      <c r="M1502" s="16">
        <v>7.0422535211267595E-2</v>
      </c>
      <c r="N1502" s="16">
        <v>6.0606060606060601E-2</v>
      </c>
      <c r="O1502" s="16">
        <v>6.25E-2</v>
      </c>
      <c r="P1502" s="16"/>
      <c r="Q1502" s="16">
        <v>5.8139534883720902E-2</v>
      </c>
      <c r="R1502" s="16"/>
      <c r="S1502" s="16">
        <v>5.9720457433290998E-2</v>
      </c>
      <c r="T1502" s="16"/>
      <c r="U1502" s="16">
        <v>5.8043117744610302E-2</v>
      </c>
      <c r="V1502" s="16"/>
      <c r="W1502" s="16">
        <v>8.9430894308943104E-2</v>
      </c>
      <c r="X1502" s="16"/>
      <c r="Y1502" s="16">
        <v>4.1666666666666699E-2</v>
      </c>
      <c r="Z1502" s="16">
        <v>9.4696969696969696E-2</v>
      </c>
      <c r="AA1502" s="16">
        <v>0.11111111111111099</v>
      </c>
      <c r="AB1502" s="16">
        <v>0</v>
      </c>
      <c r="AC1502" s="16"/>
      <c r="AD1502" s="16">
        <v>6.8493150684931503E-2</v>
      </c>
      <c r="AE1502" s="16">
        <v>3.3333333333333298E-2</v>
      </c>
      <c r="AF1502" s="16">
        <v>2.04081632653061E-2</v>
      </c>
      <c r="AG1502" s="16">
        <v>5.5555555555555601E-2</v>
      </c>
      <c r="AH1502" s="16">
        <v>5.6910569105691103E-2</v>
      </c>
      <c r="AI1502" s="16">
        <v>5.95238095238095E-2</v>
      </c>
      <c r="AJ1502" s="16">
        <v>0.141304347826087</v>
      </c>
      <c r="AK1502" s="16"/>
      <c r="AL1502" s="16">
        <v>8.7719298245614002E-2</v>
      </c>
      <c r="AM1502" s="16">
        <v>3.9370078740157501E-2</v>
      </c>
      <c r="AN1502" s="16">
        <v>4.52488687782805E-2</v>
      </c>
      <c r="AO1502" s="16">
        <v>7.1942446043165506E-2</v>
      </c>
      <c r="AP1502" s="16">
        <v>0.105263157894737</v>
      </c>
      <c r="AQ1502" s="16">
        <v>0.04</v>
      </c>
      <c r="AR1502" s="16">
        <v>0</v>
      </c>
      <c r="AS1502" s="16">
        <v>6.6666666666666693E-2</v>
      </c>
      <c r="AT1502" s="16">
        <v>6.02409638554217E-2</v>
      </c>
      <c r="AU1502" s="16">
        <v>7.69230769230769E-2</v>
      </c>
      <c r="AV1502" s="16">
        <v>0.15151515151515199</v>
      </c>
      <c r="AW1502" s="16">
        <v>6.9767441860465101E-2</v>
      </c>
    </row>
    <row r="1503" spans="2:49" x14ac:dyDescent="0.35">
      <c r="B1503" t="s">
        <v>934</v>
      </c>
      <c r="C1503" s="16">
        <v>9.5940959409594101E-2</v>
      </c>
      <c r="D1503" s="16">
        <v>0.15853658536585399</v>
      </c>
      <c r="E1503" s="16">
        <v>8.9552238805970102E-2</v>
      </c>
      <c r="F1503" s="16">
        <v>0.109243697478992</v>
      </c>
      <c r="G1503" s="16">
        <v>6.6666666666666693E-2</v>
      </c>
      <c r="H1503" s="16">
        <v>0.134615384615385</v>
      </c>
      <c r="I1503" s="16">
        <v>0.16666666666666699</v>
      </c>
      <c r="J1503" s="16">
        <v>6.5573770491803296E-2</v>
      </c>
      <c r="K1503" s="16">
        <v>7.69230769230769E-2</v>
      </c>
      <c r="L1503" s="16">
        <v>0.1</v>
      </c>
      <c r="M1503" s="16">
        <v>1.4084507042253501E-2</v>
      </c>
      <c r="N1503" s="16">
        <v>3.03030303030303E-2</v>
      </c>
      <c r="O1503" s="16">
        <v>6.25E-2</v>
      </c>
      <c r="P1503" s="16"/>
      <c r="Q1503" s="16">
        <v>9.7383720930232606E-2</v>
      </c>
      <c r="R1503" s="16"/>
      <c r="S1503" s="16">
        <v>9.7839898348157595E-2</v>
      </c>
      <c r="T1503" s="16"/>
      <c r="U1503" s="16">
        <v>9.9502487562189101E-2</v>
      </c>
      <c r="V1503" s="16"/>
      <c r="W1503" s="16">
        <v>8.1300813008130093E-2</v>
      </c>
      <c r="X1503" s="16"/>
      <c r="Y1503" s="16">
        <v>7.9365079365079402E-2</v>
      </c>
      <c r="Z1503" s="16">
        <v>0.12878787878787901</v>
      </c>
      <c r="AA1503" s="16">
        <v>0.11111111111111099</v>
      </c>
      <c r="AB1503" s="16">
        <v>0</v>
      </c>
      <c r="AC1503" s="16"/>
      <c r="AD1503" s="16">
        <v>9.5890410958904104E-2</v>
      </c>
      <c r="AE1503" s="16">
        <v>8.8888888888888906E-2</v>
      </c>
      <c r="AF1503" s="16">
        <v>9.1836734693877597E-2</v>
      </c>
      <c r="AG1503" s="16">
        <v>6.6666666666666693E-2</v>
      </c>
      <c r="AH1503" s="16">
        <v>9.7560975609756101E-2</v>
      </c>
      <c r="AI1503" s="16">
        <v>0.119047619047619</v>
      </c>
      <c r="AJ1503" s="16">
        <v>0.141304347826087</v>
      </c>
      <c r="AK1503" s="16"/>
      <c r="AL1503" s="16">
        <v>0.175438596491228</v>
      </c>
      <c r="AM1503" s="16">
        <v>0.102362204724409</v>
      </c>
      <c r="AN1503" s="16">
        <v>9.5022624434389094E-2</v>
      </c>
      <c r="AO1503" s="16">
        <v>7.1942446043165506E-2</v>
      </c>
      <c r="AP1503" s="16">
        <v>0.157894736842105</v>
      </c>
      <c r="AQ1503" s="16">
        <v>0.08</v>
      </c>
      <c r="AR1503" s="16">
        <v>0</v>
      </c>
      <c r="AS1503" s="16">
        <v>0.266666666666667</v>
      </c>
      <c r="AT1503" s="16">
        <v>8.4337349397590397E-2</v>
      </c>
      <c r="AU1503" s="16">
        <v>0.15384615384615399</v>
      </c>
      <c r="AV1503" s="16">
        <v>6.0606060606060601E-2</v>
      </c>
      <c r="AW1503" s="16">
        <v>4.6511627906976702E-2</v>
      </c>
    </row>
    <row r="1504" spans="2:49" x14ac:dyDescent="0.35">
      <c r="B1504" t="s">
        <v>935</v>
      </c>
      <c r="C1504" s="16">
        <v>8.4870848708487101E-2</v>
      </c>
      <c r="D1504" s="16">
        <v>0.134146341463415</v>
      </c>
      <c r="E1504" s="16">
        <v>5.22388059701493E-2</v>
      </c>
      <c r="F1504" s="16">
        <v>7.5630252100840303E-2</v>
      </c>
      <c r="G1504" s="16">
        <v>3.3333333333333298E-2</v>
      </c>
      <c r="H1504" s="16">
        <v>9.6153846153846201E-2</v>
      </c>
      <c r="I1504" s="16">
        <v>0.10606060606060599</v>
      </c>
      <c r="J1504" s="16">
        <v>8.1967213114754106E-2</v>
      </c>
      <c r="K1504" s="16">
        <v>5.1282051282051301E-2</v>
      </c>
      <c r="L1504" s="16">
        <v>0.13750000000000001</v>
      </c>
      <c r="M1504" s="16">
        <v>8.4507042253521097E-2</v>
      </c>
      <c r="N1504" s="16">
        <v>6.0606060606060601E-2</v>
      </c>
      <c r="O1504" s="16">
        <v>0.125</v>
      </c>
      <c r="P1504" s="16"/>
      <c r="Q1504" s="16">
        <v>8.2848837209302306E-2</v>
      </c>
      <c r="R1504" s="16"/>
      <c r="S1504" s="16">
        <v>8.6404066073697605E-2</v>
      </c>
      <c r="T1504" s="16"/>
      <c r="U1504" s="16">
        <v>7.9601990049751201E-2</v>
      </c>
      <c r="V1504" s="16"/>
      <c r="W1504" s="16">
        <v>4.8780487804878099E-2</v>
      </c>
      <c r="X1504" s="16"/>
      <c r="Y1504" s="16">
        <v>7.3412698412698402E-2</v>
      </c>
      <c r="Z1504" s="16">
        <v>8.7121212121212099E-2</v>
      </c>
      <c r="AA1504" s="16">
        <v>0.194444444444444</v>
      </c>
      <c r="AB1504" s="16">
        <v>0.22222222222222199</v>
      </c>
      <c r="AC1504" s="16"/>
      <c r="AD1504" s="16">
        <v>6.8493150684931503E-2</v>
      </c>
      <c r="AE1504" s="16">
        <v>5.5555555555555601E-2</v>
      </c>
      <c r="AF1504" s="16">
        <v>0.122448979591837</v>
      </c>
      <c r="AG1504" s="16">
        <v>7.7777777777777807E-2</v>
      </c>
      <c r="AH1504" s="16">
        <v>6.50406504065041E-2</v>
      </c>
      <c r="AI1504" s="16">
        <v>8.3333333333333301E-2</v>
      </c>
      <c r="AJ1504" s="16">
        <v>0.141304347826087</v>
      </c>
      <c r="AK1504" s="16"/>
      <c r="AL1504" s="16">
        <v>7.0175438596491196E-2</v>
      </c>
      <c r="AM1504" s="16">
        <v>0.118110236220472</v>
      </c>
      <c r="AN1504" s="16">
        <v>9.9547511312217202E-2</v>
      </c>
      <c r="AO1504" s="16">
        <v>6.4748201438848907E-2</v>
      </c>
      <c r="AP1504" s="16">
        <v>0</v>
      </c>
      <c r="AQ1504" s="16">
        <v>0</v>
      </c>
      <c r="AR1504" s="16">
        <v>0</v>
      </c>
      <c r="AS1504" s="16">
        <v>0.133333333333333</v>
      </c>
      <c r="AT1504" s="16">
        <v>9.6385542168674704E-2</v>
      </c>
      <c r="AU1504" s="16">
        <v>0.15384615384615399</v>
      </c>
      <c r="AV1504" s="16">
        <v>9.0909090909090898E-2</v>
      </c>
      <c r="AW1504" s="16">
        <v>9.3023255813953501E-2</v>
      </c>
    </row>
    <row r="1505" spans="2:49" x14ac:dyDescent="0.35">
      <c r="B1505" t="s">
        <v>936</v>
      </c>
      <c r="C1505" s="16">
        <v>4.4280442804428E-2</v>
      </c>
      <c r="D1505" s="16">
        <v>8.5365853658536606E-2</v>
      </c>
      <c r="E1505" s="16">
        <v>2.2388059701492501E-2</v>
      </c>
      <c r="F1505" s="16">
        <v>4.20168067226891E-2</v>
      </c>
      <c r="G1505" s="16">
        <v>3.3333333333333298E-2</v>
      </c>
      <c r="H1505" s="16">
        <v>3.8461538461538498E-2</v>
      </c>
      <c r="I1505" s="16">
        <v>4.5454545454545497E-2</v>
      </c>
      <c r="J1505" s="16">
        <v>0</v>
      </c>
      <c r="K1505" s="16">
        <v>5.1282051282051301E-2</v>
      </c>
      <c r="L1505" s="16">
        <v>0.05</v>
      </c>
      <c r="M1505" s="16">
        <v>7.0422535211267595E-2</v>
      </c>
      <c r="N1505" s="16">
        <v>6.0606060606060601E-2</v>
      </c>
      <c r="O1505" s="16">
        <v>6.25E-2</v>
      </c>
      <c r="P1505" s="16"/>
      <c r="Q1505" s="16">
        <v>4.6511627906976702E-2</v>
      </c>
      <c r="R1505" s="16"/>
      <c r="S1505" s="16">
        <v>4.5743329097839902E-2</v>
      </c>
      <c r="T1505" s="16"/>
      <c r="U1505" s="16">
        <v>3.98009950248756E-2</v>
      </c>
      <c r="V1505" s="16"/>
      <c r="W1505" s="16">
        <v>0</v>
      </c>
      <c r="X1505" s="16"/>
      <c r="Y1505" s="16">
        <v>4.36507936507936E-2</v>
      </c>
      <c r="Z1505" s="16">
        <v>4.5454545454545497E-2</v>
      </c>
      <c r="AA1505" s="16">
        <v>2.7777777777777801E-2</v>
      </c>
      <c r="AB1505" s="16">
        <v>0.11111111111111099</v>
      </c>
      <c r="AC1505" s="16"/>
      <c r="AD1505" s="16">
        <v>4.1095890410958902E-2</v>
      </c>
      <c r="AE1505" s="16">
        <v>2.2222222222222199E-2</v>
      </c>
      <c r="AF1505" s="16">
        <v>4.08163265306122E-2</v>
      </c>
      <c r="AG1505" s="16">
        <v>3.3333333333333298E-2</v>
      </c>
      <c r="AH1505" s="16">
        <v>8.9430894308943104E-2</v>
      </c>
      <c r="AI1505" s="16">
        <v>2.3809523809523801E-2</v>
      </c>
      <c r="AJ1505" s="16">
        <v>5.4347826086956499E-2</v>
      </c>
      <c r="AK1505" s="16"/>
      <c r="AL1505" s="16">
        <v>1.7543859649122799E-2</v>
      </c>
      <c r="AM1505" s="16">
        <v>2.3622047244094498E-2</v>
      </c>
      <c r="AN1505" s="16">
        <v>3.1674208144796399E-2</v>
      </c>
      <c r="AO1505" s="16">
        <v>6.4748201438848907E-2</v>
      </c>
      <c r="AP1505" s="16">
        <v>5.2631578947368397E-2</v>
      </c>
      <c r="AQ1505" s="16">
        <v>0.06</v>
      </c>
      <c r="AR1505" s="16">
        <v>0</v>
      </c>
      <c r="AS1505" s="16">
        <v>6.6666666666666693E-2</v>
      </c>
      <c r="AT1505" s="16">
        <v>8.4337349397590397E-2</v>
      </c>
      <c r="AU1505" s="16">
        <v>7.69230769230769E-2</v>
      </c>
      <c r="AV1505" s="16">
        <v>3.03030303030303E-2</v>
      </c>
      <c r="AW1505" s="16">
        <v>4.6511627906976702E-2</v>
      </c>
    </row>
    <row r="1506" spans="2:49" x14ac:dyDescent="0.35">
      <c r="B1506" t="s">
        <v>937</v>
      </c>
      <c r="C1506" s="16">
        <v>3.4440344403443998E-2</v>
      </c>
      <c r="D1506" s="16">
        <v>2.4390243902439001E-2</v>
      </c>
      <c r="E1506" s="16">
        <v>1.49253731343284E-2</v>
      </c>
      <c r="F1506" s="16">
        <v>4.20168067226891E-2</v>
      </c>
      <c r="G1506" s="16">
        <v>1.6666666666666701E-2</v>
      </c>
      <c r="H1506" s="16">
        <v>1.9230769230769201E-2</v>
      </c>
      <c r="I1506" s="16">
        <v>4.5454545454545497E-2</v>
      </c>
      <c r="J1506" s="16">
        <v>4.91803278688525E-2</v>
      </c>
      <c r="K1506" s="16">
        <v>2.5641025641025599E-2</v>
      </c>
      <c r="L1506" s="16">
        <v>3.7499999999999999E-2</v>
      </c>
      <c r="M1506" s="16">
        <v>4.2253521126760597E-2</v>
      </c>
      <c r="N1506" s="16">
        <v>6.0606060606060601E-2</v>
      </c>
      <c r="O1506" s="16">
        <v>0.125</v>
      </c>
      <c r="P1506" s="16"/>
      <c r="Q1506" s="16">
        <v>3.4883720930232599E-2</v>
      </c>
      <c r="R1506" s="16"/>
      <c r="S1506" s="16">
        <v>3.4307496823379899E-2</v>
      </c>
      <c r="T1506" s="16"/>
      <c r="U1506" s="16">
        <v>3.64842454394693E-2</v>
      </c>
      <c r="V1506" s="16"/>
      <c r="W1506" s="16">
        <v>1.6260162601626001E-2</v>
      </c>
      <c r="X1506" s="16"/>
      <c r="Y1506" s="16">
        <v>2.7777777777777801E-2</v>
      </c>
      <c r="Z1506" s="16">
        <v>4.5454545454545497E-2</v>
      </c>
      <c r="AA1506" s="16">
        <v>2.7777777777777801E-2</v>
      </c>
      <c r="AB1506" s="16">
        <v>0.11111111111111099</v>
      </c>
      <c r="AC1506" s="16"/>
      <c r="AD1506" s="16">
        <v>3.42465753424658E-2</v>
      </c>
      <c r="AE1506" s="16">
        <v>3.3333333333333298E-2</v>
      </c>
      <c r="AF1506" s="16">
        <v>3.06122448979592E-2</v>
      </c>
      <c r="AG1506" s="16">
        <v>3.8888888888888903E-2</v>
      </c>
      <c r="AH1506" s="16">
        <v>2.4390243902439001E-2</v>
      </c>
      <c r="AI1506" s="16">
        <v>5.95238095238095E-2</v>
      </c>
      <c r="AJ1506" s="16">
        <v>2.1739130434782601E-2</v>
      </c>
      <c r="AK1506" s="16"/>
      <c r="AL1506" s="16">
        <v>3.5087719298245598E-2</v>
      </c>
      <c r="AM1506" s="16">
        <v>3.9370078740157501E-2</v>
      </c>
      <c r="AN1506" s="16">
        <v>3.6199095022624403E-2</v>
      </c>
      <c r="AO1506" s="16">
        <v>4.3165467625899297E-2</v>
      </c>
      <c r="AP1506" s="16">
        <v>0</v>
      </c>
      <c r="AQ1506" s="16">
        <v>0.02</v>
      </c>
      <c r="AR1506" s="16">
        <v>0</v>
      </c>
      <c r="AS1506" s="16">
        <v>0</v>
      </c>
      <c r="AT1506" s="16">
        <v>2.40963855421687E-2</v>
      </c>
      <c r="AU1506" s="16">
        <v>0</v>
      </c>
      <c r="AV1506" s="16">
        <v>3.03030303030303E-2</v>
      </c>
      <c r="AW1506" s="16">
        <v>6.9767441860465101E-2</v>
      </c>
    </row>
    <row r="1507" spans="2:49" x14ac:dyDescent="0.35">
      <c r="B1507" t="s">
        <v>938</v>
      </c>
      <c r="C1507" s="16">
        <v>2.460024600246E-2</v>
      </c>
      <c r="D1507" s="16">
        <v>2.4390243902439001E-2</v>
      </c>
      <c r="E1507" s="16">
        <v>2.2388059701492501E-2</v>
      </c>
      <c r="F1507" s="16">
        <v>2.5210084033613401E-2</v>
      </c>
      <c r="G1507" s="16">
        <v>3.3333333333333298E-2</v>
      </c>
      <c r="H1507" s="16">
        <v>0</v>
      </c>
      <c r="I1507" s="16">
        <v>3.03030303030303E-2</v>
      </c>
      <c r="J1507" s="16">
        <v>0</v>
      </c>
      <c r="K1507" s="16">
        <v>0</v>
      </c>
      <c r="L1507" s="16">
        <v>2.5000000000000001E-2</v>
      </c>
      <c r="M1507" s="16">
        <v>4.2253521126760597E-2</v>
      </c>
      <c r="N1507" s="16">
        <v>3.03030303030303E-2</v>
      </c>
      <c r="O1507" s="16">
        <v>0.125</v>
      </c>
      <c r="P1507" s="16"/>
      <c r="Q1507" s="16">
        <v>2.4709302325581401E-2</v>
      </c>
      <c r="R1507" s="16"/>
      <c r="S1507" s="16">
        <v>2.2871664548919899E-2</v>
      </c>
      <c r="T1507" s="16"/>
      <c r="U1507" s="16">
        <v>2.48756218905473E-2</v>
      </c>
      <c r="V1507" s="16"/>
      <c r="W1507" s="16">
        <v>8.1300813008130107E-3</v>
      </c>
      <c r="X1507" s="16"/>
      <c r="Y1507" s="16">
        <v>2.3809523809523801E-2</v>
      </c>
      <c r="Z1507" s="16">
        <v>3.03030303030303E-2</v>
      </c>
      <c r="AA1507" s="16">
        <v>0</v>
      </c>
      <c r="AB1507" s="16">
        <v>0</v>
      </c>
      <c r="AC1507" s="16"/>
      <c r="AD1507" s="16">
        <v>2.0547945205479499E-2</v>
      </c>
      <c r="AE1507" s="16">
        <v>4.4444444444444398E-2</v>
      </c>
      <c r="AF1507" s="16">
        <v>1.02040816326531E-2</v>
      </c>
      <c r="AG1507" s="16">
        <v>2.2222222222222199E-2</v>
      </c>
      <c r="AH1507" s="16">
        <v>2.4390243902439001E-2</v>
      </c>
      <c r="AI1507" s="16">
        <v>5.95238095238095E-2</v>
      </c>
      <c r="AJ1507" s="16">
        <v>0</v>
      </c>
      <c r="AK1507" s="16"/>
      <c r="AL1507" s="16">
        <v>1.7543859649122799E-2</v>
      </c>
      <c r="AM1507" s="16">
        <v>3.1496062992125998E-2</v>
      </c>
      <c r="AN1507" s="16">
        <v>3.1674208144796399E-2</v>
      </c>
      <c r="AO1507" s="16">
        <v>2.15827338129496E-2</v>
      </c>
      <c r="AP1507" s="16">
        <v>0</v>
      </c>
      <c r="AQ1507" s="16">
        <v>0.02</v>
      </c>
      <c r="AR1507" s="16">
        <v>0</v>
      </c>
      <c r="AS1507" s="16">
        <v>6.6666666666666693E-2</v>
      </c>
      <c r="AT1507" s="16">
        <v>2.40963855421687E-2</v>
      </c>
      <c r="AU1507" s="16">
        <v>0</v>
      </c>
      <c r="AV1507" s="16">
        <v>0</v>
      </c>
      <c r="AW1507" s="16">
        <v>2.32558139534884E-2</v>
      </c>
    </row>
    <row r="1508" spans="2:49" x14ac:dyDescent="0.35">
      <c r="B1508" t="s">
        <v>462</v>
      </c>
      <c r="C1508" s="16">
        <v>0.62976629766297698</v>
      </c>
      <c r="D1508" s="16">
        <v>0.5</v>
      </c>
      <c r="E1508" s="16">
        <v>0.70149253731343297</v>
      </c>
      <c r="F1508" s="16">
        <v>0.61344537815126099</v>
      </c>
      <c r="G1508" s="16">
        <v>0.68333333333333302</v>
      </c>
      <c r="H1508" s="16">
        <v>0.63461538461538503</v>
      </c>
      <c r="I1508" s="16">
        <v>0.560606060606061</v>
      </c>
      <c r="J1508" s="16">
        <v>0.72131147540983598</v>
      </c>
      <c r="K1508" s="16">
        <v>0.66666666666666696</v>
      </c>
      <c r="L1508" s="16">
        <v>0.57499999999999996</v>
      </c>
      <c r="M1508" s="16">
        <v>0.66197183098591506</v>
      </c>
      <c r="N1508" s="16">
        <v>0.69696969696969702</v>
      </c>
      <c r="O1508" s="16">
        <v>0.4375</v>
      </c>
      <c r="P1508" s="16"/>
      <c r="Q1508" s="16">
        <v>0.63081395348837199</v>
      </c>
      <c r="R1508" s="16"/>
      <c r="S1508" s="16">
        <v>0.62897077509529897</v>
      </c>
      <c r="T1508" s="16"/>
      <c r="U1508" s="16">
        <v>0.63681592039801005</v>
      </c>
      <c r="V1508" s="16"/>
      <c r="W1508" s="16">
        <v>0.75609756097560998</v>
      </c>
      <c r="X1508" s="16"/>
      <c r="Y1508" s="16">
        <v>0.69642857142857095</v>
      </c>
      <c r="Z1508" s="16">
        <v>0.52272727272727304</v>
      </c>
      <c r="AA1508" s="16">
        <v>0.5</v>
      </c>
      <c r="AB1508" s="16">
        <v>0.55555555555555602</v>
      </c>
      <c r="AC1508" s="16"/>
      <c r="AD1508" s="16">
        <v>0.67123287671232901</v>
      </c>
      <c r="AE1508" s="16">
        <v>0.71111111111111103</v>
      </c>
      <c r="AF1508" s="16">
        <v>0.66326530612244905</v>
      </c>
      <c r="AG1508" s="16">
        <v>0.67222222222222205</v>
      </c>
      <c r="AH1508" s="16">
        <v>0.62601626016260203</v>
      </c>
      <c r="AI1508" s="16">
        <v>0.53571428571428603</v>
      </c>
      <c r="AJ1508" s="16">
        <v>0.45652173913043498</v>
      </c>
      <c r="AK1508" s="16"/>
      <c r="AL1508" s="16">
        <v>0.57894736842105299</v>
      </c>
      <c r="AM1508" s="16">
        <v>0.62992125984252001</v>
      </c>
      <c r="AN1508" s="16">
        <v>0.63348416289592802</v>
      </c>
      <c r="AO1508" s="16">
        <v>0.65467625899280601</v>
      </c>
      <c r="AP1508" s="16">
        <v>0.57894736842105299</v>
      </c>
      <c r="AQ1508" s="16">
        <v>0.76</v>
      </c>
      <c r="AR1508" s="16">
        <v>1</v>
      </c>
      <c r="AS1508" s="16">
        <v>0.33333333333333298</v>
      </c>
      <c r="AT1508" s="16">
        <v>0.60240963855421703</v>
      </c>
      <c r="AU1508" s="16">
        <v>0.46153846153846201</v>
      </c>
      <c r="AV1508" s="16">
        <v>0.60606060606060597</v>
      </c>
      <c r="AW1508" s="16">
        <v>0.62790697674418605</v>
      </c>
    </row>
    <row r="1509" spans="2:49" x14ac:dyDescent="0.35">
      <c r="B1509" t="s">
        <v>463</v>
      </c>
      <c r="C1509" s="16">
        <v>7.8720787207872095E-2</v>
      </c>
      <c r="D1509" s="16">
        <v>9.7560975609756101E-2</v>
      </c>
      <c r="E1509" s="16">
        <v>0.12686567164179099</v>
      </c>
      <c r="F1509" s="16">
        <v>9.2436974789915999E-2</v>
      </c>
      <c r="G1509" s="16">
        <v>0.116666666666667</v>
      </c>
      <c r="H1509" s="16">
        <v>0.15384615384615399</v>
      </c>
      <c r="I1509" s="16">
        <v>9.0909090909090898E-2</v>
      </c>
      <c r="J1509" s="16">
        <v>9.8360655737704902E-2</v>
      </c>
      <c r="K1509" s="16">
        <v>0.128205128205128</v>
      </c>
      <c r="L1509" s="16">
        <v>6.25E-2</v>
      </c>
      <c r="M1509" s="16">
        <v>-5.63380281690141E-2</v>
      </c>
      <c r="N1509" s="16">
        <v>-6.0606060606060601E-2</v>
      </c>
      <c r="O1509" s="16">
        <v>-0.1875</v>
      </c>
      <c r="P1509" s="16"/>
      <c r="Q1509" s="16">
        <v>7.4127906976744207E-2</v>
      </c>
      <c r="R1509" s="16"/>
      <c r="S1509" s="16">
        <v>7.8780177890724307E-2</v>
      </c>
      <c r="T1509" s="16"/>
      <c r="U1509" s="16">
        <v>8.12603648424544E-2</v>
      </c>
      <c r="V1509" s="16"/>
      <c r="W1509" s="16">
        <v>0.146341463414634</v>
      </c>
      <c r="X1509" s="16"/>
      <c r="Y1509" s="16">
        <v>3.9682539682539701E-2</v>
      </c>
      <c r="Z1509" s="16">
        <v>0.14772727272727301</v>
      </c>
      <c r="AA1509" s="16">
        <v>0.194444444444444</v>
      </c>
      <c r="AB1509" s="16">
        <v>-0.22222222222222199</v>
      </c>
      <c r="AC1509" s="16"/>
      <c r="AD1509" s="16">
        <v>6.8493150684931503E-2</v>
      </c>
      <c r="AE1509" s="16">
        <v>3.3333333333333298E-2</v>
      </c>
      <c r="AF1509" s="16">
        <v>5.10204081632653E-2</v>
      </c>
      <c r="AG1509" s="16">
        <v>6.1111111111111102E-2</v>
      </c>
      <c r="AH1509" s="16">
        <v>3.2520325203252001E-2</v>
      </c>
      <c r="AI1509" s="16">
        <v>9.5238095238095205E-2</v>
      </c>
      <c r="AJ1509" s="16">
        <v>0.25</v>
      </c>
      <c r="AK1509" s="16"/>
      <c r="AL1509" s="16">
        <v>0.21052631578947401</v>
      </c>
      <c r="AM1509" s="16">
        <v>6.2992125984251995E-2</v>
      </c>
      <c r="AN1509" s="16">
        <v>6.7873303167420795E-2</v>
      </c>
      <c r="AO1509" s="16">
        <v>2.15827338129496E-2</v>
      </c>
      <c r="AP1509" s="16">
        <v>0.31578947368421101</v>
      </c>
      <c r="AQ1509" s="16">
        <v>0.04</v>
      </c>
      <c r="AR1509" s="16">
        <v>0</v>
      </c>
      <c r="AS1509" s="16">
        <v>0.266666666666667</v>
      </c>
      <c r="AT1509" s="16">
        <v>3.6144578313252997E-2</v>
      </c>
      <c r="AU1509" s="16">
        <v>0.230769230769231</v>
      </c>
      <c r="AV1509" s="16">
        <v>0.18181818181818199</v>
      </c>
      <c r="AW1509" s="16">
        <v>0</v>
      </c>
    </row>
    <row r="1510" spans="2:49" x14ac:dyDescent="0.35">
      <c r="C1510" s="16"/>
      <c r="D1510" s="16"/>
      <c r="E1510" s="16"/>
      <c r="F1510" s="16"/>
      <c r="G1510" s="16"/>
      <c r="H1510" s="16"/>
      <c r="I1510" s="16"/>
      <c r="J1510" s="16"/>
      <c r="K1510" s="16"/>
      <c r="L1510" s="16"/>
      <c r="M1510" s="16"/>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row>
    <row r="1511" spans="2:49" x14ac:dyDescent="0.35">
      <c r="B1511" s="6" t="s">
        <v>951</v>
      </c>
      <c r="C1511" s="16"/>
      <c r="D1511" s="16"/>
      <c r="E1511" s="16"/>
      <c r="F1511" s="16"/>
      <c r="G1511" s="16"/>
      <c r="H1511" s="16"/>
      <c r="I1511" s="16"/>
      <c r="J1511" s="16"/>
      <c r="K1511" s="16"/>
      <c r="L1511" s="16"/>
      <c r="M1511" s="16"/>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row>
    <row r="1512" spans="2:49" x14ac:dyDescent="0.35">
      <c r="B1512" s="25" t="s">
        <v>65</v>
      </c>
      <c r="C1512" s="16"/>
      <c r="D1512" s="16"/>
      <c r="E1512" s="16"/>
      <c r="F1512" s="16"/>
      <c r="G1512" s="16"/>
      <c r="H1512" s="16"/>
      <c r="I1512" s="16"/>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row>
    <row r="1513" spans="2:49" x14ac:dyDescent="0.35">
      <c r="B1513" t="s">
        <v>932</v>
      </c>
      <c r="C1513" s="16">
        <v>3.4440344403443998E-2</v>
      </c>
      <c r="D1513" s="16">
        <v>4.8780487804878099E-2</v>
      </c>
      <c r="E1513" s="16">
        <v>3.7313432835820899E-2</v>
      </c>
      <c r="F1513" s="16">
        <v>2.5210084033613401E-2</v>
      </c>
      <c r="G1513" s="16">
        <v>1.6666666666666701E-2</v>
      </c>
      <c r="H1513" s="16">
        <v>5.7692307692307702E-2</v>
      </c>
      <c r="I1513" s="16">
        <v>4.5454545454545497E-2</v>
      </c>
      <c r="J1513" s="16">
        <v>8.1967213114754106E-2</v>
      </c>
      <c r="K1513" s="16">
        <v>2.5641025641025599E-2</v>
      </c>
      <c r="L1513" s="16">
        <v>2.5000000000000001E-2</v>
      </c>
      <c r="M1513" s="16">
        <v>0</v>
      </c>
      <c r="N1513" s="16">
        <v>3.03030303030303E-2</v>
      </c>
      <c r="O1513" s="16">
        <v>0</v>
      </c>
      <c r="P1513" s="16"/>
      <c r="Q1513" s="16">
        <v>3.3430232558139497E-2</v>
      </c>
      <c r="R1513" s="16"/>
      <c r="S1513" s="16">
        <v>3.5578144853875497E-2</v>
      </c>
      <c r="T1513" s="16"/>
      <c r="U1513" s="16">
        <v>3.64842454394693E-2</v>
      </c>
      <c r="V1513" s="16"/>
      <c r="W1513" s="16">
        <v>2.4390243902439001E-2</v>
      </c>
      <c r="X1513" s="16"/>
      <c r="Y1513" s="16">
        <v>1.9841269841269799E-2</v>
      </c>
      <c r="Z1513" s="16">
        <v>5.6818181818181802E-2</v>
      </c>
      <c r="AA1513" s="16">
        <v>8.3333333333333301E-2</v>
      </c>
      <c r="AB1513" s="16">
        <v>0</v>
      </c>
      <c r="AC1513" s="16"/>
      <c r="AD1513" s="16">
        <v>6.8493150684931503E-3</v>
      </c>
      <c r="AE1513" s="16">
        <v>0</v>
      </c>
      <c r="AF1513" s="16">
        <v>2.04081632653061E-2</v>
      </c>
      <c r="AG1513" s="16">
        <v>6.1111111111111102E-2</v>
      </c>
      <c r="AH1513" s="16">
        <v>4.0650406504064998E-2</v>
      </c>
      <c r="AI1513" s="16">
        <v>4.7619047619047603E-2</v>
      </c>
      <c r="AJ1513" s="16">
        <v>5.4347826086956499E-2</v>
      </c>
      <c r="AK1513" s="16"/>
      <c r="AL1513" s="16">
        <v>8.7719298245614002E-2</v>
      </c>
      <c r="AM1513" s="16">
        <v>3.9370078740157501E-2</v>
      </c>
      <c r="AN1513" s="16">
        <v>1.8099547511312201E-2</v>
      </c>
      <c r="AO1513" s="16">
        <v>1.4388489208633099E-2</v>
      </c>
      <c r="AP1513" s="16">
        <v>0.105263157894737</v>
      </c>
      <c r="AQ1513" s="16">
        <v>0.02</v>
      </c>
      <c r="AR1513" s="16">
        <v>0.5</v>
      </c>
      <c r="AS1513" s="16">
        <v>0</v>
      </c>
      <c r="AT1513" s="16">
        <v>3.6144578313252997E-2</v>
      </c>
      <c r="AU1513" s="16">
        <v>0</v>
      </c>
      <c r="AV1513" s="16">
        <v>3.03030303030303E-2</v>
      </c>
      <c r="AW1513" s="16">
        <v>2.32558139534884E-2</v>
      </c>
    </row>
    <row r="1514" spans="2:49" x14ac:dyDescent="0.35">
      <c r="B1514" t="s">
        <v>933</v>
      </c>
      <c r="C1514" s="16">
        <v>0.13407134071340701</v>
      </c>
      <c r="D1514" s="16">
        <v>0.12195121951219499</v>
      </c>
      <c r="E1514" s="16">
        <v>0.14179104477611901</v>
      </c>
      <c r="F1514" s="16">
        <v>0.13445378151260501</v>
      </c>
      <c r="G1514" s="16">
        <v>0.133333333333333</v>
      </c>
      <c r="H1514" s="16">
        <v>0.115384615384615</v>
      </c>
      <c r="I1514" s="16">
        <v>9.0909090909090898E-2</v>
      </c>
      <c r="J1514" s="16">
        <v>8.1967213114754106E-2</v>
      </c>
      <c r="K1514" s="16">
        <v>0.17948717948717899</v>
      </c>
      <c r="L1514" s="16">
        <v>0.15</v>
      </c>
      <c r="M1514" s="16">
        <v>0.169014084507042</v>
      </c>
      <c r="N1514" s="16">
        <v>0.15151515151515199</v>
      </c>
      <c r="O1514" s="16">
        <v>0.1875</v>
      </c>
      <c r="P1514" s="16"/>
      <c r="Q1514" s="16">
        <v>0.12936046511627899</v>
      </c>
      <c r="R1514" s="16"/>
      <c r="S1514" s="16">
        <v>0.13214739517153701</v>
      </c>
      <c r="T1514" s="16"/>
      <c r="U1514" s="16">
        <v>0.134328358208955</v>
      </c>
      <c r="V1514" s="16"/>
      <c r="W1514" s="16">
        <v>0.23577235772357699</v>
      </c>
      <c r="X1514" s="16"/>
      <c r="Y1514" s="16">
        <v>0.134920634920635</v>
      </c>
      <c r="Z1514" s="16">
        <v>0.13257575757575801</v>
      </c>
      <c r="AA1514" s="16">
        <v>0.16666666666666699</v>
      </c>
      <c r="AB1514" s="16">
        <v>0</v>
      </c>
      <c r="AC1514" s="16"/>
      <c r="AD1514" s="16">
        <v>0.13698630136986301</v>
      </c>
      <c r="AE1514" s="16">
        <v>0.133333333333333</v>
      </c>
      <c r="AF1514" s="16">
        <v>0.122448979591837</v>
      </c>
      <c r="AG1514" s="16">
        <v>0.133333333333333</v>
      </c>
      <c r="AH1514" s="16">
        <v>0.105691056910569</v>
      </c>
      <c r="AI1514" s="16">
        <v>0.119047619047619</v>
      </c>
      <c r="AJ1514" s="16">
        <v>0.19565217391304299</v>
      </c>
      <c r="AK1514" s="16"/>
      <c r="AL1514" s="16">
        <v>0.19298245614035101</v>
      </c>
      <c r="AM1514" s="16">
        <v>0.17322834645669299</v>
      </c>
      <c r="AN1514" s="16">
        <v>9.0497737556561098E-2</v>
      </c>
      <c r="AO1514" s="16">
        <v>0.15107913669064699</v>
      </c>
      <c r="AP1514" s="16">
        <v>5.2631578947368397E-2</v>
      </c>
      <c r="AQ1514" s="16">
        <v>0.12</v>
      </c>
      <c r="AR1514" s="16">
        <v>0</v>
      </c>
      <c r="AS1514" s="16">
        <v>0.2</v>
      </c>
      <c r="AT1514" s="16">
        <v>9.6385542168674704E-2</v>
      </c>
      <c r="AU1514" s="16">
        <v>7.69230769230769E-2</v>
      </c>
      <c r="AV1514" s="16">
        <v>0.21212121212121199</v>
      </c>
      <c r="AW1514" s="16">
        <v>0.209302325581395</v>
      </c>
    </row>
    <row r="1515" spans="2:49" x14ac:dyDescent="0.35">
      <c r="B1515" t="s">
        <v>934</v>
      </c>
      <c r="C1515" s="16">
        <v>0.19311193111931099</v>
      </c>
      <c r="D1515" s="16">
        <v>0.109756097560976</v>
      </c>
      <c r="E1515" s="16">
        <v>0.24626865671641801</v>
      </c>
      <c r="F1515" s="16">
        <v>0.184873949579832</v>
      </c>
      <c r="G1515" s="16">
        <v>0.18333333333333299</v>
      </c>
      <c r="H1515" s="16">
        <v>0.17307692307692299</v>
      </c>
      <c r="I1515" s="16">
        <v>0.25757575757575801</v>
      </c>
      <c r="J1515" s="16">
        <v>0.24590163934426201</v>
      </c>
      <c r="K1515" s="16">
        <v>0.128205128205128</v>
      </c>
      <c r="L1515" s="16">
        <v>0.16250000000000001</v>
      </c>
      <c r="M1515" s="16">
        <v>0.21126760563380301</v>
      </c>
      <c r="N1515" s="16">
        <v>0.15151515151515199</v>
      </c>
      <c r="O1515" s="16">
        <v>0.1875</v>
      </c>
      <c r="P1515" s="16"/>
      <c r="Q1515" s="16">
        <v>0.19912790697674401</v>
      </c>
      <c r="R1515" s="16"/>
      <c r="S1515" s="16">
        <v>0.196950444726811</v>
      </c>
      <c r="T1515" s="16"/>
      <c r="U1515" s="16">
        <v>0.195688225538972</v>
      </c>
      <c r="V1515" s="16"/>
      <c r="W1515" s="16">
        <v>0.17886178861788599</v>
      </c>
      <c r="X1515" s="16"/>
      <c r="Y1515" s="16">
        <v>0.21230158730158699</v>
      </c>
      <c r="Z1515" s="16">
        <v>0.15909090909090901</v>
      </c>
      <c r="AA1515" s="16">
        <v>0.194444444444444</v>
      </c>
      <c r="AB1515" s="16">
        <v>0.11111111111111099</v>
      </c>
      <c r="AC1515" s="16"/>
      <c r="AD1515" s="16">
        <v>0.21232876712328799</v>
      </c>
      <c r="AE1515" s="16">
        <v>0.25555555555555598</v>
      </c>
      <c r="AF1515" s="16">
        <v>0.15306122448979601</v>
      </c>
      <c r="AG1515" s="16">
        <v>0.194444444444444</v>
      </c>
      <c r="AH1515" s="16">
        <v>0.219512195121951</v>
      </c>
      <c r="AI1515" s="16">
        <v>0.13095238095238099</v>
      </c>
      <c r="AJ1515" s="16">
        <v>0.16304347826087001</v>
      </c>
      <c r="AK1515" s="16"/>
      <c r="AL1515" s="16">
        <v>0.21052631578947401</v>
      </c>
      <c r="AM1515" s="16">
        <v>0.16535433070866101</v>
      </c>
      <c r="AN1515" s="16">
        <v>0.21266968325791899</v>
      </c>
      <c r="AO1515" s="16">
        <v>0.13669064748201401</v>
      </c>
      <c r="AP1515" s="16">
        <v>0.31578947368421101</v>
      </c>
      <c r="AQ1515" s="16">
        <v>0.2</v>
      </c>
      <c r="AR1515" s="16">
        <v>0</v>
      </c>
      <c r="AS1515" s="16">
        <v>0.33333333333333298</v>
      </c>
      <c r="AT1515" s="16">
        <v>0.25301204819277101</v>
      </c>
      <c r="AU1515" s="16">
        <v>0</v>
      </c>
      <c r="AV1515" s="16">
        <v>0.21212121212121199</v>
      </c>
      <c r="AW1515" s="16">
        <v>0.162790697674419</v>
      </c>
    </row>
    <row r="1516" spans="2:49" x14ac:dyDescent="0.35">
      <c r="B1516" t="s">
        <v>935</v>
      </c>
      <c r="C1516" s="16">
        <v>0.154981549815498</v>
      </c>
      <c r="D1516" s="16">
        <v>0.17073170731707299</v>
      </c>
      <c r="E1516" s="16">
        <v>0.134328358208955</v>
      </c>
      <c r="F1516" s="16">
        <v>0.126050420168067</v>
      </c>
      <c r="G1516" s="16">
        <v>0.21666666666666701</v>
      </c>
      <c r="H1516" s="16">
        <v>0.134615384615385</v>
      </c>
      <c r="I1516" s="16">
        <v>0.21212121212121199</v>
      </c>
      <c r="J1516" s="16">
        <v>0.114754098360656</v>
      </c>
      <c r="K1516" s="16">
        <v>0.128205128205128</v>
      </c>
      <c r="L1516" s="16">
        <v>0.2</v>
      </c>
      <c r="M1516" s="16">
        <v>0.11267605633802801</v>
      </c>
      <c r="N1516" s="16">
        <v>0.15151515151515199</v>
      </c>
      <c r="O1516" s="16">
        <v>0.25</v>
      </c>
      <c r="P1516" s="16"/>
      <c r="Q1516" s="16">
        <v>0.16133720930232601</v>
      </c>
      <c r="R1516" s="16"/>
      <c r="S1516" s="16">
        <v>0.15501905972045699</v>
      </c>
      <c r="T1516" s="16"/>
      <c r="U1516" s="16">
        <v>0.16086235489220599</v>
      </c>
      <c r="V1516" s="16"/>
      <c r="W1516" s="16">
        <v>0.146341463414634</v>
      </c>
      <c r="X1516" s="16"/>
      <c r="Y1516" s="16">
        <v>0.16269841269841301</v>
      </c>
      <c r="Z1516" s="16">
        <v>0.140151515151515</v>
      </c>
      <c r="AA1516" s="16">
        <v>0.16666666666666699</v>
      </c>
      <c r="AB1516" s="16">
        <v>0.11111111111111099</v>
      </c>
      <c r="AC1516" s="16"/>
      <c r="AD1516" s="16">
        <v>0.13698630136986301</v>
      </c>
      <c r="AE1516" s="16">
        <v>0.155555555555556</v>
      </c>
      <c r="AF1516" s="16">
        <v>0.19387755102040799</v>
      </c>
      <c r="AG1516" s="16">
        <v>0.14444444444444399</v>
      </c>
      <c r="AH1516" s="16">
        <v>0.17886178861788599</v>
      </c>
      <c r="AI1516" s="16">
        <v>0.14285714285714299</v>
      </c>
      <c r="AJ1516" s="16">
        <v>0.141304347826087</v>
      </c>
      <c r="AK1516" s="16"/>
      <c r="AL1516" s="16">
        <v>0.175438596491228</v>
      </c>
      <c r="AM1516" s="16">
        <v>0.14173228346456701</v>
      </c>
      <c r="AN1516" s="16">
        <v>0.144796380090498</v>
      </c>
      <c r="AO1516" s="16">
        <v>0.201438848920863</v>
      </c>
      <c r="AP1516" s="16">
        <v>0.157894736842105</v>
      </c>
      <c r="AQ1516" s="16">
        <v>0.14000000000000001</v>
      </c>
      <c r="AR1516" s="16">
        <v>0</v>
      </c>
      <c r="AS1516" s="16">
        <v>0.133333333333333</v>
      </c>
      <c r="AT1516" s="16">
        <v>0.16867469879518099</v>
      </c>
      <c r="AU1516" s="16">
        <v>7.69230769230769E-2</v>
      </c>
      <c r="AV1516" s="16">
        <v>0.12121212121212099</v>
      </c>
      <c r="AW1516" s="16">
        <v>0.116279069767442</v>
      </c>
    </row>
    <row r="1517" spans="2:49" x14ac:dyDescent="0.35">
      <c r="B1517" t="s">
        <v>936</v>
      </c>
      <c r="C1517" s="16">
        <v>0.14022140221402199</v>
      </c>
      <c r="D1517" s="16">
        <v>0.219512195121951</v>
      </c>
      <c r="E1517" s="16">
        <v>0.134328358208955</v>
      </c>
      <c r="F1517" s="16">
        <v>0.184873949579832</v>
      </c>
      <c r="G1517" s="16">
        <v>0.116666666666667</v>
      </c>
      <c r="H1517" s="16">
        <v>9.6153846153846201E-2</v>
      </c>
      <c r="I1517" s="16">
        <v>6.0606060606060601E-2</v>
      </c>
      <c r="J1517" s="16">
        <v>0.14754098360655701</v>
      </c>
      <c r="K1517" s="16">
        <v>7.69230769230769E-2</v>
      </c>
      <c r="L1517" s="16">
        <v>0.1</v>
      </c>
      <c r="M1517" s="16">
        <v>0.140845070422535</v>
      </c>
      <c r="N1517" s="16">
        <v>0.24242424242424199</v>
      </c>
      <c r="O1517" s="16">
        <v>0.125</v>
      </c>
      <c r="P1517" s="16"/>
      <c r="Q1517" s="16">
        <v>0.145348837209302</v>
      </c>
      <c r="R1517" s="16"/>
      <c r="S1517" s="16">
        <v>0.14231257941550199</v>
      </c>
      <c r="T1517" s="16"/>
      <c r="U1517" s="16">
        <v>0.14925373134328401</v>
      </c>
      <c r="V1517" s="16"/>
      <c r="W1517" s="16">
        <v>0.138211382113821</v>
      </c>
      <c r="X1517" s="16"/>
      <c r="Y1517" s="16">
        <v>0.13888888888888901</v>
      </c>
      <c r="Z1517" s="16">
        <v>0.15151515151515199</v>
      </c>
      <c r="AA1517" s="16">
        <v>5.5555555555555601E-2</v>
      </c>
      <c r="AB1517" s="16">
        <v>0.22222222222222199</v>
      </c>
      <c r="AC1517" s="16"/>
      <c r="AD1517" s="16">
        <v>0.15753424657534201</v>
      </c>
      <c r="AE1517" s="16">
        <v>0.16666666666666699</v>
      </c>
      <c r="AF1517" s="16">
        <v>0.122448979591837</v>
      </c>
      <c r="AG1517" s="16">
        <v>0.105555555555556</v>
      </c>
      <c r="AH1517" s="16">
        <v>0.154471544715447</v>
      </c>
      <c r="AI1517" s="16">
        <v>0.16666666666666699</v>
      </c>
      <c r="AJ1517" s="16">
        <v>0.13043478260869601</v>
      </c>
      <c r="AK1517" s="16"/>
      <c r="AL1517" s="16">
        <v>0.140350877192982</v>
      </c>
      <c r="AM1517" s="16">
        <v>0.118110236220472</v>
      </c>
      <c r="AN1517" s="16">
        <v>0.14932126696832601</v>
      </c>
      <c r="AO1517" s="16">
        <v>0.18705035971223</v>
      </c>
      <c r="AP1517" s="16">
        <v>0.21052631578947401</v>
      </c>
      <c r="AQ1517" s="16">
        <v>0.1</v>
      </c>
      <c r="AR1517" s="16">
        <v>0</v>
      </c>
      <c r="AS1517" s="16">
        <v>0.133333333333333</v>
      </c>
      <c r="AT1517" s="16">
        <v>0.120481927710843</v>
      </c>
      <c r="AU1517" s="16">
        <v>0.230769230769231</v>
      </c>
      <c r="AV1517" s="16">
        <v>9.0909090909090898E-2</v>
      </c>
      <c r="AW1517" s="16">
        <v>0.116279069767442</v>
      </c>
    </row>
    <row r="1518" spans="2:49" x14ac:dyDescent="0.35">
      <c r="B1518" t="s">
        <v>937</v>
      </c>
      <c r="C1518" s="16">
        <v>0.14022140221402199</v>
      </c>
      <c r="D1518" s="16">
        <v>0.15853658536585399</v>
      </c>
      <c r="E1518" s="16">
        <v>0.12686567164179099</v>
      </c>
      <c r="F1518" s="16">
        <v>0.13445378151260501</v>
      </c>
      <c r="G1518" s="16">
        <v>0.116666666666667</v>
      </c>
      <c r="H1518" s="16">
        <v>0.19230769230769201</v>
      </c>
      <c r="I1518" s="16">
        <v>7.5757575757575801E-2</v>
      </c>
      <c r="J1518" s="16">
        <v>0.14754098360655701</v>
      </c>
      <c r="K1518" s="16">
        <v>0.15384615384615399</v>
      </c>
      <c r="L1518" s="16">
        <v>0.16250000000000001</v>
      </c>
      <c r="M1518" s="16">
        <v>0.140845070422535</v>
      </c>
      <c r="N1518" s="16">
        <v>0.18181818181818199</v>
      </c>
      <c r="O1518" s="16">
        <v>0.125</v>
      </c>
      <c r="P1518" s="16"/>
      <c r="Q1518" s="16">
        <v>0.13808139534883701</v>
      </c>
      <c r="R1518" s="16"/>
      <c r="S1518" s="16">
        <v>0.135959339263024</v>
      </c>
      <c r="T1518" s="16"/>
      <c r="U1518" s="16">
        <v>0.132669983416252</v>
      </c>
      <c r="V1518" s="16"/>
      <c r="W1518" s="16">
        <v>0.12195121951219499</v>
      </c>
      <c r="X1518" s="16"/>
      <c r="Y1518" s="16">
        <v>0.134920634920635</v>
      </c>
      <c r="Z1518" s="16">
        <v>0.140151515151515</v>
      </c>
      <c r="AA1518" s="16">
        <v>0.16666666666666699</v>
      </c>
      <c r="AB1518" s="16">
        <v>0.33333333333333298</v>
      </c>
      <c r="AC1518" s="16"/>
      <c r="AD1518" s="16">
        <v>0.116438356164384</v>
      </c>
      <c r="AE1518" s="16">
        <v>7.7777777777777807E-2</v>
      </c>
      <c r="AF1518" s="16">
        <v>0.19387755102040799</v>
      </c>
      <c r="AG1518" s="16">
        <v>0.14444444444444399</v>
      </c>
      <c r="AH1518" s="16">
        <v>0.113821138211382</v>
      </c>
      <c r="AI1518" s="16">
        <v>0.17857142857142899</v>
      </c>
      <c r="AJ1518" s="16">
        <v>0.173913043478261</v>
      </c>
      <c r="AK1518" s="16"/>
      <c r="AL1518" s="16">
        <v>0.105263157894737</v>
      </c>
      <c r="AM1518" s="16">
        <v>0.16535433070866101</v>
      </c>
      <c r="AN1518" s="16">
        <v>0.113122171945701</v>
      </c>
      <c r="AO1518" s="16">
        <v>0.17266187050359699</v>
      </c>
      <c r="AP1518" s="16">
        <v>5.2631578947368397E-2</v>
      </c>
      <c r="AQ1518" s="16">
        <v>0.18</v>
      </c>
      <c r="AR1518" s="16">
        <v>0</v>
      </c>
      <c r="AS1518" s="16">
        <v>0.133333333333333</v>
      </c>
      <c r="AT1518" s="16">
        <v>0.14457831325301199</v>
      </c>
      <c r="AU1518" s="16">
        <v>0.230769230769231</v>
      </c>
      <c r="AV1518" s="16">
        <v>0.12121212121212099</v>
      </c>
      <c r="AW1518" s="16">
        <v>0.13953488372093001</v>
      </c>
    </row>
    <row r="1519" spans="2:49" x14ac:dyDescent="0.35">
      <c r="B1519" t="s">
        <v>938</v>
      </c>
      <c r="C1519" s="16">
        <v>0.124231242312423</v>
      </c>
      <c r="D1519" s="16">
        <v>9.7560975609756101E-2</v>
      </c>
      <c r="E1519" s="16">
        <v>9.7014925373134303E-2</v>
      </c>
      <c r="F1519" s="16">
        <v>0.13445378151260501</v>
      </c>
      <c r="G1519" s="16">
        <v>0.15</v>
      </c>
      <c r="H1519" s="16">
        <v>0.115384615384615</v>
      </c>
      <c r="I1519" s="16">
        <v>0.18181818181818199</v>
      </c>
      <c r="J1519" s="16">
        <v>6.5573770491803296E-2</v>
      </c>
      <c r="K1519" s="16">
        <v>0.256410256410256</v>
      </c>
      <c r="L1519" s="16">
        <v>0.125</v>
      </c>
      <c r="M1519" s="16">
        <v>0.140845070422535</v>
      </c>
      <c r="N1519" s="16">
        <v>6.0606060606060601E-2</v>
      </c>
      <c r="O1519" s="16">
        <v>6.25E-2</v>
      </c>
      <c r="P1519" s="16"/>
      <c r="Q1519" s="16">
        <v>0.117732558139535</v>
      </c>
      <c r="R1519" s="16"/>
      <c r="S1519" s="16">
        <v>0.121982210927573</v>
      </c>
      <c r="T1519" s="16"/>
      <c r="U1519" s="16">
        <v>0.112769485903814</v>
      </c>
      <c r="V1519" s="16"/>
      <c r="W1519" s="16">
        <v>8.1300813008130093E-2</v>
      </c>
      <c r="X1519" s="16"/>
      <c r="Y1519" s="16">
        <v>0.113095238095238</v>
      </c>
      <c r="Z1519" s="16">
        <v>0.14772727272727301</v>
      </c>
      <c r="AA1519" s="16">
        <v>8.3333333333333301E-2</v>
      </c>
      <c r="AB1519" s="16">
        <v>0.22222222222222199</v>
      </c>
      <c r="AC1519" s="16"/>
      <c r="AD1519" s="16">
        <v>0.123287671232877</v>
      </c>
      <c r="AE1519" s="16">
        <v>0.133333333333333</v>
      </c>
      <c r="AF1519" s="16">
        <v>0.11224489795918401</v>
      </c>
      <c r="AG1519" s="16">
        <v>0.13888888888888901</v>
      </c>
      <c r="AH1519" s="16">
        <v>0.105691056910569</v>
      </c>
      <c r="AI1519" s="16">
        <v>0.202380952380952</v>
      </c>
      <c r="AJ1519" s="16">
        <v>5.4347826086956499E-2</v>
      </c>
      <c r="AK1519" s="16"/>
      <c r="AL1519" s="16">
        <v>5.2631578947368397E-2</v>
      </c>
      <c r="AM1519" s="16">
        <v>0.12598425196850399</v>
      </c>
      <c r="AN1519" s="16">
        <v>0.17647058823529399</v>
      </c>
      <c r="AO1519" s="16">
        <v>6.4748201438848907E-2</v>
      </c>
      <c r="AP1519" s="16">
        <v>0</v>
      </c>
      <c r="AQ1519" s="16">
        <v>0.16</v>
      </c>
      <c r="AR1519" s="16">
        <v>0</v>
      </c>
      <c r="AS1519" s="16">
        <v>0</v>
      </c>
      <c r="AT1519" s="16">
        <v>0.132530120481928</v>
      </c>
      <c r="AU1519" s="16">
        <v>7.69230769230769E-2</v>
      </c>
      <c r="AV1519" s="16">
        <v>0.18181818181818199</v>
      </c>
      <c r="AW1519" s="16">
        <v>0.13953488372093001</v>
      </c>
    </row>
    <row r="1520" spans="2:49" x14ac:dyDescent="0.35">
      <c r="B1520" t="s">
        <v>462</v>
      </c>
      <c r="C1520" s="16">
        <v>7.8720787207872095E-2</v>
      </c>
      <c r="D1520" s="16">
        <v>7.3170731707317097E-2</v>
      </c>
      <c r="E1520" s="16">
        <v>8.2089552238805999E-2</v>
      </c>
      <c r="F1520" s="16">
        <v>7.5630252100840303E-2</v>
      </c>
      <c r="G1520" s="16">
        <v>6.6666666666666693E-2</v>
      </c>
      <c r="H1520" s="16">
        <v>0.115384615384615</v>
      </c>
      <c r="I1520" s="16">
        <v>7.5757575757575801E-2</v>
      </c>
      <c r="J1520" s="16">
        <v>0.114754098360656</v>
      </c>
      <c r="K1520" s="16">
        <v>5.1282051282051301E-2</v>
      </c>
      <c r="L1520" s="16">
        <v>7.4999999999999997E-2</v>
      </c>
      <c r="M1520" s="16">
        <v>8.4507042253521097E-2</v>
      </c>
      <c r="N1520" s="16">
        <v>3.03030303030303E-2</v>
      </c>
      <c r="O1520" s="16">
        <v>6.25E-2</v>
      </c>
      <c r="P1520" s="16"/>
      <c r="Q1520" s="16">
        <v>7.5581395348837205E-2</v>
      </c>
      <c r="R1520" s="16"/>
      <c r="S1520" s="16">
        <v>8.0050825921219801E-2</v>
      </c>
      <c r="T1520" s="16"/>
      <c r="U1520" s="16">
        <v>7.7943615257048099E-2</v>
      </c>
      <c r="V1520" s="16"/>
      <c r="W1520" s="16">
        <v>7.3170731707317097E-2</v>
      </c>
      <c r="X1520" s="16"/>
      <c r="Y1520" s="16">
        <v>8.3333333333333301E-2</v>
      </c>
      <c r="Z1520" s="16">
        <v>7.1969696969697003E-2</v>
      </c>
      <c r="AA1520" s="16">
        <v>8.3333333333333301E-2</v>
      </c>
      <c r="AB1520" s="16">
        <v>0</v>
      </c>
      <c r="AC1520" s="16"/>
      <c r="AD1520" s="16">
        <v>0.10958904109589</v>
      </c>
      <c r="AE1520" s="16">
        <v>7.7777777777777807E-2</v>
      </c>
      <c r="AF1520" s="16">
        <v>8.1632653061224497E-2</v>
      </c>
      <c r="AG1520" s="16">
        <v>7.7777777777777807E-2</v>
      </c>
      <c r="AH1520" s="16">
        <v>8.1300813008130093E-2</v>
      </c>
      <c r="AI1520" s="16">
        <v>1.1904761904761901E-2</v>
      </c>
      <c r="AJ1520" s="16">
        <v>8.6956521739130405E-2</v>
      </c>
      <c r="AK1520" s="16"/>
      <c r="AL1520" s="16">
        <v>3.5087719298245598E-2</v>
      </c>
      <c r="AM1520" s="16">
        <v>7.0866141732283505E-2</v>
      </c>
      <c r="AN1520" s="16">
        <v>9.5022624434389094E-2</v>
      </c>
      <c r="AO1520" s="16">
        <v>7.1942446043165506E-2</v>
      </c>
      <c r="AP1520" s="16">
        <v>0.105263157894737</v>
      </c>
      <c r="AQ1520" s="16">
        <v>0.08</v>
      </c>
      <c r="AR1520" s="16">
        <v>0.5</v>
      </c>
      <c r="AS1520" s="16">
        <v>6.6666666666666693E-2</v>
      </c>
      <c r="AT1520" s="16">
        <v>4.81927710843374E-2</v>
      </c>
      <c r="AU1520" s="16">
        <v>0.30769230769230799</v>
      </c>
      <c r="AV1520" s="16">
        <v>3.03030303030303E-2</v>
      </c>
      <c r="AW1520" s="16">
        <v>9.3023255813953501E-2</v>
      </c>
    </row>
    <row r="1521" spans="2:49" x14ac:dyDescent="0.35">
      <c r="B1521" t="s">
        <v>463</v>
      </c>
      <c r="C1521" s="16">
        <v>-4.3050430504305001E-2</v>
      </c>
      <c r="D1521" s="16">
        <v>-0.19512195121951201</v>
      </c>
      <c r="E1521" s="16">
        <v>6.7164179104477598E-2</v>
      </c>
      <c r="F1521" s="16">
        <v>-0.109243697478992</v>
      </c>
      <c r="G1521" s="16">
        <v>-0.05</v>
      </c>
      <c r="H1521" s="16">
        <v>-5.7692307692307702E-2</v>
      </c>
      <c r="I1521" s="16">
        <v>7.5757575757575704E-2</v>
      </c>
      <c r="J1521" s="16">
        <v>4.91803278688525E-2</v>
      </c>
      <c r="K1521" s="16">
        <v>-0.15384615384615399</v>
      </c>
      <c r="L1521" s="16">
        <v>-0.05</v>
      </c>
      <c r="M1521" s="16">
        <v>-4.2253521126760597E-2</v>
      </c>
      <c r="N1521" s="16">
        <v>-0.15151515151515099</v>
      </c>
      <c r="O1521" s="16">
        <v>6.25E-2</v>
      </c>
      <c r="P1521" s="16"/>
      <c r="Q1521" s="16">
        <v>-3.92441860465116E-2</v>
      </c>
      <c r="R1521" s="16"/>
      <c r="S1521" s="16">
        <v>-3.5578144853875497E-2</v>
      </c>
      <c r="T1521" s="16"/>
      <c r="U1521" s="16">
        <v>-2.81923714759535E-2</v>
      </c>
      <c r="V1521" s="16"/>
      <c r="W1521" s="16">
        <v>9.7560975609756198E-2</v>
      </c>
      <c r="X1521" s="16"/>
      <c r="Y1521" s="16">
        <v>-1.9841269841269799E-2</v>
      </c>
      <c r="Z1521" s="16">
        <v>-9.0909090909090801E-2</v>
      </c>
      <c r="AA1521" s="16">
        <v>0.13888888888888901</v>
      </c>
      <c r="AB1521" s="16">
        <v>-0.66666666666666696</v>
      </c>
      <c r="AC1521" s="16"/>
      <c r="AD1521" s="16">
        <v>-4.1095890410958902E-2</v>
      </c>
      <c r="AE1521" s="16">
        <v>1.1111111111111099E-2</v>
      </c>
      <c r="AF1521" s="16">
        <v>-0.13265306122449</v>
      </c>
      <c r="AG1521" s="16">
        <v>0</v>
      </c>
      <c r="AH1521" s="16">
        <v>-8.1300813008130506E-3</v>
      </c>
      <c r="AI1521" s="16">
        <v>-0.25</v>
      </c>
      <c r="AJ1521" s="16">
        <v>5.4347826086956499E-2</v>
      </c>
      <c r="AK1521" s="16"/>
      <c r="AL1521" s="16">
        <v>0.19298245614035101</v>
      </c>
      <c r="AM1521" s="16">
        <v>-3.1496062992125998E-2</v>
      </c>
      <c r="AN1521" s="16">
        <v>-0.11764705882352899</v>
      </c>
      <c r="AO1521" s="16">
        <v>-0.12230215827338101</v>
      </c>
      <c r="AP1521" s="16">
        <v>0.21052631578947401</v>
      </c>
      <c r="AQ1521" s="16">
        <v>-0.1</v>
      </c>
      <c r="AR1521" s="16">
        <v>0.5</v>
      </c>
      <c r="AS1521" s="16">
        <v>0.266666666666667</v>
      </c>
      <c r="AT1521" s="16">
        <v>-1.20481927710843E-2</v>
      </c>
      <c r="AU1521" s="16">
        <v>-0.46153846153846201</v>
      </c>
      <c r="AV1521" s="16">
        <v>6.0606060606060698E-2</v>
      </c>
      <c r="AW1521" s="16">
        <v>0</v>
      </c>
    </row>
    <row r="1522" spans="2:49" x14ac:dyDescent="0.35">
      <c r="C1522" s="16"/>
      <c r="D1522" s="16"/>
      <c r="E1522" s="16"/>
      <c r="F1522" s="16"/>
      <c r="G1522" s="16"/>
      <c r="H1522" s="16"/>
      <c r="I1522" s="16"/>
      <c r="J1522" s="16"/>
      <c r="K1522" s="16"/>
      <c r="L1522" s="16"/>
      <c r="M1522" s="16"/>
      <c r="N1522" s="16"/>
      <c r="O1522" s="16"/>
      <c r="P1522" s="16"/>
      <c r="Q1522" s="16"/>
      <c r="R1522" s="16"/>
      <c r="S1522" s="16"/>
      <c r="T1522" s="16"/>
      <c r="U1522" s="16"/>
      <c r="V1522" s="16"/>
      <c r="W1522" s="16"/>
      <c r="X1522" s="16"/>
      <c r="Y1522" s="16"/>
      <c r="Z1522" s="16"/>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row>
    <row r="1523" spans="2:49" x14ac:dyDescent="0.35">
      <c r="B1523" s="6" t="s">
        <v>968</v>
      </c>
      <c r="C1523" s="16"/>
      <c r="D1523" s="16"/>
      <c r="E1523" s="16"/>
      <c r="F1523" s="16"/>
      <c r="G1523" s="16"/>
      <c r="H1523" s="16"/>
      <c r="I1523" s="16"/>
      <c r="J1523" s="16"/>
      <c r="K1523" s="16"/>
      <c r="L1523" s="16"/>
      <c r="M1523" s="16"/>
      <c r="N1523" s="16"/>
      <c r="O1523" s="16"/>
      <c r="P1523" s="16"/>
      <c r="Q1523" s="16"/>
      <c r="R1523" s="16"/>
      <c r="S1523" s="16"/>
      <c r="T1523" s="16"/>
      <c r="U1523" s="16"/>
      <c r="V1523" s="16"/>
      <c r="W1523" s="16"/>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row>
    <row r="1524" spans="2:49" x14ac:dyDescent="0.35">
      <c r="B1524" s="25" t="s">
        <v>65</v>
      </c>
      <c r="C1524" s="16"/>
      <c r="D1524" s="16"/>
      <c r="E1524" s="16"/>
      <c r="F1524" s="16"/>
      <c r="G1524" s="16"/>
      <c r="H1524" s="16"/>
      <c r="I1524" s="16"/>
      <c r="J1524" s="16"/>
      <c r="K1524" s="16"/>
      <c r="L1524" s="16"/>
      <c r="M1524" s="16"/>
      <c r="N1524" s="16"/>
      <c r="O1524" s="16"/>
      <c r="P1524" s="16"/>
      <c r="Q1524" s="16"/>
      <c r="R1524" s="16"/>
      <c r="S1524" s="16"/>
      <c r="T1524" s="16"/>
      <c r="U1524" s="16"/>
      <c r="V1524" s="16"/>
      <c r="W1524" s="16"/>
      <c r="X1524" s="16"/>
      <c r="Y1524" s="16"/>
      <c r="Z1524" s="16"/>
      <c r="AA1524" s="16"/>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6"/>
      <c r="AW1524" s="16"/>
    </row>
    <row r="1525" spans="2:49" x14ac:dyDescent="0.35">
      <c r="B1525" t="s">
        <v>962</v>
      </c>
      <c r="C1525" s="16">
        <v>0.15867158671586701</v>
      </c>
      <c r="D1525" s="16">
        <v>0.23170731707317099</v>
      </c>
      <c r="E1525" s="16">
        <v>0.134328358208955</v>
      </c>
      <c r="F1525" s="16">
        <v>0.184873949579832</v>
      </c>
      <c r="G1525" s="16">
        <v>0.133333333333333</v>
      </c>
      <c r="H1525" s="16">
        <v>0.134615384615385</v>
      </c>
      <c r="I1525" s="16">
        <v>0.16666666666666699</v>
      </c>
      <c r="J1525" s="16">
        <v>0.22950819672131101</v>
      </c>
      <c r="K1525" s="16">
        <v>0.128205128205128</v>
      </c>
      <c r="L1525" s="16">
        <v>6.25E-2</v>
      </c>
      <c r="M1525" s="16">
        <v>0.169014084507042</v>
      </c>
      <c r="N1525" s="16">
        <v>0.12121212121212099</v>
      </c>
      <c r="O1525" s="16">
        <v>0.25</v>
      </c>
      <c r="P1525" s="16"/>
      <c r="Q1525" s="16">
        <v>0.162790697674419</v>
      </c>
      <c r="R1525" s="16"/>
      <c r="S1525" s="16">
        <v>0.15883100381194401</v>
      </c>
      <c r="T1525" s="16"/>
      <c r="U1525" s="16">
        <v>0.17081260364842499</v>
      </c>
      <c r="V1525" s="16"/>
      <c r="W1525" s="16">
        <v>0.25203252032520301</v>
      </c>
      <c r="X1525" s="16"/>
      <c r="Y1525" s="16">
        <v>0.15476190476190499</v>
      </c>
      <c r="Z1525" s="16">
        <v>0.14772727272727301</v>
      </c>
      <c r="AA1525" s="16">
        <v>0.194444444444444</v>
      </c>
      <c r="AB1525" s="16">
        <v>0.55555555555555602</v>
      </c>
      <c r="AC1525" s="16"/>
      <c r="AD1525" s="16">
        <v>0.19178082191780799</v>
      </c>
      <c r="AE1525" s="16">
        <v>0.233333333333333</v>
      </c>
      <c r="AF1525" s="16">
        <v>0.16326530612244899</v>
      </c>
      <c r="AG1525" s="16">
        <v>0.133333333333333</v>
      </c>
      <c r="AH1525" s="16">
        <v>0.12195121951219499</v>
      </c>
      <c r="AI1525" s="16">
        <v>0.107142857142857</v>
      </c>
      <c r="AJ1525" s="16">
        <v>0.173913043478261</v>
      </c>
      <c r="AK1525" s="16"/>
      <c r="AL1525" s="16">
        <v>0.12280701754386</v>
      </c>
      <c r="AM1525" s="16">
        <v>0.14960629921259799</v>
      </c>
      <c r="AN1525" s="16">
        <v>0.15384615384615399</v>
      </c>
      <c r="AO1525" s="16">
        <v>0.215827338129496</v>
      </c>
      <c r="AP1525" s="16">
        <v>0.31578947368421101</v>
      </c>
      <c r="AQ1525" s="16">
        <v>0.18</v>
      </c>
      <c r="AR1525" s="16">
        <v>0.5</v>
      </c>
      <c r="AS1525" s="16">
        <v>6.6666666666666693E-2</v>
      </c>
      <c r="AT1525" s="16">
        <v>9.6385542168674704E-2</v>
      </c>
      <c r="AU1525" s="16">
        <v>7.69230769230769E-2</v>
      </c>
      <c r="AV1525" s="16">
        <v>0.15151515151515199</v>
      </c>
      <c r="AW1525" s="16">
        <v>0.162790697674419</v>
      </c>
    </row>
    <row r="1526" spans="2:49" x14ac:dyDescent="0.35">
      <c r="B1526" t="s">
        <v>963</v>
      </c>
      <c r="C1526" s="16">
        <v>0.102091020910209</v>
      </c>
      <c r="D1526" s="16">
        <v>0.109756097560976</v>
      </c>
      <c r="E1526" s="16">
        <v>0.119402985074627</v>
      </c>
      <c r="F1526" s="16">
        <v>8.40336134453782E-2</v>
      </c>
      <c r="G1526" s="16">
        <v>8.3333333333333301E-2</v>
      </c>
      <c r="H1526" s="16">
        <v>9.6153846153846201E-2</v>
      </c>
      <c r="I1526" s="16">
        <v>7.5757575757575801E-2</v>
      </c>
      <c r="J1526" s="16">
        <v>0.13114754098360701</v>
      </c>
      <c r="K1526" s="16">
        <v>0.15384615384615399</v>
      </c>
      <c r="L1526" s="16">
        <v>8.7499999999999994E-2</v>
      </c>
      <c r="M1526" s="16">
        <v>8.4507042253521097E-2</v>
      </c>
      <c r="N1526" s="16">
        <v>0.12121212121212099</v>
      </c>
      <c r="O1526" s="16">
        <v>0.125</v>
      </c>
      <c r="P1526" s="16"/>
      <c r="Q1526" s="16">
        <v>0.104651162790698</v>
      </c>
      <c r="R1526" s="16"/>
      <c r="S1526" s="16">
        <v>0.104193138500635</v>
      </c>
      <c r="T1526" s="16"/>
      <c r="U1526" s="16">
        <v>9.6185737976782801E-2</v>
      </c>
      <c r="V1526" s="16"/>
      <c r="W1526" s="16">
        <v>0.138211382113821</v>
      </c>
      <c r="X1526" s="16"/>
      <c r="Y1526" s="16">
        <v>9.9206349206349201E-2</v>
      </c>
      <c r="Z1526" s="16">
        <v>9.8484848484848495E-2</v>
      </c>
      <c r="AA1526" s="16">
        <v>0.16666666666666699</v>
      </c>
      <c r="AB1526" s="16">
        <v>0.11111111111111099</v>
      </c>
      <c r="AC1526" s="16"/>
      <c r="AD1526" s="16">
        <v>8.9041095890410996E-2</v>
      </c>
      <c r="AE1526" s="16">
        <v>0.122222222222222</v>
      </c>
      <c r="AF1526" s="16">
        <v>0.122448979591837</v>
      </c>
      <c r="AG1526" s="16">
        <v>0.122222222222222</v>
      </c>
      <c r="AH1526" s="16">
        <v>9.7560975609756101E-2</v>
      </c>
      <c r="AI1526" s="16">
        <v>5.95238095238095E-2</v>
      </c>
      <c r="AJ1526" s="16">
        <v>8.6956521739130405E-2</v>
      </c>
      <c r="AK1526" s="16"/>
      <c r="AL1526" s="16">
        <v>0.12280701754386</v>
      </c>
      <c r="AM1526" s="16">
        <v>0.102362204724409</v>
      </c>
      <c r="AN1526" s="16">
        <v>6.7873303167420795E-2</v>
      </c>
      <c r="AO1526" s="16">
        <v>0.107913669064748</v>
      </c>
      <c r="AP1526" s="16">
        <v>5.2631578947368397E-2</v>
      </c>
      <c r="AQ1526" s="16">
        <v>0.14000000000000001</v>
      </c>
      <c r="AR1526" s="16">
        <v>0</v>
      </c>
      <c r="AS1526" s="16">
        <v>0.133333333333333</v>
      </c>
      <c r="AT1526" s="16">
        <v>0.156626506024096</v>
      </c>
      <c r="AU1526" s="16">
        <v>7.69230769230769E-2</v>
      </c>
      <c r="AV1526" s="16">
        <v>0.15151515151515199</v>
      </c>
      <c r="AW1526" s="16">
        <v>6.9767441860465101E-2</v>
      </c>
    </row>
    <row r="1527" spans="2:49" x14ac:dyDescent="0.35">
      <c r="B1527" t="s">
        <v>964</v>
      </c>
      <c r="C1527" s="16">
        <v>0.12792127921279201</v>
      </c>
      <c r="D1527" s="16">
        <v>0.12195121951219499</v>
      </c>
      <c r="E1527" s="16">
        <v>0.111940298507463</v>
      </c>
      <c r="F1527" s="16">
        <v>0.13445378151260501</v>
      </c>
      <c r="G1527" s="16">
        <v>8.3333333333333301E-2</v>
      </c>
      <c r="H1527" s="16">
        <v>0.15384615384615399</v>
      </c>
      <c r="I1527" s="16">
        <v>0.15151515151515199</v>
      </c>
      <c r="J1527" s="16">
        <v>0.13114754098360701</v>
      </c>
      <c r="K1527" s="16">
        <v>0.15384615384615399</v>
      </c>
      <c r="L1527" s="16">
        <v>0.1</v>
      </c>
      <c r="M1527" s="16">
        <v>0.169014084507042</v>
      </c>
      <c r="N1527" s="16">
        <v>0.15151515151515199</v>
      </c>
      <c r="O1527" s="16">
        <v>6.25E-2</v>
      </c>
      <c r="P1527" s="16"/>
      <c r="Q1527" s="16">
        <v>0.114825581395349</v>
      </c>
      <c r="R1527" s="16"/>
      <c r="S1527" s="16">
        <v>0.12960609911054599</v>
      </c>
      <c r="T1527" s="16"/>
      <c r="U1527" s="16">
        <v>0.112769485903814</v>
      </c>
      <c r="V1527" s="16"/>
      <c r="W1527" s="16">
        <v>0.138211382113821</v>
      </c>
      <c r="X1527" s="16"/>
      <c r="Y1527" s="16">
        <v>0.115079365079365</v>
      </c>
      <c r="Z1527" s="16">
        <v>0.14393939393939401</v>
      </c>
      <c r="AA1527" s="16">
        <v>0.194444444444444</v>
      </c>
      <c r="AB1527" s="16">
        <v>0.11111111111111099</v>
      </c>
      <c r="AC1527" s="16"/>
      <c r="AD1527" s="16">
        <v>0.116438356164384</v>
      </c>
      <c r="AE1527" s="16">
        <v>0.11111111111111099</v>
      </c>
      <c r="AF1527" s="16">
        <v>0.102040816326531</v>
      </c>
      <c r="AG1527" s="16">
        <v>0.133333333333333</v>
      </c>
      <c r="AH1527" s="16">
        <v>0.154471544715447</v>
      </c>
      <c r="AI1527" s="16">
        <v>0.119047619047619</v>
      </c>
      <c r="AJ1527" s="16">
        <v>0.15217391304347799</v>
      </c>
      <c r="AK1527" s="16"/>
      <c r="AL1527" s="16">
        <v>7.0175438596491196E-2</v>
      </c>
      <c r="AM1527" s="16">
        <v>0.133858267716535</v>
      </c>
      <c r="AN1527" s="16">
        <v>0.14932126696832601</v>
      </c>
      <c r="AO1527" s="16">
        <v>0.107913669064748</v>
      </c>
      <c r="AP1527" s="16">
        <v>0</v>
      </c>
      <c r="AQ1527" s="16">
        <v>0.08</v>
      </c>
      <c r="AR1527" s="16">
        <v>0</v>
      </c>
      <c r="AS1527" s="16">
        <v>0.133333333333333</v>
      </c>
      <c r="AT1527" s="16">
        <v>8.4337349397590397E-2</v>
      </c>
      <c r="AU1527" s="16">
        <v>7.69230769230769E-2</v>
      </c>
      <c r="AV1527" s="16">
        <v>0.33333333333333298</v>
      </c>
      <c r="AW1527" s="16">
        <v>0.209302325581395</v>
      </c>
    </row>
    <row r="1528" spans="2:49" x14ac:dyDescent="0.35">
      <c r="B1528" t="s">
        <v>965</v>
      </c>
      <c r="C1528" s="16">
        <v>0.28167281672816702</v>
      </c>
      <c r="D1528" s="16">
        <v>0.25609756097560998</v>
      </c>
      <c r="E1528" s="16">
        <v>0.23134328358209</v>
      </c>
      <c r="F1528" s="16">
        <v>0.31932773109243701</v>
      </c>
      <c r="G1528" s="16">
        <v>0.31666666666666698</v>
      </c>
      <c r="H1528" s="16">
        <v>0.32692307692307698</v>
      </c>
      <c r="I1528" s="16">
        <v>0.31818181818181801</v>
      </c>
      <c r="J1528" s="16">
        <v>0.213114754098361</v>
      </c>
      <c r="K1528" s="16">
        <v>0.256410256410256</v>
      </c>
      <c r="L1528" s="16">
        <v>0.32500000000000001</v>
      </c>
      <c r="M1528" s="16">
        <v>0.309859154929577</v>
      </c>
      <c r="N1528" s="16">
        <v>0.33333333333333298</v>
      </c>
      <c r="O1528" s="16">
        <v>0</v>
      </c>
      <c r="P1528" s="16"/>
      <c r="Q1528" s="16">
        <v>0.271802325581395</v>
      </c>
      <c r="R1528" s="16"/>
      <c r="S1528" s="16">
        <v>0.275730622617535</v>
      </c>
      <c r="T1528" s="16"/>
      <c r="U1528" s="16">
        <v>0.27363184079601999</v>
      </c>
      <c r="V1528" s="16"/>
      <c r="W1528" s="16">
        <v>0.211382113821138</v>
      </c>
      <c r="X1528" s="16"/>
      <c r="Y1528" s="16">
        <v>0.29166666666666702</v>
      </c>
      <c r="Z1528" s="16">
        <v>0.28787878787878801</v>
      </c>
      <c r="AA1528" s="16">
        <v>0.11111111111111099</v>
      </c>
      <c r="AB1528" s="16">
        <v>0.22222222222222199</v>
      </c>
      <c r="AC1528" s="16"/>
      <c r="AD1528" s="16">
        <v>0.267123287671233</v>
      </c>
      <c r="AE1528" s="16">
        <v>0.22222222222222199</v>
      </c>
      <c r="AF1528" s="16">
        <v>0.29591836734693899</v>
      </c>
      <c r="AG1528" s="16">
        <v>0.28888888888888897</v>
      </c>
      <c r="AH1528" s="16">
        <v>0.26829268292682901</v>
      </c>
      <c r="AI1528" s="16">
        <v>0.297619047619048</v>
      </c>
      <c r="AJ1528" s="16">
        <v>0.33695652173912999</v>
      </c>
      <c r="AK1528" s="16"/>
      <c r="AL1528" s="16">
        <v>0.40350877192982498</v>
      </c>
      <c r="AM1528" s="16">
        <v>0.267716535433071</v>
      </c>
      <c r="AN1528" s="16">
        <v>0.25791855203619901</v>
      </c>
      <c r="AO1528" s="16">
        <v>0.22302158273381301</v>
      </c>
      <c r="AP1528" s="16">
        <v>0.21052631578947401</v>
      </c>
      <c r="AQ1528" s="16">
        <v>0.32</v>
      </c>
      <c r="AR1528" s="16">
        <v>0</v>
      </c>
      <c r="AS1528" s="16">
        <v>0.33333333333333298</v>
      </c>
      <c r="AT1528" s="16">
        <v>0.27710843373493999</v>
      </c>
      <c r="AU1528" s="16">
        <v>0.53846153846153799</v>
      </c>
      <c r="AV1528" s="16">
        <v>0.36363636363636398</v>
      </c>
      <c r="AW1528" s="16">
        <v>0.30232558139534899</v>
      </c>
    </row>
    <row r="1529" spans="2:49" x14ac:dyDescent="0.35">
      <c r="B1529" t="s">
        <v>966</v>
      </c>
      <c r="C1529" s="16">
        <v>0.26199261992619899</v>
      </c>
      <c r="D1529" s="16">
        <v>0.219512195121951</v>
      </c>
      <c r="E1529" s="16">
        <v>0.31343283582089598</v>
      </c>
      <c r="F1529" s="16">
        <v>0.20168067226890801</v>
      </c>
      <c r="G1529" s="16">
        <v>0.35</v>
      </c>
      <c r="H1529" s="16">
        <v>0.230769230769231</v>
      </c>
      <c r="I1529" s="16">
        <v>0.21212121212121199</v>
      </c>
      <c r="J1529" s="16">
        <v>0.24590163934426201</v>
      </c>
      <c r="K1529" s="16">
        <v>0.28205128205128199</v>
      </c>
      <c r="L1529" s="16">
        <v>0.3125</v>
      </c>
      <c r="M1529" s="16">
        <v>0.22535211267605601</v>
      </c>
      <c r="N1529" s="16">
        <v>0.18181818181818199</v>
      </c>
      <c r="O1529" s="16">
        <v>0.5625</v>
      </c>
      <c r="P1529" s="16"/>
      <c r="Q1529" s="16">
        <v>0.271802325581395</v>
      </c>
      <c r="R1529" s="16"/>
      <c r="S1529" s="16">
        <v>0.261753494282084</v>
      </c>
      <c r="T1529" s="16"/>
      <c r="U1529" s="16">
        <v>0.27363184079601999</v>
      </c>
      <c r="V1529" s="16"/>
      <c r="W1529" s="16">
        <v>0.22764227642276399</v>
      </c>
      <c r="X1529" s="16"/>
      <c r="Y1529" s="16">
        <v>0.26587301587301598</v>
      </c>
      <c r="Z1529" s="16">
        <v>0.26515151515151503</v>
      </c>
      <c r="AA1529" s="16">
        <v>0.25</v>
      </c>
      <c r="AB1529" s="16">
        <v>0</v>
      </c>
      <c r="AC1529" s="16"/>
      <c r="AD1529" s="16">
        <v>0.232876712328767</v>
      </c>
      <c r="AE1529" s="16">
        <v>0.27777777777777801</v>
      </c>
      <c r="AF1529" s="16">
        <v>0.25510204081632698</v>
      </c>
      <c r="AG1529" s="16">
        <v>0.233333333333333</v>
      </c>
      <c r="AH1529" s="16">
        <v>0.276422764227642</v>
      </c>
      <c r="AI1529" s="16">
        <v>0.38095238095238099</v>
      </c>
      <c r="AJ1529" s="16">
        <v>0.22826086956521699</v>
      </c>
      <c r="AK1529" s="16"/>
      <c r="AL1529" s="16">
        <v>0.21052631578947401</v>
      </c>
      <c r="AM1529" s="16">
        <v>0.291338582677165</v>
      </c>
      <c r="AN1529" s="16">
        <v>0.28054298642533898</v>
      </c>
      <c r="AO1529" s="16">
        <v>0.30215827338129497</v>
      </c>
      <c r="AP1529" s="16">
        <v>0.31578947368421101</v>
      </c>
      <c r="AQ1529" s="16">
        <v>0.22</v>
      </c>
      <c r="AR1529" s="16">
        <v>0</v>
      </c>
      <c r="AS1529" s="16">
        <v>0.33333333333333298</v>
      </c>
      <c r="AT1529" s="16">
        <v>0.28915662650602397</v>
      </c>
      <c r="AU1529" s="16">
        <v>0.15384615384615399</v>
      </c>
      <c r="AV1529" s="16">
        <v>0</v>
      </c>
      <c r="AW1529" s="16">
        <v>0.232558139534884</v>
      </c>
    </row>
    <row r="1530" spans="2:49" x14ac:dyDescent="0.35">
      <c r="B1530" t="s">
        <v>36</v>
      </c>
      <c r="C1530" s="16">
        <v>6.7650676506765095E-2</v>
      </c>
      <c r="D1530" s="16">
        <v>6.0975609756097601E-2</v>
      </c>
      <c r="E1530" s="16">
        <v>8.9552238805970102E-2</v>
      </c>
      <c r="F1530" s="16">
        <v>7.5630252100840303E-2</v>
      </c>
      <c r="G1530" s="16">
        <v>3.3333333333333298E-2</v>
      </c>
      <c r="H1530" s="16">
        <v>5.7692307692307702E-2</v>
      </c>
      <c r="I1530" s="16">
        <v>7.5757575757575801E-2</v>
      </c>
      <c r="J1530" s="16">
        <v>4.91803278688525E-2</v>
      </c>
      <c r="K1530" s="16">
        <v>2.5641025641025599E-2</v>
      </c>
      <c r="L1530" s="16">
        <v>0.1125</v>
      </c>
      <c r="M1530" s="16">
        <v>4.2253521126760597E-2</v>
      </c>
      <c r="N1530" s="16">
        <v>9.0909090909090898E-2</v>
      </c>
      <c r="O1530" s="16">
        <v>0</v>
      </c>
      <c r="P1530" s="16"/>
      <c r="Q1530" s="16">
        <v>7.4127906976744207E-2</v>
      </c>
      <c r="R1530" s="16"/>
      <c r="S1530" s="16">
        <v>6.9885641677255403E-2</v>
      </c>
      <c r="T1530" s="16"/>
      <c r="U1530" s="16">
        <v>7.2968490878938599E-2</v>
      </c>
      <c r="V1530" s="16"/>
      <c r="W1530" s="16">
        <v>3.2520325203252001E-2</v>
      </c>
      <c r="X1530" s="16"/>
      <c r="Y1530" s="16">
        <v>7.3412698412698402E-2</v>
      </c>
      <c r="Z1530" s="16">
        <v>5.6818181818181802E-2</v>
      </c>
      <c r="AA1530" s="16">
        <v>8.3333333333333301E-2</v>
      </c>
      <c r="AB1530" s="16">
        <v>0</v>
      </c>
      <c r="AC1530" s="16"/>
      <c r="AD1530" s="16">
        <v>0.102739726027397</v>
      </c>
      <c r="AE1530" s="16">
        <v>3.3333333333333298E-2</v>
      </c>
      <c r="AF1530" s="16">
        <v>6.1224489795918401E-2</v>
      </c>
      <c r="AG1530" s="16">
        <v>8.8888888888888906E-2</v>
      </c>
      <c r="AH1530" s="16">
        <v>8.1300813008130093E-2</v>
      </c>
      <c r="AI1530" s="16">
        <v>3.5714285714285698E-2</v>
      </c>
      <c r="AJ1530" s="16">
        <v>2.1739130434782601E-2</v>
      </c>
      <c r="AK1530" s="16"/>
      <c r="AL1530" s="16">
        <v>7.0175438596491196E-2</v>
      </c>
      <c r="AM1530" s="16">
        <v>5.5118110236220499E-2</v>
      </c>
      <c r="AN1530" s="16">
        <v>9.0497737556561098E-2</v>
      </c>
      <c r="AO1530" s="16">
        <v>4.3165467625899297E-2</v>
      </c>
      <c r="AP1530" s="16">
        <v>0.105263157894737</v>
      </c>
      <c r="AQ1530" s="16">
        <v>0.06</v>
      </c>
      <c r="AR1530" s="16">
        <v>0.5</v>
      </c>
      <c r="AS1530" s="16">
        <v>0</v>
      </c>
      <c r="AT1530" s="16">
        <v>9.6385542168674704E-2</v>
      </c>
      <c r="AU1530" s="16">
        <v>7.69230769230769E-2</v>
      </c>
      <c r="AV1530" s="16">
        <v>0</v>
      </c>
      <c r="AW1530" s="16">
        <v>2.32558139534884E-2</v>
      </c>
    </row>
    <row r="1531" spans="2:49" x14ac:dyDescent="0.35">
      <c r="B1531" t="s">
        <v>463</v>
      </c>
      <c r="C1531" s="16">
        <v>0.28290282902829</v>
      </c>
      <c r="D1531" s="16">
        <v>0.134146341463415</v>
      </c>
      <c r="E1531" s="16">
        <v>0.29104477611940299</v>
      </c>
      <c r="F1531" s="16">
        <v>0.252100840336134</v>
      </c>
      <c r="G1531" s="16">
        <v>0.45</v>
      </c>
      <c r="H1531" s="16">
        <v>0.32692307692307698</v>
      </c>
      <c r="I1531" s="16">
        <v>0.28787878787878801</v>
      </c>
      <c r="J1531" s="16">
        <v>9.8360655737704902E-2</v>
      </c>
      <c r="K1531" s="16">
        <v>0.256410256410256</v>
      </c>
      <c r="L1531" s="16">
        <v>0.48749999999999999</v>
      </c>
      <c r="M1531" s="16">
        <v>0.28169014084506999</v>
      </c>
      <c r="N1531" s="16">
        <v>0.27272727272727298</v>
      </c>
      <c r="O1531" s="16">
        <v>0.1875</v>
      </c>
      <c r="P1531" s="16"/>
      <c r="Q1531" s="16">
        <v>0.27616279069767402</v>
      </c>
      <c r="R1531" s="16"/>
      <c r="S1531" s="16">
        <v>0.27445997458703902</v>
      </c>
      <c r="T1531" s="16"/>
      <c r="U1531" s="16">
        <v>0.28026533996683201</v>
      </c>
      <c r="V1531" s="16"/>
      <c r="W1531" s="16">
        <v>4.8780487804878002E-2</v>
      </c>
      <c r="X1531" s="16"/>
      <c r="Y1531" s="16">
        <v>0.30357142857142899</v>
      </c>
      <c r="Z1531" s="16">
        <v>0.30681818181818199</v>
      </c>
      <c r="AA1531" s="16">
        <v>0</v>
      </c>
      <c r="AB1531" s="16">
        <v>-0.44444444444444497</v>
      </c>
      <c r="AC1531" s="16"/>
      <c r="AD1531" s="16">
        <v>0.219178082191781</v>
      </c>
      <c r="AE1531" s="16">
        <v>0.14444444444444399</v>
      </c>
      <c r="AF1531" s="16">
        <v>0.26530612244898</v>
      </c>
      <c r="AG1531" s="16">
        <v>0.266666666666667</v>
      </c>
      <c r="AH1531" s="16">
        <v>0.32520325203251998</v>
      </c>
      <c r="AI1531" s="16">
        <v>0.51190476190476197</v>
      </c>
      <c r="AJ1531" s="16">
        <v>0.30434782608695599</v>
      </c>
      <c r="AK1531" s="16"/>
      <c r="AL1531" s="16">
        <v>0.36842105263157898</v>
      </c>
      <c r="AM1531" s="16">
        <v>0.30708661417322802</v>
      </c>
      <c r="AN1531" s="16">
        <v>0.31674208144796401</v>
      </c>
      <c r="AO1531" s="16">
        <v>0.201438848920863</v>
      </c>
      <c r="AP1531" s="16">
        <v>0.157894736842105</v>
      </c>
      <c r="AQ1531" s="16">
        <v>0.22</v>
      </c>
      <c r="AR1531" s="16">
        <v>-0.5</v>
      </c>
      <c r="AS1531" s="16">
        <v>0.46666666666666701</v>
      </c>
      <c r="AT1531" s="16">
        <v>0.313253012048193</v>
      </c>
      <c r="AU1531" s="16">
        <v>0.53846153846153799</v>
      </c>
      <c r="AV1531" s="16">
        <v>6.0606060606060601E-2</v>
      </c>
      <c r="AW1531" s="16">
        <v>0.30232558139534899</v>
      </c>
    </row>
    <row r="1532" spans="2:49" x14ac:dyDescent="0.35">
      <c r="C1532" s="16"/>
      <c r="D1532" s="16"/>
      <c r="E1532" s="16"/>
      <c r="F1532" s="16"/>
      <c r="G1532" s="16"/>
      <c r="H1532" s="16"/>
      <c r="I1532" s="16"/>
      <c r="J1532" s="16"/>
      <c r="K1532" s="16"/>
      <c r="L1532" s="16"/>
      <c r="M1532" s="16"/>
      <c r="N1532" s="16"/>
      <c r="O1532" s="16"/>
      <c r="P1532" s="16"/>
      <c r="Q1532" s="16"/>
      <c r="R1532" s="16"/>
      <c r="S1532" s="16"/>
      <c r="T1532" s="16"/>
      <c r="U1532" s="16"/>
      <c r="V1532" s="16"/>
      <c r="W1532" s="16"/>
      <c r="X1532" s="16"/>
      <c r="Y1532" s="16"/>
      <c r="Z1532" s="16"/>
      <c r="AA1532" s="16"/>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6"/>
      <c r="AW1532" s="16"/>
    </row>
    <row r="1533" spans="2:49" x14ac:dyDescent="0.35">
      <c r="B1533" s="6" t="s">
        <v>969</v>
      </c>
      <c r="C1533" s="16"/>
      <c r="D1533" s="16"/>
      <c r="E1533" s="16"/>
      <c r="F1533" s="16"/>
      <c r="G1533" s="16"/>
      <c r="H1533" s="16"/>
      <c r="I1533" s="16"/>
      <c r="J1533" s="16"/>
      <c r="K1533" s="16"/>
      <c r="L1533" s="16"/>
      <c r="M1533" s="16"/>
      <c r="N1533" s="16"/>
      <c r="O1533" s="16"/>
      <c r="P1533" s="16"/>
      <c r="Q1533" s="16"/>
      <c r="R1533" s="16"/>
      <c r="S1533" s="16"/>
      <c r="T1533" s="16"/>
      <c r="U1533" s="16"/>
      <c r="V1533" s="16"/>
      <c r="W1533" s="16"/>
      <c r="X1533" s="16"/>
      <c r="Y1533" s="16"/>
      <c r="Z1533" s="16"/>
      <c r="AA1533" s="16"/>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6"/>
      <c r="AW1533" s="16"/>
    </row>
    <row r="1534" spans="2:49" x14ac:dyDescent="0.35">
      <c r="B1534" s="25" t="s">
        <v>65</v>
      </c>
      <c r="C1534" s="16"/>
      <c r="D1534" s="16"/>
      <c r="E1534" s="16"/>
      <c r="F1534" s="16"/>
      <c r="G1534" s="16"/>
      <c r="H1534" s="16"/>
      <c r="I1534" s="16"/>
      <c r="J1534" s="16"/>
      <c r="K1534" s="16"/>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6"/>
      <c r="AW1534" s="16"/>
    </row>
    <row r="1535" spans="2:49" x14ac:dyDescent="0.35">
      <c r="B1535" t="s">
        <v>962</v>
      </c>
      <c r="C1535" s="16">
        <v>0.349323493234932</v>
      </c>
      <c r="D1535" s="16">
        <v>0.353658536585366</v>
      </c>
      <c r="E1535" s="16">
        <v>0.38805970149253699</v>
      </c>
      <c r="F1535" s="16">
        <v>0.32773109243697501</v>
      </c>
      <c r="G1535" s="16">
        <v>0.36666666666666697</v>
      </c>
      <c r="H1535" s="16">
        <v>0.40384615384615402</v>
      </c>
      <c r="I1535" s="16">
        <v>0.34848484848484901</v>
      </c>
      <c r="J1535" s="16">
        <v>0.39344262295082</v>
      </c>
      <c r="K1535" s="16">
        <v>0.30769230769230799</v>
      </c>
      <c r="L1535" s="16">
        <v>0.26250000000000001</v>
      </c>
      <c r="M1535" s="16">
        <v>0.39436619718309901</v>
      </c>
      <c r="N1535" s="16">
        <v>0.33333333333333298</v>
      </c>
      <c r="O1535" s="16">
        <v>0.125</v>
      </c>
      <c r="P1535" s="16"/>
      <c r="Q1535" s="16">
        <v>0.36046511627907002</v>
      </c>
      <c r="R1535" s="16"/>
      <c r="S1535" s="16">
        <v>0.34688691232528601</v>
      </c>
      <c r="T1535" s="16"/>
      <c r="U1535" s="16">
        <v>0.371475953565506</v>
      </c>
      <c r="V1535" s="16"/>
      <c r="W1535" s="16">
        <v>0.49593495934959297</v>
      </c>
      <c r="X1535" s="16"/>
      <c r="Y1535" s="16">
        <v>0.375</v>
      </c>
      <c r="Z1535" s="16">
        <v>0.30681818181818199</v>
      </c>
      <c r="AA1535" s="16">
        <v>0.25</v>
      </c>
      <c r="AB1535" s="16">
        <v>0.55555555555555602</v>
      </c>
      <c r="AC1535" s="16"/>
      <c r="AD1535" s="16">
        <v>0.36986301369863001</v>
      </c>
      <c r="AE1535" s="16">
        <v>0.43333333333333302</v>
      </c>
      <c r="AF1535" s="16">
        <v>0.45918367346938799</v>
      </c>
      <c r="AG1535" s="16">
        <v>0.344444444444444</v>
      </c>
      <c r="AH1535" s="16">
        <v>0.32520325203251998</v>
      </c>
      <c r="AI1535" s="16">
        <v>0.26190476190476197</v>
      </c>
      <c r="AJ1535" s="16">
        <v>0.23913043478260901</v>
      </c>
      <c r="AK1535" s="16"/>
      <c r="AL1535" s="16">
        <v>0.29824561403508798</v>
      </c>
      <c r="AM1535" s="16">
        <v>0.43307086614173201</v>
      </c>
      <c r="AN1535" s="16">
        <v>0.33031674208144801</v>
      </c>
      <c r="AO1535" s="16">
        <v>0.410071942446043</v>
      </c>
      <c r="AP1535" s="16">
        <v>0.47368421052631599</v>
      </c>
      <c r="AQ1535" s="16">
        <v>0.38</v>
      </c>
      <c r="AR1535" s="16">
        <v>0.5</v>
      </c>
      <c r="AS1535" s="16">
        <v>0.33333333333333298</v>
      </c>
      <c r="AT1535" s="16">
        <v>0.30120481927710802</v>
      </c>
      <c r="AU1535" s="16">
        <v>0</v>
      </c>
      <c r="AV1535" s="16">
        <v>0.21212121212121199</v>
      </c>
      <c r="AW1535" s="16">
        <v>0.34883720930232598</v>
      </c>
    </row>
    <row r="1536" spans="2:49" x14ac:dyDescent="0.35">
      <c r="B1536" t="s">
        <v>963</v>
      </c>
      <c r="C1536" s="16">
        <v>0.18204182041820399</v>
      </c>
      <c r="D1536" s="16">
        <v>0.18292682926829301</v>
      </c>
      <c r="E1536" s="16">
        <v>0.15671641791044799</v>
      </c>
      <c r="F1536" s="16">
        <v>0.20168067226890801</v>
      </c>
      <c r="G1536" s="16">
        <v>0.2</v>
      </c>
      <c r="H1536" s="16">
        <v>9.6153846153846201E-2</v>
      </c>
      <c r="I1536" s="16">
        <v>0.13636363636363599</v>
      </c>
      <c r="J1536" s="16">
        <v>0.22950819672131101</v>
      </c>
      <c r="K1536" s="16">
        <v>0.230769230769231</v>
      </c>
      <c r="L1536" s="16">
        <v>0.13750000000000001</v>
      </c>
      <c r="M1536" s="16">
        <v>0.23943661971831001</v>
      </c>
      <c r="N1536" s="16">
        <v>0.27272727272727298</v>
      </c>
      <c r="O1536" s="16">
        <v>0.125</v>
      </c>
      <c r="P1536" s="16"/>
      <c r="Q1536" s="16">
        <v>0.188953488372093</v>
      </c>
      <c r="R1536" s="16"/>
      <c r="S1536" s="16">
        <v>0.18551461245235101</v>
      </c>
      <c r="T1536" s="16"/>
      <c r="U1536" s="16">
        <v>0.185737976782753</v>
      </c>
      <c r="V1536" s="16"/>
      <c r="W1536" s="16">
        <v>0.154471544715447</v>
      </c>
      <c r="X1536" s="16"/>
      <c r="Y1536" s="16">
        <v>0.18452380952381001</v>
      </c>
      <c r="Z1536" s="16">
        <v>0.170454545454545</v>
      </c>
      <c r="AA1536" s="16">
        <v>0.22222222222222199</v>
      </c>
      <c r="AB1536" s="16">
        <v>0.22222222222222199</v>
      </c>
      <c r="AC1536" s="16"/>
      <c r="AD1536" s="16">
        <v>0.17123287671232901</v>
      </c>
      <c r="AE1536" s="16">
        <v>0.25555555555555598</v>
      </c>
      <c r="AF1536" s="16">
        <v>0.122448979591837</v>
      </c>
      <c r="AG1536" s="16">
        <v>0.194444444444444</v>
      </c>
      <c r="AH1536" s="16">
        <v>0.203252032520325</v>
      </c>
      <c r="AI1536" s="16">
        <v>0.13095238095238099</v>
      </c>
      <c r="AJ1536" s="16">
        <v>0.184782608695652</v>
      </c>
      <c r="AK1536" s="16"/>
      <c r="AL1536" s="16">
        <v>0.21052631578947401</v>
      </c>
      <c r="AM1536" s="16">
        <v>0.18897637795275599</v>
      </c>
      <c r="AN1536" s="16">
        <v>0.18552036199095001</v>
      </c>
      <c r="AO1536" s="16">
        <v>0.18705035971223</v>
      </c>
      <c r="AP1536" s="16">
        <v>0.21052631578947401</v>
      </c>
      <c r="AQ1536" s="16">
        <v>0.18</v>
      </c>
      <c r="AR1536" s="16">
        <v>0</v>
      </c>
      <c r="AS1536" s="16">
        <v>6.6666666666666693E-2</v>
      </c>
      <c r="AT1536" s="16">
        <v>0.21686746987951799</v>
      </c>
      <c r="AU1536" s="16">
        <v>0.230769230769231</v>
      </c>
      <c r="AV1536" s="16">
        <v>0.12121212121212099</v>
      </c>
      <c r="AW1536" s="16">
        <v>0.13953488372093001</v>
      </c>
    </row>
    <row r="1537" spans="2:49" x14ac:dyDescent="0.35">
      <c r="B1537" t="s">
        <v>964</v>
      </c>
      <c r="C1537" s="16">
        <v>0.185731857318573</v>
      </c>
      <c r="D1537" s="16">
        <v>0.15853658536585399</v>
      </c>
      <c r="E1537" s="16">
        <v>0.14925373134328401</v>
      </c>
      <c r="F1537" s="16">
        <v>0.218487394957983</v>
      </c>
      <c r="G1537" s="16">
        <v>0.15</v>
      </c>
      <c r="H1537" s="16">
        <v>0.230769230769231</v>
      </c>
      <c r="I1537" s="16">
        <v>0.25757575757575801</v>
      </c>
      <c r="J1537" s="16">
        <v>0.213114754098361</v>
      </c>
      <c r="K1537" s="16">
        <v>0.15384615384615399</v>
      </c>
      <c r="L1537" s="16">
        <v>0.21249999999999999</v>
      </c>
      <c r="M1537" s="16">
        <v>0.12676056338028199</v>
      </c>
      <c r="N1537" s="16">
        <v>0.18181818181818199</v>
      </c>
      <c r="O1537" s="16">
        <v>0.1875</v>
      </c>
      <c r="P1537" s="16"/>
      <c r="Q1537" s="16">
        <v>0.17151162790697699</v>
      </c>
      <c r="R1537" s="16"/>
      <c r="S1537" s="16">
        <v>0.18297331639136</v>
      </c>
      <c r="T1537" s="16"/>
      <c r="U1537" s="16">
        <v>0.17081260364842499</v>
      </c>
      <c r="V1537" s="16"/>
      <c r="W1537" s="16">
        <v>0.16260162601625999</v>
      </c>
      <c r="X1537" s="16"/>
      <c r="Y1537" s="16">
        <v>0.18650793650793701</v>
      </c>
      <c r="Z1537" s="16">
        <v>0.19696969696969699</v>
      </c>
      <c r="AA1537" s="16">
        <v>0.13888888888888901</v>
      </c>
      <c r="AB1537" s="16">
        <v>0</v>
      </c>
      <c r="AC1537" s="16"/>
      <c r="AD1537" s="16">
        <v>0.17123287671232901</v>
      </c>
      <c r="AE1537" s="16">
        <v>0.122222222222222</v>
      </c>
      <c r="AF1537" s="16">
        <v>0.23469387755102</v>
      </c>
      <c r="AG1537" s="16">
        <v>0.18888888888888899</v>
      </c>
      <c r="AH1537" s="16">
        <v>0.138211382113821</v>
      </c>
      <c r="AI1537" s="16">
        <v>0.226190476190476</v>
      </c>
      <c r="AJ1537" s="16">
        <v>0.23913043478260901</v>
      </c>
      <c r="AK1537" s="16"/>
      <c r="AL1537" s="16">
        <v>0.19298245614035101</v>
      </c>
      <c r="AM1537" s="16">
        <v>0.15748031496063</v>
      </c>
      <c r="AN1537" s="16">
        <v>0.194570135746606</v>
      </c>
      <c r="AO1537" s="16">
        <v>0.17266187050359699</v>
      </c>
      <c r="AP1537" s="16">
        <v>5.2631578947368397E-2</v>
      </c>
      <c r="AQ1537" s="16">
        <v>0.14000000000000001</v>
      </c>
      <c r="AR1537" s="16">
        <v>0</v>
      </c>
      <c r="AS1537" s="16">
        <v>0.2</v>
      </c>
      <c r="AT1537" s="16">
        <v>0.180722891566265</v>
      </c>
      <c r="AU1537" s="16">
        <v>0.30769230769230799</v>
      </c>
      <c r="AV1537" s="16">
        <v>0.30303030303030298</v>
      </c>
      <c r="AW1537" s="16">
        <v>0.232558139534884</v>
      </c>
    </row>
    <row r="1538" spans="2:49" x14ac:dyDescent="0.35">
      <c r="B1538" t="s">
        <v>965</v>
      </c>
      <c r="C1538" s="16">
        <v>0.11439114391143899</v>
      </c>
      <c r="D1538" s="16">
        <v>0.17073170731707299</v>
      </c>
      <c r="E1538" s="16">
        <v>0.12686567164179099</v>
      </c>
      <c r="F1538" s="16">
        <v>0.11764705882352899</v>
      </c>
      <c r="G1538" s="16">
        <v>8.3333333333333301E-2</v>
      </c>
      <c r="H1538" s="16">
        <v>0.115384615384615</v>
      </c>
      <c r="I1538" s="16">
        <v>6.0606060606060601E-2</v>
      </c>
      <c r="J1538" s="16">
        <v>4.91803278688525E-2</v>
      </c>
      <c r="K1538" s="16">
        <v>0.15384615384615399</v>
      </c>
      <c r="L1538" s="16">
        <v>0.13750000000000001</v>
      </c>
      <c r="M1538" s="16">
        <v>9.85915492957746E-2</v>
      </c>
      <c r="N1538" s="16">
        <v>9.0909090909090898E-2</v>
      </c>
      <c r="O1538" s="16">
        <v>0.1875</v>
      </c>
      <c r="P1538" s="16"/>
      <c r="Q1538" s="16">
        <v>0.107558139534884</v>
      </c>
      <c r="R1538" s="16"/>
      <c r="S1538" s="16">
        <v>0.111817026683609</v>
      </c>
      <c r="T1538" s="16"/>
      <c r="U1538" s="16">
        <v>9.4527363184079602E-2</v>
      </c>
      <c r="V1538" s="16"/>
      <c r="W1538" s="16">
        <v>7.3170731707317097E-2</v>
      </c>
      <c r="X1538" s="16"/>
      <c r="Y1538" s="16">
        <v>8.5317460317460306E-2</v>
      </c>
      <c r="Z1538" s="16">
        <v>0.170454545454545</v>
      </c>
      <c r="AA1538" s="16">
        <v>0.11111111111111099</v>
      </c>
      <c r="AB1538" s="16">
        <v>0.11111111111111099</v>
      </c>
      <c r="AC1538" s="16"/>
      <c r="AD1538" s="16">
        <v>8.2191780821917804E-2</v>
      </c>
      <c r="AE1538" s="16">
        <v>7.7777777777777807E-2</v>
      </c>
      <c r="AF1538" s="16">
        <v>5.10204081632653E-2</v>
      </c>
      <c r="AG1538" s="16">
        <v>0.11111111111111099</v>
      </c>
      <c r="AH1538" s="16">
        <v>0.113821138211382</v>
      </c>
      <c r="AI1538" s="16">
        <v>0.202380952380952</v>
      </c>
      <c r="AJ1538" s="16">
        <v>0.19565217391304299</v>
      </c>
      <c r="AK1538" s="16"/>
      <c r="AL1538" s="16">
        <v>0.12280701754386</v>
      </c>
      <c r="AM1538" s="16">
        <v>0.118110236220472</v>
      </c>
      <c r="AN1538" s="16">
        <v>0.104072398190045</v>
      </c>
      <c r="AO1538" s="16">
        <v>5.7553956834532398E-2</v>
      </c>
      <c r="AP1538" s="16">
        <v>5.2631578947368397E-2</v>
      </c>
      <c r="AQ1538" s="16">
        <v>0.1</v>
      </c>
      <c r="AR1538" s="16">
        <v>0</v>
      </c>
      <c r="AS1538" s="16">
        <v>0.33333333333333298</v>
      </c>
      <c r="AT1538" s="16">
        <v>0.16867469879518099</v>
      </c>
      <c r="AU1538" s="16">
        <v>7.69230769230769E-2</v>
      </c>
      <c r="AV1538" s="16">
        <v>0.15151515151515199</v>
      </c>
      <c r="AW1538" s="16">
        <v>0.186046511627907</v>
      </c>
    </row>
    <row r="1539" spans="2:49" x14ac:dyDescent="0.35">
      <c r="B1539" t="s">
        <v>966</v>
      </c>
      <c r="C1539" s="16">
        <v>6.2730627306273101E-2</v>
      </c>
      <c r="D1539" s="16">
        <v>4.8780487804878099E-2</v>
      </c>
      <c r="E1539" s="16">
        <v>8.9552238805970102E-2</v>
      </c>
      <c r="F1539" s="16">
        <v>3.3613445378151301E-2</v>
      </c>
      <c r="G1539" s="16">
        <v>0.1</v>
      </c>
      <c r="H1539" s="16">
        <v>3.8461538461538498E-2</v>
      </c>
      <c r="I1539" s="16">
        <v>9.0909090909090898E-2</v>
      </c>
      <c r="J1539" s="16">
        <v>3.2786885245901599E-2</v>
      </c>
      <c r="K1539" s="16">
        <v>5.1282051282051301E-2</v>
      </c>
      <c r="L1539" s="16">
        <v>0.05</v>
      </c>
      <c r="M1539" s="16">
        <v>4.2253521126760597E-2</v>
      </c>
      <c r="N1539" s="16">
        <v>6.0606060606060601E-2</v>
      </c>
      <c r="O1539" s="16">
        <v>0.25</v>
      </c>
      <c r="P1539" s="16"/>
      <c r="Q1539" s="16">
        <v>6.1046511627907002E-2</v>
      </c>
      <c r="R1539" s="16"/>
      <c r="S1539" s="16">
        <v>6.3532401524777599E-2</v>
      </c>
      <c r="T1539" s="16"/>
      <c r="U1539" s="16">
        <v>6.6334991708125998E-2</v>
      </c>
      <c r="V1539" s="16"/>
      <c r="W1539" s="16">
        <v>6.50406504065041E-2</v>
      </c>
      <c r="X1539" s="16"/>
      <c r="Y1539" s="16">
        <v>4.7619047619047603E-2</v>
      </c>
      <c r="Z1539" s="16">
        <v>7.9545454545454503E-2</v>
      </c>
      <c r="AA1539" s="16">
        <v>0.16666666666666699</v>
      </c>
      <c r="AB1539" s="16">
        <v>0</v>
      </c>
      <c r="AC1539" s="16"/>
      <c r="AD1539" s="16">
        <v>2.7397260273972601E-2</v>
      </c>
      <c r="AE1539" s="16">
        <v>5.5555555555555601E-2</v>
      </c>
      <c r="AF1539" s="16">
        <v>5.10204081632653E-2</v>
      </c>
      <c r="AG1539" s="16">
        <v>5.5555555555555601E-2</v>
      </c>
      <c r="AH1539" s="16">
        <v>8.1300813008130093E-2</v>
      </c>
      <c r="AI1539" s="16">
        <v>0.119047619047619</v>
      </c>
      <c r="AJ1539" s="16">
        <v>7.6086956521739094E-2</v>
      </c>
      <c r="AK1539" s="16"/>
      <c r="AL1539" s="16">
        <v>7.0175438596491196E-2</v>
      </c>
      <c r="AM1539" s="16">
        <v>3.9370078740157501E-2</v>
      </c>
      <c r="AN1539" s="16">
        <v>5.8823529411764698E-2</v>
      </c>
      <c r="AO1539" s="16">
        <v>7.9136690647481994E-2</v>
      </c>
      <c r="AP1539" s="16">
        <v>0.105263157894737</v>
      </c>
      <c r="AQ1539" s="16">
        <v>0.08</v>
      </c>
      <c r="AR1539" s="16">
        <v>0</v>
      </c>
      <c r="AS1539" s="16">
        <v>0</v>
      </c>
      <c r="AT1539" s="16">
        <v>3.6144578313252997E-2</v>
      </c>
      <c r="AU1539" s="16">
        <v>0.15384615384615399</v>
      </c>
      <c r="AV1539" s="16">
        <v>9.0909090909090898E-2</v>
      </c>
      <c r="AW1539" s="16">
        <v>4.6511627906976702E-2</v>
      </c>
    </row>
    <row r="1540" spans="2:49" x14ac:dyDescent="0.35">
      <c r="B1540" t="s">
        <v>36</v>
      </c>
      <c r="C1540" s="16">
        <v>0.10578105781057801</v>
      </c>
      <c r="D1540" s="16">
        <v>8.5365853658536606E-2</v>
      </c>
      <c r="E1540" s="16">
        <v>8.9552238805970102E-2</v>
      </c>
      <c r="F1540" s="16">
        <v>0.10084033613445401</v>
      </c>
      <c r="G1540" s="16">
        <v>0.1</v>
      </c>
      <c r="H1540" s="16">
        <v>0.115384615384615</v>
      </c>
      <c r="I1540" s="16">
        <v>0.10606060606060599</v>
      </c>
      <c r="J1540" s="16">
        <v>8.1967213114754106E-2</v>
      </c>
      <c r="K1540" s="16">
        <v>0.102564102564103</v>
      </c>
      <c r="L1540" s="16">
        <v>0.2</v>
      </c>
      <c r="M1540" s="16">
        <v>9.85915492957746E-2</v>
      </c>
      <c r="N1540" s="16">
        <v>6.0606060606060601E-2</v>
      </c>
      <c r="O1540" s="16">
        <v>0.125</v>
      </c>
      <c r="P1540" s="16"/>
      <c r="Q1540" s="16">
        <v>0.11046511627907001</v>
      </c>
      <c r="R1540" s="16"/>
      <c r="S1540" s="16">
        <v>0.109275730622618</v>
      </c>
      <c r="T1540" s="16"/>
      <c r="U1540" s="16">
        <v>0.11111111111111099</v>
      </c>
      <c r="V1540" s="16"/>
      <c r="W1540" s="16">
        <v>4.8780487804878099E-2</v>
      </c>
      <c r="X1540" s="16"/>
      <c r="Y1540" s="16">
        <v>0.121031746031746</v>
      </c>
      <c r="Z1540" s="16">
        <v>7.5757575757575801E-2</v>
      </c>
      <c r="AA1540" s="16">
        <v>0.11111111111111099</v>
      </c>
      <c r="AB1540" s="16">
        <v>0.11111111111111099</v>
      </c>
      <c r="AC1540" s="16"/>
      <c r="AD1540" s="16">
        <v>0.17808219178082199</v>
      </c>
      <c r="AE1540" s="16">
        <v>5.5555555555555601E-2</v>
      </c>
      <c r="AF1540" s="16">
        <v>8.1632653061224497E-2</v>
      </c>
      <c r="AG1540" s="16">
        <v>0.105555555555556</v>
      </c>
      <c r="AH1540" s="16">
        <v>0.138211382113821</v>
      </c>
      <c r="AI1540" s="16">
        <v>5.95238095238095E-2</v>
      </c>
      <c r="AJ1540" s="16">
        <v>6.5217391304347797E-2</v>
      </c>
      <c r="AK1540" s="16"/>
      <c r="AL1540" s="16">
        <v>0.105263157894737</v>
      </c>
      <c r="AM1540" s="16">
        <v>6.2992125984251995E-2</v>
      </c>
      <c r="AN1540" s="16">
        <v>0.12669683257918599</v>
      </c>
      <c r="AO1540" s="16">
        <v>9.3525179856115095E-2</v>
      </c>
      <c r="AP1540" s="16">
        <v>0.105263157894737</v>
      </c>
      <c r="AQ1540" s="16">
        <v>0.12</v>
      </c>
      <c r="AR1540" s="16">
        <v>0.5</v>
      </c>
      <c r="AS1540" s="16">
        <v>6.6666666666666693E-2</v>
      </c>
      <c r="AT1540" s="16">
        <v>9.6385542168674704E-2</v>
      </c>
      <c r="AU1540" s="16">
        <v>0.230769230769231</v>
      </c>
      <c r="AV1540" s="16">
        <v>0.12121212121212099</v>
      </c>
      <c r="AW1540" s="16">
        <v>4.6511627906976702E-2</v>
      </c>
    </row>
    <row r="1541" spans="2:49" x14ac:dyDescent="0.35">
      <c r="B1541" t="s">
        <v>463</v>
      </c>
      <c r="C1541" s="16">
        <v>-0.354243542435424</v>
      </c>
      <c r="D1541" s="16">
        <v>-0.31707317073170699</v>
      </c>
      <c r="E1541" s="16">
        <v>-0.328358208955224</v>
      </c>
      <c r="F1541" s="16">
        <v>-0.378151260504202</v>
      </c>
      <c r="G1541" s="16">
        <v>-0.38333333333333303</v>
      </c>
      <c r="H1541" s="16">
        <v>-0.34615384615384598</v>
      </c>
      <c r="I1541" s="16">
        <v>-0.33333333333333298</v>
      </c>
      <c r="J1541" s="16">
        <v>-0.54098360655737698</v>
      </c>
      <c r="K1541" s="16">
        <v>-0.33333333333333298</v>
      </c>
      <c r="L1541" s="16">
        <v>-0.21249999999999999</v>
      </c>
      <c r="M1541" s="16">
        <v>-0.49295774647887303</v>
      </c>
      <c r="N1541" s="16">
        <v>-0.45454545454545398</v>
      </c>
      <c r="O1541" s="16">
        <v>0.1875</v>
      </c>
      <c r="P1541" s="16"/>
      <c r="Q1541" s="16">
        <v>-0.38081395348837199</v>
      </c>
      <c r="R1541" s="16"/>
      <c r="S1541" s="16">
        <v>-0.35705209656925002</v>
      </c>
      <c r="T1541" s="16"/>
      <c r="U1541" s="16">
        <v>-0.39635157545605298</v>
      </c>
      <c r="V1541" s="16"/>
      <c r="W1541" s="16">
        <v>-0.51219512195121997</v>
      </c>
      <c r="X1541" s="16"/>
      <c r="Y1541" s="16">
        <v>-0.42658730158730201</v>
      </c>
      <c r="Z1541" s="16">
        <v>-0.22727272727272699</v>
      </c>
      <c r="AA1541" s="16">
        <v>-0.194444444444444</v>
      </c>
      <c r="AB1541" s="16">
        <v>-0.66666666666666696</v>
      </c>
      <c r="AC1541" s="16"/>
      <c r="AD1541" s="16">
        <v>-0.431506849315068</v>
      </c>
      <c r="AE1541" s="16">
        <v>-0.55555555555555602</v>
      </c>
      <c r="AF1541" s="16">
        <v>-0.47959183673469402</v>
      </c>
      <c r="AG1541" s="16">
        <v>-0.37222222222222201</v>
      </c>
      <c r="AH1541" s="16">
        <v>-0.33333333333333298</v>
      </c>
      <c r="AI1541" s="16">
        <v>-7.1428571428571494E-2</v>
      </c>
      <c r="AJ1541" s="16">
        <v>-0.15217391304347799</v>
      </c>
      <c r="AK1541" s="16"/>
      <c r="AL1541" s="16">
        <v>-0.31578947368421101</v>
      </c>
      <c r="AM1541" s="16">
        <v>-0.464566929133858</v>
      </c>
      <c r="AN1541" s="16">
        <v>-0.35294117647058798</v>
      </c>
      <c r="AO1541" s="16">
        <v>-0.46043165467625902</v>
      </c>
      <c r="AP1541" s="16">
        <v>-0.52631578947368396</v>
      </c>
      <c r="AQ1541" s="16">
        <v>-0.38</v>
      </c>
      <c r="AR1541" s="16">
        <v>-0.5</v>
      </c>
      <c r="AS1541" s="16">
        <v>-6.6666666666666693E-2</v>
      </c>
      <c r="AT1541" s="16">
        <v>-0.313253012048193</v>
      </c>
      <c r="AU1541" s="16">
        <v>0</v>
      </c>
      <c r="AV1541" s="16">
        <v>-9.0909090909090898E-2</v>
      </c>
      <c r="AW1541" s="16">
        <v>-0.25581395348837199</v>
      </c>
    </row>
    <row r="1542" spans="2:49" x14ac:dyDescent="0.35">
      <c r="C1542" s="16"/>
      <c r="D1542" s="16"/>
      <c r="E1542" s="16"/>
      <c r="F1542" s="16"/>
      <c r="G1542" s="16"/>
      <c r="H1542" s="16"/>
      <c r="I1542" s="16"/>
      <c r="J1542" s="16"/>
      <c r="K1542" s="16"/>
      <c r="L1542" s="16"/>
      <c r="M1542" s="16"/>
      <c r="N1542" s="16"/>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6"/>
      <c r="AW1542" s="16"/>
    </row>
    <row r="1543" spans="2:49" x14ac:dyDescent="0.35">
      <c r="B1543" s="6" t="s">
        <v>970</v>
      </c>
      <c r="C1543" s="16"/>
      <c r="D1543" s="16"/>
      <c r="E1543" s="16"/>
      <c r="F1543" s="16"/>
      <c r="G1543" s="16"/>
      <c r="H1543" s="16"/>
      <c r="I1543" s="16"/>
      <c r="J1543" s="16"/>
      <c r="K1543" s="16"/>
      <c r="L1543" s="16"/>
      <c r="M1543" s="16"/>
      <c r="N1543" s="16"/>
      <c r="O1543" s="16"/>
      <c r="P1543" s="16"/>
      <c r="Q1543" s="16"/>
      <c r="R1543" s="16"/>
      <c r="S1543" s="16"/>
      <c r="T1543" s="16"/>
      <c r="U1543" s="16"/>
      <c r="V1543" s="16"/>
      <c r="W1543" s="16"/>
      <c r="X1543" s="16"/>
      <c r="Y1543" s="16"/>
      <c r="Z1543" s="16"/>
      <c r="AA1543" s="16"/>
      <c r="AB1543" s="16"/>
      <c r="AC1543" s="16"/>
      <c r="AD1543" s="16"/>
      <c r="AE1543" s="16"/>
      <c r="AF1543" s="16"/>
      <c r="AG1543" s="16"/>
      <c r="AH1543" s="16"/>
      <c r="AI1543" s="16"/>
      <c r="AJ1543" s="16"/>
      <c r="AK1543" s="16"/>
      <c r="AL1543" s="16"/>
      <c r="AM1543" s="16"/>
      <c r="AN1543" s="16"/>
      <c r="AO1543" s="16"/>
      <c r="AP1543" s="16"/>
      <c r="AQ1543" s="16"/>
      <c r="AR1543" s="16"/>
      <c r="AS1543" s="16"/>
      <c r="AT1543" s="16"/>
      <c r="AU1543" s="16"/>
      <c r="AV1543" s="16"/>
      <c r="AW1543" s="16"/>
    </row>
    <row r="1544" spans="2:49" x14ac:dyDescent="0.35">
      <c r="B1544" s="25" t="s">
        <v>65</v>
      </c>
      <c r="C1544" s="16"/>
      <c r="D1544" s="16"/>
      <c r="E1544" s="16"/>
      <c r="F1544" s="16"/>
      <c r="G1544" s="16"/>
      <c r="H1544" s="16"/>
      <c r="I1544" s="16"/>
      <c r="J1544" s="16"/>
      <c r="K1544" s="16"/>
      <c r="L1544" s="16"/>
      <c r="M1544" s="16"/>
      <c r="N1544" s="16"/>
      <c r="O1544" s="16"/>
      <c r="P1544" s="16"/>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row>
    <row r="1545" spans="2:49" x14ac:dyDescent="0.35">
      <c r="B1545" t="s">
        <v>962</v>
      </c>
      <c r="C1545" s="16">
        <v>0.37761377613776098</v>
      </c>
      <c r="D1545" s="16">
        <v>0.32926829268292701</v>
      </c>
      <c r="E1545" s="16">
        <v>0.42537313432835799</v>
      </c>
      <c r="F1545" s="16">
        <v>0.32773109243697501</v>
      </c>
      <c r="G1545" s="16">
        <v>0.36666666666666697</v>
      </c>
      <c r="H1545" s="16">
        <v>0.44230769230769201</v>
      </c>
      <c r="I1545" s="16">
        <v>0.36363636363636398</v>
      </c>
      <c r="J1545" s="16">
        <v>0.45901639344262302</v>
      </c>
      <c r="K1545" s="16">
        <v>0.33333333333333298</v>
      </c>
      <c r="L1545" s="16">
        <v>0.26250000000000001</v>
      </c>
      <c r="M1545" s="16">
        <v>0.46478873239436602</v>
      </c>
      <c r="N1545" s="16">
        <v>0.45454545454545497</v>
      </c>
      <c r="O1545" s="16">
        <v>0.3125</v>
      </c>
      <c r="P1545" s="16"/>
      <c r="Q1545" s="16">
        <v>0.38953488372092998</v>
      </c>
      <c r="R1545" s="16"/>
      <c r="S1545" s="16">
        <v>0.37357052096569199</v>
      </c>
      <c r="T1545" s="16"/>
      <c r="U1545" s="16">
        <v>0.40132669983416303</v>
      </c>
      <c r="V1545" s="16"/>
      <c r="W1545" s="16">
        <v>0.49593495934959297</v>
      </c>
      <c r="X1545" s="16"/>
      <c r="Y1545" s="16">
        <v>0.42857142857142899</v>
      </c>
      <c r="Z1545" s="16">
        <v>0.29166666666666702</v>
      </c>
      <c r="AA1545" s="16">
        <v>0.194444444444444</v>
      </c>
      <c r="AB1545" s="16">
        <v>0.77777777777777801</v>
      </c>
      <c r="AC1545" s="16"/>
      <c r="AD1545" s="16">
        <v>0.47945205479452102</v>
      </c>
      <c r="AE1545" s="16">
        <v>0.5</v>
      </c>
      <c r="AF1545" s="16">
        <v>0.48979591836734698</v>
      </c>
      <c r="AG1545" s="16">
        <v>0.35555555555555601</v>
      </c>
      <c r="AH1545" s="16">
        <v>0.32520325203251998</v>
      </c>
      <c r="AI1545" s="16">
        <v>0.226190476190476</v>
      </c>
      <c r="AJ1545" s="16">
        <v>0.22826086956521699</v>
      </c>
      <c r="AK1545" s="16"/>
      <c r="AL1545" s="16">
        <v>0.28070175438596501</v>
      </c>
      <c r="AM1545" s="16">
        <v>0.40944881889763801</v>
      </c>
      <c r="AN1545" s="16">
        <v>0.42533936651583698</v>
      </c>
      <c r="AO1545" s="16">
        <v>0.43884892086330901</v>
      </c>
      <c r="AP1545" s="16">
        <v>0.52631578947368396</v>
      </c>
      <c r="AQ1545" s="16">
        <v>0.4</v>
      </c>
      <c r="AR1545" s="16">
        <v>0.5</v>
      </c>
      <c r="AS1545" s="16">
        <v>0.133333333333333</v>
      </c>
      <c r="AT1545" s="16">
        <v>0.313253012048193</v>
      </c>
      <c r="AU1545" s="16">
        <v>0</v>
      </c>
      <c r="AV1545" s="16">
        <v>0.21212121212121199</v>
      </c>
      <c r="AW1545" s="16">
        <v>0.39534883720930197</v>
      </c>
    </row>
    <row r="1546" spans="2:49" x14ac:dyDescent="0.35">
      <c r="B1546" t="s">
        <v>963</v>
      </c>
      <c r="C1546" s="16">
        <v>0.15375153751537499</v>
      </c>
      <c r="D1546" s="16">
        <v>0.207317073170732</v>
      </c>
      <c r="E1546" s="16">
        <v>9.7014925373134303E-2</v>
      </c>
      <c r="F1546" s="16">
        <v>0.20168067226890801</v>
      </c>
      <c r="G1546" s="16">
        <v>0.18333333333333299</v>
      </c>
      <c r="H1546" s="16">
        <v>5.7692307692307702E-2</v>
      </c>
      <c r="I1546" s="16">
        <v>0.18181818181818199</v>
      </c>
      <c r="J1546" s="16">
        <v>0.14754098360655701</v>
      </c>
      <c r="K1546" s="16">
        <v>0.20512820512820501</v>
      </c>
      <c r="L1546" s="16">
        <v>0.13750000000000001</v>
      </c>
      <c r="M1546" s="16">
        <v>0.12676056338028199</v>
      </c>
      <c r="N1546" s="16">
        <v>0.21212121212121199</v>
      </c>
      <c r="O1546" s="16">
        <v>6.25E-2</v>
      </c>
      <c r="P1546" s="16"/>
      <c r="Q1546" s="16">
        <v>0.15552325581395299</v>
      </c>
      <c r="R1546" s="16"/>
      <c r="S1546" s="16">
        <v>0.15501905972045699</v>
      </c>
      <c r="T1546" s="16"/>
      <c r="U1546" s="16">
        <v>0.14096185737976799</v>
      </c>
      <c r="V1546" s="16"/>
      <c r="W1546" s="16">
        <v>0.16260162601625999</v>
      </c>
      <c r="X1546" s="16"/>
      <c r="Y1546" s="16">
        <v>0.148809523809524</v>
      </c>
      <c r="Z1546" s="16">
        <v>0.15909090909090901</v>
      </c>
      <c r="AA1546" s="16">
        <v>0.22222222222222199</v>
      </c>
      <c r="AB1546" s="16">
        <v>0</v>
      </c>
      <c r="AC1546" s="16"/>
      <c r="AD1546" s="16">
        <v>9.5890410958904104E-2</v>
      </c>
      <c r="AE1546" s="16">
        <v>0.18888888888888899</v>
      </c>
      <c r="AF1546" s="16">
        <v>0.11224489795918401</v>
      </c>
      <c r="AG1546" s="16">
        <v>0.155555555555556</v>
      </c>
      <c r="AH1546" s="16">
        <v>0.219512195121951</v>
      </c>
      <c r="AI1546" s="16">
        <v>0.13095238095238099</v>
      </c>
      <c r="AJ1546" s="16">
        <v>0.184782608695652</v>
      </c>
      <c r="AK1546" s="16"/>
      <c r="AL1546" s="16">
        <v>0.22807017543859601</v>
      </c>
      <c r="AM1546" s="16">
        <v>0.14960629921259799</v>
      </c>
      <c r="AN1546" s="16">
        <v>9.9547511312217202E-2</v>
      </c>
      <c r="AO1546" s="16">
        <v>0.15107913669064699</v>
      </c>
      <c r="AP1546" s="16">
        <v>0.157894736842105</v>
      </c>
      <c r="AQ1546" s="16">
        <v>0.16</v>
      </c>
      <c r="AR1546" s="16">
        <v>0</v>
      </c>
      <c r="AS1546" s="16">
        <v>0.33333333333333298</v>
      </c>
      <c r="AT1546" s="16">
        <v>0.25301204819277101</v>
      </c>
      <c r="AU1546" s="16">
        <v>7.69230769230769E-2</v>
      </c>
      <c r="AV1546" s="16">
        <v>0.18181818181818199</v>
      </c>
      <c r="AW1546" s="16">
        <v>0.116279069767442</v>
      </c>
    </row>
    <row r="1547" spans="2:49" x14ac:dyDescent="0.35">
      <c r="B1547" t="s">
        <v>964</v>
      </c>
      <c r="C1547" s="16">
        <v>0.185731857318573</v>
      </c>
      <c r="D1547" s="16">
        <v>0.219512195121951</v>
      </c>
      <c r="E1547" s="16">
        <v>0.164179104477612</v>
      </c>
      <c r="F1547" s="16">
        <v>0.19327731092437</v>
      </c>
      <c r="G1547" s="16">
        <v>0.133333333333333</v>
      </c>
      <c r="H1547" s="16">
        <v>0.25</v>
      </c>
      <c r="I1547" s="16">
        <v>0.22727272727272699</v>
      </c>
      <c r="J1547" s="16">
        <v>0.19672131147541</v>
      </c>
      <c r="K1547" s="16">
        <v>0.15384615384615399</v>
      </c>
      <c r="L1547" s="16">
        <v>0.2</v>
      </c>
      <c r="M1547" s="16">
        <v>0.154929577464789</v>
      </c>
      <c r="N1547" s="16">
        <v>0.12121212121212099</v>
      </c>
      <c r="O1547" s="16">
        <v>0.1875</v>
      </c>
      <c r="P1547" s="16"/>
      <c r="Q1547" s="16">
        <v>0.18023255813953501</v>
      </c>
      <c r="R1547" s="16"/>
      <c r="S1547" s="16">
        <v>0.18424396442185501</v>
      </c>
      <c r="T1547" s="16"/>
      <c r="U1547" s="16">
        <v>0.19071310116086199</v>
      </c>
      <c r="V1547" s="16"/>
      <c r="W1547" s="16">
        <v>0.18699186991869901</v>
      </c>
      <c r="X1547" s="16"/>
      <c r="Y1547" s="16">
        <v>0.158730158730159</v>
      </c>
      <c r="Z1547" s="16">
        <v>0.25</v>
      </c>
      <c r="AA1547" s="16">
        <v>0.13888888888888901</v>
      </c>
      <c r="AB1547" s="16">
        <v>0</v>
      </c>
      <c r="AC1547" s="16"/>
      <c r="AD1547" s="16">
        <v>0.15753424657534201</v>
      </c>
      <c r="AE1547" s="16">
        <v>8.8888888888888906E-2</v>
      </c>
      <c r="AF1547" s="16">
        <v>0.15306122448979601</v>
      </c>
      <c r="AG1547" s="16">
        <v>0.211111111111111</v>
      </c>
      <c r="AH1547" s="16">
        <v>0.16260162601625999</v>
      </c>
      <c r="AI1547" s="16">
        <v>0.273809523809524</v>
      </c>
      <c r="AJ1547" s="16">
        <v>0.26086956521739102</v>
      </c>
      <c r="AK1547" s="16"/>
      <c r="AL1547" s="16">
        <v>0.19298245614035101</v>
      </c>
      <c r="AM1547" s="16">
        <v>0.196850393700787</v>
      </c>
      <c r="AN1547" s="16">
        <v>0.180995475113122</v>
      </c>
      <c r="AO1547" s="16">
        <v>0.17985611510791399</v>
      </c>
      <c r="AP1547" s="16">
        <v>5.2631578947368397E-2</v>
      </c>
      <c r="AQ1547" s="16">
        <v>0.14000000000000001</v>
      </c>
      <c r="AR1547" s="16">
        <v>0</v>
      </c>
      <c r="AS1547" s="16">
        <v>0.33333333333333298</v>
      </c>
      <c r="AT1547" s="16">
        <v>0.132530120481928</v>
      </c>
      <c r="AU1547" s="16">
        <v>0.30769230769230799</v>
      </c>
      <c r="AV1547" s="16">
        <v>0.27272727272727298</v>
      </c>
      <c r="AW1547" s="16">
        <v>0.209302325581395</v>
      </c>
    </row>
    <row r="1548" spans="2:49" x14ac:dyDescent="0.35">
      <c r="B1548" t="s">
        <v>965</v>
      </c>
      <c r="C1548" s="16">
        <v>9.2250922509225106E-2</v>
      </c>
      <c r="D1548" s="16">
        <v>0.109756097560976</v>
      </c>
      <c r="E1548" s="16">
        <v>0.111940298507463</v>
      </c>
      <c r="F1548" s="16">
        <v>0.109243697478992</v>
      </c>
      <c r="G1548" s="16">
        <v>0.1</v>
      </c>
      <c r="H1548" s="16">
        <v>3.8461538461538498E-2</v>
      </c>
      <c r="I1548" s="16">
        <v>4.5454545454545497E-2</v>
      </c>
      <c r="J1548" s="16">
        <v>0</v>
      </c>
      <c r="K1548" s="16">
        <v>0.15384615384615399</v>
      </c>
      <c r="L1548" s="16">
        <v>0.17499999999999999</v>
      </c>
      <c r="M1548" s="16">
        <v>2.8169014084507001E-2</v>
      </c>
      <c r="N1548" s="16">
        <v>3.03030303030303E-2</v>
      </c>
      <c r="O1548" s="16">
        <v>0.25</v>
      </c>
      <c r="P1548" s="16"/>
      <c r="Q1548" s="16">
        <v>9.3023255813953501E-2</v>
      </c>
      <c r="R1548" s="16"/>
      <c r="S1548" s="16">
        <v>9.2757306226175396E-2</v>
      </c>
      <c r="T1548" s="16"/>
      <c r="U1548" s="16">
        <v>8.2918739635157501E-2</v>
      </c>
      <c r="V1548" s="16"/>
      <c r="W1548" s="16">
        <v>4.0650406504064998E-2</v>
      </c>
      <c r="X1548" s="16"/>
      <c r="Y1548" s="16">
        <v>7.1428571428571397E-2</v>
      </c>
      <c r="Z1548" s="16">
        <v>0.12121212121212099</v>
      </c>
      <c r="AA1548" s="16">
        <v>0.16666666666666699</v>
      </c>
      <c r="AB1548" s="16">
        <v>0.11111111111111099</v>
      </c>
      <c r="AC1548" s="16"/>
      <c r="AD1548" s="16">
        <v>7.5342465753424695E-2</v>
      </c>
      <c r="AE1548" s="16">
        <v>6.6666666666666693E-2</v>
      </c>
      <c r="AF1548" s="16">
        <v>7.1428571428571397E-2</v>
      </c>
      <c r="AG1548" s="16">
        <v>7.2222222222222202E-2</v>
      </c>
      <c r="AH1548" s="16">
        <v>6.50406504065041E-2</v>
      </c>
      <c r="AI1548" s="16">
        <v>0.15476190476190499</v>
      </c>
      <c r="AJ1548" s="16">
        <v>0.184782608695652</v>
      </c>
      <c r="AK1548" s="16"/>
      <c r="AL1548" s="16">
        <v>7.0175438596491196E-2</v>
      </c>
      <c r="AM1548" s="16">
        <v>0.118110236220472</v>
      </c>
      <c r="AN1548" s="16">
        <v>9.0497737556561098E-2</v>
      </c>
      <c r="AO1548" s="16">
        <v>5.0359712230215799E-2</v>
      </c>
      <c r="AP1548" s="16">
        <v>0.157894736842105</v>
      </c>
      <c r="AQ1548" s="16">
        <v>0.08</v>
      </c>
      <c r="AR1548" s="16">
        <v>0</v>
      </c>
      <c r="AS1548" s="16">
        <v>0.133333333333333</v>
      </c>
      <c r="AT1548" s="16">
        <v>0.132530120481928</v>
      </c>
      <c r="AU1548" s="16">
        <v>7.69230769230769E-2</v>
      </c>
      <c r="AV1548" s="16">
        <v>6.0606060606060601E-2</v>
      </c>
      <c r="AW1548" s="16">
        <v>9.3023255813953501E-2</v>
      </c>
    </row>
    <row r="1549" spans="2:49" x14ac:dyDescent="0.35">
      <c r="B1549" t="s">
        <v>966</v>
      </c>
      <c r="C1549" s="16">
        <v>5.4120541205412098E-2</v>
      </c>
      <c r="D1549" s="16">
        <v>4.8780487804878099E-2</v>
      </c>
      <c r="E1549" s="16">
        <v>6.7164179104477598E-2</v>
      </c>
      <c r="F1549" s="16">
        <v>3.3613445378151301E-2</v>
      </c>
      <c r="G1549" s="16">
        <v>6.6666666666666693E-2</v>
      </c>
      <c r="H1549" s="16">
        <v>5.7692307692307702E-2</v>
      </c>
      <c r="I1549" s="16">
        <v>4.5454545454545497E-2</v>
      </c>
      <c r="J1549" s="16">
        <v>6.5573770491803296E-2</v>
      </c>
      <c r="K1549" s="16">
        <v>0.128205128205128</v>
      </c>
      <c r="L1549" s="16">
        <v>3.7499999999999999E-2</v>
      </c>
      <c r="M1549" s="16">
        <v>2.8169014084507001E-2</v>
      </c>
      <c r="N1549" s="16">
        <v>6.0606060606060601E-2</v>
      </c>
      <c r="O1549" s="16">
        <v>6.25E-2</v>
      </c>
      <c r="P1549" s="16"/>
      <c r="Q1549" s="16">
        <v>4.6511627906976702E-2</v>
      </c>
      <c r="R1549" s="16"/>
      <c r="S1549" s="16">
        <v>5.3367217280813201E-2</v>
      </c>
      <c r="T1549" s="16"/>
      <c r="U1549" s="16">
        <v>4.80928689883914E-2</v>
      </c>
      <c r="V1549" s="16"/>
      <c r="W1549" s="16">
        <v>3.2520325203252001E-2</v>
      </c>
      <c r="X1549" s="16"/>
      <c r="Y1549" s="16">
        <v>3.9682539682539701E-2</v>
      </c>
      <c r="Z1549" s="16">
        <v>6.8181818181818205E-2</v>
      </c>
      <c r="AA1549" s="16">
        <v>0.16666666666666699</v>
      </c>
      <c r="AB1549" s="16">
        <v>0</v>
      </c>
      <c r="AC1549" s="16"/>
      <c r="AD1549" s="16">
        <v>0</v>
      </c>
      <c r="AE1549" s="16">
        <v>2.2222222222222199E-2</v>
      </c>
      <c r="AF1549" s="16">
        <v>4.08163265306122E-2</v>
      </c>
      <c r="AG1549" s="16">
        <v>6.6666666666666693E-2</v>
      </c>
      <c r="AH1549" s="16">
        <v>6.50406504065041E-2</v>
      </c>
      <c r="AI1549" s="16">
        <v>0.119047619047619</v>
      </c>
      <c r="AJ1549" s="16">
        <v>8.6956521739130405E-2</v>
      </c>
      <c r="AK1549" s="16"/>
      <c r="AL1549" s="16">
        <v>0.12280701754386</v>
      </c>
      <c r="AM1549" s="16">
        <v>3.1496062992125998E-2</v>
      </c>
      <c r="AN1549" s="16">
        <v>4.9773755656108601E-2</v>
      </c>
      <c r="AO1549" s="16">
        <v>5.0359712230215799E-2</v>
      </c>
      <c r="AP1549" s="16">
        <v>0</v>
      </c>
      <c r="AQ1549" s="16">
        <v>0.06</v>
      </c>
      <c r="AR1549" s="16">
        <v>0</v>
      </c>
      <c r="AS1549" s="16">
        <v>0</v>
      </c>
      <c r="AT1549" s="16">
        <v>3.6144578313252997E-2</v>
      </c>
      <c r="AU1549" s="16">
        <v>0</v>
      </c>
      <c r="AV1549" s="16">
        <v>0.15151515151515199</v>
      </c>
      <c r="AW1549" s="16">
        <v>9.3023255813953501E-2</v>
      </c>
    </row>
    <row r="1550" spans="2:49" x14ac:dyDescent="0.35">
      <c r="B1550" t="s">
        <v>36</v>
      </c>
      <c r="C1550" s="16">
        <v>0.13653136531365301</v>
      </c>
      <c r="D1550" s="16">
        <v>8.5365853658536606E-2</v>
      </c>
      <c r="E1550" s="16">
        <v>0.134328358208955</v>
      </c>
      <c r="F1550" s="16">
        <v>0.13445378151260501</v>
      </c>
      <c r="G1550" s="16">
        <v>0.15</v>
      </c>
      <c r="H1550" s="16">
        <v>0.15384615384615399</v>
      </c>
      <c r="I1550" s="16">
        <v>0.13636363636363599</v>
      </c>
      <c r="J1550" s="16">
        <v>0.13114754098360701</v>
      </c>
      <c r="K1550" s="16">
        <v>2.5641025641025599E-2</v>
      </c>
      <c r="L1550" s="16">
        <v>0.1875</v>
      </c>
      <c r="M1550" s="16">
        <v>0.19718309859154901</v>
      </c>
      <c r="N1550" s="16">
        <v>0.12121212121212099</v>
      </c>
      <c r="O1550" s="16">
        <v>0.125</v>
      </c>
      <c r="P1550" s="16"/>
      <c r="Q1550" s="16">
        <v>0.13517441860465099</v>
      </c>
      <c r="R1550" s="16"/>
      <c r="S1550" s="16">
        <v>0.14104193138500601</v>
      </c>
      <c r="T1550" s="16"/>
      <c r="U1550" s="16">
        <v>0.13598673300165801</v>
      </c>
      <c r="V1550" s="16"/>
      <c r="W1550" s="16">
        <v>8.1300813008130093E-2</v>
      </c>
      <c r="X1550" s="16"/>
      <c r="Y1550" s="16">
        <v>0.15277777777777801</v>
      </c>
      <c r="Z1550" s="16">
        <v>0.109848484848485</v>
      </c>
      <c r="AA1550" s="16">
        <v>0.11111111111111099</v>
      </c>
      <c r="AB1550" s="16">
        <v>0.11111111111111099</v>
      </c>
      <c r="AC1550" s="16"/>
      <c r="AD1550" s="16">
        <v>0.19178082191780799</v>
      </c>
      <c r="AE1550" s="16">
        <v>0.133333333333333</v>
      </c>
      <c r="AF1550" s="16">
        <v>0.13265306122449</v>
      </c>
      <c r="AG1550" s="16">
        <v>0.13888888888888901</v>
      </c>
      <c r="AH1550" s="16">
        <v>0.16260162601625999</v>
      </c>
      <c r="AI1550" s="16">
        <v>9.5238095238095205E-2</v>
      </c>
      <c r="AJ1550" s="16">
        <v>5.4347826086956499E-2</v>
      </c>
      <c r="AK1550" s="16"/>
      <c r="AL1550" s="16">
        <v>0.105263157894737</v>
      </c>
      <c r="AM1550" s="16">
        <v>9.4488188976377993E-2</v>
      </c>
      <c r="AN1550" s="16">
        <v>0.15384615384615399</v>
      </c>
      <c r="AO1550" s="16">
        <v>0.12949640287769801</v>
      </c>
      <c r="AP1550" s="16">
        <v>0.105263157894737</v>
      </c>
      <c r="AQ1550" s="16">
        <v>0.16</v>
      </c>
      <c r="AR1550" s="16">
        <v>0.5</v>
      </c>
      <c r="AS1550" s="16">
        <v>6.6666666666666693E-2</v>
      </c>
      <c r="AT1550" s="16">
        <v>0.132530120481928</v>
      </c>
      <c r="AU1550" s="16">
        <v>0.53846153846153799</v>
      </c>
      <c r="AV1550" s="16">
        <v>0.12121212121212099</v>
      </c>
      <c r="AW1550" s="16">
        <v>9.3023255813953501E-2</v>
      </c>
    </row>
    <row r="1551" spans="2:49" x14ac:dyDescent="0.35">
      <c r="B1551" t="s">
        <v>463</v>
      </c>
      <c r="C1551" s="16">
        <v>-0.384993849938499</v>
      </c>
      <c r="D1551" s="16">
        <v>-0.37804878048780499</v>
      </c>
      <c r="E1551" s="16">
        <v>-0.34328358208955201</v>
      </c>
      <c r="F1551" s="16">
        <v>-0.38655462184874001</v>
      </c>
      <c r="G1551" s="16">
        <v>-0.38333333333333303</v>
      </c>
      <c r="H1551" s="16">
        <v>-0.40384615384615402</v>
      </c>
      <c r="I1551" s="16">
        <v>-0.45454545454545398</v>
      </c>
      <c r="J1551" s="16">
        <v>-0.54098360655737698</v>
      </c>
      <c r="K1551" s="16">
        <v>-0.256410256410256</v>
      </c>
      <c r="L1551" s="16">
        <v>-0.1875</v>
      </c>
      <c r="M1551" s="16">
        <v>-0.53521126760563398</v>
      </c>
      <c r="N1551" s="16">
        <v>-0.57575757575757602</v>
      </c>
      <c r="O1551" s="16">
        <v>-6.25E-2</v>
      </c>
      <c r="P1551" s="16"/>
      <c r="Q1551" s="16">
        <v>-0.40552325581395299</v>
      </c>
      <c r="R1551" s="16"/>
      <c r="S1551" s="16">
        <v>-0.38246505717916102</v>
      </c>
      <c r="T1551" s="16"/>
      <c r="U1551" s="16">
        <v>-0.411276948590381</v>
      </c>
      <c r="V1551" s="16"/>
      <c r="W1551" s="16">
        <v>-0.585365853658536</v>
      </c>
      <c r="X1551" s="16"/>
      <c r="Y1551" s="16">
        <v>-0.466269841269841</v>
      </c>
      <c r="Z1551" s="16">
        <v>-0.26136363636363602</v>
      </c>
      <c r="AA1551" s="16">
        <v>-8.3333333333333301E-2</v>
      </c>
      <c r="AB1551" s="16">
        <v>-0.66666666666666696</v>
      </c>
      <c r="AC1551" s="16"/>
      <c r="AD1551" s="16">
        <v>-0.5</v>
      </c>
      <c r="AE1551" s="16">
        <v>-0.6</v>
      </c>
      <c r="AF1551" s="16">
        <v>-0.48979591836734698</v>
      </c>
      <c r="AG1551" s="16">
        <v>-0.37222222222222201</v>
      </c>
      <c r="AH1551" s="16">
        <v>-0.41463414634146301</v>
      </c>
      <c r="AI1551" s="16">
        <v>-8.3333333333333301E-2</v>
      </c>
      <c r="AJ1551" s="16">
        <v>-0.141304347826087</v>
      </c>
      <c r="AK1551" s="16"/>
      <c r="AL1551" s="16">
        <v>-0.31578947368421101</v>
      </c>
      <c r="AM1551" s="16">
        <v>-0.40944881889763801</v>
      </c>
      <c r="AN1551" s="16">
        <v>-0.38461538461538503</v>
      </c>
      <c r="AO1551" s="16">
        <v>-0.48920863309352502</v>
      </c>
      <c r="AP1551" s="16">
        <v>-0.52631578947368396</v>
      </c>
      <c r="AQ1551" s="16">
        <v>-0.42</v>
      </c>
      <c r="AR1551" s="16">
        <v>-0.5</v>
      </c>
      <c r="AS1551" s="16">
        <v>-0.33333333333333298</v>
      </c>
      <c r="AT1551" s="16">
        <v>-0.39759036144578302</v>
      </c>
      <c r="AU1551" s="16">
        <v>0</v>
      </c>
      <c r="AV1551" s="16">
        <v>-0.18181818181818199</v>
      </c>
      <c r="AW1551" s="16">
        <v>-0.32558139534883701</v>
      </c>
    </row>
    <row r="1552" spans="2:49" x14ac:dyDescent="0.35">
      <c r="C1552" s="16"/>
      <c r="D1552" s="16"/>
      <c r="E1552" s="16"/>
      <c r="F1552" s="16"/>
      <c r="G1552" s="16"/>
      <c r="H1552" s="16"/>
      <c r="I1552" s="16"/>
      <c r="J1552" s="16"/>
      <c r="K1552" s="16"/>
      <c r="L1552" s="16"/>
      <c r="M1552" s="16"/>
      <c r="N1552" s="16"/>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6"/>
      <c r="AW1552" s="16"/>
    </row>
    <row r="1553" spans="2:49" x14ac:dyDescent="0.35">
      <c r="B1553" s="6" t="s">
        <v>971</v>
      </c>
      <c r="C1553" s="16"/>
      <c r="D1553" s="16"/>
      <c r="E1553" s="16"/>
      <c r="F1553" s="16"/>
      <c r="G1553" s="16"/>
      <c r="H1553" s="16"/>
      <c r="I1553" s="16"/>
      <c r="J1553" s="16"/>
      <c r="K1553" s="16"/>
      <c r="L1553" s="16"/>
      <c r="M1553" s="16"/>
      <c r="N1553" s="16"/>
      <c r="O1553" s="16"/>
      <c r="P1553" s="16"/>
      <c r="Q1553" s="16"/>
      <c r="R1553" s="16"/>
      <c r="S1553" s="16"/>
      <c r="T1553" s="16"/>
      <c r="U1553" s="16"/>
      <c r="V1553" s="16"/>
      <c r="W1553" s="16"/>
      <c r="X1553" s="16"/>
      <c r="Y1553" s="16"/>
      <c r="Z1553" s="16"/>
      <c r="AA1553" s="16"/>
      <c r="AB1553" s="16"/>
      <c r="AC1553" s="16"/>
      <c r="AD1553" s="16"/>
      <c r="AE1553" s="16"/>
      <c r="AF1553" s="16"/>
      <c r="AG1553" s="16"/>
      <c r="AH1553" s="16"/>
      <c r="AI1553" s="16"/>
      <c r="AJ1553" s="16"/>
      <c r="AK1553" s="16"/>
      <c r="AL1553" s="16"/>
      <c r="AM1553" s="16"/>
      <c r="AN1553" s="16"/>
      <c r="AO1553" s="16"/>
      <c r="AP1553" s="16"/>
      <c r="AQ1553" s="16"/>
      <c r="AR1553" s="16"/>
      <c r="AS1553" s="16"/>
      <c r="AT1553" s="16"/>
      <c r="AU1553" s="16"/>
      <c r="AV1553" s="16"/>
      <c r="AW1553" s="16"/>
    </row>
    <row r="1554" spans="2:49" x14ac:dyDescent="0.35">
      <c r="B1554" s="25" t="s">
        <v>65</v>
      </c>
      <c r="C1554" s="16"/>
      <c r="D1554" s="16"/>
      <c r="E1554" s="16"/>
      <c r="F1554" s="16"/>
      <c r="G1554" s="16"/>
      <c r="H1554" s="16"/>
      <c r="I1554" s="16"/>
      <c r="J1554" s="16"/>
      <c r="K1554" s="16"/>
      <c r="L1554" s="16"/>
      <c r="M1554" s="16"/>
      <c r="N1554" s="16"/>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row>
    <row r="1555" spans="2:49" x14ac:dyDescent="0.35">
      <c r="B1555" t="s">
        <v>962</v>
      </c>
      <c r="C1555" s="16">
        <v>0.37761377613776098</v>
      </c>
      <c r="D1555" s="16">
        <v>0.34146341463414598</v>
      </c>
      <c r="E1555" s="16">
        <v>0.43283582089552203</v>
      </c>
      <c r="F1555" s="16">
        <v>0.32773109243697501</v>
      </c>
      <c r="G1555" s="16">
        <v>0.31666666666666698</v>
      </c>
      <c r="H1555" s="16">
        <v>0.42307692307692302</v>
      </c>
      <c r="I1555" s="16">
        <v>0.42424242424242398</v>
      </c>
      <c r="J1555" s="16">
        <v>0.42622950819672101</v>
      </c>
      <c r="K1555" s="16">
        <v>0.35897435897435898</v>
      </c>
      <c r="L1555" s="16">
        <v>0.25</v>
      </c>
      <c r="M1555" s="16">
        <v>0.50704225352112697</v>
      </c>
      <c r="N1555" s="16">
        <v>0.36363636363636398</v>
      </c>
      <c r="O1555" s="16">
        <v>0.3125</v>
      </c>
      <c r="P1555" s="16"/>
      <c r="Q1555" s="16">
        <v>0.38226744186046502</v>
      </c>
      <c r="R1555" s="16"/>
      <c r="S1555" s="16">
        <v>0.376111817026684</v>
      </c>
      <c r="T1555" s="16"/>
      <c r="U1555" s="16">
        <v>0.39469320066335001</v>
      </c>
      <c r="V1555" s="16"/>
      <c r="W1555" s="16">
        <v>0.48780487804877998</v>
      </c>
      <c r="X1555" s="16"/>
      <c r="Y1555" s="16">
        <v>0.41071428571428598</v>
      </c>
      <c r="Z1555" s="16">
        <v>0.33333333333333298</v>
      </c>
      <c r="AA1555" s="16">
        <v>0.16666666666666699</v>
      </c>
      <c r="AB1555" s="16">
        <v>0.66666666666666696</v>
      </c>
      <c r="AC1555" s="16"/>
      <c r="AD1555" s="16">
        <v>0.40410958904109601</v>
      </c>
      <c r="AE1555" s="16">
        <v>0.47777777777777802</v>
      </c>
      <c r="AF1555" s="16">
        <v>0.45918367346938799</v>
      </c>
      <c r="AG1555" s="16">
        <v>0.38888888888888901</v>
      </c>
      <c r="AH1555" s="16">
        <v>0.36585365853658502</v>
      </c>
      <c r="AI1555" s="16">
        <v>0.226190476190476</v>
      </c>
      <c r="AJ1555" s="16">
        <v>0.282608695652174</v>
      </c>
      <c r="AK1555" s="16"/>
      <c r="AL1555" s="16">
        <v>0.26315789473684198</v>
      </c>
      <c r="AM1555" s="16">
        <v>0.35433070866141703</v>
      </c>
      <c r="AN1555" s="16">
        <v>0.38009049773755699</v>
      </c>
      <c r="AO1555" s="16">
        <v>0.47482014388489202</v>
      </c>
      <c r="AP1555" s="16">
        <v>0.52631578947368396</v>
      </c>
      <c r="AQ1555" s="16">
        <v>0.44</v>
      </c>
      <c r="AR1555" s="16">
        <v>0.5</v>
      </c>
      <c r="AS1555" s="16">
        <v>0.133333333333333</v>
      </c>
      <c r="AT1555" s="16">
        <v>0.313253012048193</v>
      </c>
      <c r="AU1555" s="16">
        <v>7.69230769230769E-2</v>
      </c>
      <c r="AV1555" s="16">
        <v>0.33333333333333298</v>
      </c>
      <c r="AW1555" s="16">
        <v>0.48837209302325602</v>
      </c>
    </row>
    <row r="1556" spans="2:49" x14ac:dyDescent="0.35">
      <c r="B1556" t="s">
        <v>963</v>
      </c>
      <c r="C1556" s="16">
        <v>0.109471094710947</v>
      </c>
      <c r="D1556" s="16">
        <v>0.15853658536585399</v>
      </c>
      <c r="E1556" s="16">
        <v>4.47761194029851E-2</v>
      </c>
      <c r="F1556" s="16">
        <v>0.159663865546218</v>
      </c>
      <c r="G1556" s="16">
        <v>0.133333333333333</v>
      </c>
      <c r="H1556" s="16">
        <v>0.115384615384615</v>
      </c>
      <c r="I1556" s="16">
        <v>0.10606060606060599</v>
      </c>
      <c r="J1556" s="16">
        <v>0.13114754098360701</v>
      </c>
      <c r="K1556" s="16">
        <v>0.20512820512820501</v>
      </c>
      <c r="L1556" s="16">
        <v>6.25E-2</v>
      </c>
      <c r="M1556" s="16">
        <v>7.0422535211267595E-2</v>
      </c>
      <c r="N1556" s="16">
        <v>0.12121212121212099</v>
      </c>
      <c r="O1556" s="16">
        <v>0</v>
      </c>
      <c r="P1556" s="16"/>
      <c r="Q1556" s="16">
        <v>0.10901162790697699</v>
      </c>
      <c r="R1556" s="16"/>
      <c r="S1556" s="16">
        <v>0.11054637865311299</v>
      </c>
      <c r="T1556" s="16"/>
      <c r="U1556" s="16">
        <v>0.10116086235489199</v>
      </c>
      <c r="V1556" s="16"/>
      <c r="W1556" s="16">
        <v>0.12195121951219499</v>
      </c>
      <c r="X1556" s="16"/>
      <c r="Y1556" s="16">
        <v>0.11111111111111099</v>
      </c>
      <c r="Z1556" s="16">
        <v>9.4696969696969696E-2</v>
      </c>
      <c r="AA1556" s="16">
        <v>0.194444444444444</v>
      </c>
      <c r="AB1556" s="16">
        <v>0.11111111111111099</v>
      </c>
      <c r="AC1556" s="16"/>
      <c r="AD1556" s="16">
        <v>0.102739726027397</v>
      </c>
      <c r="AE1556" s="16">
        <v>0.1</v>
      </c>
      <c r="AF1556" s="16">
        <v>0.122448979591837</v>
      </c>
      <c r="AG1556" s="16">
        <v>0.122222222222222</v>
      </c>
      <c r="AH1556" s="16">
        <v>0.146341463414634</v>
      </c>
      <c r="AI1556" s="16">
        <v>4.7619047619047603E-2</v>
      </c>
      <c r="AJ1556" s="16">
        <v>9.7826086956521702E-2</v>
      </c>
      <c r="AK1556" s="16"/>
      <c r="AL1556" s="16">
        <v>0.140350877192982</v>
      </c>
      <c r="AM1556" s="16">
        <v>0.12598425196850399</v>
      </c>
      <c r="AN1556" s="16">
        <v>8.5972850678733004E-2</v>
      </c>
      <c r="AO1556" s="16">
        <v>0.100719424460432</v>
      </c>
      <c r="AP1556" s="16">
        <v>0.157894736842105</v>
      </c>
      <c r="AQ1556" s="16">
        <v>0.1</v>
      </c>
      <c r="AR1556" s="16">
        <v>0</v>
      </c>
      <c r="AS1556" s="16">
        <v>0.133333333333333</v>
      </c>
      <c r="AT1556" s="16">
        <v>0.156626506024096</v>
      </c>
      <c r="AU1556" s="16">
        <v>0.15384615384615399</v>
      </c>
      <c r="AV1556" s="16">
        <v>0.15151515151515199</v>
      </c>
      <c r="AW1556" s="16">
        <v>4.6511627906976702E-2</v>
      </c>
    </row>
    <row r="1557" spans="2:49" x14ac:dyDescent="0.35">
      <c r="B1557" t="s">
        <v>964</v>
      </c>
      <c r="C1557" s="16">
        <v>0.15375153751537499</v>
      </c>
      <c r="D1557" s="16">
        <v>0.19512195121951201</v>
      </c>
      <c r="E1557" s="16">
        <v>0.15671641791044799</v>
      </c>
      <c r="F1557" s="16">
        <v>0.126050420168067</v>
      </c>
      <c r="G1557" s="16">
        <v>0.116666666666667</v>
      </c>
      <c r="H1557" s="16">
        <v>0.17307692307692299</v>
      </c>
      <c r="I1557" s="16">
        <v>0.16666666666666699</v>
      </c>
      <c r="J1557" s="16">
        <v>0.16393442622950799</v>
      </c>
      <c r="K1557" s="16">
        <v>0.102564102564103</v>
      </c>
      <c r="L1557" s="16">
        <v>0.1875</v>
      </c>
      <c r="M1557" s="16">
        <v>0.11267605633802801</v>
      </c>
      <c r="N1557" s="16">
        <v>0.21212121212121199</v>
      </c>
      <c r="O1557" s="16">
        <v>0.125</v>
      </c>
      <c r="P1557" s="16"/>
      <c r="Q1557" s="16">
        <v>0.148255813953488</v>
      </c>
      <c r="R1557" s="16"/>
      <c r="S1557" s="16">
        <v>0.152477763659466</v>
      </c>
      <c r="T1557" s="16"/>
      <c r="U1557" s="16">
        <v>0.14759535655058001</v>
      </c>
      <c r="V1557" s="16"/>
      <c r="W1557" s="16">
        <v>0.16260162601625999</v>
      </c>
      <c r="X1557" s="16"/>
      <c r="Y1557" s="16">
        <v>0.13293650793650799</v>
      </c>
      <c r="Z1557" s="16">
        <v>0.200757575757576</v>
      </c>
      <c r="AA1557" s="16">
        <v>0.13888888888888901</v>
      </c>
      <c r="AB1557" s="16">
        <v>0</v>
      </c>
      <c r="AC1557" s="16"/>
      <c r="AD1557" s="16">
        <v>0.13013698630136999</v>
      </c>
      <c r="AE1557" s="16">
        <v>0.1</v>
      </c>
      <c r="AF1557" s="16">
        <v>0.17346938775510201</v>
      </c>
      <c r="AG1557" s="16">
        <v>0.13888888888888901</v>
      </c>
      <c r="AH1557" s="16">
        <v>0.12195121951219499</v>
      </c>
      <c r="AI1557" s="16">
        <v>0.25</v>
      </c>
      <c r="AJ1557" s="16">
        <v>0.20652173913043501</v>
      </c>
      <c r="AK1557" s="16"/>
      <c r="AL1557" s="16">
        <v>0.19298245614035101</v>
      </c>
      <c r="AM1557" s="16">
        <v>0.14960629921259799</v>
      </c>
      <c r="AN1557" s="16">
        <v>0.14027149321266999</v>
      </c>
      <c r="AO1557" s="16">
        <v>0.13669064748201401</v>
      </c>
      <c r="AP1557" s="16">
        <v>5.2631578947368397E-2</v>
      </c>
      <c r="AQ1557" s="16">
        <v>0.1</v>
      </c>
      <c r="AR1557" s="16">
        <v>0</v>
      </c>
      <c r="AS1557" s="16">
        <v>0.4</v>
      </c>
      <c r="AT1557" s="16">
        <v>0.156626506024096</v>
      </c>
      <c r="AU1557" s="16">
        <v>0.15384615384615399</v>
      </c>
      <c r="AV1557" s="16">
        <v>0.24242424242424199</v>
      </c>
      <c r="AW1557" s="16">
        <v>0.209302325581395</v>
      </c>
    </row>
    <row r="1558" spans="2:49" x14ac:dyDescent="0.35">
      <c r="B1558" t="s">
        <v>965</v>
      </c>
      <c r="C1558" s="16">
        <v>9.2250922509225106E-2</v>
      </c>
      <c r="D1558" s="16">
        <v>0.12195121951219499</v>
      </c>
      <c r="E1558" s="16">
        <v>0.119402985074627</v>
      </c>
      <c r="F1558" s="16">
        <v>5.0420168067226899E-2</v>
      </c>
      <c r="G1558" s="16">
        <v>0.1</v>
      </c>
      <c r="H1558" s="16">
        <v>9.6153846153846201E-2</v>
      </c>
      <c r="I1558" s="16">
        <v>0.12121212121212099</v>
      </c>
      <c r="J1558" s="16">
        <v>1.63934426229508E-2</v>
      </c>
      <c r="K1558" s="16">
        <v>0.128205128205128</v>
      </c>
      <c r="L1558" s="16">
        <v>0.13750000000000001</v>
      </c>
      <c r="M1558" s="16">
        <v>5.63380281690141E-2</v>
      </c>
      <c r="N1558" s="16">
        <v>0</v>
      </c>
      <c r="O1558" s="16">
        <v>0.1875</v>
      </c>
      <c r="P1558" s="16"/>
      <c r="Q1558" s="16">
        <v>8.57558139534884E-2</v>
      </c>
      <c r="R1558" s="16"/>
      <c r="S1558" s="16">
        <v>9.0216010165184199E-2</v>
      </c>
      <c r="T1558" s="16"/>
      <c r="U1558" s="16">
        <v>7.7943615257048099E-2</v>
      </c>
      <c r="V1558" s="16"/>
      <c r="W1558" s="16">
        <v>2.4390243902439001E-2</v>
      </c>
      <c r="X1558" s="16"/>
      <c r="Y1558" s="16">
        <v>6.1507936507936498E-2</v>
      </c>
      <c r="Z1558" s="16">
        <v>0.140151515151515</v>
      </c>
      <c r="AA1558" s="16">
        <v>0.16666666666666699</v>
      </c>
      <c r="AB1558" s="16">
        <v>0.11111111111111099</v>
      </c>
      <c r="AC1558" s="16"/>
      <c r="AD1558" s="16">
        <v>4.7945205479452101E-2</v>
      </c>
      <c r="AE1558" s="16">
        <v>5.5555555555555601E-2</v>
      </c>
      <c r="AF1558" s="16">
        <v>5.10204081632653E-2</v>
      </c>
      <c r="AG1558" s="16">
        <v>8.8888888888888906E-2</v>
      </c>
      <c r="AH1558" s="16">
        <v>0.113821138211382</v>
      </c>
      <c r="AI1558" s="16">
        <v>0.17857142857142899</v>
      </c>
      <c r="AJ1558" s="16">
        <v>0.141304347826087</v>
      </c>
      <c r="AK1558" s="16"/>
      <c r="AL1558" s="16">
        <v>0.105263157894737</v>
      </c>
      <c r="AM1558" s="16">
        <v>0.15748031496063</v>
      </c>
      <c r="AN1558" s="16">
        <v>7.69230769230769E-2</v>
      </c>
      <c r="AO1558" s="16">
        <v>5.0359712230215799E-2</v>
      </c>
      <c r="AP1558" s="16">
        <v>0</v>
      </c>
      <c r="AQ1558" s="16">
        <v>0.02</v>
      </c>
      <c r="AR1558" s="16">
        <v>0</v>
      </c>
      <c r="AS1558" s="16">
        <v>6.6666666666666693E-2</v>
      </c>
      <c r="AT1558" s="16">
        <v>0.14457831325301199</v>
      </c>
      <c r="AU1558" s="16">
        <v>0</v>
      </c>
      <c r="AV1558" s="16">
        <v>9.0909090909090898E-2</v>
      </c>
      <c r="AW1558" s="16">
        <v>0.116279069767442</v>
      </c>
    </row>
    <row r="1559" spans="2:49" x14ac:dyDescent="0.35">
      <c r="B1559" t="s">
        <v>966</v>
      </c>
      <c r="C1559" s="16">
        <v>5.4120541205412098E-2</v>
      </c>
      <c r="D1559" s="16">
        <v>4.8780487804878099E-2</v>
      </c>
      <c r="E1559" s="16">
        <v>2.2388059701492501E-2</v>
      </c>
      <c r="F1559" s="16">
        <v>5.0420168067226899E-2</v>
      </c>
      <c r="G1559" s="16">
        <v>0.1</v>
      </c>
      <c r="H1559" s="16">
        <v>3.8461538461538498E-2</v>
      </c>
      <c r="I1559" s="16">
        <v>6.0606060606060601E-2</v>
      </c>
      <c r="J1559" s="16">
        <v>4.91803278688525E-2</v>
      </c>
      <c r="K1559" s="16">
        <v>7.69230769230769E-2</v>
      </c>
      <c r="L1559" s="16">
        <v>6.25E-2</v>
      </c>
      <c r="M1559" s="16">
        <v>4.2253521126760597E-2</v>
      </c>
      <c r="N1559" s="16">
        <v>9.0909090909090898E-2</v>
      </c>
      <c r="O1559" s="16">
        <v>0.125</v>
      </c>
      <c r="P1559" s="16"/>
      <c r="Q1559" s="16">
        <v>5.9593023255813997E-2</v>
      </c>
      <c r="R1559" s="16"/>
      <c r="S1559" s="16">
        <v>5.4637865311308799E-2</v>
      </c>
      <c r="T1559" s="16"/>
      <c r="U1559" s="16">
        <v>6.1359867330016603E-2</v>
      </c>
      <c r="V1559" s="16"/>
      <c r="W1559" s="16">
        <v>4.0650406504064998E-2</v>
      </c>
      <c r="X1559" s="16"/>
      <c r="Y1559" s="16">
        <v>4.1666666666666699E-2</v>
      </c>
      <c r="Z1559" s="16">
        <v>6.8181818181818205E-2</v>
      </c>
      <c r="AA1559" s="16">
        <v>0.13888888888888901</v>
      </c>
      <c r="AB1559" s="16">
        <v>0</v>
      </c>
      <c r="AC1559" s="16"/>
      <c r="AD1559" s="16">
        <v>3.42465753424658E-2</v>
      </c>
      <c r="AE1559" s="16">
        <v>2.2222222222222199E-2</v>
      </c>
      <c r="AF1559" s="16">
        <v>0</v>
      </c>
      <c r="AG1559" s="16">
        <v>6.6666666666666693E-2</v>
      </c>
      <c r="AH1559" s="16">
        <v>4.0650406504064998E-2</v>
      </c>
      <c r="AI1559" s="16">
        <v>0.13095238095238099</v>
      </c>
      <c r="AJ1559" s="16">
        <v>9.7826086956521702E-2</v>
      </c>
      <c r="AK1559" s="16"/>
      <c r="AL1559" s="16">
        <v>8.7719298245614002E-2</v>
      </c>
      <c r="AM1559" s="16">
        <v>3.1496062992125998E-2</v>
      </c>
      <c r="AN1559" s="16">
        <v>6.7873303167420795E-2</v>
      </c>
      <c r="AO1559" s="16">
        <v>5.0359712230215799E-2</v>
      </c>
      <c r="AP1559" s="16">
        <v>0.105263157894737</v>
      </c>
      <c r="AQ1559" s="16">
        <v>0.04</v>
      </c>
      <c r="AR1559" s="16">
        <v>0</v>
      </c>
      <c r="AS1559" s="16">
        <v>0.2</v>
      </c>
      <c r="AT1559" s="16">
        <v>3.6144578313252997E-2</v>
      </c>
      <c r="AU1559" s="16">
        <v>7.69230769230769E-2</v>
      </c>
      <c r="AV1559" s="16">
        <v>3.03030303030303E-2</v>
      </c>
      <c r="AW1559" s="16">
        <v>2.32558139534884E-2</v>
      </c>
    </row>
    <row r="1560" spans="2:49" x14ac:dyDescent="0.35">
      <c r="B1560" t="s">
        <v>36</v>
      </c>
      <c r="C1560" s="16">
        <v>0.212792127921279</v>
      </c>
      <c r="D1560" s="16">
        <v>0.134146341463415</v>
      </c>
      <c r="E1560" s="16">
        <v>0.22388059701492499</v>
      </c>
      <c r="F1560" s="16">
        <v>0.28571428571428598</v>
      </c>
      <c r="G1560" s="16">
        <v>0.233333333333333</v>
      </c>
      <c r="H1560" s="16">
        <v>0.15384615384615399</v>
      </c>
      <c r="I1560" s="16">
        <v>0.12121212121212099</v>
      </c>
      <c r="J1560" s="16">
        <v>0.213114754098361</v>
      </c>
      <c r="K1560" s="16">
        <v>0.128205128205128</v>
      </c>
      <c r="L1560" s="16">
        <v>0.3</v>
      </c>
      <c r="M1560" s="16">
        <v>0.21126760563380301</v>
      </c>
      <c r="N1560" s="16">
        <v>0.21212121212121199</v>
      </c>
      <c r="O1560" s="16">
        <v>0.25</v>
      </c>
      <c r="P1560" s="16"/>
      <c r="Q1560" s="16">
        <v>0.21511627906976699</v>
      </c>
      <c r="R1560" s="16"/>
      <c r="S1560" s="16">
        <v>0.21601016518424401</v>
      </c>
      <c r="T1560" s="16"/>
      <c r="U1560" s="16">
        <v>0.217247097844113</v>
      </c>
      <c r="V1560" s="16"/>
      <c r="W1560" s="16">
        <v>0.16260162601625999</v>
      </c>
      <c r="X1560" s="16"/>
      <c r="Y1560" s="16">
        <v>0.24206349206349201</v>
      </c>
      <c r="Z1560" s="16">
        <v>0.16287878787878801</v>
      </c>
      <c r="AA1560" s="16">
        <v>0.194444444444444</v>
      </c>
      <c r="AB1560" s="16">
        <v>0.11111111111111099</v>
      </c>
      <c r="AC1560" s="16"/>
      <c r="AD1560" s="16">
        <v>0.28082191780821902</v>
      </c>
      <c r="AE1560" s="16">
        <v>0.24444444444444399</v>
      </c>
      <c r="AF1560" s="16">
        <v>0.19387755102040799</v>
      </c>
      <c r="AG1560" s="16">
        <v>0.194444444444444</v>
      </c>
      <c r="AH1560" s="16">
        <v>0.211382113821138</v>
      </c>
      <c r="AI1560" s="16">
        <v>0.16666666666666699</v>
      </c>
      <c r="AJ1560" s="16">
        <v>0.173913043478261</v>
      </c>
      <c r="AK1560" s="16"/>
      <c r="AL1560" s="16">
        <v>0.21052631578947401</v>
      </c>
      <c r="AM1560" s="16">
        <v>0.181102362204724</v>
      </c>
      <c r="AN1560" s="16">
        <v>0.24886877828054299</v>
      </c>
      <c r="AO1560" s="16">
        <v>0.18705035971223</v>
      </c>
      <c r="AP1560" s="16">
        <v>0.157894736842105</v>
      </c>
      <c r="AQ1560" s="16">
        <v>0.3</v>
      </c>
      <c r="AR1560" s="16">
        <v>0.5</v>
      </c>
      <c r="AS1560" s="16">
        <v>6.6666666666666693E-2</v>
      </c>
      <c r="AT1560" s="16">
        <v>0.19277108433734899</v>
      </c>
      <c r="AU1560" s="16">
        <v>0.53846153846153799</v>
      </c>
      <c r="AV1560" s="16">
        <v>0.15151515151515199</v>
      </c>
      <c r="AW1560" s="16">
        <v>0.116279069767442</v>
      </c>
    </row>
    <row r="1561" spans="2:49" x14ac:dyDescent="0.35">
      <c r="B1561" t="s">
        <v>463</v>
      </c>
      <c r="C1561" s="16">
        <v>-0.340713407134071</v>
      </c>
      <c r="D1561" s="16">
        <v>-0.32926829268292701</v>
      </c>
      <c r="E1561" s="16">
        <v>-0.33582089552238797</v>
      </c>
      <c r="F1561" s="16">
        <v>-0.38655462184873901</v>
      </c>
      <c r="G1561" s="16">
        <v>-0.25</v>
      </c>
      <c r="H1561" s="16">
        <v>-0.40384615384615402</v>
      </c>
      <c r="I1561" s="16">
        <v>-0.34848484848484801</v>
      </c>
      <c r="J1561" s="16">
        <v>-0.49180327868852503</v>
      </c>
      <c r="K1561" s="16">
        <v>-0.35897435897435898</v>
      </c>
      <c r="L1561" s="16">
        <v>-0.1125</v>
      </c>
      <c r="M1561" s="16">
        <v>-0.47887323943662002</v>
      </c>
      <c r="N1561" s="16">
        <v>-0.39393939393939398</v>
      </c>
      <c r="O1561" s="16">
        <v>0</v>
      </c>
      <c r="P1561" s="16"/>
      <c r="Q1561" s="16">
        <v>-0.34593023255813898</v>
      </c>
      <c r="R1561" s="16"/>
      <c r="S1561" s="16">
        <v>-0.34180432020330398</v>
      </c>
      <c r="T1561" s="16"/>
      <c r="U1561" s="16">
        <v>-0.35655058043117699</v>
      </c>
      <c r="V1561" s="16"/>
      <c r="W1561" s="16">
        <v>-0.54471544715447195</v>
      </c>
      <c r="X1561" s="16"/>
      <c r="Y1561" s="16">
        <v>-0.418650793650794</v>
      </c>
      <c r="Z1561" s="16">
        <v>-0.21969696969697</v>
      </c>
      <c r="AA1561" s="16">
        <v>-5.5555555555555497E-2</v>
      </c>
      <c r="AB1561" s="16">
        <v>-0.66666666666666696</v>
      </c>
      <c r="AC1561" s="16"/>
      <c r="AD1561" s="16">
        <v>-0.42465753424657499</v>
      </c>
      <c r="AE1561" s="16">
        <v>-0.5</v>
      </c>
      <c r="AF1561" s="16">
        <v>-0.530612244897959</v>
      </c>
      <c r="AG1561" s="16">
        <v>-0.35555555555555601</v>
      </c>
      <c r="AH1561" s="16">
        <v>-0.35772357723577197</v>
      </c>
      <c r="AI1561" s="16">
        <v>3.5714285714285698E-2</v>
      </c>
      <c r="AJ1561" s="16">
        <v>-0.141304347826087</v>
      </c>
      <c r="AK1561" s="16"/>
      <c r="AL1561" s="16">
        <v>-0.21052631578947401</v>
      </c>
      <c r="AM1561" s="16">
        <v>-0.291338582677165</v>
      </c>
      <c r="AN1561" s="16">
        <v>-0.32126696832579199</v>
      </c>
      <c r="AO1561" s="16">
        <v>-0.47482014388489202</v>
      </c>
      <c r="AP1561" s="16">
        <v>-0.57894736842105299</v>
      </c>
      <c r="AQ1561" s="16">
        <v>-0.48</v>
      </c>
      <c r="AR1561" s="16">
        <v>-0.5</v>
      </c>
      <c r="AS1561" s="16">
        <v>0</v>
      </c>
      <c r="AT1561" s="16">
        <v>-0.28915662650602397</v>
      </c>
      <c r="AU1561" s="16">
        <v>-0.15384615384615399</v>
      </c>
      <c r="AV1561" s="16">
        <v>-0.36363636363636398</v>
      </c>
      <c r="AW1561" s="16">
        <v>-0.39534883720930197</v>
      </c>
    </row>
    <row r="1562" spans="2:49" x14ac:dyDescent="0.35">
      <c r="C1562" s="16"/>
      <c r="D1562" s="16"/>
      <c r="E1562" s="16"/>
      <c r="F1562" s="16"/>
      <c r="G1562" s="16"/>
      <c r="H1562" s="16"/>
      <c r="I1562" s="16"/>
      <c r="J1562" s="16"/>
      <c r="K1562" s="16"/>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6"/>
      <c r="AW1562" s="16"/>
    </row>
    <row r="1563" spans="2:49" x14ac:dyDescent="0.35">
      <c r="B1563" s="6" t="s">
        <v>972</v>
      </c>
      <c r="C1563" s="16"/>
      <c r="D1563" s="16"/>
      <c r="E1563" s="16"/>
      <c r="F1563" s="16"/>
      <c r="G1563" s="16"/>
      <c r="H1563" s="16"/>
      <c r="I1563" s="16"/>
      <c r="J1563" s="16"/>
      <c r="K1563" s="16"/>
      <c r="L1563" s="16"/>
      <c r="M1563" s="16"/>
      <c r="N1563" s="16"/>
      <c r="O1563" s="16"/>
      <c r="P1563" s="16"/>
      <c r="Q1563" s="16"/>
      <c r="R1563" s="16"/>
      <c r="S1563" s="16"/>
      <c r="T1563" s="16"/>
      <c r="U1563" s="16"/>
      <c r="V1563" s="16"/>
      <c r="W1563" s="16"/>
      <c r="X1563" s="16"/>
      <c r="Y1563" s="16"/>
      <c r="Z1563" s="16"/>
      <c r="AA1563" s="16"/>
      <c r="AB1563" s="16"/>
      <c r="AC1563" s="16"/>
      <c r="AD1563" s="16"/>
      <c r="AE1563" s="16"/>
      <c r="AF1563" s="16"/>
      <c r="AG1563" s="16"/>
      <c r="AH1563" s="16"/>
      <c r="AI1563" s="16"/>
      <c r="AJ1563" s="16"/>
      <c r="AK1563" s="16"/>
      <c r="AL1563" s="16"/>
      <c r="AM1563" s="16"/>
      <c r="AN1563" s="16"/>
      <c r="AO1563" s="16"/>
      <c r="AP1563" s="16"/>
      <c r="AQ1563" s="16"/>
      <c r="AR1563" s="16"/>
      <c r="AS1563" s="16"/>
      <c r="AT1563" s="16"/>
      <c r="AU1563" s="16"/>
      <c r="AV1563" s="16"/>
      <c r="AW1563" s="16"/>
    </row>
    <row r="1564" spans="2:49" x14ac:dyDescent="0.35">
      <c r="B1564" s="25" t="s">
        <v>65</v>
      </c>
      <c r="C1564" s="16"/>
      <c r="D1564" s="16"/>
      <c r="E1564" s="16"/>
      <c r="F1564" s="16"/>
      <c r="G1564" s="16"/>
      <c r="H1564" s="16"/>
      <c r="I1564" s="16"/>
      <c r="J1564" s="16"/>
      <c r="K1564" s="16"/>
      <c r="L1564" s="16"/>
      <c r="M1564" s="16"/>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row>
    <row r="1565" spans="2:49" x14ac:dyDescent="0.35">
      <c r="B1565" t="s">
        <v>962</v>
      </c>
      <c r="C1565" s="16">
        <v>0.56334563345633504</v>
      </c>
      <c r="D1565" s="16">
        <v>0.47560975609756101</v>
      </c>
      <c r="E1565" s="16">
        <v>0.61940298507462699</v>
      </c>
      <c r="F1565" s="16">
        <v>0.630252100840336</v>
      </c>
      <c r="G1565" s="16">
        <v>0.51666666666666705</v>
      </c>
      <c r="H1565" s="16">
        <v>0.55769230769230804</v>
      </c>
      <c r="I1565" s="16">
        <v>0.54545454545454497</v>
      </c>
      <c r="J1565" s="16">
        <v>0.60655737704918</v>
      </c>
      <c r="K1565" s="16">
        <v>0.512820512820513</v>
      </c>
      <c r="L1565" s="16">
        <v>0.4375</v>
      </c>
      <c r="M1565" s="16">
        <v>0.63380281690140805</v>
      </c>
      <c r="N1565" s="16">
        <v>0.51515151515151503</v>
      </c>
      <c r="O1565" s="16">
        <v>0.6875</v>
      </c>
      <c r="P1565" s="16"/>
      <c r="Q1565" s="16">
        <v>0.57122093023255804</v>
      </c>
      <c r="R1565" s="16"/>
      <c r="S1565" s="16">
        <v>0.56035578144853904</v>
      </c>
      <c r="T1565" s="16"/>
      <c r="U1565" s="16">
        <v>0.57877280265340003</v>
      </c>
      <c r="V1565" s="16"/>
      <c r="W1565" s="16">
        <v>0.68292682926829296</v>
      </c>
      <c r="X1565" s="16"/>
      <c r="Y1565" s="16">
        <v>0.58730158730158699</v>
      </c>
      <c r="Z1565" s="16">
        <v>0.51893939393939403</v>
      </c>
      <c r="AA1565" s="16">
        <v>0.52777777777777801</v>
      </c>
      <c r="AB1565" s="16">
        <v>0.66666666666666696</v>
      </c>
      <c r="AC1565" s="16"/>
      <c r="AD1565" s="16">
        <v>0.57534246575342496</v>
      </c>
      <c r="AE1565" s="16">
        <v>0.7</v>
      </c>
      <c r="AF1565" s="16">
        <v>0.530612244897959</v>
      </c>
      <c r="AG1565" s="16">
        <v>0.56111111111111101</v>
      </c>
      <c r="AH1565" s="16">
        <v>0.57723577235772405</v>
      </c>
      <c r="AI1565" s="16">
        <v>0.51190476190476197</v>
      </c>
      <c r="AJ1565" s="16">
        <v>0.47826086956521702</v>
      </c>
      <c r="AK1565" s="16"/>
      <c r="AL1565" s="16">
        <v>0.54385964912280704</v>
      </c>
      <c r="AM1565" s="16">
        <v>0.64566929133858297</v>
      </c>
      <c r="AN1565" s="16">
        <v>0.55203619909502299</v>
      </c>
      <c r="AO1565" s="16">
        <v>0.58992805755395705</v>
      </c>
      <c r="AP1565" s="16">
        <v>0.73684210526315796</v>
      </c>
      <c r="AQ1565" s="16">
        <v>0.57999999999999996</v>
      </c>
      <c r="AR1565" s="16">
        <v>0.5</v>
      </c>
      <c r="AS1565" s="16">
        <v>0.4</v>
      </c>
      <c r="AT1565" s="16">
        <v>0.530120481927711</v>
      </c>
      <c r="AU1565" s="16">
        <v>0.15384615384615399</v>
      </c>
      <c r="AV1565" s="16">
        <v>0.48484848484848497</v>
      </c>
      <c r="AW1565" s="16">
        <v>0.581395348837209</v>
      </c>
    </row>
    <row r="1566" spans="2:49" x14ac:dyDescent="0.35">
      <c r="B1566" t="s">
        <v>963</v>
      </c>
      <c r="C1566" s="16">
        <v>0.118081180811808</v>
      </c>
      <c r="D1566" s="16">
        <v>0.18292682926829301</v>
      </c>
      <c r="E1566" s="16">
        <v>8.2089552238805999E-2</v>
      </c>
      <c r="F1566" s="16">
        <v>0.109243697478992</v>
      </c>
      <c r="G1566" s="16">
        <v>0.15</v>
      </c>
      <c r="H1566" s="16">
        <v>0.15384615384615399</v>
      </c>
      <c r="I1566" s="16">
        <v>9.0909090909090898E-2</v>
      </c>
      <c r="J1566" s="16">
        <v>3.2786885245901599E-2</v>
      </c>
      <c r="K1566" s="16">
        <v>0.15384615384615399</v>
      </c>
      <c r="L1566" s="16">
        <v>0.13750000000000001</v>
      </c>
      <c r="M1566" s="16">
        <v>0.11267605633802801</v>
      </c>
      <c r="N1566" s="16">
        <v>0.15151515151515199</v>
      </c>
      <c r="O1566" s="16">
        <v>0.125</v>
      </c>
      <c r="P1566" s="16"/>
      <c r="Q1566" s="16">
        <v>0.12063953488372101</v>
      </c>
      <c r="R1566" s="16"/>
      <c r="S1566" s="16">
        <v>0.118170266836086</v>
      </c>
      <c r="T1566" s="16"/>
      <c r="U1566" s="16">
        <v>0.112769485903814</v>
      </c>
      <c r="V1566" s="16"/>
      <c r="W1566" s="16">
        <v>8.1300813008130093E-2</v>
      </c>
      <c r="X1566" s="16"/>
      <c r="Y1566" s="16">
        <v>0.107142857142857</v>
      </c>
      <c r="Z1566" s="16">
        <v>0.15151515151515199</v>
      </c>
      <c r="AA1566" s="16">
        <v>5.5555555555555601E-2</v>
      </c>
      <c r="AB1566" s="16">
        <v>0</v>
      </c>
      <c r="AC1566" s="16"/>
      <c r="AD1566" s="16">
        <v>8.9041095890410996E-2</v>
      </c>
      <c r="AE1566" s="16">
        <v>7.7777777777777807E-2</v>
      </c>
      <c r="AF1566" s="16">
        <v>0.13265306122449</v>
      </c>
      <c r="AG1566" s="16">
        <v>0.105555555555556</v>
      </c>
      <c r="AH1566" s="16">
        <v>0.105691056910569</v>
      </c>
      <c r="AI1566" s="16">
        <v>0.13095238095238099</v>
      </c>
      <c r="AJ1566" s="16">
        <v>0.217391304347826</v>
      </c>
      <c r="AK1566" s="16"/>
      <c r="AL1566" s="16">
        <v>0.19298245614035101</v>
      </c>
      <c r="AM1566" s="16">
        <v>7.8740157480315001E-2</v>
      </c>
      <c r="AN1566" s="16">
        <v>0.108597285067873</v>
      </c>
      <c r="AO1566" s="16">
        <v>0.12949640287769801</v>
      </c>
      <c r="AP1566" s="16">
        <v>5.2631578947368397E-2</v>
      </c>
      <c r="AQ1566" s="16">
        <v>0.12</v>
      </c>
      <c r="AR1566" s="16">
        <v>0</v>
      </c>
      <c r="AS1566" s="16">
        <v>0.133333333333333</v>
      </c>
      <c r="AT1566" s="16">
        <v>0.14457831325301199</v>
      </c>
      <c r="AU1566" s="16">
        <v>7.69230769230769E-2</v>
      </c>
      <c r="AV1566" s="16">
        <v>0.12121212121212099</v>
      </c>
      <c r="AW1566" s="16">
        <v>0.13953488372093001</v>
      </c>
    </row>
    <row r="1567" spans="2:49" x14ac:dyDescent="0.35">
      <c r="B1567" t="s">
        <v>964</v>
      </c>
      <c r="C1567" s="16">
        <v>0.107011070110701</v>
      </c>
      <c r="D1567" s="16">
        <v>0.109756097560976</v>
      </c>
      <c r="E1567" s="16">
        <v>0.14925373134328401</v>
      </c>
      <c r="F1567" s="16">
        <v>7.5630252100840303E-2</v>
      </c>
      <c r="G1567" s="16">
        <v>8.3333333333333301E-2</v>
      </c>
      <c r="H1567" s="16">
        <v>0.134615384615385</v>
      </c>
      <c r="I1567" s="16">
        <v>0.16666666666666699</v>
      </c>
      <c r="J1567" s="16">
        <v>9.8360655737704902E-2</v>
      </c>
      <c r="K1567" s="16">
        <v>7.69230769230769E-2</v>
      </c>
      <c r="L1567" s="16">
        <v>0.125</v>
      </c>
      <c r="M1567" s="16">
        <v>4.2253521126760597E-2</v>
      </c>
      <c r="N1567" s="16">
        <v>9.0909090909090898E-2</v>
      </c>
      <c r="O1567" s="16">
        <v>6.25E-2</v>
      </c>
      <c r="P1567" s="16"/>
      <c r="Q1567" s="16">
        <v>0.104651162790698</v>
      </c>
      <c r="R1567" s="16"/>
      <c r="S1567" s="16">
        <v>0.105463786531131</v>
      </c>
      <c r="T1567" s="16"/>
      <c r="U1567" s="16">
        <v>0.10116086235489199</v>
      </c>
      <c r="V1567" s="16"/>
      <c r="W1567" s="16">
        <v>0.12195121951219499</v>
      </c>
      <c r="X1567" s="16"/>
      <c r="Y1567" s="16">
        <v>8.9285714285714302E-2</v>
      </c>
      <c r="Z1567" s="16">
        <v>0.14772727272727301</v>
      </c>
      <c r="AA1567" s="16">
        <v>8.3333333333333301E-2</v>
      </c>
      <c r="AB1567" s="16">
        <v>0</v>
      </c>
      <c r="AC1567" s="16"/>
      <c r="AD1567" s="16">
        <v>0.102739726027397</v>
      </c>
      <c r="AE1567" s="16">
        <v>3.3333333333333298E-2</v>
      </c>
      <c r="AF1567" s="16">
        <v>0.15306122448979601</v>
      </c>
      <c r="AG1567" s="16">
        <v>6.6666666666666693E-2</v>
      </c>
      <c r="AH1567" s="16">
        <v>9.7560975609756101E-2</v>
      </c>
      <c r="AI1567" s="16">
        <v>0.226190476190476</v>
      </c>
      <c r="AJ1567" s="16">
        <v>0.119565217391304</v>
      </c>
      <c r="AK1567" s="16"/>
      <c r="AL1567" s="16">
        <v>0.105263157894737</v>
      </c>
      <c r="AM1567" s="16">
        <v>9.4488188976377993E-2</v>
      </c>
      <c r="AN1567" s="16">
        <v>9.5022624434389094E-2</v>
      </c>
      <c r="AO1567" s="16">
        <v>8.6330935251798593E-2</v>
      </c>
      <c r="AP1567" s="16">
        <v>0.105263157894737</v>
      </c>
      <c r="AQ1567" s="16">
        <v>0.1</v>
      </c>
      <c r="AR1567" s="16">
        <v>0</v>
      </c>
      <c r="AS1567" s="16">
        <v>0.33333333333333298</v>
      </c>
      <c r="AT1567" s="16">
        <v>0.156626506024096</v>
      </c>
      <c r="AU1567" s="16">
        <v>0.15384615384615399</v>
      </c>
      <c r="AV1567" s="16">
        <v>6.0606060606060601E-2</v>
      </c>
      <c r="AW1567" s="16">
        <v>0.13953488372093001</v>
      </c>
    </row>
    <row r="1568" spans="2:49" x14ac:dyDescent="0.35">
      <c r="B1568" t="s">
        <v>965</v>
      </c>
      <c r="C1568" s="16">
        <v>3.6900369003690002E-2</v>
      </c>
      <c r="D1568" s="16">
        <v>4.8780487804878099E-2</v>
      </c>
      <c r="E1568" s="16">
        <v>2.2388059701492501E-2</v>
      </c>
      <c r="F1568" s="16">
        <v>1.6806722689075598E-2</v>
      </c>
      <c r="G1568" s="16">
        <v>0.05</v>
      </c>
      <c r="H1568" s="16">
        <v>3.8461538461538498E-2</v>
      </c>
      <c r="I1568" s="16">
        <v>3.03030303030303E-2</v>
      </c>
      <c r="J1568" s="16">
        <v>1.63934426229508E-2</v>
      </c>
      <c r="K1568" s="16">
        <v>5.1282051282051301E-2</v>
      </c>
      <c r="L1568" s="16">
        <v>0.1125</v>
      </c>
      <c r="M1568" s="16">
        <v>1.4084507042253501E-2</v>
      </c>
      <c r="N1568" s="16">
        <v>3.03030303030303E-2</v>
      </c>
      <c r="O1568" s="16">
        <v>0</v>
      </c>
      <c r="P1568" s="16"/>
      <c r="Q1568" s="16">
        <v>3.1976744186046499E-2</v>
      </c>
      <c r="R1568" s="16"/>
      <c r="S1568" s="16">
        <v>3.5578144853875497E-2</v>
      </c>
      <c r="T1568" s="16"/>
      <c r="U1568" s="16">
        <v>3.4825870646766198E-2</v>
      </c>
      <c r="V1568" s="16"/>
      <c r="W1568" s="16">
        <v>1.6260162601626001E-2</v>
      </c>
      <c r="X1568" s="16"/>
      <c r="Y1568" s="16">
        <v>1.9841269841269799E-2</v>
      </c>
      <c r="Z1568" s="16">
        <v>5.3030303030302997E-2</v>
      </c>
      <c r="AA1568" s="16">
        <v>0.13888888888888901</v>
      </c>
      <c r="AB1568" s="16">
        <v>0.11111111111111099</v>
      </c>
      <c r="AC1568" s="16"/>
      <c r="AD1568" s="16">
        <v>2.0547945205479499E-2</v>
      </c>
      <c r="AE1568" s="16">
        <v>2.2222222222222199E-2</v>
      </c>
      <c r="AF1568" s="16">
        <v>2.04081632653061E-2</v>
      </c>
      <c r="AG1568" s="16">
        <v>3.3333333333333298E-2</v>
      </c>
      <c r="AH1568" s="16">
        <v>4.0650406504064998E-2</v>
      </c>
      <c r="AI1568" s="16">
        <v>3.5714285714285698E-2</v>
      </c>
      <c r="AJ1568" s="16">
        <v>9.7826086956521702E-2</v>
      </c>
      <c r="AK1568" s="16"/>
      <c r="AL1568" s="16">
        <v>5.2631578947368397E-2</v>
      </c>
      <c r="AM1568" s="16">
        <v>7.0866141732283505E-2</v>
      </c>
      <c r="AN1568" s="16">
        <v>2.7149321266968299E-2</v>
      </c>
      <c r="AO1568" s="16">
        <v>1.4388489208633099E-2</v>
      </c>
      <c r="AP1568" s="16">
        <v>0</v>
      </c>
      <c r="AQ1568" s="16">
        <v>0.02</v>
      </c>
      <c r="AR1568" s="16">
        <v>0</v>
      </c>
      <c r="AS1568" s="16">
        <v>6.6666666666666693E-2</v>
      </c>
      <c r="AT1568" s="16">
        <v>0</v>
      </c>
      <c r="AU1568" s="16">
        <v>7.69230769230769E-2</v>
      </c>
      <c r="AV1568" s="16">
        <v>6.0606060606060601E-2</v>
      </c>
      <c r="AW1568" s="16">
        <v>4.6511627906976702E-2</v>
      </c>
    </row>
    <row r="1569" spans="2:49" x14ac:dyDescent="0.35">
      <c r="B1569" t="s">
        <v>966</v>
      </c>
      <c r="C1569" s="16">
        <v>2.5830258302582999E-2</v>
      </c>
      <c r="D1569" s="16">
        <v>4.8780487804878099E-2</v>
      </c>
      <c r="E1569" s="16">
        <v>2.2388059701492501E-2</v>
      </c>
      <c r="F1569" s="16">
        <v>1.6806722689075598E-2</v>
      </c>
      <c r="G1569" s="16">
        <v>0.05</v>
      </c>
      <c r="H1569" s="16">
        <v>0</v>
      </c>
      <c r="I1569" s="16">
        <v>0</v>
      </c>
      <c r="J1569" s="16">
        <v>4.91803278688525E-2</v>
      </c>
      <c r="K1569" s="16">
        <v>5.1282051282051301E-2</v>
      </c>
      <c r="L1569" s="16">
        <v>2.5000000000000001E-2</v>
      </c>
      <c r="M1569" s="16">
        <v>1.4084507042253501E-2</v>
      </c>
      <c r="N1569" s="16">
        <v>3.03030303030303E-2</v>
      </c>
      <c r="O1569" s="16">
        <v>0</v>
      </c>
      <c r="P1569" s="16"/>
      <c r="Q1569" s="16">
        <v>2.7616279069767401E-2</v>
      </c>
      <c r="R1569" s="16"/>
      <c r="S1569" s="16">
        <v>2.66836086404066E-2</v>
      </c>
      <c r="T1569" s="16"/>
      <c r="U1569" s="16">
        <v>2.9850746268656699E-2</v>
      </c>
      <c r="V1569" s="16"/>
      <c r="W1569" s="16">
        <v>8.1300813008130107E-3</v>
      </c>
      <c r="X1569" s="16"/>
      <c r="Y1569" s="16">
        <v>1.9841269841269799E-2</v>
      </c>
      <c r="Z1569" s="16">
        <v>3.03030303030303E-2</v>
      </c>
      <c r="AA1569" s="16">
        <v>8.3333333333333301E-2</v>
      </c>
      <c r="AB1569" s="16">
        <v>0</v>
      </c>
      <c r="AC1569" s="16"/>
      <c r="AD1569" s="16">
        <v>6.8493150684931503E-3</v>
      </c>
      <c r="AE1569" s="16">
        <v>2.2222222222222199E-2</v>
      </c>
      <c r="AF1569" s="16">
        <v>2.04081632653061E-2</v>
      </c>
      <c r="AG1569" s="16">
        <v>5.5555555555555601E-2</v>
      </c>
      <c r="AH1569" s="16">
        <v>8.1300813008130107E-3</v>
      </c>
      <c r="AI1569" s="16">
        <v>3.5714285714285698E-2</v>
      </c>
      <c r="AJ1569" s="16">
        <v>2.1739130434782601E-2</v>
      </c>
      <c r="AK1569" s="16"/>
      <c r="AL1569" s="16">
        <v>0</v>
      </c>
      <c r="AM1569" s="16">
        <v>7.8740157480314994E-3</v>
      </c>
      <c r="AN1569" s="16">
        <v>4.0723981900452497E-2</v>
      </c>
      <c r="AO1569" s="16">
        <v>3.5971223021582698E-2</v>
      </c>
      <c r="AP1569" s="16">
        <v>0</v>
      </c>
      <c r="AQ1569" s="16">
        <v>0.06</v>
      </c>
      <c r="AR1569" s="16">
        <v>0</v>
      </c>
      <c r="AS1569" s="16">
        <v>0</v>
      </c>
      <c r="AT1569" s="16">
        <v>1.20481927710843E-2</v>
      </c>
      <c r="AU1569" s="16">
        <v>0</v>
      </c>
      <c r="AV1569" s="16">
        <v>3.03030303030303E-2</v>
      </c>
      <c r="AW1569" s="16">
        <v>2.32558139534884E-2</v>
      </c>
    </row>
    <row r="1570" spans="2:49" x14ac:dyDescent="0.35">
      <c r="B1570" t="s">
        <v>36</v>
      </c>
      <c r="C1570" s="16">
        <v>0.14883148831488299</v>
      </c>
      <c r="D1570" s="16">
        <v>0.134146341463415</v>
      </c>
      <c r="E1570" s="16">
        <v>0.104477611940299</v>
      </c>
      <c r="F1570" s="16">
        <v>0.151260504201681</v>
      </c>
      <c r="G1570" s="16">
        <v>0.15</v>
      </c>
      <c r="H1570" s="16">
        <v>0.115384615384615</v>
      </c>
      <c r="I1570" s="16">
        <v>0.16666666666666699</v>
      </c>
      <c r="J1570" s="16">
        <v>0.19672131147541</v>
      </c>
      <c r="K1570" s="16">
        <v>0.15384615384615399</v>
      </c>
      <c r="L1570" s="16">
        <v>0.16250000000000001</v>
      </c>
      <c r="M1570" s="16">
        <v>0.183098591549296</v>
      </c>
      <c r="N1570" s="16">
        <v>0.18181818181818199</v>
      </c>
      <c r="O1570" s="16">
        <v>0.125</v>
      </c>
      <c r="P1570" s="16"/>
      <c r="Q1570" s="16">
        <v>0.143895348837209</v>
      </c>
      <c r="R1570" s="16"/>
      <c r="S1570" s="16">
        <v>0.15374841168996201</v>
      </c>
      <c r="T1570" s="16"/>
      <c r="U1570" s="16">
        <v>0.142620232172471</v>
      </c>
      <c r="V1570" s="16"/>
      <c r="W1570" s="16">
        <v>8.9430894308943104E-2</v>
      </c>
      <c r="X1570" s="16"/>
      <c r="Y1570" s="16">
        <v>0.17658730158730199</v>
      </c>
      <c r="Z1570" s="16">
        <v>9.8484848484848495E-2</v>
      </c>
      <c r="AA1570" s="16">
        <v>0.11111111111111099</v>
      </c>
      <c r="AB1570" s="16">
        <v>0.22222222222222199</v>
      </c>
      <c r="AC1570" s="16"/>
      <c r="AD1570" s="16">
        <v>0.20547945205479501</v>
      </c>
      <c r="AE1570" s="16">
        <v>0.14444444444444399</v>
      </c>
      <c r="AF1570" s="16">
        <v>0.14285714285714299</v>
      </c>
      <c r="AG1570" s="16">
        <v>0.17777777777777801</v>
      </c>
      <c r="AH1570" s="16">
        <v>0.17073170731707299</v>
      </c>
      <c r="AI1570" s="16">
        <v>5.95238095238095E-2</v>
      </c>
      <c r="AJ1570" s="16">
        <v>6.5217391304347797E-2</v>
      </c>
      <c r="AK1570" s="16"/>
      <c r="AL1570" s="16">
        <v>0.105263157894737</v>
      </c>
      <c r="AM1570" s="16">
        <v>0.102362204724409</v>
      </c>
      <c r="AN1570" s="16">
        <v>0.17647058823529399</v>
      </c>
      <c r="AO1570" s="16">
        <v>0.14388489208633101</v>
      </c>
      <c r="AP1570" s="16">
        <v>0.105263157894737</v>
      </c>
      <c r="AQ1570" s="16">
        <v>0.12</v>
      </c>
      <c r="AR1570" s="16">
        <v>0.5</v>
      </c>
      <c r="AS1570" s="16">
        <v>6.6666666666666693E-2</v>
      </c>
      <c r="AT1570" s="16">
        <v>0.156626506024096</v>
      </c>
      <c r="AU1570" s="16">
        <v>0.53846153846153799</v>
      </c>
      <c r="AV1570" s="16">
        <v>0.24242424242424199</v>
      </c>
      <c r="AW1570" s="16">
        <v>6.9767441860465101E-2</v>
      </c>
    </row>
    <row r="1571" spans="2:49" x14ac:dyDescent="0.35">
      <c r="B1571" t="s">
        <v>463</v>
      </c>
      <c r="C1571" s="16">
        <v>-0.61869618696187001</v>
      </c>
      <c r="D1571" s="16">
        <v>-0.56097560975609795</v>
      </c>
      <c r="E1571" s="16">
        <v>-0.65671641791044799</v>
      </c>
      <c r="F1571" s="16">
        <v>-0.70588235294117696</v>
      </c>
      <c r="G1571" s="16">
        <v>-0.56666666666666698</v>
      </c>
      <c r="H1571" s="16">
        <v>-0.67307692307692302</v>
      </c>
      <c r="I1571" s="16">
        <v>-0.60606060606060597</v>
      </c>
      <c r="J1571" s="16">
        <v>-0.57377049180327899</v>
      </c>
      <c r="K1571" s="16">
        <v>-0.56410256410256399</v>
      </c>
      <c r="L1571" s="16">
        <v>-0.4375</v>
      </c>
      <c r="M1571" s="16">
        <v>-0.71830985915492995</v>
      </c>
      <c r="N1571" s="16">
        <v>-0.60606060606060597</v>
      </c>
      <c r="O1571" s="16">
        <v>-0.8125</v>
      </c>
      <c r="P1571" s="16"/>
      <c r="Q1571" s="16">
        <v>-0.63226744186046502</v>
      </c>
      <c r="R1571" s="16"/>
      <c r="S1571" s="16">
        <v>-0.61626429479034295</v>
      </c>
      <c r="T1571" s="16"/>
      <c r="U1571" s="16">
        <v>-0.62686567164179097</v>
      </c>
      <c r="V1571" s="16"/>
      <c r="W1571" s="16">
        <v>-0.73983739837398399</v>
      </c>
      <c r="X1571" s="16"/>
      <c r="Y1571" s="16">
        <v>-0.65476190476190499</v>
      </c>
      <c r="Z1571" s="16">
        <v>-0.58712121212121204</v>
      </c>
      <c r="AA1571" s="16">
        <v>-0.36111111111111099</v>
      </c>
      <c r="AB1571" s="16">
        <v>-0.55555555555555602</v>
      </c>
      <c r="AC1571" s="16"/>
      <c r="AD1571" s="16">
        <v>-0.63698630136986301</v>
      </c>
      <c r="AE1571" s="16">
        <v>-0.73333333333333295</v>
      </c>
      <c r="AF1571" s="16">
        <v>-0.62244897959183698</v>
      </c>
      <c r="AG1571" s="16">
        <v>-0.57777777777777795</v>
      </c>
      <c r="AH1571" s="16">
        <v>-0.63414634146341498</v>
      </c>
      <c r="AI1571" s="16">
        <v>-0.57142857142857095</v>
      </c>
      <c r="AJ1571" s="16">
        <v>-0.57608695652173902</v>
      </c>
      <c r="AK1571" s="16"/>
      <c r="AL1571" s="16">
        <v>-0.68421052631579005</v>
      </c>
      <c r="AM1571" s="16">
        <v>-0.64566929133858297</v>
      </c>
      <c r="AN1571" s="16">
        <v>-0.59276018099547501</v>
      </c>
      <c r="AO1571" s="16">
        <v>-0.66906474820143902</v>
      </c>
      <c r="AP1571" s="16">
        <v>-0.78947368421052599</v>
      </c>
      <c r="AQ1571" s="16">
        <v>-0.62</v>
      </c>
      <c r="AR1571" s="16">
        <v>-0.5</v>
      </c>
      <c r="AS1571" s="16">
        <v>-0.46666666666666701</v>
      </c>
      <c r="AT1571" s="16">
        <v>-0.66265060240963902</v>
      </c>
      <c r="AU1571" s="16">
        <v>-0.15384615384615399</v>
      </c>
      <c r="AV1571" s="16">
        <v>-0.51515151515151503</v>
      </c>
      <c r="AW1571" s="16">
        <v>-0.65116279069767402</v>
      </c>
    </row>
    <row r="1572" spans="2:49" x14ac:dyDescent="0.35">
      <c r="C1572" s="16"/>
      <c r="D1572" s="16"/>
      <c r="E1572" s="16"/>
      <c r="F1572" s="16"/>
      <c r="G1572" s="16"/>
      <c r="H1572" s="16"/>
      <c r="I1572" s="16"/>
      <c r="J1572" s="16"/>
      <c r="K1572" s="16"/>
      <c r="L1572" s="16"/>
      <c r="M1572" s="16"/>
      <c r="N1572" s="16"/>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6"/>
      <c r="AW1572" s="16"/>
    </row>
    <row r="1573" spans="2:49" x14ac:dyDescent="0.35">
      <c r="B1573" s="6" t="s">
        <v>973</v>
      </c>
      <c r="C1573" s="16"/>
      <c r="D1573" s="16"/>
      <c r="E1573" s="16"/>
      <c r="F1573" s="16"/>
      <c r="G1573" s="16"/>
      <c r="H1573" s="16"/>
      <c r="I1573" s="16"/>
      <c r="J1573" s="16"/>
      <c r="K1573" s="16"/>
      <c r="L1573" s="16"/>
      <c r="M1573" s="16"/>
      <c r="N1573" s="16"/>
      <c r="O1573" s="16"/>
      <c r="P1573" s="16"/>
      <c r="Q1573" s="16"/>
      <c r="R1573" s="16"/>
      <c r="S1573" s="16"/>
      <c r="T1573" s="16"/>
      <c r="U1573" s="16"/>
      <c r="V1573" s="16"/>
      <c r="W1573" s="16"/>
      <c r="X1573" s="16"/>
      <c r="Y1573" s="16"/>
      <c r="Z1573" s="16"/>
      <c r="AA1573" s="16"/>
      <c r="AB1573" s="16"/>
      <c r="AC1573" s="16"/>
      <c r="AD1573" s="16"/>
      <c r="AE1573" s="16"/>
      <c r="AF1573" s="16"/>
      <c r="AG1573" s="16"/>
      <c r="AH1573" s="16"/>
      <c r="AI1573" s="16"/>
      <c r="AJ1573" s="16"/>
      <c r="AK1573" s="16"/>
      <c r="AL1573" s="16"/>
      <c r="AM1573" s="16"/>
      <c r="AN1573" s="16"/>
      <c r="AO1573" s="16"/>
      <c r="AP1573" s="16"/>
      <c r="AQ1573" s="16"/>
      <c r="AR1573" s="16"/>
      <c r="AS1573" s="16"/>
      <c r="AT1573" s="16"/>
      <c r="AU1573" s="16"/>
      <c r="AV1573" s="16"/>
      <c r="AW1573" s="16"/>
    </row>
    <row r="1574" spans="2:49" x14ac:dyDescent="0.35">
      <c r="B1574" s="25" t="s">
        <v>65</v>
      </c>
      <c r="C1574" s="16"/>
      <c r="D1574" s="16"/>
      <c r="E1574" s="16"/>
      <c r="F1574" s="16"/>
      <c r="G1574" s="16"/>
      <c r="H1574" s="16"/>
      <c r="I1574" s="16"/>
      <c r="J1574" s="16"/>
      <c r="K1574" s="16"/>
      <c r="L1574" s="16"/>
      <c r="M1574" s="16"/>
      <c r="N1574" s="16"/>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row>
    <row r="1575" spans="2:49" x14ac:dyDescent="0.35">
      <c r="B1575" t="s">
        <v>962</v>
      </c>
      <c r="C1575" s="16">
        <v>0.30258302583025798</v>
      </c>
      <c r="D1575" s="16">
        <v>0.28048780487804897</v>
      </c>
      <c r="E1575" s="16">
        <v>0.29850746268656703</v>
      </c>
      <c r="F1575" s="16">
        <v>0.31932773109243701</v>
      </c>
      <c r="G1575" s="16">
        <v>0.25</v>
      </c>
      <c r="H1575" s="16">
        <v>0.25</v>
      </c>
      <c r="I1575" s="16">
        <v>0.31818181818181801</v>
      </c>
      <c r="J1575" s="16">
        <v>0.36065573770491799</v>
      </c>
      <c r="K1575" s="16">
        <v>0.35897435897435898</v>
      </c>
      <c r="L1575" s="16">
        <v>0.25</v>
      </c>
      <c r="M1575" s="16">
        <v>0.352112676056338</v>
      </c>
      <c r="N1575" s="16">
        <v>0.33333333333333298</v>
      </c>
      <c r="O1575" s="16">
        <v>0.25</v>
      </c>
      <c r="P1575" s="16"/>
      <c r="Q1575" s="16">
        <v>0.30087209302325602</v>
      </c>
      <c r="R1575" s="16"/>
      <c r="S1575" s="16">
        <v>0.29987293519695002</v>
      </c>
      <c r="T1575" s="16"/>
      <c r="U1575" s="16">
        <v>0.31343283582089598</v>
      </c>
      <c r="V1575" s="16"/>
      <c r="W1575" s="16">
        <v>0.39837398373983701</v>
      </c>
      <c r="X1575" s="16"/>
      <c r="Y1575" s="16">
        <v>0.32539682539682502</v>
      </c>
      <c r="Z1575" s="16">
        <v>0.25757575757575801</v>
      </c>
      <c r="AA1575" s="16">
        <v>0.25</v>
      </c>
      <c r="AB1575" s="16">
        <v>0.55555555555555602</v>
      </c>
      <c r="AC1575" s="16"/>
      <c r="AD1575" s="16">
        <v>0.30821917808219201</v>
      </c>
      <c r="AE1575" s="16">
        <v>0.41111111111111098</v>
      </c>
      <c r="AF1575" s="16">
        <v>0.35714285714285698</v>
      </c>
      <c r="AG1575" s="16">
        <v>0.29444444444444401</v>
      </c>
      <c r="AH1575" s="16">
        <v>0.26016260162601601</v>
      </c>
      <c r="AI1575" s="16">
        <v>0.25</v>
      </c>
      <c r="AJ1575" s="16">
        <v>0.25</v>
      </c>
      <c r="AK1575" s="16"/>
      <c r="AL1575" s="16">
        <v>0.24561403508771901</v>
      </c>
      <c r="AM1575" s="16">
        <v>0.31496062992126</v>
      </c>
      <c r="AN1575" s="16">
        <v>0.289592760180996</v>
      </c>
      <c r="AO1575" s="16">
        <v>0.35971223021582699</v>
      </c>
      <c r="AP1575" s="16">
        <v>0.52631578947368396</v>
      </c>
      <c r="AQ1575" s="16">
        <v>0.34</v>
      </c>
      <c r="AR1575" s="16">
        <v>0.5</v>
      </c>
      <c r="AS1575" s="16">
        <v>0.2</v>
      </c>
      <c r="AT1575" s="16">
        <v>0.20481927710843401</v>
      </c>
      <c r="AU1575" s="16">
        <v>0.30769230769230799</v>
      </c>
      <c r="AV1575" s="16">
        <v>0.30303030303030298</v>
      </c>
      <c r="AW1575" s="16">
        <v>0.34883720930232598</v>
      </c>
    </row>
    <row r="1576" spans="2:49" x14ac:dyDescent="0.35">
      <c r="B1576" t="s">
        <v>963</v>
      </c>
      <c r="C1576" s="16">
        <v>0.14268142681426799</v>
      </c>
      <c r="D1576" s="16">
        <v>0.12195121951219499</v>
      </c>
      <c r="E1576" s="16">
        <v>0.104477611940299</v>
      </c>
      <c r="F1576" s="16">
        <v>0.126050420168067</v>
      </c>
      <c r="G1576" s="16">
        <v>0.28333333333333299</v>
      </c>
      <c r="H1576" s="16">
        <v>0.134615384615385</v>
      </c>
      <c r="I1576" s="16">
        <v>0.16666666666666699</v>
      </c>
      <c r="J1576" s="16">
        <v>8.1967213114754106E-2</v>
      </c>
      <c r="K1576" s="16">
        <v>0.17948717948717899</v>
      </c>
      <c r="L1576" s="16">
        <v>8.7499999999999994E-2</v>
      </c>
      <c r="M1576" s="16">
        <v>0.154929577464789</v>
      </c>
      <c r="N1576" s="16">
        <v>0.21212121212121199</v>
      </c>
      <c r="O1576" s="16">
        <v>0.3125</v>
      </c>
      <c r="P1576" s="16"/>
      <c r="Q1576" s="16">
        <v>0.146802325581395</v>
      </c>
      <c r="R1576" s="16"/>
      <c r="S1576" s="16">
        <v>0.144853875476493</v>
      </c>
      <c r="T1576" s="16"/>
      <c r="U1576" s="16">
        <v>0.13930348258706499</v>
      </c>
      <c r="V1576" s="16"/>
      <c r="W1576" s="16">
        <v>0.138211382113821</v>
      </c>
      <c r="X1576" s="16"/>
      <c r="Y1576" s="16">
        <v>0.160714285714286</v>
      </c>
      <c r="Z1576" s="16">
        <v>0.117424242424242</v>
      </c>
      <c r="AA1576" s="16">
        <v>8.3333333333333301E-2</v>
      </c>
      <c r="AB1576" s="16">
        <v>0.11111111111111099</v>
      </c>
      <c r="AC1576" s="16"/>
      <c r="AD1576" s="16">
        <v>0.150684931506849</v>
      </c>
      <c r="AE1576" s="16">
        <v>0.2</v>
      </c>
      <c r="AF1576" s="16">
        <v>0.16326530612244899</v>
      </c>
      <c r="AG1576" s="16">
        <v>0.13888888888888901</v>
      </c>
      <c r="AH1576" s="16">
        <v>0.146341463414634</v>
      </c>
      <c r="AI1576" s="16">
        <v>0.119047619047619</v>
      </c>
      <c r="AJ1576" s="16">
        <v>7.6086956521739094E-2</v>
      </c>
      <c r="AK1576" s="16"/>
      <c r="AL1576" s="16">
        <v>0.21052631578947401</v>
      </c>
      <c r="AM1576" s="16">
        <v>0.102362204724409</v>
      </c>
      <c r="AN1576" s="16">
        <v>0.122171945701357</v>
      </c>
      <c r="AO1576" s="16">
        <v>0.15827338129496399</v>
      </c>
      <c r="AP1576" s="16">
        <v>0</v>
      </c>
      <c r="AQ1576" s="16">
        <v>0.18</v>
      </c>
      <c r="AR1576" s="16">
        <v>0</v>
      </c>
      <c r="AS1576" s="16">
        <v>0.266666666666667</v>
      </c>
      <c r="AT1576" s="16">
        <v>0.19277108433734899</v>
      </c>
      <c r="AU1576" s="16">
        <v>0.15384615384615399</v>
      </c>
      <c r="AV1576" s="16">
        <v>0.15151515151515199</v>
      </c>
      <c r="AW1576" s="16">
        <v>9.3023255813953501E-2</v>
      </c>
    </row>
    <row r="1577" spans="2:49" x14ac:dyDescent="0.35">
      <c r="B1577" t="s">
        <v>964</v>
      </c>
      <c r="C1577" s="16">
        <v>0.166051660516605</v>
      </c>
      <c r="D1577" s="16">
        <v>0.207317073170732</v>
      </c>
      <c r="E1577" s="16">
        <v>0.134328358208955</v>
      </c>
      <c r="F1577" s="16">
        <v>0.184873949579832</v>
      </c>
      <c r="G1577" s="16">
        <v>0.133333333333333</v>
      </c>
      <c r="H1577" s="16">
        <v>0.25</v>
      </c>
      <c r="I1577" s="16">
        <v>0.16666666666666699</v>
      </c>
      <c r="J1577" s="16">
        <v>0.213114754098361</v>
      </c>
      <c r="K1577" s="16">
        <v>0.128205128205128</v>
      </c>
      <c r="L1577" s="16">
        <v>0.1125</v>
      </c>
      <c r="M1577" s="16">
        <v>0.140845070422535</v>
      </c>
      <c r="N1577" s="16">
        <v>0.15151515151515199</v>
      </c>
      <c r="O1577" s="16">
        <v>0.25</v>
      </c>
      <c r="P1577" s="16"/>
      <c r="Q1577" s="16">
        <v>0.164244186046512</v>
      </c>
      <c r="R1577" s="16"/>
      <c r="S1577" s="16">
        <v>0.165184243964422</v>
      </c>
      <c r="T1577" s="16"/>
      <c r="U1577" s="16">
        <v>0.16086235489220599</v>
      </c>
      <c r="V1577" s="16"/>
      <c r="W1577" s="16">
        <v>0.17886178861788599</v>
      </c>
      <c r="X1577" s="16"/>
      <c r="Y1577" s="16">
        <v>0.158730158730159</v>
      </c>
      <c r="Z1577" s="16">
        <v>0.19696969696969699</v>
      </c>
      <c r="AA1577" s="16">
        <v>8.3333333333333301E-2</v>
      </c>
      <c r="AB1577" s="16">
        <v>0</v>
      </c>
      <c r="AC1577" s="16"/>
      <c r="AD1577" s="16">
        <v>0.184931506849315</v>
      </c>
      <c r="AE1577" s="16">
        <v>0.1</v>
      </c>
      <c r="AF1577" s="16">
        <v>0.19387755102040799</v>
      </c>
      <c r="AG1577" s="16">
        <v>0.155555555555556</v>
      </c>
      <c r="AH1577" s="16">
        <v>0.13008130081300801</v>
      </c>
      <c r="AI1577" s="16">
        <v>0.202380952380952</v>
      </c>
      <c r="AJ1577" s="16">
        <v>0.20652173913043501</v>
      </c>
      <c r="AK1577" s="16"/>
      <c r="AL1577" s="16">
        <v>0.140350877192982</v>
      </c>
      <c r="AM1577" s="16">
        <v>0.15748031496063</v>
      </c>
      <c r="AN1577" s="16">
        <v>0.167420814479638</v>
      </c>
      <c r="AO1577" s="16">
        <v>0.16546762589928099</v>
      </c>
      <c r="AP1577" s="16">
        <v>0</v>
      </c>
      <c r="AQ1577" s="16">
        <v>0.16</v>
      </c>
      <c r="AR1577" s="16">
        <v>0</v>
      </c>
      <c r="AS1577" s="16">
        <v>0.4</v>
      </c>
      <c r="AT1577" s="16">
        <v>0.19277108433734899</v>
      </c>
      <c r="AU1577" s="16">
        <v>0.15384615384615399</v>
      </c>
      <c r="AV1577" s="16">
        <v>0.18181818181818199</v>
      </c>
      <c r="AW1577" s="16">
        <v>0.13953488372093001</v>
      </c>
    </row>
    <row r="1578" spans="2:49" x14ac:dyDescent="0.35">
      <c r="B1578" t="s">
        <v>965</v>
      </c>
      <c r="C1578" s="16">
        <v>0.19803198031980301</v>
      </c>
      <c r="D1578" s="16">
        <v>0.26829268292682901</v>
      </c>
      <c r="E1578" s="16">
        <v>0.201492537313433</v>
      </c>
      <c r="F1578" s="16">
        <v>0.184873949579832</v>
      </c>
      <c r="G1578" s="16">
        <v>0.18333333333333299</v>
      </c>
      <c r="H1578" s="16">
        <v>0.15384615384615399</v>
      </c>
      <c r="I1578" s="16">
        <v>0.13636363636363599</v>
      </c>
      <c r="J1578" s="16">
        <v>0.22950819672131101</v>
      </c>
      <c r="K1578" s="16">
        <v>0.128205128205128</v>
      </c>
      <c r="L1578" s="16">
        <v>0.32500000000000001</v>
      </c>
      <c r="M1578" s="16">
        <v>0.22535211267605601</v>
      </c>
      <c r="N1578" s="16">
        <v>3.03030303030303E-2</v>
      </c>
      <c r="O1578" s="16">
        <v>0</v>
      </c>
      <c r="P1578" s="16"/>
      <c r="Q1578" s="16">
        <v>0.19622093023255799</v>
      </c>
      <c r="R1578" s="16"/>
      <c r="S1578" s="16">
        <v>0.19949174078780199</v>
      </c>
      <c r="T1578" s="16"/>
      <c r="U1578" s="16">
        <v>0.185737976782753</v>
      </c>
      <c r="V1578" s="16"/>
      <c r="W1578" s="16">
        <v>0.12195121951219499</v>
      </c>
      <c r="X1578" s="16"/>
      <c r="Y1578" s="16">
        <v>0.18650793650793701</v>
      </c>
      <c r="Z1578" s="16">
        <v>0.21969696969697</v>
      </c>
      <c r="AA1578" s="16">
        <v>0.194444444444444</v>
      </c>
      <c r="AB1578" s="16">
        <v>0.22222222222222199</v>
      </c>
      <c r="AC1578" s="16"/>
      <c r="AD1578" s="16">
        <v>0.164383561643836</v>
      </c>
      <c r="AE1578" s="16">
        <v>0.17777777777777801</v>
      </c>
      <c r="AF1578" s="16">
        <v>0.13265306122449</v>
      </c>
      <c r="AG1578" s="16">
        <v>0.227777777777778</v>
      </c>
      <c r="AH1578" s="16">
        <v>0.25203252032520301</v>
      </c>
      <c r="AI1578" s="16">
        <v>0.202380952380952</v>
      </c>
      <c r="AJ1578" s="16">
        <v>0.20652173913043501</v>
      </c>
      <c r="AK1578" s="16"/>
      <c r="AL1578" s="16">
        <v>0.21052631578947401</v>
      </c>
      <c r="AM1578" s="16">
        <v>0.25984251968503902</v>
      </c>
      <c r="AN1578" s="16">
        <v>0.18552036199095001</v>
      </c>
      <c r="AO1578" s="16">
        <v>0.17266187050359699</v>
      </c>
      <c r="AP1578" s="16">
        <v>0.105263157894737</v>
      </c>
      <c r="AQ1578" s="16">
        <v>0.1</v>
      </c>
      <c r="AR1578" s="16">
        <v>0</v>
      </c>
      <c r="AS1578" s="16">
        <v>6.6666666666666693E-2</v>
      </c>
      <c r="AT1578" s="16">
        <v>0.30120481927710802</v>
      </c>
      <c r="AU1578" s="16">
        <v>0.230769230769231</v>
      </c>
      <c r="AV1578" s="16">
        <v>0.24242424242424199</v>
      </c>
      <c r="AW1578" s="16">
        <v>0.13953488372093001</v>
      </c>
    </row>
    <row r="1579" spans="2:49" x14ac:dyDescent="0.35">
      <c r="B1579" t="s">
        <v>966</v>
      </c>
      <c r="C1579" s="16">
        <v>0.11070110701107</v>
      </c>
      <c r="D1579" s="16">
        <v>8.5365853658536606E-2</v>
      </c>
      <c r="E1579" s="16">
        <v>0.17910447761194001</v>
      </c>
      <c r="F1579" s="16">
        <v>0.109243697478992</v>
      </c>
      <c r="G1579" s="16">
        <v>0.1</v>
      </c>
      <c r="H1579" s="16">
        <v>9.6153846153846201E-2</v>
      </c>
      <c r="I1579" s="16">
        <v>0.15151515151515199</v>
      </c>
      <c r="J1579" s="16">
        <v>4.91803278688525E-2</v>
      </c>
      <c r="K1579" s="16">
        <v>0.15384615384615399</v>
      </c>
      <c r="L1579" s="16">
        <v>8.7499999999999994E-2</v>
      </c>
      <c r="M1579" s="16">
        <v>2.8169014084507001E-2</v>
      </c>
      <c r="N1579" s="16">
        <v>0.15151515151515199</v>
      </c>
      <c r="O1579" s="16">
        <v>0.125</v>
      </c>
      <c r="P1579" s="16"/>
      <c r="Q1579" s="16">
        <v>0.11046511627907001</v>
      </c>
      <c r="R1579" s="16"/>
      <c r="S1579" s="16">
        <v>0.10800508259212201</v>
      </c>
      <c r="T1579" s="16"/>
      <c r="U1579" s="16">
        <v>0.12106135986733001</v>
      </c>
      <c r="V1579" s="16"/>
      <c r="W1579" s="16">
        <v>0.146341463414634</v>
      </c>
      <c r="X1579" s="16"/>
      <c r="Y1579" s="16">
        <v>7.3412698412698402E-2</v>
      </c>
      <c r="Z1579" s="16">
        <v>0.16287878787878801</v>
      </c>
      <c r="AA1579" s="16">
        <v>0.27777777777777801</v>
      </c>
      <c r="AB1579" s="16">
        <v>0</v>
      </c>
      <c r="AC1579" s="16"/>
      <c r="AD1579" s="16">
        <v>5.4794520547945202E-2</v>
      </c>
      <c r="AE1579" s="16">
        <v>4.4444444444444398E-2</v>
      </c>
      <c r="AF1579" s="16">
        <v>7.1428571428571397E-2</v>
      </c>
      <c r="AG1579" s="16">
        <v>0.105555555555556</v>
      </c>
      <c r="AH1579" s="16">
        <v>0.105691056910569</v>
      </c>
      <c r="AI1579" s="16">
        <v>0.202380952380952</v>
      </c>
      <c r="AJ1579" s="16">
        <v>0.23913043478260901</v>
      </c>
      <c r="AK1579" s="16"/>
      <c r="AL1579" s="16">
        <v>0.140350877192982</v>
      </c>
      <c r="AM1579" s="16">
        <v>0.110236220472441</v>
      </c>
      <c r="AN1579" s="16">
        <v>0.12669683257918599</v>
      </c>
      <c r="AO1579" s="16">
        <v>7.1942446043165506E-2</v>
      </c>
      <c r="AP1579" s="16">
        <v>0.26315789473684198</v>
      </c>
      <c r="AQ1579" s="16">
        <v>0.14000000000000001</v>
      </c>
      <c r="AR1579" s="16">
        <v>0.5</v>
      </c>
      <c r="AS1579" s="16">
        <v>6.6666666666666693E-2</v>
      </c>
      <c r="AT1579" s="16">
        <v>3.6144578313252997E-2</v>
      </c>
      <c r="AU1579" s="16">
        <v>0</v>
      </c>
      <c r="AV1579" s="16">
        <v>3.03030303030303E-2</v>
      </c>
      <c r="AW1579" s="16">
        <v>0.232558139534884</v>
      </c>
    </row>
    <row r="1580" spans="2:49" x14ac:dyDescent="0.35">
      <c r="B1580" t="s">
        <v>36</v>
      </c>
      <c r="C1580" s="16">
        <v>7.9950799507995093E-2</v>
      </c>
      <c r="D1580" s="16">
        <v>3.65853658536585E-2</v>
      </c>
      <c r="E1580" s="16">
        <v>8.2089552238805999E-2</v>
      </c>
      <c r="F1580" s="16">
        <v>7.5630252100840303E-2</v>
      </c>
      <c r="G1580" s="16">
        <v>0.05</v>
      </c>
      <c r="H1580" s="16">
        <v>0.115384615384615</v>
      </c>
      <c r="I1580" s="16">
        <v>6.0606060606060601E-2</v>
      </c>
      <c r="J1580" s="16">
        <v>6.5573770491803296E-2</v>
      </c>
      <c r="K1580" s="16">
        <v>5.1282051282051301E-2</v>
      </c>
      <c r="L1580" s="16">
        <v>0.13750000000000001</v>
      </c>
      <c r="M1580" s="16">
        <v>9.85915492957746E-2</v>
      </c>
      <c r="N1580" s="16">
        <v>0.12121212121212099</v>
      </c>
      <c r="O1580" s="16">
        <v>6.25E-2</v>
      </c>
      <c r="P1580" s="16"/>
      <c r="Q1580" s="16">
        <v>8.1395348837209294E-2</v>
      </c>
      <c r="R1580" s="16"/>
      <c r="S1580" s="16">
        <v>8.25921219822109E-2</v>
      </c>
      <c r="T1580" s="16"/>
      <c r="U1580" s="16">
        <v>7.9601990049751201E-2</v>
      </c>
      <c r="V1580" s="16"/>
      <c r="W1580" s="16">
        <v>1.6260162601626001E-2</v>
      </c>
      <c r="X1580" s="16"/>
      <c r="Y1580" s="16">
        <v>9.5238095238095205E-2</v>
      </c>
      <c r="Z1580" s="16">
        <v>4.5454545454545497E-2</v>
      </c>
      <c r="AA1580" s="16">
        <v>0.11111111111111099</v>
      </c>
      <c r="AB1580" s="16">
        <v>0.11111111111111099</v>
      </c>
      <c r="AC1580" s="16"/>
      <c r="AD1580" s="16">
        <v>0.13698630136986301</v>
      </c>
      <c r="AE1580" s="16">
        <v>6.6666666666666693E-2</v>
      </c>
      <c r="AF1580" s="16">
        <v>8.1632653061224497E-2</v>
      </c>
      <c r="AG1580" s="16">
        <v>7.7777777777777807E-2</v>
      </c>
      <c r="AH1580" s="16">
        <v>0.105691056910569</v>
      </c>
      <c r="AI1580" s="16">
        <v>2.3809523809523801E-2</v>
      </c>
      <c r="AJ1580" s="16">
        <v>2.1739130434782601E-2</v>
      </c>
      <c r="AK1580" s="16"/>
      <c r="AL1580" s="16">
        <v>5.2631578947368397E-2</v>
      </c>
      <c r="AM1580" s="16">
        <v>5.5118110236220499E-2</v>
      </c>
      <c r="AN1580" s="16">
        <v>0.108597285067873</v>
      </c>
      <c r="AO1580" s="16">
        <v>7.1942446043165506E-2</v>
      </c>
      <c r="AP1580" s="16">
        <v>0.105263157894737</v>
      </c>
      <c r="AQ1580" s="16">
        <v>0.08</v>
      </c>
      <c r="AR1580" s="16">
        <v>0</v>
      </c>
      <c r="AS1580" s="16">
        <v>0</v>
      </c>
      <c r="AT1580" s="16">
        <v>7.2289156626505993E-2</v>
      </c>
      <c r="AU1580" s="16">
        <v>0.15384615384615399</v>
      </c>
      <c r="AV1580" s="16">
        <v>9.0909090909090898E-2</v>
      </c>
      <c r="AW1580" s="16">
        <v>4.6511627906976702E-2</v>
      </c>
    </row>
    <row r="1581" spans="2:49" x14ac:dyDescent="0.35">
      <c r="B1581" t="s">
        <v>463</v>
      </c>
      <c r="C1581" s="16">
        <v>-0.13653136531365301</v>
      </c>
      <c r="D1581" s="16">
        <v>-4.8780487804878002E-2</v>
      </c>
      <c r="E1581" s="16">
        <v>-2.2388059701492501E-2</v>
      </c>
      <c r="F1581" s="16">
        <v>-0.151260504201681</v>
      </c>
      <c r="G1581" s="16">
        <v>-0.25</v>
      </c>
      <c r="H1581" s="16">
        <v>-0.134615384615385</v>
      </c>
      <c r="I1581" s="16">
        <v>-0.19696969696969699</v>
      </c>
      <c r="J1581" s="16">
        <v>-0.16393442622950799</v>
      </c>
      <c r="K1581" s="16">
        <v>-0.256410256410256</v>
      </c>
      <c r="L1581" s="16">
        <v>7.4999999999999997E-2</v>
      </c>
      <c r="M1581" s="16">
        <v>-0.25352112676056299</v>
      </c>
      <c r="N1581" s="16">
        <v>-0.36363636363636398</v>
      </c>
      <c r="O1581" s="16">
        <v>-0.4375</v>
      </c>
      <c r="P1581" s="16"/>
      <c r="Q1581" s="16">
        <v>-0.14098837209302301</v>
      </c>
      <c r="R1581" s="16"/>
      <c r="S1581" s="16">
        <v>-0.13722998729352001</v>
      </c>
      <c r="T1581" s="16"/>
      <c r="U1581" s="16">
        <v>-0.145936981757877</v>
      </c>
      <c r="V1581" s="16"/>
      <c r="W1581" s="16">
        <v>-0.26829268292682901</v>
      </c>
      <c r="X1581" s="16"/>
      <c r="Y1581" s="16">
        <v>-0.226190476190476</v>
      </c>
      <c r="Z1581" s="16">
        <v>7.5757575757575699E-3</v>
      </c>
      <c r="AA1581" s="16">
        <v>0.13888888888888901</v>
      </c>
      <c r="AB1581" s="16">
        <v>-0.44444444444444497</v>
      </c>
      <c r="AC1581" s="16"/>
      <c r="AD1581" s="16">
        <v>-0.23972602739726001</v>
      </c>
      <c r="AE1581" s="16">
        <v>-0.38888888888888901</v>
      </c>
      <c r="AF1581" s="16">
        <v>-0.31632653061224503</v>
      </c>
      <c r="AG1581" s="16">
        <v>-0.1</v>
      </c>
      <c r="AH1581" s="16">
        <v>-4.8780487804878002E-2</v>
      </c>
      <c r="AI1581" s="16">
        <v>3.5714285714285698E-2</v>
      </c>
      <c r="AJ1581" s="16">
        <v>0.119565217391304</v>
      </c>
      <c r="AK1581" s="16"/>
      <c r="AL1581" s="16">
        <v>-0.105263157894737</v>
      </c>
      <c r="AM1581" s="16">
        <v>-4.7244094488188899E-2</v>
      </c>
      <c r="AN1581" s="16">
        <v>-9.9547511312217202E-2</v>
      </c>
      <c r="AO1581" s="16">
        <v>-0.27338129496402902</v>
      </c>
      <c r="AP1581" s="16">
        <v>-0.157894736842105</v>
      </c>
      <c r="AQ1581" s="16">
        <v>-0.28000000000000003</v>
      </c>
      <c r="AR1581" s="16">
        <v>0</v>
      </c>
      <c r="AS1581" s="16">
        <v>-0.33333333333333298</v>
      </c>
      <c r="AT1581" s="16">
        <v>-6.02409638554217E-2</v>
      </c>
      <c r="AU1581" s="16">
        <v>-0.230769230769231</v>
      </c>
      <c r="AV1581" s="16">
        <v>-0.18181818181818199</v>
      </c>
      <c r="AW1581" s="16">
        <v>-6.9767441860465101E-2</v>
      </c>
    </row>
    <row r="1582" spans="2:49" x14ac:dyDescent="0.35">
      <c r="C1582" s="16"/>
      <c r="D1582" s="16"/>
      <c r="E1582" s="16"/>
      <c r="F1582" s="16"/>
      <c r="G1582" s="16"/>
      <c r="H1582" s="16"/>
      <c r="I1582" s="16"/>
      <c r="J1582" s="16"/>
      <c r="K1582" s="16"/>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row>
    <row r="1583" spans="2:49" x14ac:dyDescent="0.35">
      <c r="B1583" s="6" t="s">
        <v>974</v>
      </c>
      <c r="C1583" s="16"/>
      <c r="D1583" s="16"/>
      <c r="E1583" s="16"/>
      <c r="F1583" s="16"/>
      <c r="G1583" s="16"/>
      <c r="H1583" s="16"/>
      <c r="I1583" s="16"/>
      <c r="J1583" s="16"/>
      <c r="K1583" s="16"/>
      <c r="L1583" s="16"/>
      <c r="M1583" s="16"/>
      <c r="N1583" s="16"/>
      <c r="O1583" s="16"/>
      <c r="P1583" s="16"/>
      <c r="Q1583" s="16"/>
      <c r="R1583" s="16"/>
      <c r="S1583" s="16"/>
      <c r="T1583" s="16"/>
      <c r="U1583" s="16"/>
      <c r="V1583" s="16"/>
      <c r="W1583" s="16"/>
      <c r="X1583" s="16"/>
      <c r="Y1583" s="16"/>
      <c r="Z1583" s="16"/>
      <c r="AA1583" s="16"/>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6"/>
      <c r="AW1583" s="16"/>
    </row>
    <row r="1584" spans="2:49" x14ac:dyDescent="0.35">
      <c r="B1584" s="25" t="s">
        <v>65</v>
      </c>
      <c r="C1584" s="16"/>
      <c r="D1584" s="16"/>
      <c r="E1584" s="16"/>
      <c r="F1584" s="16"/>
      <c r="G1584" s="16"/>
      <c r="H1584" s="16"/>
      <c r="I1584" s="16"/>
      <c r="J1584" s="16"/>
      <c r="K1584" s="16"/>
      <c r="L1584" s="16"/>
      <c r="M1584" s="16"/>
      <c r="N1584" s="16"/>
      <c r="O1584" s="16"/>
      <c r="P1584" s="16"/>
      <c r="Q1584" s="16"/>
      <c r="R1584" s="16"/>
      <c r="S1584" s="16"/>
      <c r="T1584" s="16"/>
      <c r="U1584" s="16"/>
      <c r="V1584" s="16"/>
      <c r="W1584" s="16"/>
      <c r="X1584" s="16"/>
      <c r="Y1584" s="16"/>
      <c r="Z1584" s="16"/>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row>
    <row r="1585" spans="2:49" x14ac:dyDescent="0.35">
      <c r="B1585" t="s">
        <v>962</v>
      </c>
      <c r="C1585" s="16">
        <v>0.35301353013530101</v>
      </c>
      <c r="D1585" s="16">
        <v>0.30487804878048802</v>
      </c>
      <c r="E1585" s="16">
        <v>0.38805970149253699</v>
      </c>
      <c r="F1585" s="16">
        <v>0.34453781512604997</v>
      </c>
      <c r="G1585" s="16">
        <v>0.36666666666666697</v>
      </c>
      <c r="H1585" s="16">
        <v>0.32692307692307698</v>
      </c>
      <c r="I1585" s="16">
        <v>0.34848484848484901</v>
      </c>
      <c r="J1585" s="16">
        <v>0.409836065573771</v>
      </c>
      <c r="K1585" s="16">
        <v>0.41025641025641002</v>
      </c>
      <c r="L1585" s="16">
        <v>0.23749999999999999</v>
      </c>
      <c r="M1585" s="16">
        <v>0.43661971830985902</v>
      </c>
      <c r="N1585" s="16">
        <v>0.30303030303030298</v>
      </c>
      <c r="O1585" s="16">
        <v>0.375</v>
      </c>
      <c r="P1585" s="16"/>
      <c r="Q1585" s="16">
        <v>0.36046511627907002</v>
      </c>
      <c r="R1585" s="16"/>
      <c r="S1585" s="16">
        <v>0.35196950444726799</v>
      </c>
      <c r="T1585" s="16"/>
      <c r="U1585" s="16">
        <v>0.36981757877280302</v>
      </c>
      <c r="V1585" s="16"/>
      <c r="W1585" s="16">
        <v>0.439024390243902</v>
      </c>
      <c r="X1585" s="16"/>
      <c r="Y1585" s="16">
        <v>0.39285714285714302</v>
      </c>
      <c r="Z1585" s="16">
        <v>0.29545454545454503</v>
      </c>
      <c r="AA1585" s="16">
        <v>0.194444444444444</v>
      </c>
      <c r="AB1585" s="16">
        <v>0.44444444444444398</v>
      </c>
      <c r="AC1585" s="16"/>
      <c r="AD1585" s="16">
        <v>0.40410958904109601</v>
      </c>
      <c r="AE1585" s="16">
        <v>0.48888888888888898</v>
      </c>
      <c r="AF1585" s="16">
        <v>0.397959183673469</v>
      </c>
      <c r="AG1585" s="16">
        <v>0.35</v>
      </c>
      <c r="AH1585" s="16">
        <v>0.26829268292682901</v>
      </c>
      <c r="AI1585" s="16">
        <v>0.34523809523809501</v>
      </c>
      <c r="AJ1585" s="16">
        <v>0.217391304347826</v>
      </c>
      <c r="AK1585" s="16"/>
      <c r="AL1585" s="16">
        <v>0.26315789473684198</v>
      </c>
      <c r="AM1585" s="16">
        <v>0.40944881889763801</v>
      </c>
      <c r="AN1585" s="16">
        <v>0.361990950226244</v>
      </c>
      <c r="AO1585" s="16">
        <v>0.402877697841727</v>
      </c>
      <c r="AP1585" s="16">
        <v>0.52631578947368396</v>
      </c>
      <c r="AQ1585" s="16">
        <v>0.36</v>
      </c>
      <c r="AR1585" s="16">
        <v>0.5</v>
      </c>
      <c r="AS1585" s="16">
        <v>0.2</v>
      </c>
      <c r="AT1585" s="16">
        <v>0.28915662650602397</v>
      </c>
      <c r="AU1585" s="16">
        <v>7.69230769230769E-2</v>
      </c>
      <c r="AV1585" s="16">
        <v>0.30303030303030298</v>
      </c>
      <c r="AW1585" s="16">
        <v>0.32558139534883701</v>
      </c>
    </row>
    <row r="1586" spans="2:49" x14ac:dyDescent="0.35">
      <c r="B1586" t="s">
        <v>963</v>
      </c>
      <c r="C1586" s="16">
        <v>0.18204182041820399</v>
      </c>
      <c r="D1586" s="16">
        <v>0.219512195121951</v>
      </c>
      <c r="E1586" s="16">
        <v>0.12686567164179099</v>
      </c>
      <c r="F1586" s="16">
        <v>0.20168067226890801</v>
      </c>
      <c r="G1586" s="16">
        <v>0.18333333333333299</v>
      </c>
      <c r="H1586" s="16">
        <v>0.17307692307692299</v>
      </c>
      <c r="I1586" s="16">
        <v>0.18181818181818199</v>
      </c>
      <c r="J1586" s="16">
        <v>0.22950819672131101</v>
      </c>
      <c r="K1586" s="16">
        <v>0.20512820512820501</v>
      </c>
      <c r="L1586" s="16">
        <v>0.16250000000000001</v>
      </c>
      <c r="M1586" s="16">
        <v>0.183098591549296</v>
      </c>
      <c r="N1586" s="16">
        <v>0.18181818181818199</v>
      </c>
      <c r="O1586" s="16">
        <v>0.1875</v>
      </c>
      <c r="P1586" s="16"/>
      <c r="Q1586" s="16">
        <v>0.184593023255814</v>
      </c>
      <c r="R1586" s="16"/>
      <c r="S1586" s="16">
        <v>0.18297331639136</v>
      </c>
      <c r="T1586" s="16"/>
      <c r="U1586" s="16">
        <v>0.18076285240464299</v>
      </c>
      <c r="V1586" s="16"/>
      <c r="W1586" s="16">
        <v>0.211382113821138</v>
      </c>
      <c r="X1586" s="16"/>
      <c r="Y1586" s="16">
        <v>0.18650793650793701</v>
      </c>
      <c r="Z1586" s="16">
        <v>0.15909090909090901</v>
      </c>
      <c r="AA1586" s="16">
        <v>0.27777777777777801</v>
      </c>
      <c r="AB1586" s="16">
        <v>0.22222222222222199</v>
      </c>
      <c r="AC1586" s="16"/>
      <c r="AD1586" s="16">
        <v>0.123287671232877</v>
      </c>
      <c r="AE1586" s="16">
        <v>0.211111111111111</v>
      </c>
      <c r="AF1586" s="16">
        <v>0.183673469387755</v>
      </c>
      <c r="AG1586" s="16">
        <v>0.211111111111111</v>
      </c>
      <c r="AH1586" s="16">
        <v>0.203252032520325</v>
      </c>
      <c r="AI1586" s="16">
        <v>0.14285714285714299</v>
      </c>
      <c r="AJ1586" s="16">
        <v>0.19565217391304299</v>
      </c>
      <c r="AK1586" s="16"/>
      <c r="AL1586" s="16">
        <v>0.21052631578947401</v>
      </c>
      <c r="AM1586" s="16">
        <v>0.15748031496063</v>
      </c>
      <c r="AN1586" s="16">
        <v>0.15384615384615399</v>
      </c>
      <c r="AO1586" s="16">
        <v>0.22302158273381301</v>
      </c>
      <c r="AP1586" s="16">
        <v>0.157894736842105</v>
      </c>
      <c r="AQ1586" s="16">
        <v>0.16</v>
      </c>
      <c r="AR1586" s="16">
        <v>0</v>
      </c>
      <c r="AS1586" s="16">
        <v>0.266666666666667</v>
      </c>
      <c r="AT1586" s="16">
        <v>0.22891566265060201</v>
      </c>
      <c r="AU1586" s="16">
        <v>0.230769230769231</v>
      </c>
      <c r="AV1586" s="16">
        <v>0.18181818181818199</v>
      </c>
      <c r="AW1586" s="16">
        <v>0.186046511627907</v>
      </c>
    </row>
    <row r="1587" spans="2:49" x14ac:dyDescent="0.35">
      <c r="B1587" t="s">
        <v>964</v>
      </c>
      <c r="C1587" s="16">
        <v>0.15621156211562101</v>
      </c>
      <c r="D1587" s="16">
        <v>0.219512195121951</v>
      </c>
      <c r="E1587" s="16">
        <v>0.134328358208955</v>
      </c>
      <c r="F1587" s="16">
        <v>0.151260504201681</v>
      </c>
      <c r="G1587" s="16">
        <v>0.16666666666666699</v>
      </c>
      <c r="H1587" s="16">
        <v>0.21153846153846201</v>
      </c>
      <c r="I1587" s="16">
        <v>0.22727272727272699</v>
      </c>
      <c r="J1587" s="16">
        <v>9.8360655737704902E-2</v>
      </c>
      <c r="K1587" s="16">
        <v>0.102564102564103</v>
      </c>
      <c r="L1587" s="16">
        <v>0.1875</v>
      </c>
      <c r="M1587" s="16">
        <v>8.4507042253521097E-2</v>
      </c>
      <c r="N1587" s="16">
        <v>0.15151515151515199</v>
      </c>
      <c r="O1587" s="16">
        <v>6.25E-2</v>
      </c>
      <c r="P1587" s="16"/>
      <c r="Q1587" s="16">
        <v>0.15552325581395299</v>
      </c>
      <c r="R1587" s="16"/>
      <c r="S1587" s="16">
        <v>0.15628970775095299</v>
      </c>
      <c r="T1587" s="16"/>
      <c r="U1587" s="16">
        <v>0.155887230514096</v>
      </c>
      <c r="V1587" s="16"/>
      <c r="W1587" s="16">
        <v>0.12195121951219499</v>
      </c>
      <c r="X1587" s="16"/>
      <c r="Y1587" s="16">
        <v>0.136904761904762</v>
      </c>
      <c r="Z1587" s="16">
        <v>0.19696969696969699</v>
      </c>
      <c r="AA1587" s="16">
        <v>0.13888888888888901</v>
      </c>
      <c r="AB1587" s="16">
        <v>0.11111111111111099</v>
      </c>
      <c r="AC1587" s="16"/>
      <c r="AD1587" s="16">
        <v>0.17808219178082199</v>
      </c>
      <c r="AE1587" s="16">
        <v>8.8888888888888906E-2</v>
      </c>
      <c r="AF1587" s="16">
        <v>0.16326530612244899</v>
      </c>
      <c r="AG1587" s="16">
        <v>0.133333333333333</v>
      </c>
      <c r="AH1587" s="16">
        <v>0.13008130081300801</v>
      </c>
      <c r="AI1587" s="16">
        <v>0.238095238095238</v>
      </c>
      <c r="AJ1587" s="16">
        <v>0.184782608695652</v>
      </c>
      <c r="AK1587" s="16"/>
      <c r="AL1587" s="16">
        <v>0.175438596491228</v>
      </c>
      <c r="AM1587" s="16">
        <v>0.181102362204724</v>
      </c>
      <c r="AN1587" s="16">
        <v>0.18552036199095001</v>
      </c>
      <c r="AO1587" s="16">
        <v>0.12230215827338101</v>
      </c>
      <c r="AP1587" s="16">
        <v>0</v>
      </c>
      <c r="AQ1587" s="16">
        <v>0.16</v>
      </c>
      <c r="AR1587" s="16">
        <v>0</v>
      </c>
      <c r="AS1587" s="16">
        <v>0.133333333333333</v>
      </c>
      <c r="AT1587" s="16">
        <v>0.132530120481928</v>
      </c>
      <c r="AU1587" s="16">
        <v>0.230769230769231</v>
      </c>
      <c r="AV1587" s="16">
        <v>0.15151515151515199</v>
      </c>
      <c r="AW1587" s="16">
        <v>0.13953488372093001</v>
      </c>
    </row>
    <row r="1588" spans="2:49" x14ac:dyDescent="0.35">
      <c r="B1588" t="s">
        <v>965</v>
      </c>
      <c r="C1588" s="16">
        <v>0.14514145141451401</v>
      </c>
      <c r="D1588" s="16">
        <v>0.109756097560976</v>
      </c>
      <c r="E1588" s="16">
        <v>0.14925373134328401</v>
      </c>
      <c r="F1588" s="16">
        <v>0.126050420168067</v>
      </c>
      <c r="G1588" s="16">
        <v>0.15</v>
      </c>
      <c r="H1588" s="16">
        <v>9.6153846153846201E-2</v>
      </c>
      <c r="I1588" s="16">
        <v>0.10606060606060599</v>
      </c>
      <c r="J1588" s="16">
        <v>0.13114754098360701</v>
      </c>
      <c r="K1588" s="16">
        <v>0.128205128205128</v>
      </c>
      <c r="L1588" s="16">
        <v>0.23749999999999999</v>
      </c>
      <c r="M1588" s="16">
        <v>0.154929577464789</v>
      </c>
      <c r="N1588" s="16">
        <v>0.18181818181818199</v>
      </c>
      <c r="O1588" s="16">
        <v>0.25</v>
      </c>
      <c r="P1588" s="16"/>
      <c r="Q1588" s="16">
        <v>0.143895348837209</v>
      </c>
      <c r="R1588" s="16"/>
      <c r="S1588" s="16">
        <v>0.14739517153748399</v>
      </c>
      <c r="T1588" s="16"/>
      <c r="U1588" s="16">
        <v>0.134328358208955</v>
      </c>
      <c r="V1588" s="16"/>
      <c r="W1588" s="16">
        <v>8.9430894308943104E-2</v>
      </c>
      <c r="X1588" s="16"/>
      <c r="Y1588" s="16">
        <v>0.12896825396825401</v>
      </c>
      <c r="Z1588" s="16">
        <v>0.170454545454545</v>
      </c>
      <c r="AA1588" s="16">
        <v>0.16666666666666699</v>
      </c>
      <c r="AB1588" s="16">
        <v>0.22222222222222199</v>
      </c>
      <c r="AC1588" s="16"/>
      <c r="AD1588" s="16">
        <v>0.116438356164384</v>
      </c>
      <c r="AE1588" s="16">
        <v>0.1</v>
      </c>
      <c r="AF1588" s="16">
        <v>0.14285714285714299</v>
      </c>
      <c r="AG1588" s="16">
        <v>0.122222222222222</v>
      </c>
      <c r="AH1588" s="16">
        <v>0.211382113821138</v>
      </c>
      <c r="AI1588" s="16">
        <v>0.15476190476190499</v>
      </c>
      <c r="AJ1588" s="16">
        <v>0.184782608695652</v>
      </c>
      <c r="AK1588" s="16"/>
      <c r="AL1588" s="16">
        <v>0.21052631578947401</v>
      </c>
      <c r="AM1588" s="16">
        <v>0.118110236220472</v>
      </c>
      <c r="AN1588" s="16">
        <v>0.14027149321266999</v>
      </c>
      <c r="AO1588" s="16">
        <v>9.3525179856115095E-2</v>
      </c>
      <c r="AP1588" s="16">
        <v>0.157894736842105</v>
      </c>
      <c r="AQ1588" s="16">
        <v>0.14000000000000001</v>
      </c>
      <c r="AR1588" s="16">
        <v>0</v>
      </c>
      <c r="AS1588" s="16">
        <v>0.2</v>
      </c>
      <c r="AT1588" s="16">
        <v>0.20481927710843401</v>
      </c>
      <c r="AU1588" s="16">
        <v>0.15384615384615399</v>
      </c>
      <c r="AV1588" s="16">
        <v>0.21212121212121199</v>
      </c>
      <c r="AW1588" s="16">
        <v>0.116279069767442</v>
      </c>
    </row>
    <row r="1589" spans="2:49" x14ac:dyDescent="0.35">
      <c r="B1589" t="s">
        <v>966</v>
      </c>
      <c r="C1589" s="16">
        <v>8.4870848708487101E-2</v>
      </c>
      <c r="D1589" s="16">
        <v>8.5365853658536606E-2</v>
      </c>
      <c r="E1589" s="16">
        <v>0.12686567164179099</v>
      </c>
      <c r="F1589" s="16">
        <v>8.40336134453782E-2</v>
      </c>
      <c r="G1589" s="16">
        <v>8.3333333333333301E-2</v>
      </c>
      <c r="H1589" s="16">
        <v>9.6153846153846201E-2</v>
      </c>
      <c r="I1589" s="16">
        <v>0.10606060606060599</v>
      </c>
      <c r="J1589" s="16">
        <v>3.2786885245901599E-2</v>
      </c>
      <c r="K1589" s="16">
        <v>0.102564102564103</v>
      </c>
      <c r="L1589" s="16">
        <v>0.05</v>
      </c>
      <c r="M1589" s="16">
        <v>7.0422535211267595E-2</v>
      </c>
      <c r="N1589" s="16">
        <v>6.0606060606060601E-2</v>
      </c>
      <c r="O1589" s="16">
        <v>6.25E-2</v>
      </c>
      <c r="P1589" s="16"/>
      <c r="Q1589" s="16">
        <v>7.8488372093023298E-2</v>
      </c>
      <c r="R1589" s="16"/>
      <c r="S1589" s="16">
        <v>8.1321473951715406E-2</v>
      </c>
      <c r="T1589" s="16"/>
      <c r="U1589" s="16">
        <v>7.7943615257048099E-2</v>
      </c>
      <c r="V1589" s="16"/>
      <c r="W1589" s="16">
        <v>8.9430894308943104E-2</v>
      </c>
      <c r="X1589" s="16"/>
      <c r="Y1589" s="16">
        <v>6.3492063492063502E-2</v>
      </c>
      <c r="Z1589" s="16">
        <v>0.12121212121212099</v>
      </c>
      <c r="AA1589" s="16">
        <v>0.13888888888888901</v>
      </c>
      <c r="AB1589" s="16">
        <v>0</v>
      </c>
      <c r="AC1589" s="16"/>
      <c r="AD1589" s="16">
        <v>3.42465753424658E-2</v>
      </c>
      <c r="AE1589" s="16">
        <v>4.4444444444444398E-2</v>
      </c>
      <c r="AF1589" s="16">
        <v>4.08163265306122E-2</v>
      </c>
      <c r="AG1589" s="16">
        <v>0.105555555555556</v>
      </c>
      <c r="AH1589" s="16">
        <v>0.105691056910569</v>
      </c>
      <c r="AI1589" s="16">
        <v>9.5238095238095205E-2</v>
      </c>
      <c r="AJ1589" s="16">
        <v>0.173913043478261</v>
      </c>
      <c r="AK1589" s="16"/>
      <c r="AL1589" s="16">
        <v>8.7719298245614002E-2</v>
      </c>
      <c r="AM1589" s="16">
        <v>6.2992125984251995E-2</v>
      </c>
      <c r="AN1589" s="16">
        <v>7.69230769230769E-2</v>
      </c>
      <c r="AO1589" s="16">
        <v>8.6330935251798593E-2</v>
      </c>
      <c r="AP1589" s="16">
        <v>0.105263157894737</v>
      </c>
      <c r="AQ1589" s="16">
        <v>0.06</v>
      </c>
      <c r="AR1589" s="16">
        <v>0</v>
      </c>
      <c r="AS1589" s="16">
        <v>0.133333333333333</v>
      </c>
      <c r="AT1589" s="16">
        <v>9.6385542168674704E-2</v>
      </c>
      <c r="AU1589" s="16">
        <v>0</v>
      </c>
      <c r="AV1589" s="16">
        <v>6.0606060606060601E-2</v>
      </c>
      <c r="AW1589" s="16">
        <v>0.209302325581395</v>
      </c>
    </row>
    <row r="1590" spans="2:49" x14ac:dyDescent="0.35">
      <c r="B1590" t="s">
        <v>36</v>
      </c>
      <c r="C1590" s="16">
        <v>7.8720787207872095E-2</v>
      </c>
      <c r="D1590" s="16">
        <v>6.0975609756097601E-2</v>
      </c>
      <c r="E1590" s="16">
        <v>7.4626865671641798E-2</v>
      </c>
      <c r="F1590" s="16">
        <v>9.2436974789915999E-2</v>
      </c>
      <c r="G1590" s="16">
        <v>0.05</v>
      </c>
      <c r="H1590" s="16">
        <v>9.6153846153846201E-2</v>
      </c>
      <c r="I1590" s="16">
        <v>3.03030303030303E-2</v>
      </c>
      <c r="J1590" s="16">
        <v>9.8360655737704902E-2</v>
      </c>
      <c r="K1590" s="16">
        <v>5.1282051282051301E-2</v>
      </c>
      <c r="L1590" s="16">
        <v>0.125</v>
      </c>
      <c r="M1590" s="16">
        <v>7.0422535211267595E-2</v>
      </c>
      <c r="N1590" s="16">
        <v>0.12121212121212099</v>
      </c>
      <c r="O1590" s="16">
        <v>6.25E-2</v>
      </c>
      <c r="P1590" s="16"/>
      <c r="Q1590" s="16">
        <v>7.7034883720930203E-2</v>
      </c>
      <c r="R1590" s="16"/>
      <c r="S1590" s="16">
        <v>8.0050825921219801E-2</v>
      </c>
      <c r="T1590" s="16"/>
      <c r="U1590" s="16">
        <v>8.12603648424544E-2</v>
      </c>
      <c r="V1590" s="16"/>
      <c r="W1590" s="16">
        <v>4.8780487804878099E-2</v>
      </c>
      <c r="X1590" s="16"/>
      <c r="Y1590" s="16">
        <v>9.1269841269841306E-2</v>
      </c>
      <c r="Z1590" s="16">
        <v>5.6818181818181802E-2</v>
      </c>
      <c r="AA1590" s="16">
        <v>8.3333333333333301E-2</v>
      </c>
      <c r="AB1590" s="16">
        <v>0</v>
      </c>
      <c r="AC1590" s="16"/>
      <c r="AD1590" s="16">
        <v>0.14383561643835599</v>
      </c>
      <c r="AE1590" s="16">
        <v>6.6666666666666693E-2</v>
      </c>
      <c r="AF1590" s="16">
        <v>7.1428571428571397E-2</v>
      </c>
      <c r="AG1590" s="16">
        <v>7.7777777777777807E-2</v>
      </c>
      <c r="AH1590" s="16">
        <v>8.1300813008130093E-2</v>
      </c>
      <c r="AI1590" s="16">
        <v>2.3809523809523801E-2</v>
      </c>
      <c r="AJ1590" s="16">
        <v>4.3478260869565202E-2</v>
      </c>
      <c r="AK1590" s="16"/>
      <c r="AL1590" s="16">
        <v>5.2631578947368397E-2</v>
      </c>
      <c r="AM1590" s="16">
        <v>7.0866141732283505E-2</v>
      </c>
      <c r="AN1590" s="16">
        <v>8.1447963800904993E-2</v>
      </c>
      <c r="AO1590" s="16">
        <v>7.1942446043165506E-2</v>
      </c>
      <c r="AP1590" s="16">
        <v>5.2631578947368397E-2</v>
      </c>
      <c r="AQ1590" s="16">
        <v>0.12</v>
      </c>
      <c r="AR1590" s="16">
        <v>0.5</v>
      </c>
      <c r="AS1590" s="16">
        <v>6.6666666666666693E-2</v>
      </c>
      <c r="AT1590" s="16">
        <v>4.81927710843374E-2</v>
      </c>
      <c r="AU1590" s="16">
        <v>0.30769230769230799</v>
      </c>
      <c r="AV1590" s="16">
        <v>9.0909090909090898E-2</v>
      </c>
      <c r="AW1590" s="16">
        <v>2.32558139534884E-2</v>
      </c>
    </row>
    <row r="1591" spans="2:49" x14ac:dyDescent="0.35">
      <c r="B1591" t="s">
        <v>463</v>
      </c>
      <c r="C1591" s="16">
        <v>-0.305043050430504</v>
      </c>
      <c r="D1591" s="16">
        <v>-0.32926829268292701</v>
      </c>
      <c r="E1591" s="16">
        <v>-0.238805970149254</v>
      </c>
      <c r="F1591" s="16">
        <v>-0.33613445378151302</v>
      </c>
      <c r="G1591" s="16">
        <v>-0.31666666666666698</v>
      </c>
      <c r="H1591" s="16">
        <v>-0.30769230769230799</v>
      </c>
      <c r="I1591" s="16">
        <v>-0.31818181818181801</v>
      </c>
      <c r="J1591" s="16">
        <v>-0.47540983606557402</v>
      </c>
      <c r="K1591" s="16">
        <v>-0.38461538461538503</v>
      </c>
      <c r="L1591" s="16">
        <v>-0.1125</v>
      </c>
      <c r="M1591" s="16">
        <v>-0.39436619718309901</v>
      </c>
      <c r="N1591" s="16">
        <v>-0.24242424242424199</v>
      </c>
      <c r="O1591" s="16">
        <v>-0.25</v>
      </c>
      <c r="P1591" s="16"/>
      <c r="Q1591" s="16">
        <v>-0.32267441860465101</v>
      </c>
      <c r="R1591" s="16"/>
      <c r="S1591" s="16">
        <v>-0.30622617534942798</v>
      </c>
      <c r="T1591" s="16"/>
      <c r="U1591" s="16">
        <v>-0.33830845771144302</v>
      </c>
      <c r="V1591" s="16"/>
      <c r="W1591" s="16">
        <v>-0.47154471544715398</v>
      </c>
      <c r="X1591" s="16"/>
      <c r="Y1591" s="16">
        <v>-0.38690476190476197</v>
      </c>
      <c r="Z1591" s="16">
        <v>-0.16287878787878801</v>
      </c>
      <c r="AA1591" s="16">
        <v>-0.16666666666666699</v>
      </c>
      <c r="AB1591" s="16">
        <v>-0.44444444444444398</v>
      </c>
      <c r="AC1591" s="16"/>
      <c r="AD1591" s="16">
        <v>-0.37671232876712302</v>
      </c>
      <c r="AE1591" s="16">
        <v>-0.55555555555555503</v>
      </c>
      <c r="AF1591" s="16">
        <v>-0.397959183673469</v>
      </c>
      <c r="AG1591" s="16">
        <v>-0.33333333333333298</v>
      </c>
      <c r="AH1591" s="16">
        <v>-0.154471544715447</v>
      </c>
      <c r="AI1591" s="16">
        <v>-0.238095238095238</v>
      </c>
      <c r="AJ1591" s="16">
        <v>-5.4347826086956499E-2</v>
      </c>
      <c r="AK1591" s="16"/>
      <c r="AL1591" s="16">
        <v>-0.175438596491228</v>
      </c>
      <c r="AM1591" s="16">
        <v>-0.38582677165354301</v>
      </c>
      <c r="AN1591" s="16">
        <v>-0.29864253393665202</v>
      </c>
      <c r="AO1591" s="16">
        <v>-0.44604316546762601</v>
      </c>
      <c r="AP1591" s="16">
        <v>-0.42105263157894701</v>
      </c>
      <c r="AQ1591" s="16">
        <v>-0.32</v>
      </c>
      <c r="AR1591" s="16">
        <v>-0.5</v>
      </c>
      <c r="AS1591" s="16">
        <v>-0.133333333333333</v>
      </c>
      <c r="AT1591" s="16">
        <v>-0.21686746987951799</v>
      </c>
      <c r="AU1591" s="16">
        <v>-0.15384615384615399</v>
      </c>
      <c r="AV1591" s="16">
        <v>-0.21212121212121199</v>
      </c>
      <c r="AW1591" s="16">
        <v>-0.186046511627907</v>
      </c>
    </row>
    <row r="1592" spans="2:49" x14ac:dyDescent="0.35">
      <c r="C1592" s="16"/>
      <c r="D1592" s="16"/>
      <c r="E1592" s="16"/>
      <c r="F1592" s="16"/>
      <c r="G1592" s="16"/>
      <c r="H1592" s="16"/>
      <c r="I1592" s="16"/>
      <c r="J1592" s="16"/>
      <c r="K1592" s="16"/>
      <c r="L1592" s="16"/>
      <c r="M1592" s="16"/>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6"/>
      <c r="AW1592" s="16"/>
    </row>
    <row r="1593" spans="2:49" x14ac:dyDescent="0.35">
      <c r="B1593" s="6" t="s">
        <v>975</v>
      </c>
      <c r="C1593" s="16"/>
      <c r="D1593" s="16"/>
      <c r="E1593" s="16"/>
      <c r="F1593" s="16"/>
      <c r="G1593" s="16"/>
      <c r="H1593" s="16"/>
      <c r="I1593" s="16"/>
      <c r="J1593" s="16"/>
      <c r="K1593" s="16"/>
      <c r="L1593" s="16"/>
      <c r="M1593" s="16"/>
      <c r="N1593" s="16"/>
      <c r="O1593" s="16"/>
      <c r="P1593" s="16"/>
      <c r="Q1593" s="16"/>
      <c r="R1593" s="16"/>
      <c r="S1593" s="16"/>
      <c r="T1593" s="16"/>
      <c r="U1593" s="16"/>
      <c r="V1593" s="16"/>
      <c r="W1593" s="16"/>
      <c r="X1593" s="16"/>
      <c r="Y1593" s="16"/>
      <c r="Z1593" s="16"/>
      <c r="AA1593" s="16"/>
      <c r="AB1593" s="16"/>
      <c r="AC1593" s="16"/>
      <c r="AD1593" s="16"/>
      <c r="AE1593" s="16"/>
      <c r="AF1593" s="16"/>
      <c r="AG1593" s="16"/>
      <c r="AH1593" s="16"/>
      <c r="AI1593" s="16"/>
      <c r="AJ1593" s="16"/>
      <c r="AK1593" s="16"/>
      <c r="AL1593" s="16"/>
      <c r="AM1593" s="16"/>
      <c r="AN1593" s="16"/>
      <c r="AO1593" s="16"/>
      <c r="AP1593" s="16"/>
      <c r="AQ1593" s="16"/>
      <c r="AR1593" s="16"/>
      <c r="AS1593" s="16"/>
      <c r="AT1593" s="16"/>
      <c r="AU1593" s="16"/>
      <c r="AV1593" s="16"/>
      <c r="AW1593" s="16"/>
    </row>
    <row r="1594" spans="2:49" x14ac:dyDescent="0.35">
      <c r="B1594" s="25" t="s">
        <v>65</v>
      </c>
      <c r="C1594" s="16"/>
      <c r="D1594" s="16"/>
      <c r="E1594" s="16"/>
      <c r="F1594" s="16"/>
      <c r="G1594" s="16"/>
      <c r="H1594" s="16"/>
      <c r="I1594" s="16"/>
      <c r="J1594" s="16"/>
      <c r="K1594" s="16"/>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6"/>
      <c r="AW1594" s="16"/>
    </row>
    <row r="1595" spans="2:49" x14ac:dyDescent="0.35">
      <c r="B1595" t="s">
        <v>962</v>
      </c>
      <c r="C1595" s="16">
        <v>0.46740467404674002</v>
      </c>
      <c r="D1595" s="16">
        <v>0.40243902439024398</v>
      </c>
      <c r="E1595" s="16">
        <v>0.44776119402985098</v>
      </c>
      <c r="F1595" s="16">
        <v>0.51260504201680701</v>
      </c>
      <c r="G1595" s="16">
        <v>0.46666666666666701</v>
      </c>
      <c r="H1595" s="16">
        <v>0.46153846153846201</v>
      </c>
      <c r="I1595" s="16">
        <v>0.40909090909090901</v>
      </c>
      <c r="J1595" s="16">
        <v>0.50819672131147497</v>
      </c>
      <c r="K1595" s="16">
        <v>0.512820512820513</v>
      </c>
      <c r="L1595" s="16">
        <v>0.36249999999999999</v>
      </c>
      <c r="M1595" s="16">
        <v>0.54929577464788704</v>
      </c>
      <c r="N1595" s="16">
        <v>0.54545454545454497</v>
      </c>
      <c r="O1595" s="16">
        <v>0.625</v>
      </c>
      <c r="P1595" s="16"/>
      <c r="Q1595" s="16">
        <v>0.46947674418604701</v>
      </c>
      <c r="R1595" s="16"/>
      <c r="S1595" s="16">
        <v>0.46505717916137201</v>
      </c>
      <c r="T1595" s="16"/>
      <c r="U1595" s="16">
        <v>0.48092868988391402</v>
      </c>
      <c r="V1595" s="16"/>
      <c r="W1595" s="16">
        <v>0.62601626016260203</v>
      </c>
      <c r="X1595" s="16"/>
      <c r="Y1595" s="16">
        <v>0.48809523809523803</v>
      </c>
      <c r="Z1595" s="16">
        <v>0.435606060606061</v>
      </c>
      <c r="AA1595" s="16">
        <v>0.38888888888888901</v>
      </c>
      <c r="AB1595" s="16">
        <v>0.55555555555555602</v>
      </c>
      <c r="AC1595" s="16"/>
      <c r="AD1595" s="16">
        <v>0.50684931506849296</v>
      </c>
      <c r="AE1595" s="16">
        <v>0.56666666666666698</v>
      </c>
      <c r="AF1595" s="16">
        <v>0.5</v>
      </c>
      <c r="AG1595" s="16">
        <v>0.45</v>
      </c>
      <c r="AH1595" s="16">
        <v>0.38211382113821102</v>
      </c>
      <c r="AI1595" s="16">
        <v>0.452380952380952</v>
      </c>
      <c r="AJ1595" s="16">
        <v>0.434782608695652</v>
      </c>
      <c r="AK1595" s="16"/>
      <c r="AL1595" s="16">
        <v>0.43859649122806998</v>
      </c>
      <c r="AM1595" s="16">
        <v>0.50393700787401596</v>
      </c>
      <c r="AN1595" s="16">
        <v>0.47511312217194601</v>
      </c>
      <c r="AO1595" s="16">
        <v>0.49640287769784203</v>
      </c>
      <c r="AP1595" s="16">
        <v>0.52631578947368396</v>
      </c>
      <c r="AQ1595" s="16">
        <v>0.44</v>
      </c>
      <c r="AR1595" s="16">
        <v>0.5</v>
      </c>
      <c r="AS1595" s="16">
        <v>0.46666666666666701</v>
      </c>
      <c r="AT1595" s="16">
        <v>0.40963855421686701</v>
      </c>
      <c r="AU1595" s="16">
        <v>0.15384615384615399</v>
      </c>
      <c r="AV1595" s="16">
        <v>0.36363636363636398</v>
      </c>
      <c r="AW1595" s="16">
        <v>0.581395348837209</v>
      </c>
    </row>
    <row r="1596" spans="2:49" x14ac:dyDescent="0.35">
      <c r="B1596" t="s">
        <v>963</v>
      </c>
      <c r="C1596" s="16">
        <v>0.121771217712177</v>
      </c>
      <c r="D1596" s="16">
        <v>0.134146341463415</v>
      </c>
      <c r="E1596" s="16">
        <v>0.104477611940299</v>
      </c>
      <c r="F1596" s="16">
        <v>8.40336134453782E-2</v>
      </c>
      <c r="G1596" s="16">
        <v>0.18333333333333299</v>
      </c>
      <c r="H1596" s="16">
        <v>0.134615384615385</v>
      </c>
      <c r="I1596" s="16">
        <v>7.5757575757575801E-2</v>
      </c>
      <c r="J1596" s="16">
        <v>0.16393442622950799</v>
      </c>
      <c r="K1596" s="16">
        <v>0.15384615384615399</v>
      </c>
      <c r="L1596" s="16">
        <v>0.15</v>
      </c>
      <c r="M1596" s="16">
        <v>0.12676056338028199</v>
      </c>
      <c r="N1596" s="16">
        <v>0.12121212121212099</v>
      </c>
      <c r="O1596" s="16">
        <v>0</v>
      </c>
      <c r="P1596" s="16"/>
      <c r="Q1596" s="16">
        <v>0.123546511627907</v>
      </c>
      <c r="R1596" s="16"/>
      <c r="S1596" s="16">
        <v>0.124523506988564</v>
      </c>
      <c r="T1596" s="16"/>
      <c r="U1596" s="16">
        <v>0.12603648424543901</v>
      </c>
      <c r="V1596" s="16"/>
      <c r="W1596" s="16">
        <v>0.105691056910569</v>
      </c>
      <c r="X1596" s="16"/>
      <c r="Y1596" s="16">
        <v>0.11111111111111099</v>
      </c>
      <c r="Z1596" s="16">
        <v>0.140151515151515</v>
      </c>
      <c r="AA1596" s="16">
        <v>0.13888888888888901</v>
      </c>
      <c r="AB1596" s="16">
        <v>0.11111111111111099</v>
      </c>
      <c r="AC1596" s="16"/>
      <c r="AD1596" s="16">
        <v>8.9041095890410996E-2</v>
      </c>
      <c r="AE1596" s="16">
        <v>0.11111111111111099</v>
      </c>
      <c r="AF1596" s="16">
        <v>0.122448979591837</v>
      </c>
      <c r="AG1596" s="16">
        <v>0.13888888888888901</v>
      </c>
      <c r="AH1596" s="16">
        <v>0.138211382113821</v>
      </c>
      <c r="AI1596" s="16">
        <v>0.17857142857142899</v>
      </c>
      <c r="AJ1596" s="16">
        <v>7.6086956521739094E-2</v>
      </c>
      <c r="AK1596" s="16"/>
      <c r="AL1596" s="16">
        <v>0.19298245614035101</v>
      </c>
      <c r="AM1596" s="16">
        <v>0.102362204724409</v>
      </c>
      <c r="AN1596" s="16">
        <v>0.108597285067873</v>
      </c>
      <c r="AO1596" s="16">
        <v>0.14388489208633101</v>
      </c>
      <c r="AP1596" s="16">
        <v>0.105263157894737</v>
      </c>
      <c r="AQ1596" s="16">
        <v>0.14000000000000001</v>
      </c>
      <c r="AR1596" s="16">
        <v>0</v>
      </c>
      <c r="AS1596" s="16">
        <v>6.6666666666666693E-2</v>
      </c>
      <c r="AT1596" s="16">
        <v>0.108433734939759</v>
      </c>
      <c r="AU1596" s="16">
        <v>0.15384615384615399</v>
      </c>
      <c r="AV1596" s="16">
        <v>0.18181818181818199</v>
      </c>
      <c r="AW1596" s="16">
        <v>9.3023255813953501E-2</v>
      </c>
    </row>
    <row r="1597" spans="2:49" x14ac:dyDescent="0.35">
      <c r="B1597" t="s">
        <v>964</v>
      </c>
      <c r="C1597" s="16">
        <v>0.132841328413284</v>
      </c>
      <c r="D1597" s="16">
        <v>0.18292682926829301</v>
      </c>
      <c r="E1597" s="16">
        <v>0.14179104477611901</v>
      </c>
      <c r="F1597" s="16">
        <v>0.109243697478992</v>
      </c>
      <c r="G1597" s="16">
        <v>6.6666666666666693E-2</v>
      </c>
      <c r="H1597" s="16">
        <v>0.17307692307692299</v>
      </c>
      <c r="I1597" s="16">
        <v>0.24242424242424199</v>
      </c>
      <c r="J1597" s="16">
        <v>8.1967213114754106E-2</v>
      </c>
      <c r="K1597" s="16">
        <v>5.1282051282051301E-2</v>
      </c>
      <c r="L1597" s="16">
        <v>0.1125</v>
      </c>
      <c r="M1597" s="16">
        <v>0.12676056338028199</v>
      </c>
      <c r="N1597" s="16">
        <v>0.12121212121212099</v>
      </c>
      <c r="O1597" s="16">
        <v>0.1875</v>
      </c>
      <c r="P1597" s="16"/>
      <c r="Q1597" s="16">
        <v>0.127906976744186</v>
      </c>
      <c r="R1597" s="16"/>
      <c r="S1597" s="16">
        <v>0.13214739517153701</v>
      </c>
      <c r="T1597" s="16"/>
      <c r="U1597" s="16">
        <v>0.12106135986733001</v>
      </c>
      <c r="V1597" s="16"/>
      <c r="W1597" s="16">
        <v>0.113821138211382</v>
      </c>
      <c r="X1597" s="16"/>
      <c r="Y1597" s="16">
        <v>0.11111111111111099</v>
      </c>
      <c r="Z1597" s="16">
        <v>0.174242424242424</v>
      </c>
      <c r="AA1597" s="16">
        <v>0.13888888888888901</v>
      </c>
      <c r="AB1597" s="16">
        <v>0.11111111111111099</v>
      </c>
      <c r="AC1597" s="16"/>
      <c r="AD1597" s="16">
        <v>0.123287671232877</v>
      </c>
      <c r="AE1597" s="16">
        <v>7.7777777777777807E-2</v>
      </c>
      <c r="AF1597" s="16">
        <v>9.1836734693877597E-2</v>
      </c>
      <c r="AG1597" s="16">
        <v>0.11111111111111099</v>
      </c>
      <c r="AH1597" s="16">
        <v>0.146341463414634</v>
      </c>
      <c r="AI1597" s="16">
        <v>0.19047619047618999</v>
      </c>
      <c r="AJ1597" s="16">
        <v>0.217391304347826</v>
      </c>
      <c r="AK1597" s="16"/>
      <c r="AL1597" s="16">
        <v>0.105263157894737</v>
      </c>
      <c r="AM1597" s="16">
        <v>0.133858267716535</v>
      </c>
      <c r="AN1597" s="16">
        <v>0.144796380090498</v>
      </c>
      <c r="AO1597" s="16">
        <v>0.100719424460432</v>
      </c>
      <c r="AP1597" s="16">
        <v>0.105263157894737</v>
      </c>
      <c r="AQ1597" s="16">
        <v>0.12</v>
      </c>
      <c r="AR1597" s="16">
        <v>0</v>
      </c>
      <c r="AS1597" s="16">
        <v>0.2</v>
      </c>
      <c r="AT1597" s="16">
        <v>0.16867469879518099</v>
      </c>
      <c r="AU1597" s="16">
        <v>0.15384615384615399</v>
      </c>
      <c r="AV1597" s="16">
        <v>0.18181818181818199</v>
      </c>
      <c r="AW1597" s="16">
        <v>0.116279069767442</v>
      </c>
    </row>
    <row r="1598" spans="2:49" x14ac:dyDescent="0.35">
      <c r="B1598" t="s">
        <v>965</v>
      </c>
      <c r="C1598" s="16">
        <v>6.5190651906519098E-2</v>
      </c>
      <c r="D1598" s="16">
        <v>0.12195121951219499</v>
      </c>
      <c r="E1598" s="16">
        <v>8.2089552238805999E-2</v>
      </c>
      <c r="F1598" s="16">
        <v>5.8823529411764698E-2</v>
      </c>
      <c r="G1598" s="16">
        <v>0.05</v>
      </c>
      <c r="H1598" s="16">
        <v>3.8461538461538498E-2</v>
      </c>
      <c r="I1598" s="16">
        <v>4.5454545454545497E-2</v>
      </c>
      <c r="J1598" s="16">
        <v>3.2786885245901599E-2</v>
      </c>
      <c r="K1598" s="16">
        <v>0.102564102564103</v>
      </c>
      <c r="L1598" s="16">
        <v>0.1</v>
      </c>
      <c r="M1598" s="16">
        <v>4.2253521126760597E-2</v>
      </c>
      <c r="N1598" s="16">
        <v>0</v>
      </c>
      <c r="O1598" s="16">
        <v>0</v>
      </c>
      <c r="P1598" s="16"/>
      <c r="Q1598" s="16">
        <v>6.5406976744186093E-2</v>
      </c>
      <c r="R1598" s="16"/>
      <c r="S1598" s="16">
        <v>6.4803049555273204E-2</v>
      </c>
      <c r="T1598" s="16"/>
      <c r="U1598" s="16">
        <v>6.6334991708125998E-2</v>
      </c>
      <c r="V1598" s="16"/>
      <c r="W1598" s="16">
        <v>2.4390243902439001E-2</v>
      </c>
      <c r="X1598" s="16"/>
      <c r="Y1598" s="16">
        <v>5.1587301587301598E-2</v>
      </c>
      <c r="Z1598" s="16">
        <v>9.4696969696969696E-2</v>
      </c>
      <c r="AA1598" s="16">
        <v>2.7777777777777801E-2</v>
      </c>
      <c r="AB1598" s="16">
        <v>0.11111111111111099</v>
      </c>
      <c r="AC1598" s="16"/>
      <c r="AD1598" s="16">
        <v>6.1643835616438401E-2</v>
      </c>
      <c r="AE1598" s="16">
        <v>4.4444444444444398E-2</v>
      </c>
      <c r="AF1598" s="16">
        <v>5.10204081632653E-2</v>
      </c>
      <c r="AG1598" s="16">
        <v>0.05</v>
      </c>
      <c r="AH1598" s="16">
        <v>8.1300813008130093E-2</v>
      </c>
      <c r="AI1598" s="16">
        <v>7.1428571428571397E-2</v>
      </c>
      <c r="AJ1598" s="16">
        <v>0.108695652173913</v>
      </c>
      <c r="AK1598" s="16"/>
      <c r="AL1598" s="16">
        <v>7.0175438596491196E-2</v>
      </c>
      <c r="AM1598" s="16">
        <v>7.8740157480315001E-2</v>
      </c>
      <c r="AN1598" s="16">
        <v>4.9773755656108601E-2</v>
      </c>
      <c r="AO1598" s="16">
        <v>6.4748201438848907E-2</v>
      </c>
      <c r="AP1598" s="16">
        <v>0.105263157894737</v>
      </c>
      <c r="AQ1598" s="16">
        <v>0.06</v>
      </c>
      <c r="AR1598" s="16">
        <v>0</v>
      </c>
      <c r="AS1598" s="16">
        <v>0.2</v>
      </c>
      <c r="AT1598" s="16">
        <v>7.2289156626505993E-2</v>
      </c>
      <c r="AU1598" s="16">
        <v>0</v>
      </c>
      <c r="AV1598" s="16">
        <v>9.0909090909090898E-2</v>
      </c>
      <c r="AW1598" s="16">
        <v>4.6511627906976702E-2</v>
      </c>
    </row>
    <row r="1599" spans="2:49" x14ac:dyDescent="0.35">
      <c r="B1599" t="s">
        <v>966</v>
      </c>
      <c r="C1599" s="16">
        <v>4.0590405904058997E-2</v>
      </c>
      <c r="D1599" s="16">
        <v>6.0975609756097601E-2</v>
      </c>
      <c r="E1599" s="16">
        <v>2.9850746268656699E-2</v>
      </c>
      <c r="F1599" s="16">
        <v>3.3613445378151301E-2</v>
      </c>
      <c r="G1599" s="16">
        <v>6.6666666666666693E-2</v>
      </c>
      <c r="H1599" s="16">
        <v>1.9230769230769201E-2</v>
      </c>
      <c r="I1599" s="16">
        <v>3.03030303030303E-2</v>
      </c>
      <c r="J1599" s="16">
        <v>6.5573770491803296E-2</v>
      </c>
      <c r="K1599" s="16">
        <v>5.1282051282051301E-2</v>
      </c>
      <c r="L1599" s="16">
        <v>6.25E-2</v>
      </c>
      <c r="M1599" s="16">
        <v>2.8169014084507001E-2</v>
      </c>
      <c r="N1599" s="16">
        <v>0</v>
      </c>
      <c r="O1599" s="16">
        <v>0</v>
      </c>
      <c r="P1599" s="16"/>
      <c r="Q1599" s="16">
        <v>4.3604651162790699E-2</v>
      </c>
      <c r="R1599" s="16"/>
      <c r="S1599" s="16">
        <v>4.0660736975857703E-2</v>
      </c>
      <c r="T1599" s="16"/>
      <c r="U1599" s="16">
        <v>4.3117744610281901E-2</v>
      </c>
      <c r="V1599" s="16"/>
      <c r="W1599" s="16">
        <v>1.6260162601626001E-2</v>
      </c>
      <c r="X1599" s="16"/>
      <c r="Y1599" s="16">
        <v>3.3730158730158701E-2</v>
      </c>
      <c r="Z1599" s="16">
        <v>3.7878787878787901E-2</v>
      </c>
      <c r="AA1599" s="16">
        <v>0.16666666666666699</v>
      </c>
      <c r="AB1599" s="16">
        <v>0</v>
      </c>
      <c r="AC1599" s="16"/>
      <c r="AD1599" s="16">
        <v>1.3698630136986301E-2</v>
      </c>
      <c r="AE1599" s="16">
        <v>2.2222222222222199E-2</v>
      </c>
      <c r="AF1599" s="16">
        <v>4.08163265306122E-2</v>
      </c>
      <c r="AG1599" s="16">
        <v>7.7777777777777807E-2</v>
      </c>
      <c r="AH1599" s="16">
        <v>2.4390243902439001E-2</v>
      </c>
      <c r="AI1599" s="16">
        <v>4.7619047619047603E-2</v>
      </c>
      <c r="AJ1599" s="16">
        <v>4.3478260869565202E-2</v>
      </c>
      <c r="AK1599" s="16"/>
      <c r="AL1599" s="16">
        <v>1.7543859649122799E-2</v>
      </c>
      <c r="AM1599" s="16">
        <v>4.7244094488188997E-2</v>
      </c>
      <c r="AN1599" s="16">
        <v>3.1674208144796399E-2</v>
      </c>
      <c r="AO1599" s="16">
        <v>5.0359712230215799E-2</v>
      </c>
      <c r="AP1599" s="16">
        <v>0</v>
      </c>
      <c r="AQ1599" s="16">
        <v>0.08</v>
      </c>
      <c r="AR1599" s="16">
        <v>0</v>
      </c>
      <c r="AS1599" s="16">
        <v>0</v>
      </c>
      <c r="AT1599" s="16">
        <v>4.81927710843374E-2</v>
      </c>
      <c r="AU1599" s="16">
        <v>0</v>
      </c>
      <c r="AV1599" s="16">
        <v>3.03030303030303E-2</v>
      </c>
      <c r="AW1599" s="16">
        <v>4.6511627906976702E-2</v>
      </c>
    </row>
    <row r="1600" spans="2:49" x14ac:dyDescent="0.35">
      <c r="B1600" t="s">
        <v>36</v>
      </c>
      <c r="C1600" s="16">
        <v>0.17220172201722</v>
      </c>
      <c r="D1600" s="16">
        <v>9.7560975609756101E-2</v>
      </c>
      <c r="E1600" s="16">
        <v>0.19402985074626899</v>
      </c>
      <c r="F1600" s="16">
        <v>0.20168067226890801</v>
      </c>
      <c r="G1600" s="16">
        <v>0.16666666666666699</v>
      </c>
      <c r="H1600" s="16">
        <v>0.17307692307692299</v>
      </c>
      <c r="I1600" s="16">
        <v>0.19696969696969699</v>
      </c>
      <c r="J1600" s="16">
        <v>0.14754098360655701</v>
      </c>
      <c r="K1600" s="16">
        <v>0.128205128205128</v>
      </c>
      <c r="L1600" s="16">
        <v>0.21249999999999999</v>
      </c>
      <c r="M1600" s="16">
        <v>0.12676056338028199</v>
      </c>
      <c r="N1600" s="16">
        <v>0.21212121212121199</v>
      </c>
      <c r="O1600" s="16">
        <v>0.1875</v>
      </c>
      <c r="P1600" s="16"/>
      <c r="Q1600" s="16">
        <v>0.170058139534884</v>
      </c>
      <c r="R1600" s="16"/>
      <c r="S1600" s="16">
        <v>0.17280813214739499</v>
      </c>
      <c r="T1600" s="16"/>
      <c r="U1600" s="16">
        <v>0.16252072968490899</v>
      </c>
      <c r="V1600" s="16"/>
      <c r="W1600" s="16">
        <v>0.113821138211382</v>
      </c>
      <c r="X1600" s="16"/>
      <c r="Y1600" s="16">
        <v>0.204365079365079</v>
      </c>
      <c r="Z1600" s="16">
        <v>0.117424242424242</v>
      </c>
      <c r="AA1600" s="16">
        <v>0.13888888888888901</v>
      </c>
      <c r="AB1600" s="16">
        <v>0.11111111111111099</v>
      </c>
      <c r="AC1600" s="16"/>
      <c r="AD1600" s="16">
        <v>0.20547945205479501</v>
      </c>
      <c r="AE1600" s="16">
        <v>0.17777777777777801</v>
      </c>
      <c r="AF1600" s="16">
        <v>0.19387755102040799</v>
      </c>
      <c r="AG1600" s="16">
        <v>0.172222222222222</v>
      </c>
      <c r="AH1600" s="16">
        <v>0.22764227642276399</v>
      </c>
      <c r="AI1600" s="16">
        <v>5.95238095238095E-2</v>
      </c>
      <c r="AJ1600" s="16">
        <v>0.119565217391304</v>
      </c>
      <c r="AK1600" s="16"/>
      <c r="AL1600" s="16">
        <v>0.175438596491228</v>
      </c>
      <c r="AM1600" s="16">
        <v>0.133858267716535</v>
      </c>
      <c r="AN1600" s="16">
        <v>0.19004524886877799</v>
      </c>
      <c r="AO1600" s="16">
        <v>0.14388489208633101</v>
      </c>
      <c r="AP1600" s="16">
        <v>0.157894736842105</v>
      </c>
      <c r="AQ1600" s="16">
        <v>0.16</v>
      </c>
      <c r="AR1600" s="16">
        <v>0.5</v>
      </c>
      <c r="AS1600" s="16">
        <v>6.6666666666666693E-2</v>
      </c>
      <c r="AT1600" s="16">
        <v>0.19277108433734899</v>
      </c>
      <c r="AU1600" s="16">
        <v>0.53846153846153799</v>
      </c>
      <c r="AV1600" s="16">
        <v>0.15151515151515199</v>
      </c>
      <c r="AW1600" s="16">
        <v>0.116279069767442</v>
      </c>
    </row>
    <row r="1601" spans="2:49" x14ac:dyDescent="0.35">
      <c r="B1601" t="s">
        <v>463</v>
      </c>
      <c r="C1601" s="16">
        <v>-0.48339483394833899</v>
      </c>
      <c r="D1601" s="16">
        <v>-0.353658536585366</v>
      </c>
      <c r="E1601" s="16">
        <v>-0.44029850746268701</v>
      </c>
      <c r="F1601" s="16">
        <v>-0.504201680672269</v>
      </c>
      <c r="G1601" s="16">
        <v>-0.53333333333333299</v>
      </c>
      <c r="H1601" s="16">
        <v>-0.53846153846153799</v>
      </c>
      <c r="I1601" s="16">
        <v>-0.40909090909090901</v>
      </c>
      <c r="J1601" s="16">
        <v>-0.57377049180327899</v>
      </c>
      <c r="K1601" s="16">
        <v>-0.512820512820513</v>
      </c>
      <c r="L1601" s="16">
        <v>-0.35</v>
      </c>
      <c r="M1601" s="16">
        <v>-0.60563380281690105</v>
      </c>
      <c r="N1601" s="16">
        <v>-0.66666666666666696</v>
      </c>
      <c r="O1601" s="16">
        <v>-0.625</v>
      </c>
      <c r="P1601" s="16"/>
      <c r="Q1601" s="16">
        <v>-0.48401162790697699</v>
      </c>
      <c r="R1601" s="16"/>
      <c r="S1601" s="16">
        <v>-0.484116899618806</v>
      </c>
      <c r="T1601" s="16"/>
      <c r="U1601" s="16">
        <v>-0.49751243781094501</v>
      </c>
      <c r="V1601" s="16"/>
      <c r="W1601" s="16">
        <v>-0.69105691056910601</v>
      </c>
      <c r="X1601" s="16"/>
      <c r="Y1601" s="16">
        <v>-0.51388888888888895</v>
      </c>
      <c r="Z1601" s="16">
        <v>-0.44318181818181801</v>
      </c>
      <c r="AA1601" s="16">
        <v>-0.33333333333333298</v>
      </c>
      <c r="AB1601" s="16">
        <v>-0.55555555555555602</v>
      </c>
      <c r="AC1601" s="16"/>
      <c r="AD1601" s="16">
        <v>-0.52054794520547998</v>
      </c>
      <c r="AE1601" s="16">
        <v>-0.61111111111111105</v>
      </c>
      <c r="AF1601" s="16">
        <v>-0.530612244897959</v>
      </c>
      <c r="AG1601" s="16">
        <v>-0.46111111111111103</v>
      </c>
      <c r="AH1601" s="16">
        <v>-0.41463414634146301</v>
      </c>
      <c r="AI1601" s="16">
        <v>-0.51190476190476197</v>
      </c>
      <c r="AJ1601" s="16">
        <v>-0.35869565217391303</v>
      </c>
      <c r="AK1601" s="16"/>
      <c r="AL1601" s="16">
        <v>-0.54385964912280704</v>
      </c>
      <c r="AM1601" s="16">
        <v>-0.48031496062992102</v>
      </c>
      <c r="AN1601" s="16">
        <v>-0.50226244343891402</v>
      </c>
      <c r="AO1601" s="16">
        <v>-0.52517985611510798</v>
      </c>
      <c r="AP1601" s="16">
        <v>-0.52631578947368396</v>
      </c>
      <c r="AQ1601" s="16">
        <v>-0.44</v>
      </c>
      <c r="AR1601" s="16">
        <v>-0.5</v>
      </c>
      <c r="AS1601" s="16">
        <v>-0.33333333333333298</v>
      </c>
      <c r="AT1601" s="16">
        <v>-0.39759036144578302</v>
      </c>
      <c r="AU1601" s="16">
        <v>-0.30769230769230799</v>
      </c>
      <c r="AV1601" s="16">
        <v>-0.42424242424242398</v>
      </c>
      <c r="AW1601" s="16">
        <v>-0.581395348837209</v>
      </c>
    </row>
    <row r="1602" spans="2:49" x14ac:dyDescent="0.35">
      <c r="C1602" s="16"/>
      <c r="D1602" s="16"/>
      <c r="E1602" s="16"/>
      <c r="F1602" s="16"/>
      <c r="G1602" s="16"/>
      <c r="H1602" s="16"/>
      <c r="I1602" s="16"/>
      <c r="J1602" s="16"/>
      <c r="K1602" s="16"/>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6"/>
      <c r="AW1602" s="16"/>
    </row>
    <row r="1603" spans="2:49" x14ac:dyDescent="0.35">
      <c r="B1603" s="6" t="s">
        <v>976</v>
      </c>
      <c r="C1603" s="16"/>
      <c r="D1603" s="16"/>
      <c r="E1603" s="16"/>
      <c r="F1603" s="16"/>
      <c r="G1603" s="16"/>
      <c r="H1603" s="16"/>
      <c r="I1603" s="16"/>
      <c r="J1603" s="16"/>
      <c r="K1603" s="16"/>
      <c r="L1603" s="16"/>
      <c r="M1603" s="16"/>
      <c r="N1603" s="16"/>
      <c r="O1603" s="16"/>
      <c r="P1603" s="16"/>
      <c r="Q1603" s="16"/>
      <c r="R1603" s="16"/>
      <c r="S1603" s="16"/>
      <c r="T1603" s="16"/>
      <c r="U1603" s="16"/>
      <c r="V1603" s="16"/>
      <c r="W1603" s="16"/>
      <c r="X1603" s="16"/>
      <c r="Y1603" s="16"/>
      <c r="Z1603" s="16"/>
      <c r="AA1603" s="16"/>
      <c r="AB1603" s="16"/>
      <c r="AC1603" s="16"/>
      <c r="AD1603" s="16"/>
      <c r="AE1603" s="16"/>
      <c r="AF1603" s="16"/>
      <c r="AG1603" s="16"/>
      <c r="AH1603" s="16"/>
      <c r="AI1603" s="16"/>
      <c r="AJ1603" s="16"/>
      <c r="AK1603" s="16"/>
      <c r="AL1603" s="16"/>
      <c r="AM1603" s="16"/>
      <c r="AN1603" s="16"/>
      <c r="AO1603" s="16"/>
      <c r="AP1603" s="16"/>
      <c r="AQ1603" s="16"/>
      <c r="AR1603" s="16"/>
      <c r="AS1603" s="16"/>
      <c r="AT1603" s="16"/>
      <c r="AU1603" s="16"/>
      <c r="AV1603" s="16"/>
      <c r="AW1603" s="16"/>
    </row>
    <row r="1604" spans="2:49" x14ac:dyDescent="0.35">
      <c r="B1604" s="25" t="s">
        <v>65</v>
      </c>
      <c r="C1604" s="16"/>
      <c r="D1604" s="16"/>
      <c r="E1604" s="16"/>
      <c r="F1604" s="16"/>
      <c r="G1604" s="16"/>
      <c r="H1604" s="16"/>
      <c r="I1604" s="16"/>
      <c r="J1604" s="16"/>
      <c r="K1604" s="16"/>
      <c r="L1604" s="16"/>
      <c r="M1604" s="16"/>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6"/>
      <c r="AW1604" s="16"/>
    </row>
    <row r="1605" spans="2:49" x14ac:dyDescent="0.35">
      <c r="B1605" t="s">
        <v>962</v>
      </c>
      <c r="C1605" s="16">
        <v>0.53628536285362804</v>
      </c>
      <c r="D1605" s="16">
        <v>0.41463414634146301</v>
      </c>
      <c r="E1605" s="16">
        <v>0.64179104477611904</v>
      </c>
      <c r="F1605" s="16">
        <v>0.48739495798319299</v>
      </c>
      <c r="G1605" s="16">
        <v>0.6</v>
      </c>
      <c r="H1605" s="16">
        <v>0.55769230769230804</v>
      </c>
      <c r="I1605" s="16">
        <v>0.53030303030303005</v>
      </c>
      <c r="J1605" s="16">
        <v>0.62295081967213095</v>
      </c>
      <c r="K1605" s="16">
        <v>0.53846153846153799</v>
      </c>
      <c r="L1605" s="16">
        <v>0.42499999999999999</v>
      </c>
      <c r="M1605" s="16">
        <v>0.56338028169014098</v>
      </c>
      <c r="N1605" s="16">
        <v>0.45454545454545497</v>
      </c>
      <c r="O1605" s="16">
        <v>0.625</v>
      </c>
      <c r="P1605" s="16"/>
      <c r="Q1605" s="16">
        <v>0.54069767441860495</v>
      </c>
      <c r="R1605" s="16"/>
      <c r="S1605" s="16">
        <v>0.52986022871664595</v>
      </c>
      <c r="T1605" s="16"/>
      <c r="U1605" s="16">
        <v>0.56053067993366501</v>
      </c>
      <c r="V1605" s="16"/>
      <c r="W1605" s="16">
        <v>0.64227642276422803</v>
      </c>
      <c r="X1605" s="16"/>
      <c r="Y1605" s="16">
        <v>0.58134920634920595</v>
      </c>
      <c r="Z1605" s="16">
        <v>0.46212121212121199</v>
      </c>
      <c r="AA1605" s="16">
        <v>0.41666666666666702</v>
      </c>
      <c r="AB1605" s="16">
        <v>0.66666666666666696</v>
      </c>
      <c r="AC1605" s="16"/>
      <c r="AD1605" s="16">
        <v>0.55479452054794498</v>
      </c>
      <c r="AE1605" s="16">
        <v>0.71111111111111103</v>
      </c>
      <c r="AF1605" s="16">
        <v>0.57142857142857095</v>
      </c>
      <c r="AG1605" s="16">
        <v>0.52222222222222203</v>
      </c>
      <c r="AH1605" s="16">
        <v>0.47967479674796698</v>
      </c>
      <c r="AI1605" s="16">
        <v>0.452380952380952</v>
      </c>
      <c r="AJ1605" s="16">
        <v>0.47826086956521702</v>
      </c>
      <c r="AK1605" s="16"/>
      <c r="AL1605" s="16">
        <v>0.49122807017543901</v>
      </c>
      <c r="AM1605" s="16">
        <v>0.58267716535433101</v>
      </c>
      <c r="AN1605" s="16">
        <v>0.54298642533936603</v>
      </c>
      <c r="AO1605" s="16">
        <v>0.57553956834532405</v>
      </c>
      <c r="AP1605" s="16">
        <v>0.68421052631578905</v>
      </c>
      <c r="AQ1605" s="16">
        <v>0.54</v>
      </c>
      <c r="AR1605" s="16">
        <v>0.5</v>
      </c>
      <c r="AS1605" s="16">
        <v>0.53333333333333299</v>
      </c>
      <c r="AT1605" s="16">
        <v>0.421686746987952</v>
      </c>
      <c r="AU1605" s="16">
        <v>7.69230769230769E-2</v>
      </c>
      <c r="AV1605" s="16">
        <v>0.48484848484848497</v>
      </c>
      <c r="AW1605" s="16">
        <v>0.67441860465116299</v>
      </c>
    </row>
    <row r="1606" spans="2:49" x14ac:dyDescent="0.35">
      <c r="B1606" t="s">
        <v>963</v>
      </c>
      <c r="C1606" s="16">
        <v>0.1230012300123</v>
      </c>
      <c r="D1606" s="16">
        <v>0.19512195121951201</v>
      </c>
      <c r="E1606" s="16">
        <v>8.2089552238805999E-2</v>
      </c>
      <c r="F1606" s="16">
        <v>0.151260504201681</v>
      </c>
      <c r="G1606" s="16">
        <v>8.3333333333333301E-2</v>
      </c>
      <c r="H1606" s="16">
        <v>9.6153846153846201E-2</v>
      </c>
      <c r="I1606" s="16">
        <v>0.12121212121212099</v>
      </c>
      <c r="J1606" s="16">
        <v>8.1967213114754106E-2</v>
      </c>
      <c r="K1606" s="16">
        <v>2.5641025641025599E-2</v>
      </c>
      <c r="L1606" s="16">
        <v>0.125</v>
      </c>
      <c r="M1606" s="16">
        <v>0.140845070422535</v>
      </c>
      <c r="N1606" s="16">
        <v>0.24242424242424199</v>
      </c>
      <c r="O1606" s="16">
        <v>0.1875</v>
      </c>
      <c r="P1606" s="16"/>
      <c r="Q1606" s="16">
        <v>0.126453488372093</v>
      </c>
      <c r="R1606" s="16"/>
      <c r="S1606" s="16">
        <v>0.12579415501905999</v>
      </c>
      <c r="T1606" s="16"/>
      <c r="U1606" s="16">
        <v>0.114427860696517</v>
      </c>
      <c r="V1606" s="16"/>
      <c r="W1606" s="16">
        <v>0.12195121951219499</v>
      </c>
      <c r="X1606" s="16"/>
      <c r="Y1606" s="16">
        <v>0.119047619047619</v>
      </c>
      <c r="Z1606" s="16">
        <v>0.125</v>
      </c>
      <c r="AA1606" s="16">
        <v>0.16666666666666699</v>
      </c>
      <c r="AB1606" s="16">
        <v>0.11111111111111099</v>
      </c>
      <c r="AC1606" s="16"/>
      <c r="AD1606" s="16">
        <v>0.13013698630136999</v>
      </c>
      <c r="AE1606" s="16">
        <v>8.8888888888888906E-2</v>
      </c>
      <c r="AF1606" s="16">
        <v>0.11224489795918401</v>
      </c>
      <c r="AG1606" s="16">
        <v>0.11111111111111099</v>
      </c>
      <c r="AH1606" s="16">
        <v>0.154471544715447</v>
      </c>
      <c r="AI1606" s="16">
        <v>8.3333333333333301E-2</v>
      </c>
      <c r="AJ1606" s="16">
        <v>0.173913043478261</v>
      </c>
      <c r="AK1606" s="16"/>
      <c r="AL1606" s="16">
        <v>0.175438596491228</v>
      </c>
      <c r="AM1606" s="16">
        <v>0.110236220472441</v>
      </c>
      <c r="AN1606" s="16">
        <v>9.9547511312217202E-2</v>
      </c>
      <c r="AO1606" s="16">
        <v>0.12949640287769801</v>
      </c>
      <c r="AP1606" s="16">
        <v>5.2631578947368397E-2</v>
      </c>
      <c r="AQ1606" s="16">
        <v>0.18</v>
      </c>
      <c r="AR1606" s="16">
        <v>0</v>
      </c>
      <c r="AS1606" s="16">
        <v>0.133333333333333</v>
      </c>
      <c r="AT1606" s="16">
        <v>0.16867469879518099</v>
      </c>
      <c r="AU1606" s="16">
        <v>0.230769230769231</v>
      </c>
      <c r="AV1606" s="16">
        <v>9.0909090909090898E-2</v>
      </c>
      <c r="AW1606" s="16">
        <v>6.9767441860465101E-2</v>
      </c>
    </row>
    <row r="1607" spans="2:49" x14ac:dyDescent="0.35">
      <c r="B1607" t="s">
        <v>964</v>
      </c>
      <c r="C1607" s="16">
        <v>0.12669126691266899</v>
      </c>
      <c r="D1607" s="16">
        <v>0.18292682926829301</v>
      </c>
      <c r="E1607" s="16">
        <v>0.111940298507463</v>
      </c>
      <c r="F1607" s="16">
        <v>0.11764705882352899</v>
      </c>
      <c r="G1607" s="16">
        <v>0.116666666666667</v>
      </c>
      <c r="H1607" s="16">
        <v>0.17307692307692299</v>
      </c>
      <c r="I1607" s="16">
        <v>0.21212121212121199</v>
      </c>
      <c r="J1607" s="16">
        <v>9.8360655737704902E-2</v>
      </c>
      <c r="K1607" s="16">
        <v>0.15384615384615399</v>
      </c>
      <c r="L1607" s="16">
        <v>0.13750000000000001</v>
      </c>
      <c r="M1607" s="16">
        <v>7.0422535211267595E-2</v>
      </c>
      <c r="N1607" s="16">
        <v>3.03030303030303E-2</v>
      </c>
      <c r="O1607" s="16">
        <v>0</v>
      </c>
      <c r="P1607" s="16"/>
      <c r="Q1607" s="16">
        <v>0.12063953488372101</v>
      </c>
      <c r="R1607" s="16"/>
      <c r="S1607" s="16">
        <v>0.127064803049555</v>
      </c>
      <c r="T1607" s="16"/>
      <c r="U1607" s="16">
        <v>0.11608623548922101</v>
      </c>
      <c r="V1607" s="16"/>
      <c r="W1607" s="16">
        <v>0.105691056910569</v>
      </c>
      <c r="X1607" s="16"/>
      <c r="Y1607" s="16">
        <v>0.109126984126984</v>
      </c>
      <c r="Z1607" s="16">
        <v>0.15909090909090901</v>
      </c>
      <c r="AA1607" s="16">
        <v>0.16666666666666699</v>
      </c>
      <c r="AB1607" s="16">
        <v>0</v>
      </c>
      <c r="AC1607" s="16"/>
      <c r="AD1607" s="16">
        <v>0.102739726027397</v>
      </c>
      <c r="AE1607" s="16">
        <v>7.7777777777777807E-2</v>
      </c>
      <c r="AF1607" s="16">
        <v>0.14285714285714299</v>
      </c>
      <c r="AG1607" s="16">
        <v>0.122222222222222</v>
      </c>
      <c r="AH1607" s="16">
        <v>0.13008130081300801</v>
      </c>
      <c r="AI1607" s="16">
        <v>0.214285714285714</v>
      </c>
      <c r="AJ1607" s="16">
        <v>0.119565217391304</v>
      </c>
      <c r="AK1607" s="16"/>
      <c r="AL1607" s="16">
        <v>0.12280701754386</v>
      </c>
      <c r="AM1607" s="16">
        <v>0.110236220472441</v>
      </c>
      <c r="AN1607" s="16">
        <v>0.122171945701357</v>
      </c>
      <c r="AO1607" s="16">
        <v>0.12230215827338101</v>
      </c>
      <c r="AP1607" s="16">
        <v>0.105263157894737</v>
      </c>
      <c r="AQ1607" s="16">
        <v>0.08</v>
      </c>
      <c r="AR1607" s="16">
        <v>0</v>
      </c>
      <c r="AS1607" s="16">
        <v>0.133333333333333</v>
      </c>
      <c r="AT1607" s="16">
        <v>0.14457831325301199</v>
      </c>
      <c r="AU1607" s="16">
        <v>0.230769230769231</v>
      </c>
      <c r="AV1607" s="16">
        <v>0.21212121212121199</v>
      </c>
      <c r="AW1607" s="16">
        <v>0.116279069767442</v>
      </c>
    </row>
    <row r="1608" spans="2:49" x14ac:dyDescent="0.35">
      <c r="B1608" t="s">
        <v>965</v>
      </c>
      <c r="C1608" s="16">
        <v>5.6580565805658102E-2</v>
      </c>
      <c r="D1608" s="16">
        <v>7.3170731707317097E-2</v>
      </c>
      <c r="E1608" s="16">
        <v>5.9701492537313397E-2</v>
      </c>
      <c r="F1608" s="16">
        <v>8.40336134453782E-2</v>
      </c>
      <c r="G1608" s="16">
        <v>6.6666666666666693E-2</v>
      </c>
      <c r="H1608" s="16">
        <v>3.8461538461538498E-2</v>
      </c>
      <c r="I1608" s="16">
        <v>3.03030303030303E-2</v>
      </c>
      <c r="J1608" s="16">
        <v>0</v>
      </c>
      <c r="K1608" s="16">
        <v>0.102564102564103</v>
      </c>
      <c r="L1608" s="16">
        <v>8.7499999999999994E-2</v>
      </c>
      <c r="M1608" s="16">
        <v>1.4084507042253501E-2</v>
      </c>
      <c r="N1608" s="16">
        <v>6.0606060606060601E-2</v>
      </c>
      <c r="O1608" s="16">
        <v>0</v>
      </c>
      <c r="P1608" s="16"/>
      <c r="Q1608" s="16">
        <v>5.8139534883720902E-2</v>
      </c>
      <c r="R1608" s="16"/>
      <c r="S1608" s="16">
        <v>5.7179161372299898E-2</v>
      </c>
      <c r="T1608" s="16"/>
      <c r="U1608" s="16">
        <v>5.4726368159204002E-2</v>
      </c>
      <c r="V1608" s="16"/>
      <c r="W1608" s="16">
        <v>2.4390243902439001E-2</v>
      </c>
      <c r="X1608" s="16"/>
      <c r="Y1608" s="16">
        <v>3.1746031746031703E-2</v>
      </c>
      <c r="Z1608" s="16">
        <v>0.10606060606060599</v>
      </c>
      <c r="AA1608" s="16">
        <v>2.7777777777777801E-2</v>
      </c>
      <c r="AB1608" s="16">
        <v>0.11111111111111099</v>
      </c>
      <c r="AC1608" s="16"/>
      <c r="AD1608" s="16">
        <v>2.7397260273972601E-2</v>
      </c>
      <c r="AE1608" s="16">
        <v>2.2222222222222199E-2</v>
      </c>
      <c r="AF1608" s="16">
        <v>6.1224489795918401E-2</v>
      </c>
      <c r="AG1608" s="16">
        <v>4.4444444444444398E-2</v>
      </c>
      <c r="AH1608" s="16">
        <v>4.0650406504064998E-2</v>
      </c>
      <c r="AI1608" s="16">
        <v>0.119047619047619</v>
      </c>
      <c r="AJ1608" s="16">
        <v>0.119565217391304</v>
      </c>
      <c r="AK1608" s="16"/>
      <c r="AL1608" s="16">
        <v>0.105263157894737</v>
      </c>
      <c r="AM1608" s="16">
        <v>4.7244094488188997E-2</v>
      </c>
      <c r="AN1608" s="16">
        <v>4.9773755656108601E-2</v>
      </c>
      <c r="AO1608" s="16">
        <v>3.5971223021582698E-2</v>
      </c>
      <c r="AP1608" s="16">
        <v>5.2631578947368397E-2</v>
      </c>
      <c r="AQ1608" s="16">
        <v>0.06</v>
      </c>
      <c r="AR1608" s="16">
        <v>0</v>
      </c>
      <c r="AS1608" s="16">
        <v>0.133333333333333</v>
      </c>
      <c r="AT1608" s="16">
        <v>0.108433734939759</v>
      </c>
      <c r="AU1608" s="16">
        <v>0</v>
      </c>
      <c r="AV1608" s="16">
        <v>3.03030303030303E-2</v>
      </c>
      <c r="AW1608" s="16">
        <v>2.32558139534884E-2</v>
      </c>
    </row>
    <row r="1609" spans="2:49" x14ac:dyDescent="0.35">
      <c r="B1609" t="s">
        <v>966</v>
      </c>
      <c r="C1609" s="16">
        <v>3.1980319803198001E-2</v>
      </c>
      <c r="D1609" s="16">
        <v>4.8780487804878099E-2</v>
      </c>
      <c r="E1609" s="16">
        <v>1.49253731343284E-2</v>
      </c>
      <c r="F1609" s="16">
        <v>1.6806722689075598E-2</v>
      </c>
      <c r="G1609" s="16">
        <v>3.3333333333333298E-2</v>
      </c>
      <c r="H1609" s="16">
        <v>0</v>
      </c>
      <c r="I1609" s="16">
        <v>1.5151515151515201E-2</v>
      </c>
      <c r="J1609" s="16">
        <v>4.91803278688525E-2</v>
      </c>
      <c r="K1609" s="16">
        <v>5.1282051282051301E-2</v>
      </c>
      <c r="L1609" s="16">
        <v>3.7499999999999999E-2</v>
      </c>
      <c r="M1609" s="16">
        <v>2.8169014084507001E-2</v>
      </c>
      <c r="N1609" s="16">
        <v>0.12121212121212099</v>
      </c>
      <c r="O1609" s="16">
        <v>6.25E-2</v>
      </c>
      <c r="P1609" s="16"/>
      <c r="Q1609" s="16">
        <v>3.4883720930232599E-2</v>
      </c>
      <c r="R1609" s="16"/>
      <c r="S1609" s="16">
        <v>3.3036848792884398E-2</v>
      </c>
      <c r="T1609" s="16"/>
      <c r="U1609" s="16">
        <v>3.4825870646766198E-2</v>
      </c>
      <c r="V1609" s="16"/>
      <c r="W1609" s="16">
        <v>2.4390243902439001E-2</v>
      </c>
      <c r="X1609" s="16"/>
      <c r="Y1609" s="16">
        <v>1.9841269841269799E-2</v>
      </c>
      <c r="Z1609" s="16">
        <v>4.9242424242424199E-2</v>
      </c>
      <c r="AA1609" s="16">
        <v>8.3333333333333301E-2</v>
      </c>
      <c r="AB1609" s="16">
        <v>0</v>
      </c>
      <c r="AC1609" s="16"/>
      <c r="AD1609" s="16">
        <v>2.0547945205479499E-2</v>
      </c>
      <c r="AE1609" s="16">
        <v>1.1111111111111099E-2</v>
      </c>
      <c r="AF1609" s="16">
        <v>0</v>
      </c>
      <c r="AG1609" s="16">
        <v>5.5555555555555601E-2</v>
      </c>
      <c r="AH1609" s="16">
        <v>1.6260162601626001E-2</v>
      </c>
      <c r="AI1609" s="16">
        <v>5.95238095238095E-2</v>
      </c>
      <c r="AJ1609" s="16">
        <v>5.4347826086956499E-2</v>
      </c>
      <c r="AK1609" s="16"/>
      <c r="AL1609" s="16">
        <v>3.5087719298245598E-2</v>
      </c>
      <c r="AM1609" s="16">
        <v>4.7244094488188997E-2</v>
      </c>
      <c r="AN1609" s="16">
        <v>3.1674208144796399E-2</v>
      </c>
      <c r="AO1609" s="16">
        <v>2.8776978417266199E-2</v>
      </c>
      <c r="AP1609" s="16">
        <v>0</v>
      </c>
      <c r="AQ1609" s="16">
        <v>0.04</v>
      </c>
      <c r="AR1609" s="16">
        <v>0</v>
      </c>
      <c r="AS1609" s="16">
        <v>0</v>
      </c>
      <c r="AT1609" s="16">
        <v>4.81927710843374E-2</v>
      </c>
      <c r="AU1609" s="16">
        <v>0</v>
      </c>
      <c r="AV1609" s="16">
        <v>3.03030303030303E-2</v>
      </c>
      <c r="AW1609" s="16">
        <v>0</v>
      </c>
    </row>
    <row r="1610" spans="2:49" x14ac:dyDescent="0.35">
      <c r="B1610" t="s">
        <v>36</v>
      </c>
      <c r="C1610" s="16">
        <v>0.12546125461254601</v>
      </c>
      <c r="D1610" s="16">
        <v>8.5365853658536606E-2</v>
      </c>
      <c r="E1610" s="16">
        <v>8.9552238805970102E-2</v>
      </c>
      <c r="F1610" s="16">
        <v>0.14285714285714299</v>
      </c>
      <c r="G1610" s="16">
        <v>0.1</v>
      </c>
      <c r="H1610" s="16">
        <v>0.134615384615385</v>
      </c>
      <c r="I1610" s="16">
        <v>9.0909090909090898E-2</v>
      </c>
      <c r="J1610" s="16">
        <v>0.14754098360655701</v>
      </c>
      <c r="K1610" s="16">
        <v>0.128205128205128</v>
      </c>
      <c r="L1610" s="16">
        <v>0.1875</v>
      </c>
      <c r="M1610" s="16">
        <v>0.183098591549296</v>
      </c>
      <c r="N1610" s="16">
        <v>9.0909090909090898E-2</v>
      </c>
      <c r="O1610" s="16">
        <v>0.125</v>
      </c>
      <c r="P1610" s="16"/>
      <c r="Q1610" s="16">
        <v>0.11918604651162799</v>
      </c>
      <c r="R1610" s="16"/>
      <c r="S1610" s="16">
        <v>0.127064803049555</v>
      </c>
      <c r="T1610" s="16"/>
      <c r="U1610" s="16">
        <v>0.119402985074627</v>
      </c>
      <c r="V1610" s="16"/>
      <c r="W1610" s="16">
        <v>8.1300813008130093E-2</v>
      </c>
      <c r="X1610" s="16"/>
      <c r="Y1610" s="16">
        <v>0.13888888888888901</v>
      </c>
      <c r="Z1610" s="16">
        <v>9.8484848484848495E-2</v>
      </c>
      <c r="AA1610" s="16">
        <v>0.13888888888888901</v>
      </c>
      <c r="AB1610" s="16">
        <v>0.11111111111111099</v>
      </c>
      <c r="AC1610" s="16"/>
      <c r="AD1610" s="16">
        <v>0.164383561643836</v>
      </c>
      <c r="AE1610" s="16">
        <v>8.8888888888888906E-2</v>
      </c>
      <c r="AF1610" s="16">
        <v>0.11224489795918401</v>
      </c>
      <c r="AG1610" s="16">
        <v>0.14444444444444399</v>
      </c>
      <c r="AH1610" s="16">
        <v>0.17886178861788599</v>
      </c>
      <c r="AI1610" s="16">
        <v>7.1428571428571397E-2</v>
      </c>
      <c r="AJ1610" s="16">
        <v>5.4347826086956499E-2</v>
      </c>
      <c r="AK1610" s="16"/>
      <c r="AL1610" s="16">
        <v>7.0175438596491196E-2</v>
      </c>
      <c r="AM1610" s="16">
        <v>0.102362204724409</v>
      </c>
      <c r="AN1610" s="16">
        <v>0.15384615384615399</v>
      </c>
      <c r="AO1610" s="16">
        <v>0.107913669064748</v>
      </c>
      <c r="AP1610" s="16">
        <v>0.105263157894737</v>
      </c>
      <c r="AQ1610" s="16">
        <v>0.1</v>
      </c>
      <c r="AR1610" s="16">
        <v>0.5</v>
      </c>
      <c r="AS1610" s="16">
        <v>6.6666666666666693E-2</v>
      </c>
      <c r="AT1610" s="16">
        <v>0.108433734939759</v>
      </c>
      <c r="AU1610" s="16">
        <v>0.46153846153846201</v>
      </c>
      <c r="AV1610" s="16">
        <v>0.15151515151515199</v>
      </c>
      <c r="AW1610" s="16">
        <v>0.116279069767442</v>
      </c>
    </row>
    <row r="1611" spans="2:49" x14ac:dyDescent="0.35">
      <c r="B1611" t="s">
        <v>463</v>
      </c>
      <c r="C1611" s="16">
        <v>-0.57072570725707295</v>
      </c>
      <c r="D1611" s="16">
        <v>-0.48780487804877998</v>
      </c>
      <c r="E1611" s="16">
        <v>-0.64925373134328401</v>
      </c>
      <c r="F1611" s="16">
        <v>-0.53781512605042003</v>
      </c>
      <c r="G1611" s="16">
        <v>-0.58333333333333304</v>
      </c>
      <c r="H1611" s="16">
        <v>-0.61538461538461497</v>
      </c>
      <c r="I1611" s="16">
        <v>-0.60606060606060597</v>
      </c>
      <c r="J1611" s="16">
        <v>-0.65573770491803296</v>
      </c>
      <c r="K1611" s="16">
        <v>-0.41025641025641002</v>
      </c>
      <c r="L1611" s="16">
        <v>-0.42499999999999999</v>
      </c>
      <c r="M1611" s="16">
        <v>-0.66197183098591506</v>
      </c>
      <c r="N1611" s="16">
        <v>-0.51515151515151503</v>
      </c>
      <c r="O1611" s="16">
        <v>-0.75</v>
      </c>
      <c r="P1611" s="16"/>
      <c r="Q1611" s="16">
        <v>-0.57412790697674398</v>
      </c>
      <c r="R1611" s="16"/>
      <c r="S1611" s="16">
        <v>-0.56543837357052096</v>
      </c>
      <c r="T1611" s="16"/>
      <c r="U1611" s="16">
        <v>-0.58540630182421205</v>
      </c>
      <c r="V1611" s="16"/>
      <c r="W1611" s="16">
        <v>-0.71544715447154505</v>
      </c>
      <c r="X1611" s="16"/>
      <c r="Y1611" s="16">
        <v>-0.64880952380952395</v>
      </c>
      <c r="Z1611" s="16">
        <v>-0.43181818181818199</v>
      </c>
      <c r="AA1611" s="16">
        <v>-0.47222222222222199</v>
      </c>
      <c r="AB1611" s="16">
        <v>-0.66666666666666696</v>
      </c>
      <c r="AC1611" s="16"/>
      <c r="AD1611" s="16">
        <v>-0.63698630136986301</v>
      </c>
      <c r="AE1611" s="16">
        <v>-0.76666666666666705</v>
      </c>
      <c r="AF1611" s="16">
        <v>-0.62244897959183698</v>
      </c>
      <c r="AG1611" s="16">
        <v>-0.53333333333333299</v>
      </c>
      <c r="AH1611" s="16">
        <v>-0.57723577235772405</v>
      </c>
      <c r="AI1611" s="16">
        <v>-0.35714285714285698</v>
      </c>
      <c r="AJ1611" s="16">
        <v>-0.47826086956521702</v>
      </c>
      <c r="AK1611" s="16"/>
      <c r="AL1611" s="16">
        <v>-0.52631578947368396</v>
      </c>
      <c r="AM1611" s="16">
        <v>-0.59842519685039397</v>
      </c>
      <c r="AN1611" s="16">
        <v>-0.56108597285067896</v>
      </c>
      <c r="AO1611" s="16">
        <v>-0.64028776978417301</v>
      </c>
      <c r="AP1611" s="16">
        <v>-0.68421052631579005</v>
      </c>
      <c r="AQ1611" s="16">
        <v>-0.62</v>
      </c>
      <c r="AR1611" s="16">
        <v>-0.5</v>
      </c>
      <c r="AS1611" s="16">
        <v>-0.53333333333333299</v>
      </c>
      <c r="AT1611" s="16">
        <v>-0.43373493975903599</v>
      </c>
      <c r="AU1611" s="16">
        <v>-0.30769230769230799</v>
      </c>
      <c r="AV1611" s="16">
        <v>-0.51515151515151503</v>
      </c>
      <c r="AW1611" s="16">
        <v>-0.72093023255813904</v>
      </c>
    </row>
    <row r="1612" spans="2:49" x14ac:dyDescent="0.35">
      <c r="C1612" s="16"/>
      <c r="D1612" s="16"/>
      <c r="E1612" s="16"/>
      <c r="F1612" s="16"/>
      <c r="G1612" s="16"/>
      <c r="H1612" s="16"/>
      <c r="I1612" s="16"/>
      <c r="J1612" s="16"/>
      <c r="K1612" s="16"/>
      <c r="L1612" s="16"/>
      <c r="M1612" s="16"/>
      <c r="N1612" s="16"/>
      <c r="O1612" s="16"/>
      <c r="P1612" s="16"/>
      <c r="Q1612" s="16"/>
      <c r="R1612" s="16"/>
      <c r="S1612" s="16"/>
      <c r="T1612" s="16"/>
      <c r="U1612" s="16"/>
      <c r="V1612" s="16"/>
      <c r="W1612" s="16"/>
      <c r="X1612" s="16"/>
      <c r="Y1612" s="16"/>
      <c r="Z1612" s="16"/>
      <c r="AA1612" s="16"/>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6"/>
      <c r="AW1612" s="16"/>
    </row>
    <row r="1613" spans="2:49" x14ac:dyDescent="0.35">
      <c r="B1613" s="6" t="s">
        <v>977</v>
      </c>
      <c r="C1613" s="16"/>
      <c r="D1613" s="16"/>
      <c r="E1613" s="16"/>
      <c r="F1613" s="16"/>
      <c r="G1613" s="16"/>
      <c r="H1613" s="16"/>
      <c r="I1613" s="16"/>
      <c r="J1613" s="16"/>
      <c r="K1613" s="16"/>
      <c r="L1613" s="16"/>
      <c r="M1613" s="16"/>
      <c r="N1613" s="16"/>
      <c r="O1613" s="16"/>
      <c r="P1613" s="16"/>
      <c r="Q1613" s="16"/>
      <c r="R1613" s="16"/>
      <c r="S1613" s="16"/>
      <c r="T1613" s="16"/>
      <c r="U1613" s="16"/>
      <c r="V1613" s="16"/>
      <c r="W1613" s="16"/>
      <c r="X1613" s="16"/>
      <c r="Y1613" s="16"/>
      <c r="Z1613" s="16"/>
      <c r="AA1613" s="16"/>
      <c r="AB1613" s="16"/>
      <c r="AC1613" s="16"/>
      <c r="AD1613" s="16"/>
      <c r="AE1613" s="16"/>
      <c r="AF1613" s="16"/>
      <c r="AG1613" s="16"/>
      <c r="AH1613" s="16"/>
      <c r="AI1613" s="16"/>
      <c r="AJ1613" s="16"/>
      <c r="AK1613" s="16"/>
      <c r="AL1613" s="16"/>
      <c r="AM1613" s="16"/>
      <c r="AN1613" s="16"/>
      <c r="AO1613" s="16"/>
      <c r="AP1613" s="16"/>
      <c r="AQ1613" s="16"/>
      <c r="AR1613" s="16"/>
      <c r="AS1613" s="16"/>
      <c r="AT1613" s="16"/>
      <c r="AU1613" s="16"/>
      <c r="AV1613" s="16"/>
      <c r="AW1613" s="16"/>
    </row>
    <row r="1614" spans="2:49" x14ac:dyDescent="0.35">
      <c r="B1614" s="25" t="s">
        <v>65</v>
      </c>
      <c r="C1614" s="16"/>
      <c r="D1614" s="16"/>
      <c r="E1614" s="16"/>
      <c r="F1614" s="16"/>
      <c r="G1614" s="16"/>
      <c r="H1614" s="16"/>
      <c r="I1614" s="16"/>
      <c r="J1614" s="16"/>
      <c r="K1614" s="16"/>
      <c r="L1614" s="16"/>
      <c r="M1614" s="16"/>
      <c r="N1614" s="16"/>
      <c r="O1614" s="16"/>
      <c r="P1614" s="16"/>
      <c r="Q1614" s="16"/>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row>
    <row r="1615" spans="2:49" x14ac:dyDescent="0.35">
      <c r="B1615" t="s">
        <v>962</v>
      </c>
      <c r="C1615" s="16">
        <v>0.38376383763837602</v>
      </c>
      <c r="D1615" s="16">
        <v>0.34146341463414598</v>
      </c>
      <c r="E1615" s="16">
        <v>0.365671641791045</v>
      </c>
      <c r="F1615" s="16">
        <v>0.436974789915966</v>
      </c>
      <c r="G1615" s="16">
        <v>0.35</v>
      </c>
      <c r="H1615" s="16">
        <v>0.38461538461538503</v>
      </c>
      <c r="I1615" s="16">
        <v>0.40909090909090901</v>
      </c>
      <c r="J1615" s="16">
        <v>0.44262295081967201</v>
      </c>
      <c r="K1615" s="16">
        <v>0.41025641025641002</v>
      </c>
      <c r="L1615" s="16">
        <v>0.25</v>
      </c>
      <c r="M1615" s="16">
        <v>0.45070422535211302</v>
      </c>
      <c r="N1615" s="16">
        <v>0.42424242424242398</v>
      </c>
      <c r="O1615" s="16">
        <v>0.375</v>
      </c>
      <c r="P1615" s="16"/>
      <c r="Q1615" s="16">
        <v>0.39534883720930197</v>
      </c>
      <c r="R1615" s="16"/>
      <c r="S1615" s="16">
        <v>0.38500635324015198</v>
      </c>
      <c r="T1615" s="16"/>
      <c r="U1615" s="16">
        <v>0.40961857379767802</v>
      </c>
      <c r="V1615" s="16"/>
      <c r="W1615" s="16">
        <v>0.52032520325203302</v>
      </c>
      <c r="X1615" s="16"/>
      <c r="Y1615" s="16">
        <v>0.42460317460317498</v>
      </c>
      <c r="Z1615" s="16">
        <v>0.31818181818181801</v>
      </c>
      <c r="AA1615" s="16">
        <v>0.25</v>
      </c>
      <c r="AB1615" s="16">
        <v>0.55555555555555602</v>
      </c>
      <c r="AC1615" s="16"/>
      <c r="AD1615" s="16">
        <v>0.5</v>
      </c>
      <c r="AE1615" s="16">
        <v>0.5</v>
      </c>
      <c r="AF1615" s="16">
        <v>0.47959183673469402</v>
      </c>
      <c r="AG1615" s="16">
        <v>0.37222222222222201</v>
      </c>
      <c r="AH1615" s="16">
        <v>0.26016260162601601</v>
      </c>
      <c r="AI1615" s="16">
        <v>0.26190476190476197</v>
      </c>
      <c r="AJ1615" s="16">
        <v>0.282608695652174</v>
      </c>
      <c r="AK1615" s="16"/>
      <c r="AL1615" s="16">
        <v>0.29824561403508798</v>
      </c>
      <c r="AM1615" s="16">
        <v>0.43307086614173201</v>
      </c>
      <c r="AN1615" s="16">
        <v>0.375565610859729</v>
      </c>
      <c r="AO1615" s="16">
        <v>0.46043165467625902</v>
      </c>
      <c r="AP1615" s="16">
        <v>0.63157894736842102</v>
      </c>
      <c r="AQ1615" s="16">
        <v>0.42</v>
      </c>
      <c r="AR1615" s="16">
        <v>0.5</v>
      </c>
      <c r="AS1615" s="16">
        <v>6.6666666666666693E-2</v>
      </c>
      <c r="AT1615" s="16">
        <v>0.32530120481927699</v>
      </c>
      <c r="AU1615" s="16">
        <v>7.69230769230769E-2</v>
      </c>
      <c r="AV1615" s="16">
        <v>0.30303030303030298</v>
      </c>
      <c r="AW1615" s="16">
        <v>0.372093023255814</v>
      </c>
    </row>
    <row r="1616" spans="2:49" x14ac:dyDescent="0.35">
      <c r="B1616" t="s">
        <v>963</v>
      </c>
      <c r="C1616" s="16">
        <v>0.10578105781057801</v>
      </c>
      <c r="D1616" s="16">
        <v>0.109756097560976</v>
      </c>
      <c r="E1616" s="16">
        <v>8.9552238805970102E-2</v>
      </c>
      <c r="F1616" s="16">
        <v>8.40336134453782E-2</v>
      </c>
      <c r="G1616" s="16">
        <v>0.15</v>
      </c>
      <c r="H1616" s="16">
        <v>9.6153846153846201E-2</v>
      </c>
      <c r="I1616" s="16">
        <v>0.13636363636363599</v>
      </c>
      <c r="J1616" s="16">
        <v>0.114754098360656</v>
      </c>
      <c r="K1616" s="16">
        <v>5.1282051282051301E-2</v>
      </c>
      <c r="L1616" s="16">
        <v>0.1125</v>
      </c>
      <c r="M1616" s="16">
        <v>0.11267605633802801</v>
      </c>
      <c r="N1616" s="16">
        <v>0.12121212121212099</v>
      </c>
      <c r="O1616" s="16">
        <v>0.125</v>
      </c>
      <c r="P1616" s="16"/>
      <c r="Q1616" s="16">
        <v>0.107558139534884</v>
      </c>
      <c r="R1616" s="16"/>
      <c r="S1616" s="16">
        <v>0.10800508259212201</v>
      </c>
      <c r="T1616" s="16"/>
      <c r="U1616" s="16">
        <v>9.9502487562189101E-2</v>
      </c>
      <c r="V1616" s="16"/>
      <c r="W1616" s="16">
        <v>0.113821138211382</v>
      </c>
      <c r="X1616" s="16"/>
      <c r="Y1616" s="16">
        <v>0.103174603174603</v>
      </c>
      <c r="Z1616" s="16">
        <v>0.102272727272727</v>
      </c>
      <c r="AA1616" s="16">
        <v>0.13888888888888901</v>
      </c>
      <c r="AB1616" s="16">
        <v>0.22222222222222199</v>
      </c>
      <c r="AC1616" s="16"/>
      <c r="AD1616" s="16">
        <v>0.102739726027397</v>
      </c>
      <c r="AE1616" s="16">
        <v>0.1</v>
      </c>
      <c r="AF1616" s="16">
        <v>0.102040816326531</v>
      </c>
      <c r="AG1616" s="16">
        <v>0.12777777777777799</v>
      </c>
      <c r="AH1616" s="16">
        <v>0.113821138211382</v>
      </c>
      <c r="AI1616" s="16">
        <v>0.119047619047619</v>
      </c>
      <c r="AJ1616" s="16">
        <v>5.4347826086956499E-2</v>
      </c>
      <c r="AK1616" s="16"/>
      <c r="AL1616" s="16">
        <v>0.12280701754386</v>
      </c>
      <c r="AM1616" s="16">
        <v>7.8740157480315001E-2</v>
      </c>
      <c r="AN1616" s="16">
        <v>9.5022624434389094E-2</v>
      </c>
      <c r="AO1616" s="16">
        <v>9.3525179856115095E-2</v>
      </c>
      <c r="AP1616" s="16">
        <v>0.105263157894737</v>
      </c>
      <c r="AQ1616" s="16">
        <v>0.12</v>
      </c>
      <c r="AR1616" s="16">
        <v>0</v>
      </c>
      <c r="AS1616" s="16">
        <v>0.266666666666667</v>
      </c>
      <c r="AT1616" s="16">
        <v>0.156626506024096</v>
      </c>
      <c r="AU1616" s="16">
        <v>0.15384615384615399</v>
      </c>
      <c r="AV1616" s="16">
        <v>0.18181818181818199</v>
      </c>
      <c r="AW1616" s="16">
        <v>2.32558139534884E-2</v>
      </c>
    </row>
    <row r="1617" spans="2:49" x14ac:dyDescent="0.35">
      <c r="B1617" t="s">
        <v>964</v>
      </c>
      <c r="C1617" s="16">
        <v>0.132841328413284</v>
      </c>
      <c r="D1617" s="16">
        <v>0.146341463414634</v>
      </c>
      <c r="E1617" s="16">
        <v>0.12686567164179099</v>
      </c>
      <c r="F1617" s="16">
        <v>0.126050420168067</v>
      </c>
      <c r="G1617" s="16">
        <v>0.15</v>
      </c>
      <c r="H1617" s="16">
        <v>0.15384615384615399</v>
      </c>
      <c r="I1617" s="16">
        <v>0.16666666666666699</v>
      </c>
      <c r="J1617" s="16">
        <v>0.114754098360656</v>
      </c>
      <c r="K1617" s="16">
        <v>0.15384615384615399</v>
      </c>
      <c r="L1617" s="16">
        <v>0.1125</v>
      </c>
      <c r="M1617" s="16">
        <v>5.63380281690141E-2</v>
      </c>
      <c r="N1617" s="16">
        <v>0.18181818181818199</v>
      </c>
      <c r="O1617" s="16">
        <v>0.25</v>
      </c>
      <c r="P1617" s="16"/>
      <c r="Q1617" s="16">
        <v>0.12936046511627899</v>
      </c>
      <c r="R1617" s="16"/>
      <c r="S1617" s="16">
        <v>0.13214739517153701</v>
      </c>
      <c r="T1617" s="16"/>
      <c r="U1617" s="16">
        <v>0.124378109452736</v>
      </c>
      <c r="V1617" s="16"/>
      <c r="W1617" s="16">
        <v>0.17886178861788599</v>
      </c>
      <c r="X1617" s="16"/>
      <c r="Y1617" s="16">
        <v>0.11706349206349199</v>
      </c>
      <c r="Z1617" s="16">
        <v>0.170454545454545</v>
      </c>
      <c r="AA1617" s="16">
        <v>0.11111111111111099</v>
      </c>
      <c r="AB1617" s="16">
        <v>0</v>
      </c>
      <c r="AC1617" s="16"/>
      <c r="AD1617" s="16">
        <v>0.102739726027397</v>
      </c>
      <c r="AE1617" s="16">
        <v>0.133333333333333</v>
      </c>
      <c r="AF1617" s="16">
        <v>0.11224489795918401</v>
      </c>
      <c r="AG1617" s="16">
        <v>8.8888888888888906E-2</v>
      </c>
      <c r="AH1617" s="16">
        <v>0.17073170731707299</v>
      </c>
      <c r="AI1617" s="16">
        <v>0.15476190476190499</v>
      </c>
      <c r="AJ1617" s="16">
        <v>0.217391304347826</v>
      </c>
      <c r="AK1617" s="16"/>
      <c r="AL1617" s="16">
        <v>0.140350877192982</v>
      </c>
      <c r="AM1617" s="16">
        <v>0.14173228346456701</v>
      </c>
      <c r="AN1617" s="16">
        <v>0.11764705882352899</v>
      </c>
      <c r="AO1617" s="16">
        <v>0.12949640287769801</v>
      </c>
      <c r="AP1617" s="16">
        <v>5.2631578947368397E-2</v>
      </c>
      <c r="AQ1617" s="16">
        <v>0.14000000000000001</v>
      </c>
      <c r="AR1617" s="16">
        <v>0</v>
      </c>
      <c r="AS1617" s="16">
        <v>0.2</v>
      </c>
      <c r="AT1617" s="16">
        <v>0.132530120481928</v>
      </c>
      <c r="AU1617" s="16">
        <v>0.230769230769231</v>
      </c>
      <c r="AV1617" s="16">
        <v>0.21212121212121199</v>
      </c>
      <c r="AW1617" s="16">
        <v>0.116279069767442</v>
      </c>
    </row>
    <row r="1618" spans="2:49" x14ac:dyDescent="0.35">
      <c r="B1618" t="s">
        <v>965</v>
      </c>
      <c r="C1618" s="16">
        <v>0.11070110701107</v>
      </c>
      <c r="D1618" s="16">
        <v>0.134146341463415</v>
      </c>
      <c r="E1618" s="16">
        <v>0.119402985074627</v>
      </c>
      <c r="F1618" s="16">
        <v>0.10084033613445401</v>
      </c>
      <c r="G1618" s="16">
        <v>0.116666666666667</v>
      </c>
      <c r="H1618" s="16">
        <v>0.115384615384615</v>
      </c>
      <c r="I1618" s="16">
        <v>9.0909090909090898E-2</v>
      </c>
      <c r="J1618" s="16">
        <v>4.91803278688525E-2</v>
      </c>
      <c r="K1618" s="16">
        <v>0.17948717948717899</v>
      </c>
      <c r="L1618" s="16">
        <v>0.15</v>
      </c>
      <c r="M1618" s="16">
        <v>0.11267605633802801</v>
      </c>
      <c r="N1618" s="16">
        <v>6.0606060606060601E-2</v>
      </c>
      <c r="O1618" s="16">
        <v>0</v>
      </c>
      <c r="P1618" s="16"/>
      <c r="Q1618" s="16">
        <v>0.10901162790697699</v>
      </c>
      <c r="R1618" s="16"/>
      <c r="S1618" s="16">
        <v>0.109275730622618</v>
      </c>
      <c r="T1618" s="16"/>
      <c r="U1618" s="16">
        <v>0.102819237147595</v>
      </c>
      <c r="V1618" s="16"/>
      <c r="W1618" s="16">
        <v>2.4390243902439001E-2</v>
      </c>
      <c r="X1618" s="16"/>
      <c r="Y1618" s="16">
        <v>0.103174603174603</v>
      </c>
      <c r="Z1618" s="16">
        <v>0.117424242424242</v>
      </c>
      <c r="AA1618" s="16">
        <v>0.16666666666666699</v>
      </c>
      <c r="AB1618" s="16">
        <v>0.11111111111111099</v>
      </c>
      <c r="AC1618" s="16"/>
      <c r="AD1618" s="16">
        <v>8.2191780821917804E-2</v>
      </c>
      <c r="AE1618" s="16">
        <v>0.122222222222222</v>
      </c>
      <c r="AF1618" s="16">
        <v>8.1632653061224497E-2</v>
      </c>
      <c r="AG1618" s="16">
        <v>0.122222222222222</v>
      </c>
      <c r="AH1618" s="16">
        <v>0.13008130081300801</v>
      </c>
      <c r="AI1618" s="16">
        <v>0.119047619047619</v>
      </c>
      <c r="AJ1618" s="16">
        <v>0.119565217391304</v>
      </c>
      <c r="AK1618" s="16"/>
      <c r="AL1618" s="16">
        <v>0.140350877192982</v>
      </c>
      <c r="AM1618" s="16">
        <v>0.133858267716535</v>
      </c>
      <c r="AN1618" s="16">
        <v>9.0497737556561098E-2</v>
      </c>
      <c r="AO1618" s="16">
        <v>0.100719424460432</v>
      </c>
      <c r="AP1618" s="16">
        <v>0</v>
      </c>
      <c r="AQ1618" s="16">
        <v>0.08</v>
      </c>
      <c r="AR1618" s="16">
        <v>0</v>
      </c>
      <c r="AS1618" s="16">
        <v>0.133333333333333</v>
      </c>
      <c r="AT1618" s="16">
        <v>0.16867469879518099</v>
      </c>
      <c r="AU1618" s="16">
        <v>7.69230769230769E-2</v>
      </c>
      <c r="AV1618" s="16">
        <v>0.12121212121212099</v>
      </c>
      <c r="AW1618" s="16">
        <v>9.3023255813953501E-2</v>
      </c>
    </row>
    <row r="1619" spans="2:49" x14ac:dyDescent="0.35">
      <c r="B1619" t="s">
        <v>966</v>
      </c>
      <c r="C1619" s="16">
        <v>0.141451414514145</v>
      </c>
      <c r="D1619" s="16">
        <v>0.146341463414634</v>
      </c>
      <c r="E1619" s="16">
        <v>0.14179104477611901</v>
      </c>
      <c r="F1619" s="16">
        <v>0.126050420168067</v>
      </c>
      <c r="G1619" s="16">
        <v>0.116666666666667</v>
      </c>
      <c r="H1619" s="16">
        <v>0.115384615384615</v>
      </c>
      <c r="I1619" s="16">
        <v>0.12121212121212099</v>
      </c>
      <c r="J1619" s="16">
        <v>0.14754098360655701</v>
      </c>
      <c r="K1619" s="16">
        <v>0.128205128205128</v>
      </c>
      <c r="L1619" s="16">
        <v>0.2</v>
      </c>
      <c r="M1619" s="16">
        <v>0.140845070422535</v>
      </c>
      <c r="N1619" s="16">
        <v>0.18181818181818199</v>
      </c>
      <c r="O1619" s="16">
        <v>0.125</v>
      </c>
      <c r="P1619" s="16"/>
      <c r="Q1619" s="16">
        <v>0.13081395348837199</v>
      </c>
      <c r="R1619" s="16"/>
      <c r="S1619" s="16">
        <v>0.13722998729352001</v>
      </c>
      <c r="T1619" s="16"/>
      <c r="U1619" s="16">
        <v>0.134328358208955</v>
      </c>
      <c r="V1619" s="16"/>
      <c r="W1619" s="16">
        <v>7.3170731707317097E-2</v>
      </c>
      <c r="X1619" s="16"/>
      <c r="Y1619" s="16">
        <v>0.103174603174603</v>
      </c>
      <c r="Z1619" s="16">
        <v>0.21212121212121199</v>
      </c>
      <c r="AA1619" s="16">
        <v>0.194444444444444</v>
      </c>
      <c r="AB1619" s="16">
        <v>0</v>
      </c>
      <c r="AC1619" s="16"/>
      <c r="AD1619" s="16">
        <v>4.1095890410958902E-2</v>
      </c>
      <c r="AE1619" s="16">
        <v>2.2222222222222199E-2</v>
      </c>
      <c r="AF1619" s="16">
        <v>8.1632653061224497E-2</v>
      </c>
      <c r="AG1619" s="16">
        <v>0.13888888888888901</v>
      </c>
      <c r="AH1619" s="16">
        <v>0.203252032520325</v>
      </c>
      <c r="AI1619" s="16">
        <v>0.28571428571428598</v>
      </c>
      <c r="AJ1619" s="16">
        <v>0.27173913043478298</v>
      </c>
      <c r="AK1619" s="16"/>
      <c r="AL1619" s="16">
        <v>0.19298245614035101</v>
      </c>
      <c r="AM1619" s="16">
        <v>0.133858267716535</v>
      </c>
      <c r="AN1619" s="16">
        <v>0.17194570135746601</v>
      </c>
      <c r="AO1619" s="16">
        <v>7.9136690647481994E-2</v>
      </c>
      <c r="AP1619" s="16">
        <v>0.157894736842105</v>
      </c>
      <c r="AQ1619" s="16">
        <v>0.08</v>
      </c>
      <c r="AR1619" s="16">
        <v>0</v>
      </c>
      <c r="AS1619" s="16">
        <v>0.2</v>
      </c>
      <c r="AT1619" s="16">
        <v>9.6385542168674704E-2</v>
      </c>
      <c r="AU1619" s="16">
        <v>7.69230769230769E-2</v>
      </c>
      <c r="AV1619" s="16">
        <v>0.18181818181818199</v>
      </c>
      <c r="AW1619" s="16">
        <v>0.27906976744186002</v>
      </c>
    </row>
    <row r="1620" spans="2:49" x14ac:dyDescent="0.35">
      <c r="B1620" t="s">
        <v>36</v>
      </c>
      <c r="C1620" s="16">
        <v>0.12546125461254601</v>
      </c>
      <c r="D1620" s="16">
        <v>0.12195121951219499</v>
      </c>
      <c r="E1620" s="16">
        <v>0.15671641791044799</v>
      </c>
      <c r="F1620" s="16">
        <v>0.126050420168067</v>
      </c>
      <c r="G1620" s="16">
        <v>0.116666666666667</v>
      </c>
      <c r="H1620" s="16">
        <v>0.134615384615385</v>
      </c>
      <c r="I1620" s="16">
        <v>7.5757575757575801E-2</v>
      </c>
      <c r="J1620" s="16">
        <v>0.13114754098360701</v>
      </c>
      <c r="K1620" s="16">
        <v>7.69230769230769E-2</v>
      </c>
      <c r="L1620" s="16">
        <v>0.17499999999999999</v>
      </c>
      <c r="M1620" s="16">
        <v>0.12676056338028199</v>
      </c>
      <c r="N1620" s="16">
        <v>3.03030303030303E-2</v>
      </c>
      <c r="O1620" s="16">
        <v>0.125</v>
      </c>
      <c r="P1620" s="16"/>
      <c r="Q1620" s="16">
        <v>0.127906976744186</v>
      </c>
      <c r="R1620" s="16"/>
      <c r="S1620" s="16">
        <v>0.12833545108005101</v>
      </c>
      <c r="T1620" s="16"/>
      <c r="U1620" s="16">
        <v>0.12935323383084599</v>
      </c>
      <c r="V1620" s="16"/>
      <c r="W1620" s="16">
        <v>8.9430894308943104E-2</v>
      </c>
      <c r="X1620" s="16"/>
      <c r="Y1620" s="16">
        <v>0.148809523809524</v>
      </c>
      <c r="Z1620" s="16">
        <v>7.9545454545454503E-2</v>
      </c>
      <c r="AA1620" s="16">
        <v>0.13888888888888901</v>
      </c>
      <c r="AB1620" s="16">
        <v>0.11111111111111099</v>
      </c>
      <c r="AC1620" s="16"/>
      <c r="AD1620" s="16">
        <v>0.17123287671232901</v>
      </c>
      <c r="AE1620" s="16">
        <v>0.122222222222222</v>
      </c>
      <c r="AF1620" s="16">
        <v>0.14285714285714299</v>
      </c>
      <c r="AG1620" s="16">
        <v>0.15</v>
      </c>
      <c r="AH1620" s="16">
        <v>0.12195121951219499</v>
      </c>
      <c r="AI1620" s="16">
        <v>5.95238095238095E-2</v>
      </c>
      <c r="AJ1620" s="16">
        <v>5.4347826086956499E-2</v>
      </c>
      <c r="AK1620" s="16"/>
      <c r="AL1620" s="16">
        <v>0.105263157894737</v>
      </c>
      <c r="AM1620" s="16">
        <v>7.8740157480315001E-2</v>
      </c>
      <c r="AN1620" s="16">
        <v>0.14932126696832601</v>
      </c>
      <c r="AO1620" s="16">
        <v>0.13669064748201401</v>
      </c>
      <c r="AP1620" s="16">
        <v>5.2631578947368397E-2</v>
      </c>
      <c r="AQ1620" s="16">
        <v>0.16</v>
      </c>
      <c r="AR1620" s="16">
        <v>0.5</v>
      </c>
      <c r="AS1620" s="16">
        <v>0.133333333333333</v>
      </c>
      <c r="AT1620" s="16">
        <v>0.120481927710843</v>
      </c>
      <c r="AU1620" s="16">
        <v>0.38461538461538503</v>
      </c>
      <c r="AV1620" s="16">
        <v>0</v>
      </c>
      <c r="AW1620" s="16">
        <v>0.116279069767442</v>
      </c>
    </row>
    <row r="1621" spans="2:49" x14ac:dyDescent="0.35">
      <c r="B1621" t="s">
        <v>463</v>
      </c>
      <c r="C1621" s="16">
        <v>-0.23739237392373899</v>
      </c>
      <c r="D1621" s="16">
        <v>-0.17073170731707299</v>
      </c>
      <c r="E1621" s="16">
        <v>-0.19402985074626899</v>
      </c>
      <c r="F1621" s="16">
        <v>-0.29411764705882398</v>
      </c>
      <c r="G1621" s="16">
        <v>-0.266666666666667</v>
      </c>
      <c r="H1621" s="16">
        <v>-0.25</v>
      </c>
      <c r="I1621" s="16">
        <v>-0.33333333333333298</v>
      </c>
      <c r="J1621" s="16">
        <v>-0.36065573770491799</v>
      </c>
      <c r="K1621" s="16">
        <v>-0.15384615384615399</v>
      </c>
      <c r="L1621" s="16">
        <v>-1.2500000000000001E-2</v>
      </c>
      <c r="M1621" s="16">
        <v>-0.309859154929577</v>
      </c>
      <c r="N1621" s="16">
        <v>-0.30303030303030298</v>
      </c>
      <c r="O1621" s="16">
        <v>-0.375</v>
      </c>
      <c r="P1621" s="16"/>
      <c r="Q1621" s="16">
        <v>-0.26308139534883701</v>
      </c>
      <c r="R1621" s="16"/>
      <c r="S1621" s="16">
        <v>-0.24650571791613701</v>
      </c>
      <c r="T1621" s="16"/>
      <c r="U1621" s="16">
        <v>-0.27197346600331701</v>
      </c>
      <c r="V1621" s="16"/>
      <c r="W1621" s="16">
        <v>-0.53658536585365901</v>
      </c>
      <c r="X1621" s="16"/>
      <c r="Y1621" s="16">
        <v>-0.32142857142857101</v>
      </c>
      <c r="Z1621" s="16">
        <v>-9.0909090909090898E-2</v>
      </c>
      <c r="AA1621" s="16">
        <v>-2.7777777777777801E-2</v>
      </c>
      <c r="AB1621" s="16">
        <v>-0.66666666666666696</v>
      </c>
      <c r="AC1621" s="16"/>
      <c r="AD1621" s="16">
        <v>-0.47945205479452102</v>
      </c>
      <c r="AE1621" s="16">
        <v>-0.45555555555555599</v>
      </c>
      <c r="AF1621" s="16">
        <v>-0.41836734693877597</v>
      </c>
      <c r="AG1621" s="16">
        <v>-0.23888888888888901</v>
      </c>
      <c r="AH1621" s="16">
        <v>-4.0650406504064998E-2</v>
      </c>
      <c r="AI1621" s="16">
        <v>2.3809523809523801E-2</v>
      </c>
      <c r="AJ1621" s="16">
        <v>5.4347826086956499E-2</v>
      </c>
      <c r="AK1621" s="16"/>
      <c r="AL1621" s="16">
        <v>-8.7719298245614002E-2</v>
      </c>
      <c r="AM1621" s="16">
        <v>-0.244094488188976</v>
      </c>
      <c r="AN1621" s="16">
        <v>-0.20814479638009001</v>
      </c>
      <c r="AO1621" s="16">
        <v>-0.37410071942445999</v>
      </c>
      <c r="AP1621" s="16">
        <v>-0.57894736842105299</v>
      </c>
      <c r="AQ1621" s="16">
        <v>-0.38</v>
      </c>
      <c r="AR1621" s="16">
        <v>-0.5</v>
      </c>
      <c r="AS1621" s="16">
        <v>5.5511151231257802E-17</v>
      </c>
      <c r="AT1621" s="16">
        <v>-0.21686746987951799</v>
      </c>
      <c r="AU1621" s="16">
        <v>-7.69230769230769E-2</v>
      </c>
      <c r="AV1621" s="16">
        <v>-0.18181818181818199</v>
      </c>
      <c r="AW1621" s="16">
        <v>-2.32558139534884E-2</v>
      </c>
    </row>
    <row r="1622" spans="2:49" x14ac:dyDescent="0.35">
      <c r="C1622" s="16"/>
      <c r="D1622" s="16"/>
      <c r="E1622" s="16"/>
      <c r="F1622" s="16"/>
      <c r="G1622" s="16"/>
      <c r="H1622" s="16"/>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row>
    <row r="1623" spans="2:49" x14ac:dyDescent="0.35">
      <c r="B1623" s="6" t="s">
        <v>978</v>
      </c>
      <c r="C1623" s="16"/>
      <c r="D1623" s="16"/>
      <c r="E1623" s="16"/>
      <c r="F1623" s="16"/>
      <c r="G1623" s="16"/>
      <c r="H1623" s="16"/>
      <c r="I1623" s="16"/>
      <c r="J1623" s="16"/>
      <c r="K1623" s="16"/>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row>
    <row r="1624" spans="2:49" x14ac:dyDescent="0.35">
      <c r="B1624" s="25" t="s">
        <v>65</v>
      </c>
      <c r="C1624" s="16"/>
      <c r="D1624" s="16"/>
      <c r="E1624" s="16"/>
      <c r="F1624" s="16"/>
      <c r="G1624" s="16"/>
      <c r="H1624" s="16"/>
      <c r="I1624" s="16"/>
      <c r="J1624" s="16"/>
      <c r="K1624" s="16"/>
      <c r="L1624" s="16"/>
      <c r="M1624" s="16"/>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6"/>
      <c r="AW1624" s="16"/>
    </row>
    <row r="1625" spans="2:49" x14ac:dyDescent="0.35">
      <c r="B1625" t="s">
        <v>912</v>
      </c>
      <c r="C1625" s="16">
        <v>7.7490774907749096E-2</v>
      </c>
      <c r="D1625" s="16">
        <v>9.7560975609756101E-2</v>
      </c>
      <c r="E1625" s="16">
        <v>6.7164179104477598E-2</v>
      </c>
      <c r="F1625" s="16">
        <v>0.10084033613445401</v>
      </c>
      <c r="G1625" s="16">
        <v>0.1</v>
      </c>
      <c r="H1625" s="16">
        <v>3.8461538461538498E-2</v>
      </c>
      <c r="I1625" s="16">
        <v>3.03030303030303E-2</v>
      </c>
      <c r="J1625" s="16">
        <v>6.5573770491803296E-2</v>
      </c>
      <c r="K1625" s="16">
        <v>0.128205128205128</v>
      </c>
      <c r="L1625" s="16">
        <v>8.7499999999999994E-2</v>
      </c>
      <c r="M1625" s="16">
        <v>8.4507042253521097E-2</v>
      </c>
      <c r="N1625" s="16">
        <v>6.0606060606060601E-2</v>
      </c>
      <c r="O1625" s="16">
        <v>0</v>
      </c>
      <c r="P1625" s="16"/>
      <c r="Q1625" s="16">
        <v>8.1395348837209294E-2</v>
      </c>
      <c r="R1625" s="16"/>
      <c r="S1625" s="16">
        <v>7.6238881829733193E-2</v>
      </c>
      <c r="T1625" s="16"/>
      <c r="U1625" s="16">
        <v>7.9601990049751201E-2</v>
      </c>
      <c r="V1625" s="16"/>
      <c r="W1625" s="16">
        <v>1.6260162601626001E-2</v>
      </c>
      <c r="X1625" s="16"/>
      <c r="Y1625" s="16">
        <v>3.7698412698412703E-2</v>
      </c>
      <c r="Z1625" s="16">
        <v>0.140151515151515</v>
      </c>
      <c r="AA1625" s="16">
        <v>0.11111111111111099</v>
      </c>
      <c r="AB1625" s="16">
        <v>0.33333333333333298</v>
      </c>
      <c r="AC1625" s="16"/>
      <c r="AD1625" s="16">
        <v>5.4794520547945202E-2</v>
      </c>
      <c r="AE1625" s="16">
        <v>3.3333333333333298E-2</v>
      </c>
      <c r="AF1625" s="16">
        <v>6.1224489795918401E-2</v>
      </c>
      <c r="AG1625" s="16">
        <v>6.6666666666666693E-2</v>
      </c>
      <c r="AH1625" s="16">
        <v>6.50406504065041E-2</v>
      </c>
      <c r="AI1625" s="16">
        <v>0.13095238095238099</v>
      </c>
      <c r="AJ1625" s="16">
        <v>0.16304347826087001</v>
      </c>
      <c r="AK1625" s="16"/>
      <c r="AL1625" s="16">
        <v>0.12280701754386</v>
      </c>
      <c r="AM1625" s="16">
        <v>5.5118110236220499E-2</v>
      </c>
      <c r="AN1625" s="16">
        <v>8.5972850678733004E-2</v>
      </c>
      <c r="AO1625" s="16">
        <v>5.7553956834532398E-2</v>
      </c>
      <c r="AP1625" s="16">
        <v>0.105263157894737</v>
      </c>
      <c r="AQ1625" s="16">
        <v>0.14000000000000001</v>
      </c>
      <c r="AR1625" s="16">
        <v>0</v>
      </c>
      <c r="AS1625" s="16">
        <v>0.133333333333333</v>
      </c>
      <c r="AT1625" s="16">
        <v>8.4337349397590397E-2</v>
      </c>
      <c r="AU1625" s="16">
        <v>0</v>
      </c>
      <c r="AV1625" s="16">
        <v>0</v>
      </c>
      <c r="AW1625" s="16">
        <v>9.3023255813953501E-2</v>
      </c>
    </row>
    <row r="1626" spans="2:49" x14ac:dyDescent="0.35">
      <c r="B1626" t="s">
        <v>913</v>
      </c>
      <c r="C1626" s="16">
        <v>5.5350553505535097E-2</v>
      </c>
      <c r="D1626" s="16">
        <v>4.8780487804878099E-2</v>
      </c>
      <c r="E1626" s="16">
        <v>8.2089552238805999E-2</v>
      </c>
      <c r="F1626" s="16">
        <v>3.3613445378151301E-2</v>
      </c>
      <c r="G1626" s="16">
        <v>8.3333333333333301E-2</v>
      </c>
      <c r="H1626" s="16">
        <v>7.69230769230769E-2</v>
      </c>
      <c r="I1626" s="16">
        <v>4.5454545454545497E-2</v>
      </c>
      <c r="J1626" s="16">
        <v>1.63934426229508E-2</v>
      </c>
      <c r="K1626" s="16">
        <v>7.69230769230769E-2</v>
      </c>
      <c r="L1626" s="16">
        <v>6.25E-2</v>
      </c>
      <c r="M1626" s="16">
        <v>2.8169014084507001E-2</v>
      </c>
      <c r="N1626" s="16">
        <v>9.0909090909090898E-2</v>
      </c>
      <c r="O1626" s="16">
        <v>0</v>
      </c>
      <c r="P1626" s="16"/>
      <c r="Q1626" s="16">
        <v>5.08720930232558E-2</v>
      </c>
      <c r="R1626" s="16"/>
      <c r="S1626" s="16">
        <v>5.4637865311308799E-2</v>
      </c>
      <c r="T1626" s="16"/>
      <c r="U1626" s="16">
        <v>4.6434494195688202E-2</v>
      </c>
      <c r="V1626" s="16"/>
      <c r="W1626" s="16">
        <v>3.2520325203252001E-2</v>
      </c>
      <c r="X1626" s="16"/>
      <c r="Y1626" s="16">
        <v>5.3571428571428603E-2</v>
      </c>
      <c r="Z1626" s="16">
        <v>6.0606060606060601E-2</v>
      </c>
      <c r="AA1626" s="16">
        <v>5.5555555555555601E-2</v>
      </c>
      <c r="AB1626" s="16">
        <v>0</v>
      </c>
      <c r="AC1626" s="16"/>
      <c r="AD1626" s="16">
        <v>1.3698630136986301E-2</v>
      </c>
      <c r="AE1626" s="16">
        <v>7.7777777777777807E-2</v>
      </c>
      <c r="AF1626" s="16">
        <v>6.1224489795918401E-2</v>
      </c>
      <c r="AG1626" s="16">
        <v>0.05</v>
      </c>
      <c r="AH1626" s="16">
        <v>4.0650406504064998E-2</v>
      </c>
      <c r="AI1626" s="16">
        <v>0.13095238095238099</v>
      </c>
      <c r="AJ1626" s="16">
        <v>5.4347826086956499E-2</v>
      </c>
      <c r="AK1626" s="16"/>
      <c r="AL1626" s="16">
        <v>1.7543859649122799E-2</v>
      </c>
      <c r="AM1626" s="16">
        <v>6.2992125984251995E-2</v>
      </c>
      <c r="AN1626" s="16">
        <v>3.6199095022624403E-2</v>
      </c>
      <c r="AO1626" s="16">
        <v>5.7553956834532398E-2</v>
      </c>
      <c r="AP1626" s="16">
        <v>5.2631578947368397E-2</v>
      </c>
      <c r="AQ1626" s="16">
        <v>0.06</v>
      </c>
      <c r="AR1626" s="16">
        <v>0</v>
      </c>
      <c r="AS1626" s="16">
        <v>6.6666666666666693E-2</v>
      </c>
      <c r="AT1626" s="16">
        <v>7.2289156626505993E-2</v>
      </c>
      <c r="AU1626" s="16">
        <v>0</v>
      </c>
      <c r="AV1626" s="16">
        <v>0.15151515151515199</v>
      </c>
      <c r="AW1626" s="16">
        <v>9.3023255813953501E-2</v>
      </c>
    </row>
    <row r="1627" spans="2:49" x14ac:dyDescent="0.35">
      <c r="B1627" t="s">
        <v>914</v>
      </c>
      <c r="C1627" s="16">
        <v>0.10578105781057801</v>
      </c>
      <c r="D1627" s="16">
        <v>9.7560975609756101E-2</v>
      </c>
      <c r="E1627" s="16">
        <v>0.104477611940299</v>
      </c>
      <c r="F1627" s="16">
        <v>9.2436974789915999E-2</v>
      </c>
      <c r="G1627" s="16">
        <v>8.3333333333333301E-2</v>
      </c>
      <c r="H1627" s="16">
        <v>0.134615384615385</v>
      </c>
      <c r="I1627" s="16">
        <v>0.13636363636363599</v>
      </c>
      <c r="J1627" s="16">
        <v>1.63934426229508E-2</v>
      </c>
      <c r="K1627" s="16">
        <v>0.128205128205128</v>
      </c>
      <c r="L1627" s="16">
        <v>0.13750000000000001</v>
      </c>
      <c r="M1627" s="16">
        <v>0.11267605633802801</v>
      </c>
      <c r="N1627" s="16">
        <v>6.0606060606060601E-2</v>
      </c>
      <c r="O1627" s="16">
        <v>0.3125</v>
      </c>
      <c r="P1627" s="16"/>
      <c r="Q1627" s="16">
        <v>0.106104651162791</v>
      </c>
      <c r="R1627" s="16"/>
      <c r="S1627" s="16">
        <v>0.105463786531131</v>
      </c>
      <c r="T1627" s="16"/>
      <c r="U1627" s="16">
        <v>0.102819237147595</v>
      </c>
      <c r="V1627" s="16"/>
      <c r="W1627" s="16">
        <v>0.105691056910569</v>
      </c>
      <c r="X1627" s="16"/>
      <c r="Y1627" s="16">
        <v>7.1428571428571397E-2</v>
      </c>
      <c r="Z1627" s="16">
        <v>0.16666666666666699</v>
      </c>
      <c r="AA1627" s="16">
        <v>0.13888888888888901</v>
      </c>
      <c r="AB1627" s="16">
        <v>0.11111111111111099</v>
      </c>
      <c r="AC1627" s="16"/>
      <c r="AD1627" s="16">
        <v>5.4794520547945202E-2</v>
      </c>
      <c r="AE1627" s="16">
        <v>3.3333333333333298E-2</v>
      </c>
      <c r="AF1627" s="16">
        <v>6.1224489795918401E-2</v>
      </c>
      <c r="AG1627" s="16">
        <v>0.122222222222222</v>
      </c>
      <c r="AH1627" s="16">
        <v>0.17886178861788599</v>
      </c>
      <c r="AI1627" s="16">
        <v>0.107142857142857</v>
      </c>
      <c r="AJ1627" s="16">
        <v>0.173913043478261</v>
      </c>
      <c r="AK1627" s="16"/>
      <c r="AL1627" s="16">
        <v>7.0175438596491196E-2</v>
      </c>
      <c r="AM1627" s="16">
        <v>0.12598425196850399</v>
      </c>
      <c r="AN1627" s="16">
        <v>0.113122171945701</v>
      </c>
      <c r="AO1627" s="16">
        <v>9.3525179856115095E-2</v>
      </c>
      <c r="AP1627" s="16">
        <v>0</v>
      </c>
      <c r="AQ1627" s="16">
        <v>0.12</v>
      </c>
      <c r="AR1627" s="16">
        <v>0.5</v>
      </c>
      <c r="AS1627" s="16">
        <v>6.6666666666666693E-2</v>
      </c>
      <c r="AT1627" s="16">
        <v>0.132530120481928</v>
      </c>
      <c r="AU1627" s="16">
        <v>0</v>
      </c>
      <c r="AV1627" s="16">
        <v>9.0909090909090898E-2</v>
      </c>
      <c r="AW1627" s="16">
        <v>0.116279069767442</v>
      </c>
    </row>
    <row r="1628" spans="2:49" x14ac:dyDescent="0.35">
      <c r="B1628" t="s">
        <v>915</v>
      </c>
      <c r="C1628" s="16">
        <v>0.52152521525215301</v>
      </c>
      <c r="D1628" s="16">
        <v>0.51219512195121997</v>
      </c>
      <c r="E1628" s="16">
        <v>0.537313432835821</v>
      </c>
      <c r="F1628" s="16">
        <v>0.53781512605042003</v>
      </c>
      <c r="G1628" s="16">
        <v>0.46666666666666701</v>
      </c>
      <c r="H1628" s="16">
        <v>0.51923076923076905</v>
      </c>
      <c r="I1628" s="16">
        <v>0.5</v>
      </c>
      <c r="J1628" s="16">
        <v>0.65573770491803296</v>
      </c>
      <c r="K1628" s="16">
        <v>0.41025641025641002</v>
      </c>
      <c r="L1628" s="16">
        <v>0.375</v>
      </c>
      <c r="M1628" s="16">
        <v>0.63380281690140805</v>
      </c>
      <c r="N1628" s="16">
        <v>0.60606060606060597</v>
      </c>
      <c r="O1628" s="16">
        <v>0.4375</v>
      </c>
      <c r="P1628" s="16"/>
      <c r="Q1628" s="16">
        <v>0.51017441860465096</v>
      </c>
      <c r="R1628" s="16"/>
      <c r="S1628" s="16">
        <v>0.519695044472681</v>
      </c>
      <c r="T1628" s="16"/>
      <c r="U1628" s="16">
        <v>0.514096185737977</v>
      </c>
      <c r="V1628" s="16"/>
      <c r="W1628" s="16">
        <v>0.65040650406504097</v>
      </c>
      <c r="X1628" s="16"/>
      <c r="Y1628" s="16">
        <v>0.54960317460317498</v>
      </c>
      <c r="Z1628" s="16">
        <v>0.49621212121212099</v>
      </c>
      <c r="AA1628" s="16">
        <v>0.38888888888888901</v>
      </c>
      <c r="AB1628" s="16">
        <v>0.22222222222222199</v>
      </c>
      <c r="AC1628" s="16"/>
      <c r="AD1628" s="16">
        <v>0.534246575342466</v>
      </c>
      <c r="AE1628" s="16">
        <v>0.54444444444444395</v>
      </c>
      <c r="AF1628" s="16">
        <v>0.5</v>
      </c>
      <c r="AG1628" s="16">
        <v>0.56666666666666698</v>
      </c>
      <c r="AH1628" s="16">
        <v>0.54471544715447195</v>
      </c>
      <c r="AI1628" s="16">
        <v>0.46428571428571402</v>
      </c>
      <c r="AJ1628" s="16">
        <v>0.434782608695652</v>
      </c>
      <c r="AK1628" s="16"/>
      <c r="AL1628" s="16">
        <v>0.59649122807017496</v>
      </c>
      <c r="AM1628" s="16">
        <v>0.56692913385826804</v>
      </c>
      <c r="AN1628" s="16">
        <v>0.50678733031674195</v>
      </c>
      <c r="AO1628" s="16">
        <v>0.44604316546762601</v>
      </c>
      <c r="AP1628" s="16">
        <v>0.63157894736842102</v>
      </c>
      <c r="AQ1628" s="16">
        <v>0.5</v>
      </c>
      <c r="AR1628" s="16">
        <v>0.5</v>
      </c>
      <c r="AS1628" s="16">
        <v>0.4</v>
      </c>
      <c r="AT1628" s="16">
        <v>0.49397590361445798</v>
      </c>
      <c r="AU1628" s="16">
        <v>0.61538461538461497</v>
      </c>
      <c r="AV1628" s="16">
        <v>0.60606060606060597</v>
      </c>
      <c r="AW1628" s="16">
        <v>0.55813953488372103</v>
      </c>
    </row>
    <row r="1629" spans="2:49" x14ac:dyDescent="0.35">
      <c r="B1629" t="s">
        <v>916</v>
      </c>
      <c r="C1629" s="16">
        <v>2.7060270602706001E-2</v>
      </c>
      <c r="D1629" s="16">
        <v>2.4390243902439001E-2</v>
      </c>
      <c r="E1629" s="16">
        <v>3.7313432835820899E-2</v>
      </c>
      <c r="F1629" s="16">
        <v>3.3613445378151301E-2</v>
      </c>
      <c r="G1629" s="16">
        <v>0</v>
      </c>
      <c r="H1629" s="16">
        <v>0</v>
      </c>
      <c r="I1629" s="16">
        <v>1.5151515151515201E-2</v>
      </c>
      <c r="J1629" s="16">
        <v>4.91803278688525E-2</v>
      </c>
      <c r="K1629" s="16">
        <v>7.69230769230769E-2</v>
      </c>
      <c r="L1629" s="16">
        <v>2.5000000000000001E-2</v>
      </c>
      <c r="M1629" s="16">
        <v>1.4084507042253501E-2</v>
      </c>
      <c r="N1629" s="16">
        <v>0</v>
      </c>
      <c r="O1629" s="16">
        <v>6.25E-2</v>
      </c>
      <c r="P1629" s="16"/>
      <c r="Q1629" s="16">
        <v>2.7616279069767401E-2</v>
      </c>
      <c r="R1629" s="16"/>
      <c r="S1629" s="16">
        <v>2.7954256670902199E-2</v>
      </c>
      <c r="T1629" s="16"/>
      <c r="U1629" s="16">
        <v>2.6533996683250401E-2</v>
      </c>
      <c r="V1629" s="16"/>
      <c r="W1629" s="16">
        <v>2.4390243902439001E-2</v>
      </c>
      <c r="X1629" s="16"/>
      <c r="Y1629" s="16">
        <v>1.58730158730159E-2</v>
      </c>
      <c r="Z1629" s="16">
        <v>3.7878787878787901E-2</v>
      </c>
      <c r="AA1629" s="16">
        <v>8.3333333333333301E-2</v>
      </c>
      <c r="AB1629" s="16">
        <v>0.11111111111111099</v>
      </c>
      <c r="AC1629" s="16"/>
      <c r="AD1629" s="16">
        <v>6.8493150684931503E-3</v>
      </c>
      <c r="AE1629" s="16">
        <v>2.2222222222222199E-2</v>
      </c>
      <c r="AF1629" s="16">
        <v>1.02040816326531E-2</v>
      </c>
      <c r="AG1629" s="16">
        <v>2.7777777777777801E-2</v>
      </c>
      <c r="AH1629" s="16">
        <v>2.4390243902439001E-2</v>
      </c>
      <c r="AI1629" s="16">
        <v>4.7619047619047603E-2</v>
      </c>
      <c r="AJ1629" s="16">
        <v>6.5217391304347797E-2</v>
      </c>
      <c r="AK1629" s="16"/>
      <c r="AL1629" s="16">
        <v>5.2631578947368397E-2</v>
      </c>
      <c r="AM1629" s="16">
        <v>1.5748031496062999E-2</v>
      </c>
      <c r="AN1629" s="16">
        <v>1.35746606334842E-2</v>
      </c>
      <c r="AO1629" s="16">
        <v>5.0359712230215799E-2</v>
      </c>
      <c r="AP1629" s="16">
        <v>5.2631578947368397E-2</v>
      </c>
      <c r="AQ1629" s="16">
        <v>0</v>
      </c>
      <c r="AR1629" s="16">
        <v>0</v>
      </c>
      <c r="AS1629" s="16">
        <v>6.6666666666666693E-2</v>
      </c>
      <c r="AT1629" s="16">
        <v>2.40963855421687E-2</v>
      </c>
      <c r="AU1629" s="16">
        <v>7.69230769230769E-2</v>
      </c>
      <c r="AV1629" s="16">
        <v>6.0606060606060601E-2</v>
      </c>
      <c r="AW1629" s="16">
        <v>0</v>
      </c>
    </row>
    <row r="1630" spans="2:49" x14ac:dyDescent="0.35">
      <c r="B1630" t="s">
        <v>917</v>
      </c>
      <c r="C1630" s="16">
        <v>9.8400984009840101E-3</v>
      </c>
      <c r="D1630" s="16">
        <v>2.4390243902439001E-2</v>
      </c>
      <c r="E1630" s="16">
        <v>7.4626865671641798E-3</v>
      </c>
      <c r="F1630" s="16">
        <v>8.4033613445378096E-3</v>
      </c>
      <c r="G1630" s="16">
        <v>0</v>
      </c>
      <c r="H1630" s="16">
        <v>0</v>
      </c>
      <c r="I1630" s="16">
        <v>3.03030303030303E-2</v>
      </c>
      <c r="J1630" s="16">
        <v>3.2786885245901599E-2</v>
      </c>
      <c r="K1630" s="16">
        <v>0</v>
      </c>
      <c r="L1630" s="16">
        <v>0</v>
      </c>
      <c r="M1630" s="16">
        <v>0</v>
      </c>
      <c r="N1630" s="16">
        <v>0</v>
      </c>
      <c r="O1630" s="16">
        <v>0</v>
      </c>
      <c r="P1630" s="16"/>
      <c r="Q1630" s="16">
        <v>1.16279069767442E-2</v>
      </c>
      <c r="R1630" s="16"/>
      <c r="S1630" s="16">
        <v>1.01651842439644E-2</v>
      </c>
      <c r="T1630" s="16"/>
      <c r="U1630" s="16">
        <v>1.3266998341625201E-2</v>
      </c>
      <c r="V1630" s="16"/>
      <c r="W1630" s="16">
        <v>0</v>
      </c>
      <c r="X1630" s="16"/>
      <c r="Y1630" s="16">
        <v>9.9206349206349201E-3</v>
      </c>
      <c r="Z1630" s="16">
        <v>1.13636363636364E-2</v>
      </c>
      <c r="AA1630" s="16">
        <v>0</v>
      </c>
      <c r="AB1630" s="16">
        <v>0</v>
      </c>
      <c r="AC1630" s="16"/>
      <c r="AD1630" s="16">
        <v>6.8493150684931503E-3</v>
      </c>
      <c r="AE1630" s="16">
        <v>1.1111111111111099E-2</v>
      </c>
      <c r="AF1630" s="16">
        <v>1.02040816326531E-2</v>
      </c>
      <c r="AG1630" s="16">
        <v>0</v>
      </c>
      <c r="AH1630" s="16">
        <v>2.4390243902439001E-2</v>
      </c>
      <c r="AI1630" s="16">
        <v>1.1904761904761901E-2</v>
      </c>
      <c r="AJ1630" s="16">
        <v>1.0869565217391301E-2</v>
      </c>
      <c r="AK1630" s="16"/>
      <c r="AL1630" s="16">
        <v>0</v>
      </c>
      <c r="AM1630" s="16">
        <v>1.5748031496062999E-2</v>
      </c>
      <c r="AN1630" s="16">
        <v>1.8099547511312201E-2</v>
      </c>
      <c r="AO1630" s="16">
        <v>1.4388489208633099E-2</v>
      </c>
      <c r="AP1630" s="16">
        <v>0</v>
      </c>
      <c r="AQ1630" s="16">
        <v>0</v>
      </c>
      <c r="AR1630" s="16">
        <v>0</v>
      </c>
      <c r="AS1630" s="16">
        <v>0</v>
      </c>
      <c r="AT1630" s="16">
        <v>0</v>
      </c>
      <c r="AU1630" s="16">
        <v>0</v>
      </c>
      <c r="AV1630" s="16">
        <v>0</v>
      </c>
      <c r="AW1630" s="16">
        <v>0</v>
      </c>
    </row>
    <row r="1631" spans="2:49" x14ac:dyDescent="0.35">
      <c r="B1631" t="s">
        <v>918</v>
      </c>
      <c r="C1631" s="16">
        <v>8.61008610086101E-3</v>
      </c>
      <c r="D1631" s="16">
        <v>0</v>
      </c>
      <c r="E1631" s="16">
        <v>0</v>
      </c>
      <c r="F1631" s="16">
        <v>1.6806722689075598E-2</v>
      </c>
      <c r="G1631" s="16">
        <v>3.3333333333333298E-2</v>
      </c>
      <c r="H1631" s="16">
        <v>0</v>
      </c>
      <c r="I1631" s="16">
        <v>0</v>
      </c>
      <c r="J1631" s="16">
        <v>1.63934426229508E-2</v>
      </c>
      <c r="K1631" s="16">
        <v>0</v>
      </c>
      <c r="L1631" s="16">
        <v>1.2500000000000001E-2</v>
      </c>
      <c r="M1631" s="16">
        <v>1.4084507042253501E-2</v>
      </c>
      <c r="N1631" s="16">
        <v>0</v>
      </c>
      <c r="O1631" s="16">
        <v>0</v>
      </c>
      <c r="P1631" s="16"/>
      <c r="Q1631" s="16">
        <v>7.2674418604651196E-3</v>
      </c>
      <c r="R1631" s="16"/>
      <c r="S1631" s="16">
        <v>6.35324015247776E-3</v>
      </c>
      <c r="T1631" s="16"/>
      <c r="U1631" s="16">
        <v>8.2918739635157498E-3</v>
      </c>
      <c r="V1631" s="16"/>
      <c r="W1631" s="16">
        <v>8.1300813008130107E-3</v>
      </c>
      <c r="X1631" s="16"/>
      <c r="Y1631" s="16">
        <v>7.9365079365079395E-3</v>
      </c>
      <c r="Z1631" s="16">
        <v>7.5757575757575803E-3</v>
      </c>
      <c r="AA1631" s="16">
        <v>2.7777777777777801E-2</v>
      </c>
      <c r="AB1631" s="16">
        <v>0</v>
      </c>
      <c r="AC1631" s="16"/>
      <c r="AD1631" s="16">
        <v>1.3698630136986301E-2</v>
      </c>
      <c r="AE1631" s="16">
        <v>1.1111111111111099E-2</v>
      </c>
      <c r="AF1631" s="16">
        <v>1.02040816326531E-2</v>
      </c>
      <c r="AG1631" s="16">
        <v>5.5555555555555601E-3</v>
      </c>
      <c r="AH1631" s="16">
        <v>0</v>
      </c>
      <c r="AI1631" s="16">
        <v>1.1904761904761901E-2</v>
      </c>
      <c r="AJ1631" s="16">
        <v>1.0869565217391301E-2</v>
      </c>
      <c r="AK1631" s="16"/>
      <c r="AL1631" s="16">
        <v>0</v>
      </c>
      <c r="AM1631" s="16">
        <v>7.8740157480314994E-3</v>
      </c>
      <c r="AN1631" s="16">
        <v>4.5248868778280504E-3</v>
      </c>
      <c r="AO1631" s="16">
        <v>7.1942446043165497E-3</v>
      </c>
      <c r="AP1631" s="16">
        <v>0</v>
      </c>
      <c r="AQ1631" s="16">
        <v>0.04</v>
      </c>
      <c r="AR1631" s="16">
        <v>0</v>
      </c>
      <c r="AS1631" s="16">
        <v>0</v>
      </c>
      <c r="AT1631" s="16">
        <v>0</v>
      </c>
      <c r="AU1631" s="16">
        <v>0</v>
      </c>
      <c r="AV1631" s="16">
        <v>0</v>
      </c>
      <c r="AW1631" s="16">
        <v>2.32558139534884E-2</v>
      </c>
    </row>
    <row r="1632" spans="2:49" x14ac:dyDescent="0.35">
      <c r="B1632" t="s">
        <v>36</v>
      </c>
      <c r="C1632" s="16">
        <v>0.194341943419434</v>
      </c>
      <c r="D1632" s="16">
        <v>0.19512195121951201</v>
      </c>
      <c r="E1632" s="16">
        <v>0.164179104477612</v>
      </c>
      <c r="F1632" s="16">
        <v>0.17647058823529399</v>
      </c>
      <c r="G1632" s="16">
        <v>0.233333333333333</v>
      </c>
      <c r="H1632" s="16">
        <v>0.230769230769231</v>
      </c>
      <c r="I1632" s="16">
        <v>0.24242424242424199</v>
      </c>
      <c r="J1632" s="16">
        <v>0.14754098360655701</v>
      </c>
      <c r="K1632" s="16">
        <v>0.17948717948717899</v>
      </c>
      <c r="L1632" s="16">
        <v>0.3</v>
      </c>
      <c r="M1632" s="16">
        <v>0.11267605633802801</v>
      </c>
      <c r="N1632" s="16">
        <v>0.18181818181818199</v>
      </c>
      <c r="O1632" s="16">
        <v>0.1875</v>
      </c>
      <c r="P1632" s="16"/>
      <c r="Q1632" s="16">
        <v>0.204941860465116</v>
      </c>
      <c r="R1632" s="16"/>
      <c r="S1632" s="16">
        <v>0.19949174078780199</v>
      </c>
      <c r="T1632" s="16"/>
      <c r="U1632" s="16">
        <v>0.20895522388059701</v>
      </c>
      <c r="V1632" s="16"/>
      <c r="W1632" s="16">
        <v>0.16260162601625999</v>
      </c>
      <c r="X1632" s="16"/>
      <c r="Y1632" s="16">
        <v>0.25396825396825401</v>
      </c>
      <c r="Z1632" s="16">
        <v>7.9545454545454503E-2</v>
      </c>
      <c r="AA1632" s="16">
        <v>0.194444444444444</v>
      </c>
      <c r="AB1632" s="16">
        <v>0.22222222222222199</v>
      </c>
      <c r="AC1632" s="16"/>
      <c r="AD1632" s="16">
        <v>0.31506849315068503</v>
      </c>
      <c r="AE1632" s="16">
        <v>0.266666666666667</v>
      </c>
      <c r="AF1632" s="16">
        <v>0.28571428571428598</v>
      </c>
      <c r="AG1632" s="16">
        <v>0.16111111111111101</v>
      </c>
      <c r="AH1632" s="16">
        <v>0.12195121951219499</v>
      </c>
      <c r="AI1632" s="16">
        <v>9.5238095238095205E-2</v>
      </c>
      <c r="AJ1632" s="16">
        <v>8.6956521739130405E-2</v>
      </c>
      <c r="AK1632" s="16"/>
      <c r="AL1632" s="16">
        <v>0.140350877192982</v>
      </c>
      <c r="AM1632" s="16">
        <v>0.14960629921259799</v>
      </c>
      <c r="AN1632" s="16">
        <v>0.22171945701357501</v>
      </c>
      <c r="AO1632" s="16">
        <v>0.27338129496402902</v>
      </c>
      <c r="AP1632" s="16">
        <v>0.157894736842105</v>
      </c>
      <c r="AQ1632" s="16">
        <v>0.14000000000000001</v>
      </c>
      <c r="AR1632" s="16">
        <v>0</v>
      </c>
      <c r="AS1632" s="16">
        <v>0.266666666666667</v>
      </c>
      <c r="AT1632" s="16">
        <v>0.19277108433734899</v>
      </c>
      <c r="AU1632" s="16">
        <v>0.30769230769230799</v>
      </c>
      <c r="AV1632" s="16">
        <v>9.0909090909090898E-2</v>
      </c>
      <c r="AW1632" s="16">
        <v>0.116279069767442</v>
      </c>
    </row>
    <row r="1633" spans="1:49" x14ac:dyDescent="0.35">
      <c r="C1633" s="16"/>
      <c r="D1633" s="16"/>
      <c r="E1633" s="16"/>
      <c r="F1633" s="16"/>
      <c r="G1633" s="16"/>
      <c r="H1633" s="16"/>
      <c r="I1633" s="16"/>
      <c r="J1633" s="16"/>
      <c r="K1633" s="16"/>
      <c r="L1633" s="16"/>
      <c r="M1633" s="16"/>
      <c r="N1633" s="16"/>
      <c r="O1633" s="16"/>
      <c r="P1633" s="16"/>
      <c r="Q1633" s="16"/>
      <c r="R1633" s="16"/>
      <c r="S1633" s="16"/>
      <c r="T1633" s="16"/>
      <c r="U1633" s="16"/>
      <c r="V1633" s="16"/>
      <c r="W1633" s="16"/>
      <c r="X1633" s="16"/>
      <c r="Y1633" s="16"/>
      <c r="Z1633" s="16"/>
      <c r="AA1633" s="16"/>
      <c r="AB1633" s="16"/>
      <c r="AC1633" s="16"/>
      <c r="AD1633" s="16"/>
      <c r="AE1633" s="16"/>
      <c r="AF1633" s="16"/>
      <c r="AG1633" s="16"/>
      <c r="AH1633" s="16"/>
      <c r="AI1633" s="16"/>
      <c r="AJ1633" s="16"/>
      <c r="AK1633" s="16"/>
      <c r="AL1633" s="16"/>
      <c r="AM1633" s="16"/>
      <c r="AN1633" s="16"/>
      <c r="AO1633" s="16"/>
      <c r="AP1633" s="16"/>
      <c r="AQ1633" s="16"/>
      <c r="AR1633" s="16"/>
      <c r="AS1633" s="16"/>
      <c r="AT1633" s="16"/>
      <c r="AU1633" s="16"/>
      <c r="AV1633" s="16"/>
      <c r="AW1633" s="16"/>
    </row>
    <row r="1634" spans="1:49" x14ac:dyDescent="0.35">
      <c r="B1634" s="6" t="s">
        <v>986</v>
      </c>
      <c r="C1634" s="16"/>
      <c r="D1634" s="16"/>
      <c r="E1634" s="16"/>
      <c r="F1634" s="16"/>
      <c r="G1634" s="16"/>
      <c r="H1634" s="16"/>
      <c r="I1634" s="16"/>
      <c r="J1634" s="16"/>
      <c r="K1634" s="16"/>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6"/>
      <c r="AW1634" s="16"/>
    </row>
    <row r="1635" spans="1:49" x14ac:dyDescent="0.35">
      <c r="B1635" s="25" t="s">
        <v>65</v>
      </c>
      <c r="C1635" s="16"/>
      <c r="D1635" s="16"/>
      <c r="E1635" s="16"/>
      <c r="F1635" s="16"/>
      <c r="G1635" s="16"/>
      <c r="H1635" s="16"/>
      <c r="I1635" s="16"/>
      <c r="J1635" s="16"/>
      <c r="K1635" s="16"/>
      <c r="L1635" s="16"/>
      <c r="M1635" s="16"/>
      <c r="N1635" s="16"/>
      <c r="O1635" s="16"/>
      <c r="P1635" s="16"/>
      <c r="Q1635" s="16"/>
      <c r="R1635" s="16"/>
      <c r="S1635" s="16"/>
      <c r="T1635" s="16"/>
      <c r="U1635" s="16"/>
      <c r="V1635" s="16"/>
      <c r="W1635" s="16"/>
      <c r="X1635" s="16"/>
      <c r="Y1635" s="16"/>
      <c r="Z1635" s="16"/>
      <c r="AA1635" s="16"/>
      <c r="AB1635" s="16"/>
      <c r="AC1635" s="16"/>
      <c r="AD1635" s="16"/>
      <c r="AE1635" s="16"/>
      <c r="AF1635" s="16"/>
      <c r="AG1635" s="16"/>
      <c r="AH1635" s="16"/>
      <c r="AI1635" s="16"/>
      <c r="AJ1635" s="16"/>
      <c r="AK1635" s="16"/>
      <c r="AL1635" s="16"/>
      <c r="AM1635" s="16"/>
      <c r="AN1635" s="16"/>
      <c r="AO1635" s="16"/>
      <c r="AP1635" s="16"/>
      <c r="AQ1635" s="16"/>
      <c r="AR1635" s="16"/>
      <c r="AS1635" s="16"/>
      <c r="AT1635" s="16"/>
      <c r="AU1635" s="16"/>
      <c r="AV1635" s="16"/>
      <c r="AW1635" s="16"/>
    </row>
    <row r="1636" spans="1:49" x14ac:dyDescent="0.35">
      <c r="B1636" t="s">
        <v>979</v>
      </c>
      <c r="C1636" s="16">
        <v>6.1500615006150103E-2</v>
      </c>
      <c r="D1636" s="16">
        <v>0.12195121951219499</v>
      </c>
      <c r="E1636" s="16">
        <v>8.2089552238805999E-2</v>
      </c>
      <c r="F1636" s="16">
        <v>2.5210084033613401E-2</v>
      </c>
      <c r="G1636" s="16">
        <v>3.3333333333333298E-2</v>
      </c>
      <c r="H1636" s="16">
        <v>1.9230769230769201E-2</v>
      </c>
      <c r="I1636" s="16">
        <v>3.03030303030303E-2</v>
      </c>
      <c r="J1636" s="16">
        <v>6.5573770491803296E-2</v>
      </c>
      <c r="K1636" s="16">
        <v>0.128205128205128</v>
      </c>
      <c r="L1636" s="16">
        <v>0.1</v>
      </c>
      <c r="M1636" s="16">
        <v>4.2253521126760597E-2</v>
      </c>
      <c r="N1636" s="16">
        <v>3.03030303030303E-2</v>
      </c>
      <c r="O1636" s="16">
        <v>0</v>
      </c>
      <c r="P1636" s="16"/>
      <c r="Q1636" s="16">
        <v>6.5406976744186093E-2</v>
      </c>
      <c r="R1636" s="16"/>
      <c r="S1636" s="16">
        <v>6.0991105463786499E-2</v>
      </c>
      <c r="T1636" s="16"/>
      <c r="U1636" s="16">
        <v>6.4676616915422896E-2</v>
      </c>
      <c r="V1636" s="16"/>
      <c r="W1636" s="16">
        <v>1.6260162601626001E-2</v>
      </c>
      <c r="X1636" s="16"/>
      <c r="Y1636" s="16">
        <v>3.7698412698412703E-2</v>
      </c>
      <c r="Z1636" s="16">
        <v>9.8484848484848495E-2</v>
      </c>
      <c r="AA1636" s="16">
        <v>8.3333333333333301E-2</v>
      </c>
      <c r="AB1636" s="16">
        <v>0.22222222222222199</v>
      </c>
      <c r="AC1636" s="16"/>
      <c r="AD1636" s="16">
        <v>6.1643835616438401E-2</v>
      </c>
      <c r="AE1636" s="16">
        <v>2.2222222222222199E-2</v>
      </c>
      <c r="AF1636" s="16">
        <v>6.1224489795918401E-2</v>
      </c>
      <c r="AG1636" s="16">
        <v>0.05</v>
      </c>
      <c r="AH1636" s="16">
        <v>4.8780487804878099E-2</v>
      </c>
      <c r="AI1636" s="16">
        <v>0.119047619047619</v>
      </c>
      <c r="AJ1636" s="16">
        <v>8.6956521739130405E-2</v>
      </c>
      <c r="AK1636" s="16"/>
      <c r="AL1636" s="16">
        <v>0.105263157894737</v>
      </c>
      <c r="AM1636" s="16">
        <v>4.7244094488188997E-2</v>
      </c>
      <c r="AN1636" s="16">
        <v>8.1447963800904993E-2</v>
      </c>
      <c r="AO1636" s="16">
        <v>3.5971223021582698E-2</v>
      </c>
      <c r="AP1636" s="16">
        <v>5.2631578947368397E-2</v>
      </c>
      <c r="AQ1636" s="16">
        <v>0.04</v>
      </c>
      <c r="AR1636" s="16">
        <v>0</v>
      </c>
      <c r="AS1636" s="16">
        <v>6.6666666666666693E-2</v>
      </c>
      <c r="AT1636" s="16">
        <v>7.2289156626505993E-2</v>
      </c>
      <c r="AU1636" s="16">
        <v>0</v>
      </c>
      <c r="AV1636" s="16">
        <v>3.03030303030303E-2</v>
      </c>
      <c r="AW1636" s="16">
        <v>6.9767441860465101E-2</v>
      </c>
    </row>
    <row r="1637" spans="1:49" x14ac:dyDescent="0.35">
      <c r="B1637" t="s">
        <v>980</v>
      </c>
      <c r="C1637" s="16">
        <v>7.2570725707257103E-2</v>
      </c>
      <c r="D1637" s="16">
        <v>0.12195121951219499</v>
      </c>
      <c r="E1637" s="16">
        <v>6.7164179104477598E-2</v>
      </c>
      <c r="F1637" s="16">
        <v>6.7226890756302504E-2</v>
      </c>
      <c r="G1637" s="16">
        <v>8.3333333333333301E-2</v>
      </c>
      <c r="H1637" s="16">
        <v>7.69230769230769E-2</v>
      </c>
      <c r="I1637" s="16">
        <v>6.0606060606060601E-2</v>
      </c>
      <c r="J1637" s="16">
        <v>3.2786885245901599E-2</v>
      </c>
      <c r="K1637" s="16">
        <v>7.69230769230769E-2</v>
      </c>
      <c r="L1637" s="16">
        <v>7.4999999999999997E-2</v>
      </c>
      <c r="M1637" s="16">
        <v>7.0422535211267595E-2</v>
      </c>
      <c r="N1637" s="16">
        <v>9.0909090909090898E-2</v>
      </c>
      <c r="O1637" s="16">
        <v>0</v>
      </c>
      <c r="P1637" s="16"/>
      <c r="Q1637" s="16">
        <v>6.1046511627907002E-2</v>
      </c>
      <c r="R1637" s="16"/>
      <c r="S1637" s="16">
        <v>6.9885641677255403E-2</v>
      </c>
      <c r="T1637" s="16"/>
      <c r="U1637" s="16">
        <v>6.4676616915422896E-2</v>
      </c>
      <c r="V1637" s="16"/>
      <c r="W1637" s="16">
        <v>4.8780487804878099E-2</v>
      </c>
      <c r="X1637" s="16"/>
      <c r="Y1637" s="16">
        <v>4.7619047619047603E-2</v>
      </c>
      <c r="Z1637" s="16">
        <v>0.117424242424242</v>
      </c>
      <c r="AA1637" s="16">
        <v>0.11111111111111099</v>
      </c>
      <c r="AB1637" s="16">
        <v>0</v>
      </c>
      <c r="AC1637" s="16"/>
      <c r="AD1637" s="16">
        <v>6.8493150684931503E-3</v>
      </c>
      <c r="AE1637" s="16">
        <v>6.6666666666666693E-2</v>
      </c>
      <c r="AF1637" s="16">
        <v>4.08163265306122E-2</v>
      </c>
      <c r="AG1637" s="16">
        <v>9.44444444444444E-2</v>
      </c>
      <c r="AH1637" s="16">
        <v>8.1300813008130093E-2</v>
      </c>
      <c r="AI1637" s="16">
        <v>0.14285714285714299</v>
      </c>
      <c r="AJ1637" s="16">
        <v>9.7826086956521702E-2</v>
      </c>
      <c r="AK1637" s="16"/>
      <c r="AL1637" s="16">
        <v>1.7543859649122799E-2</v>
      </c>
      <c r="AM1637" s="16">
        <v>0.118110236220472</v>
      </c>
      <c r="AN1637" s="16">
        <v>4.52488687782805E-2</v>
      </c>
      <c r="AO1637" s="16">
        <v>6.4748201438848907E-2</v>
      </c>
      <c r="AP1637" s="16">
        <v>0</v>
      </c>
      <c r="AQ1637" s="16">
        <v>0.12</v>
      </c>
      <c r="AR1637" s="16">
        <v>0</v>
      </c>
      <c r="AS1637" s="16">
        <v>0.133333333333333</v>
      </c>
      <c r="AT1637" s="16">
        <v>3.6144578313252997E-2</v>
      </c>
      <c r="AU1637" s="16">
        <v>0</v>
      </c>
      <c r="AV1637" s="16">
        <v>0.18181818181818199</v>
      </c>
      <c r="AW1637" s="16">
        <v>0.162790697674419</v>
      </c>
    </row>
    <row r="1638" spans="1:49" x14ac:dyDescent="0.35">
      <c r="B1638" t="s">
        <v>981</v>
      </c>
      <c r="C1638" s="16">
        <v>0.152521525215252</v>
      </c>
      <c r="D1638" s="16">
        <v>0.109756097560976</v>
      </c>
      <c r="E1638" s="16">
        <v>0.119402985074627</v>
      </c>
      <c r="F1638" s="16">
        <v>0.16806722689075601</v>
      </c>
      <c r="G1638" s="16">
        <v>0.16666666666666699</v>
      </c>
      <c r="H1638" s="16">
        <v>0.28846153846153799</v>
      </c>
      <c r="I1638" s="16">
        <v>0.21212121212121199</v>
      </c>
      <c r="J1638" s="16">
        <v>8.1967213114754106E-2</v>
      </c>
      <c r="K1638" s="16">
        <v>0.230769230769231</v>
      </c>
      <c r="L1638" s="16">
        <v>0.1</v>
      </c>
      <c r="M1638" s="16">
        <v>0.12676056338028199</v>
      </c>
      <c r="N1638" s="16">
        <v>0.12121212121212099</v>
      </c>
      <c r="O1638" s="16">
        <v>0.3125</v>
      </c>
      <c r="P1638" s="16"/>
      <c r="Q1638" s="16">
        <v>0.146802325581395</v>
      </c>
      <c r="R1638" s="16"/>
      <c r="S1638" s="16">
        <v>0.15120711562897099</v>
      </c>
      <c r="T1638" s="16"/>
      <c r="U1638" s="16">
        <v>0.144278606965174</v>
      </c>
      <c r="V1638" s="16"/>
      <c r="W1638" s="16">
        <v>9.7560975609756101E-2</v>
      </c>
      <c r="X1638" s="16"/>
      <c r="Y1638" s="16">
        <v>0.12896825396825401</v>
      </c>
      <c r="Z1638" s="16">
        <v>0.19318181818181801</v>
      </c>
      <c r="AA1638" s="16">
        <v>0.194444444444444</v>
      </c>
      <c r="AB1638" s="16">
        <v>0.11111111111111099</v>
      </c>
      <c r="AC1638" s="16"/>
      <c r="AD1638" s="16">
        <v>0.102739726027397</v>
      </c>
      <c r="AE1638" s="16">
        <v>0.122222222222222</v>
      </c>
      <c r="AF1638" s="16">
        <v>0.11224489795918401</v>
      </c>
      <c r="AG1638" s="16">
        <v>0.15</v>
      </c>
      <c r="AH1638" s="16">
        <v>0.18699186991869901</v>
      </c>
      <c r="AI1638" s="16">
        <v>0.15476190476190499</v>
      </c>
      <c r="AJ1638" s="16">
        <v>0.26086956521739102</v>
      </c>
      <c r="AK1638" s="16"/>
      <c r="AL1638" s="16">
        <v>0.21052631578947401</v>
      </c>
      <c r="AM1638" s="16">
        <v>0.196850393700787</v>
      </c>
      <c r="AN1638" s="16">
        <v>0.144796380090498</v>
      </c>
      <c r="AO1638" s="16">
        <v>7.9136690647481994E-2</v>
      </c>
      <c r="AP1638" s="16">
        <v>0.26315789473684198</v>
      </c>
      <c r="AQ1638" s="16">
        <v>0.16</v>
      </c>
      <c r="AR1638" s="16">
        <v>0.5</v>
      </c>
      <c r="AS1638" s="16">
        <v>6.6666666666666693E-2</v>
      </c>
      <c r="AT1638" s="16">
        <v>0.14457831325301199</v>
      </c>
      <c r="AU1638" s="16">
        <v>0.38461538461538503</v>
      </c>
      <c r="AV1638" s="16">
        <v>0.15151515151515199</v>
      </c>
      <c r="AW1638" s="16">
        <v>0.116279069767442</v>
      </c>
    </row>
    <row r="1639" spans="1:49" x14ac:dyDescent="0.35">
      <c r="B1639" t="s">
        <v>982</v>
      </c>
      <c r="C1639" s="16">
        <v>0.52398523985239898</v>
      </c>
      <c r="D1639" s="16">
        <v>0.5</v>
      </c>
      <c r="E1639" s="16">
        <v>0.58955223880596996</v>
      </c>
      <c r="F1639" s="16">
        <v>0.52100840336134502</v>
      </c>
      <c r="G1639" s="16">
        <v>0.45</v>
      </c>
      <c r="H1639" s="16">
        <v>0.46153846153846201</v>
      </c>
      <c r="I1639" s="16">
        <v>0.439393939393939</v>
      </c>
      <c r="J1639" s="16">
        <v>0.63934426229508201</v>
      </c>
      <c r="K1639" s="16">
        <v>0.43589743589743601</v>
      </c>
      <c r="L1639" s="16">
        <v>0.45</v>
      </c>
      <c r="M1639" s="16">
        <v>0.60563380281690105</v>
      </c>
      <c r="N1639" s="16">
        <v>0.60606060606060597</v>
      </c>
      <c r="O1639" s="16">
        <v>0.5625</v>
      </c>
      <c r="P1639" s="16"/>
      <c r="Q1639" s="16">
        <v>0.53343023255813904</v>
      </c>
      <c r="R1639" s="16"/>
      <c r="S1639" s="16">
        <v>0.52604828462515896</v>
      </c>
      <c r="T1639" s="16"/>
      <c r="U1639" s="16">
        <v>0.53067993366500799</v>
      </c>
      <c r="V1639" s="16"/>
      <c r="W1639" s="16">
        <v>0.67479674796748002</v>
      </c>
      <c r="X1639" s="16"/>
      <c r="Y1639" s="16">
        <v>0.54365079365079405</v>
      </c>
      <c r="Z1639" s="16">
        <v>0.50757575757575801</v>
      </c>
      <c r="AA1639" s="16">
        <v>0.41666666666666702</v>
      </c>
      <c r="AB1639" s="16">
        <v>0.33333333333333298</v>
      </c>
      <c r="AC1639" s="16"/>
      <c r="AD1639" s="16">
        <v>0.568493150684932</v>
      </c>
      <c r="AE1639" s="16">
        <v>0.48888888888888898</v>
      </c>
      <c r="AF1639" s="16">
        <v>0.55102040816326503</v>
      </c>
      <c r="AG1639" s="16">
        <v>0.53333333333333299</v>
      </c>
      <c r="AH1639" s="16">
        <v>0.56097560975609795</v>
      </c>
      <c r="AI1639" s="16">
        <v>0.452380952380952</v>
      </c>
      <c r="AJ1639" s="16">
        <v>0.45652173913043498</v>
      </c>
      <c r="AK1639" s="16"/>
      <c r="AL1639" s="16">
        <v>0.52631578947368396</v>
      </c>
      <c r="AM1639" s="16">
        <v>0.488188976377953</v>
      </c>
      <c r="AN1639" s="16">
        <v>0.54751131221719496</v>
      </c>
      <c r="AO1639" s="16">
        <v>0.54676258992805804</v>
      </c>
      <c r="AP1639" s="16">
        <v>0.47368421052631599</v>
      </c>
      <c r="AQ1639" s="16">
        <v>0.5</v>
      </c>
      <c r="AR1639" s="16">
        <v>0.5</v>
      </c>
      <c r="AS1639" s="16">
        <v>0.53333333333333299</v>
      </c>
      <c r="AT1639" s="16">
        <v>0.54216867469879504</v>
      </c>
      <c r="AU1639" s="16">
        <v>0.30769230769230799</v>
      </c>
      <c r="AV1639" s="16">
        <v>0.54545454545454497</v>
      </c>
      <c r="AW1639" s="16">
        <v>0.48837209302325602</v>
      </c>
    </row>
    <row r="1640" spans="1:49" x14ac:dyDescent="0.35">
      <c r="B1640" t="s">
        <v>983</v>
      </c>
      <c r="C1640" s="16">
        <v>9.8400984009840101E-3</v>
      </c>
      <c r="D1640" s="16">
        <v>1.21951219512195E-2</v>
      </c>
      <c r="E1640" s="16">
        <v>0</v>
      </c>
      <c r="F1640" s="16">
        <v>2.5210084033613401E-2</v>
      </c>
      <c r="G1640" s="16">
        <v>0</v>
      </c>
      <c r="H1640" s="16">
        <v>0</v>
      </c>
      <c r="I1640" s="16">
        <v>1.5151515151515201E-2</v>
      </c>
      <c r="J1640" s="16">
        <v>0</v>
      </c>
      <c r="K1640" s="16">
        <v>0</v>
      </c>
      <c r="L1640" s="16">
        <v>1.2500000000000001E-2</v>
      </c>
      <c r="M1640" s="16">
        <v>1.4084507042253501E-2</v>
      </c>
      <c r="N1640" s="16">
        <v>0</v>
      </c>
      <c r="O1640" s="16">
        <v>6.25E-2</v>
      </c>
      <c r="P1640" s="16"/>
      <c r="Q1640" s="16">
        <v>8.7209302325581394E-3</v>
      </c>
      <c r="R1640" s="16"/>
      <c r="S1640" s="16">
        <v>8.8945362134688708E-3</v>
      </c>
      <c r="T1640" s="16"/>
      <c r="U1640" s="16">
        <v>9.9502487562189105E-3</v>
      </c>
      <c r="V1640" s="16"/>
      <c r="W1640" s="16">
        <v>1.6260162601626001E-2</v>
      </c>
      <c r="X1640" s="16"/>
      <c r="Y1640" s="16">
        <v>1.9841269841269801E-3</v>
      </c>
      <c r="Z1640" s="16">
        <v>1.8939393939393898E-2</v>
      </c>
      <c r="AA1640" s="16">
        <v>2.7777777777777801E-2</v>
      </c>
      <c r="AB1640" s="16">
        <v>0.11111111111111099</v>
      </c>
      <c r="AC1640" s="16"/>
      <c r="AD1640" s="16">
        <v>6.8493150684931503E-3</v>
      </c>
      <c r="AE1640" s="16">
        <v>1.1111111111111099E-2</v>
      </c>
      <c r="AF1640" s="16">
        <v>0</v>
      </c>
      <c r="AG1640" s="16">
        <v>0</v>
      </c>
      <c r="AH1640" s="16">
        <v>1.6260162601626001E-2</v>
      </c>
      <c r="AI1640" s="16">
        <v>3.5714285714285698E-2</v>
      </c>
      <c r="AJ1640" s="16">
        <v>1.0869565217391301E-2</v>
      </c>
      <c r="AK1640" s="16"/>
      <c r="AL1640" s="16">
        <v>1.7543859649122799E-2</v>
      </c>
      <c r="AM1640" s="16">
        <v>0</v>
      </c>
      <c r="AN1640" s="16">
        <v>4.5248868778280504E-3</v>
      </c>
      <c r="AO1640" s="16">
        <v>2.8776978417266199E-2</v>
      </c>
      <c r="AP1640" s="16">
        <v>0</v>
      </c>
      <c r="AQ1640" s="16">
        <v>0</v>
      </c>
      <c r="AR1640" s="16">
        <v>0</v>
      </c>
      <c r="AS1640" s="16">
        <v>0</v>
      </c>
      <c r="AT1640" s="16">
        <v>0</v>
      </c>
      <c r="AU1640" s="16">
        <v>0</v>
      </c>
      <c r="AV1640" s="16">
        <v>0</v>
      </c>
      <c r="AW1640" s="16">
        <v>4.6511627906976702E-2</v>
      </c>
    </row>
    <row r="1641" spans="1:49" x14ac:dyDescent="0.35">
      <c r="B1641" t="s">
        <v>984</v>
      </c>
      <c r="C1641" s="16">
        <v>1.230012300123E-3</v>
      </c>
      <c r="D1641" s="16">
        <v>0</v>
      </c>
      <c r="E1641" s="16">
        <v>0</v>
      </c>
      <c r="F1641" s="16">
        <v>0</v>
      </c>
      <c r="G1641" s="16">
        <v>0</v>
      </c>
      <c r="H1641" s="16">
        <v>0</v>
      </c>
      <c r="I1641" s="16">
        <v>0</v>
      </c>
      <c r="J1641" s="16">
        <v>1.63934426229508E-2</v>
      </c>
      <c r="K1641" s="16">
        <v>0</v>
      </c>
      <c r="L1641" s="16">
        <v>0</v>
      </c>
      <c r="M1641" s="16">
        <v>0</v>
      </c>
      <c r="N1641" s="16">
        <v>0</v>
      </c>
      <c r="O1641" s="16">
        <v>0</v>
      </c>
      <c r="P1641" s="16"/>
      <c r="Q1641" s="16">
        <v>1.45348837209302E-3</v>
      </c>
      <c r="R1641" s="16"/>
      <c r="S1641" s="16">
        <v>1.27064803049555E-3</v>
      </c>
      <c r="T1641" s="16"/>
      <c r="U1641" s="16">
        <v>1.6583747927031501E-3</v>
      </c>
      <c r="V1641" s="16"/>
      <c r="W1641" s="16">
        <v>0</v>
      </c>
      <c r="X1641" s="16"/>
      <c r="Y1641" s="16">
        <v>1.9841269841269801E-3</v>
      </c>
      <c r="Z1641" s="16">
        <v>0</v>
      </c>
      <c r="AA1641" s="16">
        <v>0</v>
      </c>
      <c r="AB1641" s="16">
        <v>0</v>
      </c>
      <c r="AC1641" s="16"/>
      <c r="AD1641" s="16">
        <v>6.8493150684931503E-3</v>
      </c>
      <c r="AE1641" s="16">
        <v>0</v>
      </c>
      <c r="AF1641" s="16">
        <v>0</v>
      </c>
      <c r="AG1641" s="16">
        <v>0</v>
      </c>
      <c r="AH1641" s="16">
        <v>0</v>
      </c>
      <c r="AI1641" s="16">
        <v>0</v>
      </c>
      <c r="AJ1641" s="16">
        <v>0</v>
      </c>
      <c r="AK1641" s="16"/>
      <c r="AL1641" s="16">
        <v>0</v>
      </c>
      <c r="AM1641" s="16">
        <v>0</v>
      </c>
      <c r="AN1641" s="16">
        <v>0</v>
      </c>
      <c r="AO1641" s="16">
        <v>7.1942446043165497E-3</v>
      </c>
      <c r="AP1641" s="16">
        <v>0</v>
      </c>
      <c r="AQ1641" s="16">
        <v>0</v>
      </c>
      <c r="AR1641" s="16">
        <v>0</v>
      </c>
      <c r="AS1641" s="16">
        <v>0</v>
      </c>
      <c r="AT1641" s="16">
        <v>0</v>
      </c>
      <c r="AU1641" s="16">
        <v>0</v>
      </c>
      <c r="AV1641" s="16">
        <v>0</v>
      </c>
      <c r="AW1641" s="16">
        <v>0</v>
      </c>
    </row>
    <row r="1642" spans="1:49" x14ac:dyDescent="0.35">
      <c r="B1642" t="s">
        <v>985</v>
      </c>
      <c r="C1642" s="16">
        <v>4.9200492004920103E-3</v>
      </c>
      <c r="D1642" s="16">
        <v>0</v>
      </c>
      <c r="E1642" s="16">
        <v>0</v>
      </c>
      <c r="F1642" s="16">
        <v>8.4033613445378096E-3</v>
      </c>
      <c r="G1642" s="16">
        <v>3.3333333333333298E-2</v>
      </c>
      <c r="H1642" s="16">
        <v>0</v>
      </c>
      <c r="I1642" s="16">
        <v>1.5151515151515201E-2</v>
      </c>
      <c r="J1642" s="16">
        <v>0</v>
      </c>
      <c r="K1642" s="16">
        <v>0</v>
      </c>
      <c r="L1642" s="16">
        <v>0</v>
      </c>
      <c r="M1642" s="16">
        <v>0</v>
      </c>
      <c r="N1642" s="16">
        <v>0</v>
      </c>
      <c r="O1642" s="16">
        <v>0</v>
      </c>
      <c r="P1642" s="16"/>
      <c r="Q1642" s="16">
        <v>4.3604651162790697E-3</v>
      </c>
      <c r="R1642" s="16"/>
      <c r="S1642" s="16">
        <v>3.8119440914866601E-3</v>
      </c>
      <c r="T1642" s="16"/>
      <c r="U1642" s="16">
        <v>4.97512437810945E-3</v>
      </c>
      <c r="V1642" s="16"/>
      <c r="W1642" s="16">
        <v>1.6260162601626001E-2</v>
      </c>
      <c r="X1642" s="16"/>
      <c r="Y1642" s="16">
        <v>3.9682539682539698E-3</v>
      </c>
      <c r="Z1642" s="16">
        <v>7.5757575757575803E-3</v>
      </c>
      <c r="AA1642" s="16">
        <v>0</v>
      </c>
      <c r="AB1642" s="16">
        <v>0</v>
      </c>
      <c r="AC1642" s="16"/>
      <c r="AD1642" s="16">
        <v>6.8493150684931503E-3</v>
      </c>
      <c r="AE1642" s="16">
        <v>0</v>
      </c>
      <c r="AF1642" s="16">
        <v>0</v>
      </c>
      <c r="AG1642" s="16">
        <v>5.5555555555555601E-3</v>
      </c>
      <c r="AH1642" s="16">
        <v>8.1300813008130107E-3</v>
      </c>
      <c r="AI1642" s="16">
        <v>1.1904761904761901E-2</v>
      </c>
      <c r="AJ1642" s="16">
        <v>0</v>
      </c>
      <c r="AK1642" s="16"/>
      <c r="AL1642" s="16">
        <v>0</v>
      </c>
      <c r="AM1642" s="16">
        <v>7.8740157480314994E-3</v>
      </c>
      <c r="AN1642" s="16">
        <v>4.5248868778280504E-3</v>
      </c>
      <c r="AO1642" s="16">
        <v>0</v>
      </c>
      <c r="AP1642" s="16">
        <v>5.2631578947368397E-2</v>
      </c>
      <c r="AQ1642" s="16">
        <v>0.02</v>
      </c>
      <c r="AR1642" s="16">
        <v>0</v>
      </c>
      <c r="AS1642" s="16">
        <v>0</v>
      </c>
      <c r="AT1642" s="16">
        <v>0</v>
      </c>
      <c r="AU1642" s="16">
        <v>0</v>
      </c>
      <c r="AV1642" s="16">
        <v>0</v>
      </c>
      <c r="AW1642" s="16">
        <v>0</v>
      </c>
    </row>
    <row r="1643" spans="1:49" x14ac:dyDescent="0.35">
      <c r="B1643" t="s">
        <v>36</v>
      </c>
      <c r="C1643" s="16">
        <v>0.17343173431734299</v>
      </c>
      <c r="D1643" s="16">
        <v>0.134146341463415</v>
      </c>
      <c r="E1643" s="16">
        <v>0.14179104477611901</v>
      </c>
      <c r="F1643" s="16">
        <v>0.184873949579832</v>
      </c>
      <c r="G1643" s="16">
        <v>0.233333333333333</v>
      </c>
      <c r="H1643" s="16">
        <v>0.15384615384615399</v>
      </c>
      <c r="I1643" s="16">
        <v>0.22727272727272699</v>
      </c>
      <c r="J1643" s="16">
        <v>0.16393442622950799</v>
      </c>
      <c r="K1643" s="16">
        <v>0.128205128205128</v>
      </c>
      <c r="L1643" s="16">
        <v>0.26250000000000001</v>
      </c>
      <c r="M1643" s="16">
        <v>0.140845070422535</v>
      </c>
      <c r="N1643" s="16">
        <v>0.15151515151515199</v>
      </c>
      <c r="O1643" s="16">
        <v>6.25E-2</v>
      </c>
      <c r="P1643" s="16"/>
      <c r="Q1643" s="16">
        <v>0.17877906976744201</v>
      </c>
      <c r="R1643" s="16"/>
      <c r="S1643" s="16">
        <v>0.17789072426937699</v>
      </c>
      <c r="T1643" s="16"/>
      <c r="U1643" s="16">
        <v>0.17910447761194001</v>
      </c>
      <c r="V1643" s="16"/>
      <c r="W1643" s="16">
        <v>0.13008130081300801</v>
      </c>
      <c r="X1643" s="16"/>
      <c r="Y1643" s="16">
        <v>0.23412698412698399</v>
      </c>
      <c r="Z1643" s="16">
        <v>5.6818181818181802E-2</v>
      </c>
      <c r="AA1643" s="16">
        <v>0.16666666666666699</v>
      </c>
      <c r="AB1643" s="16">
        <v>0.22222222222222199</v>
      </c>
      <c r="AC1643" s="16"/>
      <c r="AD1643" s="16">
        <v>0.23972602739726001</v>
      </c>
      <c r="AE1643" s="16">
        <v>0.28888888888888897</v>
      </c>
      <c r="AF1643" s="16">
        <v>0.23469387755102</v>
      </c>
      <c r="AG1643" s="16">
        <v>0.16666666666666699</v>
      </c>
      <c r="AH1643" s="16">
        <v>9.7560975609756101E-2</v>
      </c>
      <c r="AI1643" s="16">
        <v>8.3333333333333301E-2</v>
      </c>
      <c r="AJ1643" s="16">
        <v>8.6956521739130405E-2</v>
      </c>
      <c r="AK1643" s="16"/>
      <c r="AL1643" s="16">
        <v>0.12280701754386</v>
      </c>
      <c r="AM1643" s="16">
        <v>0.14173228346456701</v>
      </c>
      <c r="AN1643" s="16">
        <v>0.17194570135746601</v>
      </c>
      <c r="AO1643" s="16">
        <v>0.23741007194244601</v>
      </c>
      <c r="AP1643" s="16">
        <v>0.157894736842105</v>
      </c>
      <c r="AQ1643" s="16">
        <v>0.16</v>
      </c>
      <c r="AR1643" s="16">
        <v>0</v>
      </c>
      <c r="AS1643" s="16">
        <v>0.2</v>
      </c>
      <c r="AT1643" s="16">
        <v>0.20481927710843401</v>
      </c>
      <c r="AU1643" s="16">
        <v>0.30769230769230799</v>
      </c>
      <c r="AV1643" s="16">
        <v>9.0909090909090898E-2</v>
      </c>
      <c r="AW1643" s="16">
        <v>0.116279069767442</v>
      </c>
    </row>
    <row r="1644" spans="1:49" x14ac:dyDescent="0.35">
      <c r="C1644" s="16"/>
      <c r="D1644" s="16"/>
      <c r="E1644" s="16"/>
      <c r="F1644" s="16"/>
      <c r="G1644" s="16"/>
      <c r="H1644" s="16"/>
      <c r="I1644" s="16"/>
      <c r="J1644" s="16"/>
      <c r="K1644" s="16"/>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row>
    <row r="1645" spans="1:49" x14ac:dyDescent="0.35">
      <c r="C1645" s="16"/>
      <c r="D1645" s="16"/>
      <c r="E1645" s="16"/>
      <c r="F1645" s="16"/>
      <c r="G1645" s="16"/>
      <c r="H1645" s="16"/>
      <c r="I1645" s="16"/>
      <c r="J1645" s="16"/>
      <c r="K1645" s="16"/>
      <c r="L1645" s="16"/>
      <c r="M1645" s="16"/>
      <c r="N1645" s="16"/>
      <c r="O1645" s="16"/>
      <c r="P1645" s="16"/>
      <c r="Q1645" s="16"/>
      <c r="R1645" s="16"/>
      <c r="S1645" s="16"/>
      <c r="T1645" s="16"/>
      <c r="U1645" s="16"/>
      <c r="V1645" s="16"/>
      <c r="W1645" s="16"/>
      <c r="X1645" s="16"/>
      <c r="Y1645" s="16"/>
      <c r="Z1645" s="16"/>
      <c r="AA1645" s="16"/>
      <c r="AB1645" s="16"/>
      <c r="AC1645" s="16"/>
      <c r="AD1645" s="16"/>
      <c r="AE1645" s="16"/>
      <c r="AF1645" s="16"/>
      <c r="AG1645" s="16"/>
      <c r="AH1645" s="16"/>
      <c r="AI1645" s="16"/>
      <c r="AJ1645" s="16"/>
      <c r="AK1645" s="16"/>
      <c r="AL1645" s="16"/>
      <c r="AM1645" s="16"/>
      <c r="AN1645" s="16"/>
      <c r="AO1645" s="16"/>
      <c r="AP1645" s="16"/>
      <c r="AQ1645" s="16"/>
      <c r="AR1645" s="16"/>
      <c r="AS1645" s="16"/>
      <c r="AT1645" s="16"/>
      <c r="AU1645" s="16"/>
      <c r="AV1645" s="16"/>
      <c r="AW1645" s="16"/>
    </row>
    <row r="1646" spans="1:49" x14ac:dyDescent="0.35">
      <c r="A1646" s="25"/>
      <c r="B1646" s="25"/>
      <c r="C1646" s="25"/>
      <c r="D1646" s="25"/>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488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1.1070110701107E-2</v>
      </c>
      <c r="D8" s="16">
        <v>0</v>
      </c>
      <c r="E8" s="16">
        <v>2.2388059701492501E-2</v>
      </c>
      <c r="F8" s="16">
        <v>0</v>
      </c>
      <c r="G8" s="16">
        <v>0</v>
      </c>
      <c r="H8" s="16">
        <v>0</v>
      </c>
      <c r="I8" s="16">
        <v>0</v>
      </c>
      <c r="J8" s="16">
        <v>1.63934426229508E-2</v>
      </c>
      <c r="K8" s="16">
        <v>2.5641025641025599E-2</v>
      </c>
      <c r="L8" s="16">
        <v>0</v>
      </c>
      <c r="M8" s="16">
        <v>5.63380281690141E-2</v>
      </c>
      <c r="N8" s="16">
        <v>0</v>
      </c>
      <c r="O8" s="16">
        <v>0</v>
      </c>
      <c r="P8" s="16"/>
      <c r="Q8" s="16">
        <v>1.01744186046512E-2</v>
      </c>
      <c r="R8" s="16"/>
      <c r="S8" s="16">
        <v>1.143583227446E-2</v>
      </c>
      <c r="T8" s="16"/>
      <c r="U8" s="16">
        <v>9.9502487562189105E-3</v>
      </c>
      <c r="V8" s="16"/>
      <c r="W8" s="16">
        <v>0</v>
      </c>
      <c r="X8" s="16"/>
      <c r="Y8" s="16">
        <v>1.38888888888889E-2</v>
      </c>
      <c r="Z8" s="16">
        <v>7.5757575757575803E-3</v>
      </c>
      <c r="AA8" s="16">
        <v>0</v>
      </c>
      <c r="AB8" s="16">
        <v>0</v>
      </c>
      <c r="AC8" s="16"/>
      <c r="AD8" s="16">
        <v>1.3698630136986301E-2</v>
      </c>
      <c r="AE8" s="16">
        <v>2.2222222222222199E-2</v>
      </c>
      <c r="AF8" s="16">
        <v>1.02040816326531E-2</v>
      </c>
      <c r="AG8" s="16">
        <v>5.5555555555555601E-3</v>
      </c>
      <c r="AH8" s="16">
        <v>2.4390243902439001E-2</v>
      </c>
      <c r="AI8" s="16">
        <v>0</v>
      </c>
      <c r="AJ8" s="16">
        <v>0</v>
      </c>
      <c r="AK8" s="16"/>
      <c r="AL8" s="16">
        <v>0</v>
      </c>
      <c r="AM8" s="16">
        <v>1.5748031496062999E-2</v>
      </c>
      <c r="AN8" s="16">
        <v>9.0497737556561094E-3</v>
      </c>
      <c r="AO8" s="16">
        <v>1.4388489208633099E-2</v>
      </c>
      <c r="AP8" s="16">
        <v>0</v>
      </c>
      <c r="AQ8" s="16">
        <v>0</v>
      </c>
      <c r="AR8" s="16">
        <v>0</v>
      </c>
      <c r="AS8" s="16">
        <v>0</v>
      </c>
      <c r="AT8" s="16">
        <v>1.20481927710843E-2</v>
      </c>
      <c r="AU8" s="16">
        <v>7.69230769230769E-2</v>
      </c>
      <c r="AV8" s="16">
        <v>0</v>
      </c>
      <c r="AW8" s="16">
        <v>2.32558139534884E-2</v>
      </c>
    </row>
    <row r="9" spans="2:49" x14ac:dyDescent="0.35">
      <c r="B9" s="17" t="s">
        <v>458</v>
      </c>
      <c r="C9" s="16">
        <v>1.8450184501845001E-2</v>
      </c>
      <c r="D9" s="16">
        <v>4.8780487804878099E-2</v>
      </c>
      <c r="E9" s="16">
        <v>1.49253731343284E-2</v>
      </c>
      <c r="F9" s="16">
        <v>2.5210084033613401E-2</v>
      </c>
      <c r="G9" s="16">
        <v>1.6666666666666701E-2</v>
      </c>
      <c r="H9" s="16">
        <v>0</v>
      </c>
      <c r="I9" s="16">
        <v>1.5151515151515201E-2</v>
      </c>
      <c r="J9" s="16">
        <v>1.63934426229508E-2</v>
      </c>
      <c r="K9" s="16">
        <v>0</v>
      </c>
      <c r="L9" s="16">
        <v>0</v>
      </c>
      <c r="M9" s="16">
        <v>2.8169014084507001E-2</v>
      </c>
      <c r="N9" s="16">
        <v>3.03030303030303E-2</v>
      </c>
      <c r="O9" s="16">
        <v>0</v>
      </c>
      <c r="P9" s="16"/>
      <c r="Q9" s="16">
        <v>1.8895348837209301E-2</v>
      </c>
      <c r="R9" s="16"/>
      <c r="S9" s="16">
        <v>1.77890724269377E-2</v>
      </c>
      <c r="T9" s="16"/>
      <c r="U9" s="16">
        <v>2.1558872305140999E-2</v>
      </c>
      <c r="V9" s="16"/>
      <c r="W9" s="16">
        <v>2.4390243902439001E-2</v>
      </c>
      <c r="X9" s="16"/>
      <c r="Y9" s="16">
        <v>1.58730158730159E-2</v>
      </c>
      <c r="Z9" s="16">
        <v>2.27272727272727E-2</v>
      </c>
      <c r="AA9" s="16">
        <v>2.7777777777777801E-2</v>
      </c>
      <c r="AB9" s="16">
        <v>0</v>
      </c>
      <c r="AC9" s="16"/>
      <c r="AD9" s="16">
        <v>2.0547945205479499E-2</v>
      </c>
      <c r="AE9" s="16">
        <v>0</v>
      </c>
      <c r="AF9" s="16">
        <v>3.06122448979592E-2</v>
      </c>
      <c r="AG9" s="16">
        <v>1.6666666666666701E-2</v>
      </c>
      <c r="AH9" s="16">
        <v>8.1300813008130107E-3</v>
      </c>
      <c r="AI9" s="16">
        <v>2.3809523809523801E-2</v>
      </c>
      <c r="AJ9" s="16">
        <v>3.2608695652173898E-2</v>
      </c>
      <c r="AK9" s="16"/>
      <c r="AL9" s="16">
        <v>0</v>
      </c>
      <c r="AM9" s="16">
        <v>7.8740157480314994E-3</v>
      </c>
      <c r="AN9" s="16">
        <v>1.8099547511312201E-2</v>
      </c>
      <c r="AO9" s="16">
        <v>2.8776978417266199E-2</v>
      </c>
      <c r="AP9" s="16">
        <v>5.2631578947368397E-2</v>
      </c>
      <c r="AQ9" s="16">
        <v>0.04</v>
      </c>
      <c r="AR9" s="16">
        <v>0</v>
      </c>
      <c r="AS9" s="16">
        <v>0</v>
      </c>
      <c r="AT9" s="16">
        <v>1.20481927710843E-2</v>
      </c>
      <c r="AU9" s="16">
        <v>0</v>
      </c>
      <c r="AV9" s="16">
        <v>0</v>
      </c>
      <c r="AW9" s="16">
        <v>2.32558139534884E-2</v>
      </c>
    </row>
    <row r="10" spans="2:49" x14ac:dyDescent="0.35">
      <c r="B10" s="17" t="s">
        <v>459</v>
      </c>
      <c r="C10" s="16">
        <v>0.111931119311193</v>
      </c>
      <c r="D10" s="16">
        <v>0.15853658536585399</v>
      </c>
      <c r="E10" s="16">
        <v>8.2089552238805999E-2</v>
      </c>
      <c r="F10" s="16">
        <v>0.13445378151260501</v>
      </c>
      <c r="G10" s="16">
        <v>0.1</v>
      </c>
      <c r="H10" s="16">
        <v>0.134615384615385</v>
      </c>
      <c r="I10" s="16">
        <v>0.15151515151515199</v>
      </c>
      <c r="J10" s="16">
        <v>9.8360655737704902E-2</v>
      </c>
      <c r="K10" s="16">
        <v>0.15384615384615399</v>
      </c>
      <c r="L10" s="16">
        <v>0.05</v>
      </c>
      <c r="M10" s="16">
        <v>0.11267605633802801</v>
      </c>
      <c r="N10" s="16">
        <v>0.12121212121212099</v>
      </c>
      <c r="O10" s="16">
        <v>0</v>
      </c>
      <c r="P10" s="16"/>
      <c r="Q10" s="16">
        <v>0.113372093023256</v>
      </c>
      <c r="R10" s="16"/>
      <c r="S10" s="16">
        <v>0.111817026683609</v>
      </c>
      <c r="T10" s="16"/>
      <c r="U10" s="16">
        <v>0.114427860696517</v>
      </c>
      <c r="V10" s="16"/>
      <c r="W10" s="16">
        <v>0.16260162601625999</v>
      </c>
      <c r="X10" s="16"/>
      <c r="Y10" s="16">
        <v>0.123015873015873</v>
      </c>
      <c r="Z10" s="16">
        <v>9.0909090909090898E-2</v>
      </c>
      <c r="AA10" s="16">
        <v>5.5555555555555601E-2</v>
      </c>
      <c r="AB10" s="16">
        <v>0.33333333333333298</v>
      </c>
      <c r="AC10" s="16"/>
      <c r="AD10" s="16">
        <v>0.17808219178082199</v>
      </c>
      <c r="AE10" s="16">
        <v>0.16666666666666699</v>
      </c>
      <c r="AF10" s="16">
        <v>7.1428571428571397E-2</v>
      </c>
      <c r="AG10" s="16">
        <v>0.11111111111111099</v>
      </c>
      <c r="AH10" s="16">
        <v>8.1300813008130093E-2</v>
      </c>
      <c r="AI10" s="16">
        <v>4.7619047619047603E-2</v>
      </c>
      <c r="AJ10" s="16">
        <v>9.7826086956521702E-2</v>
      </c>
      <c r="AK10" s="16"/>
      <c r="AL10" s="16">
        <v>8.7719298245614002E-2</v>
      </c>
      <c r="AM10" s="16">
        <v>0.15748031496063</v>
      </c>
      <c r="AN10" s="16">
        <v>0.104072398190045</v>
      </c>
      <c r="AO10" s="16">
        <v>0.12949640287769801</v>
      </c>
      <c r="AP10" s="16">
        <v>0.26315789473684198</v>
      </c>
      <c r="AQ10" s="16">
        <v>0.06</v>
      </c>
      <c r="AR10" s="16">
        <v>0</v>
      </c>
      <c r="AS10" s="16">
        <v>0</v>
      </c>
      <c r="AT10" s="16">
        <v>0.108433734939759</v>
      </c>
      <c r="AU10" s="16">
        <v>0</v>
      </c>
      <c r="AV10" s="16">
        <v>6.0606060606060601E-2</v>
      </c>
      <c r="AW10" s="16">
        <v>0.116279069767442</v>
      </c>
    </row>
    <row r="11" spans="2:49" x14ac:dyDescent="0.35">
      <c r="B11" s="17" t="s">
        <v>460</v>
      </c>
      <c r="C11" s="16">
        <v>0.36900369003689998</v>
      </c>
      <c r="D11" s="16">
        <v>0.26829268292682901</v>
      </c>
      <c r="E11" s="16">
        <v>0.43283582089552203</v>
      </c>
      <c r="F11" s="16">
        <v>0.378151260504202</v>
      </c>
      <c r="G11" s="16">
        <v>0.43333333333333302</v>
      </c>
      <c r="H11" s="16">
        <v>0.38461538461538503</v>
      </c>
      <c r="I11" s="16">
        <v>0.28787878787878801</v>
      </c>
      <c r="J11" s="16">
        <v>0.39344262295082</v>
      </c>
      <c r="K11" s="16">
        <v>0.30769230769230799</v>
      </c>
      <c r="L11" s="16">
        <v>0.42499999999999999</v>
      </c>
      <c r="M11" s="16">
        <v>0.28169014084506999</v>
      </c>
      <c r="N11" s="16">
        <v>0.45454545454545497</v>
      </c>
      <c r="O11" s="16">
        <v>0.3125</v>
      </c>
      <c r="P11" s="16"/>
      <c r="Q11" s="16">
        <v>0.37354651162790697</v>
      </c>
      <c r="R11" s="16"/>
      <c r="S11" s="16">
        <v>0.37229987293519701</v>
      </c>
      <c r="T11" s="16"/>
      <c r="U11" s="16">
        <v>0.38474295190713098</v>
      </c>
      <c r="V11" s="16"/>
      <c r="W11" s="16">
        <v>0.37398373983739802</v>
      </c>
      <c r="X11" s="16"/>
      <c r="Y11" s="16">
        <v>0.42063492063492097</v>
      </c>
      <c r="Z11" s="16">
        <v>0.28030303030303</v>
      </c>
      <c r="AA11" s="16">
        <v>0.33333333333333298</v>
      </c>
      <c r="AB11" s="16">
        <v>0.22222222222222199</v>
      </c>
      <c r="AC11" s="16"/>
      <c r="AD11" s="16">
        <v>0.41095890410958902</v>
      </c>
      <c r="AE11" s="16">
        <v>0.51111111111111096</v>
      </c>
      <c r="AF11" s="16">
        <v>0.42857142857142899</v>
      </c>
      <c r="AG11" s="16">
        <v>0.36666666666666697</v>
      </c>
      <c r="AH11" s="16">
        <v>0.30081300813008099</v>
      </c>
      <c r="AI11" s="16">
        <v>0.226190476190476</v>
      </c>
      <c r="AJ11" s="16">
        <v>0.32608695652173902</v>
      </c>
      <c r="AK11" s="16"/>
      <c r="AL11" s="16">
        <v>0.40350877192982498</v>
      </c>
      <c r="AM11" s="16">
        <v>0.33858267716535401</v>
      </c>
      <c r="AN11" s="16">
        <v>0.38914027149321301</v>
      </c>
      <c r="AO11" s="16">
        <v>0.37410071942445999</v>
      </c>
      <c r="AP11" s="16">
        <v>0.42105263157894701</v>
      </c>
      <c r="AQ11" s="16">
        <v>0.4</v>
      </c>
      <c r="AR11" s="16">
        <v>0.5</v>
      </c>
      <c r="AS11" s="16">
        <v>0.266666666666667</v>
      </c>
      <c r="AT11" s="16">
        <v>0.28915662650602397</v>
      </c>
      <c r="AU11" s="16">
        <v>0.61538461538461497</v>
      </c>
      <c r="AV11" s="16">
        <v>0.36363636363636398</v>
      </c>
      <c r="AW11" s="16">
        <v>0.34883720930232598</v>
      </c>
    </row>
    <row r="12" spans="2:49" x14ac:dyDescent="0.35">
      <c r="B12" s="17" t="s">
        <v>461</v>
      </c>
      <c r="C12" s="19">
        <v>0.482164821648217</v>
      </c>
      <c r="D12" s="19">
        <v>0.5</v>
      </c>
      <c r="E12" s="19">
        <v>0.44776119402985098</v>
      </c>
      <c r="F12" s="19">
        <v>0.46218487394958002</v>
      </c>
      <c r="G12" s="19">
        <v>0.45</v>
      </c>
      <c r="H12" s="19">
        <v>0.480769230769231</v>
      </c>
      <c r="I12" s="19">
        <v>0.54545454545454497</v>
      </c>
      <c r="J12" s="19">
        <v>0.44262295081967201</v>
      </c>
      <c r="K12" s="19">
        <v>0.512820512820513</v>
      </c>
      <c r="L12" s="19">
        <v>0.51249999999999996</v>
      </c>
      <c r="M12" s="19">
        <v>0.50704225352112697</v>
      </c>
      <c r="N12" s="19">
        <v>0.39393939393939398</v>
      </c>
      <c r="O12" s="19">
        <v>0.6875</v>
      </c>
      <c r="P12" s="19"/>
      <c r="Q12" s="19">
        <v>0.478197674418605</v>
      </c>
      <c r="R12" s="19"/>
      <c r="S12" s="19">
        <v>0.47903430749682302</v>
      </c>
      <c r="T12" s="19"/>
      <c r="U12" s="19">
        <v>0.462686567164179</v>
      </c>
      <c r="V12" s="19"/>
      <c r="W12" s="19">
        <v>0.430894308943089</v>
      </c>
      <c r="X12" s="19"/>
      <c r="Y12" s="19">
        <v>0.422619047619048</v>
      </c>
      <c r="Z12" s="19">
        <v>0.58333333333333304</v>
      </c>
      <c r="AA12" s="19">
        <v>0.58333333333333304</v>
      </c>
      <c r="AB12" s="19">
        <v>0.44444444444444398</v>
      </c>
      <c r="AC12" s="19"/>
      <c r="AD12" s="19">
        <v>0.37671232876712302</v>
      </c>
      <c r="AE12" s="19">
        <v>0.3</v>
      </c>
      <c r="AF12" s="19">
        <v>0.45918367346938799</v>
      </c>
      <c r="AG12" s="19">
        <v>0.483333333333333</v>
      </c>
      <c r="AH12" s="19">
        <v>0.58536585365853699</v>
      </c>
      <c r="AI12" s="19">
        <v>0.67857142857142905</v>
      </c>
      <c r="AJ12" s="19">
        <v>0.53260869565217395</v>
      </c>
      <c r="AK12" s="19"/>
      <c r="AL12" s="19">
        <v>0.49122807017543901</v>
      </c>
      <c r="AM12" s="19">
        <v>0.47244094488188998</v>
      </c>
      <c r="AN12" s="19">
        <v>0.47058823529411797</v>
      </c>
      <c r="AO12" s="19">
        <v>0.44604316546762601</v>
      </c>
      <c r="AP12" s="19">
        <v>0.26315789473684198</v>
      </c>
      <c r="AQ12" s="19">
        <v>0.5</v>
      </c>
      <c r="AR12" s="19">
        <v>0.5</v>
      </c>
      <c r="AS12" s="19">
        <v>0.73333333333333295</v>
      </c>
      <c r="AT12" s="19">
        <v>0.57831325301204795</v>
      </c>
      <c r="AU12" s="19">
        <v>0.30769230769230799</v>
      </c>
      <c r="AV12" s="19">
        <v>0.57575757575757602</v>
      </c>
      <c r="AW12" s="19">
        <v>0.46511627906976699</v>
      </c>
    </row>
    <row r="13" spans="2:49" x14ac:dyDescent="0.35">
      <c r="B13" s="17" t="s">
        <v>462</v>
      </c>
      <c r="C13" s="19">
        <v>7.3800738007380098E-3</v>
      </c>
      <c r="D13" s="19">
        <v>2.4390243902439001E-2</v>
      </c>
      <c r="E13" s="19">
        <v>0</v>
      </c>
      <c r="F13" s="19">
        <v>0</v>
      </c>
      <c r="G13" s="19">
        <v>0</v>
      </c>
      <c r="H13" s="19">
        <v>0</v>
      </c>
      <c r="I13" s="19">
        <v>0</v>
      </c>
      <c r="J13" s="19">
        <v>3.2786885245901599E-2</v>
      </c>
      <c r="K13" s="19">
        <v>0</v>
      </c>
      <c r="L13" s="19">
        <v>1.2500000000000001E-2</v>
      </c>
      <c r="M13" s="19">
        <v>1.4084507042253501E-2</v>
      </c>
      <c r="N13" s="19">
        <v>0</v>
      </c>
      <c r="O13" s="19">
        <v>0</v>
      </c>
      <c r="P13" s="19"/>
      <c r="Q13" s="19">
        <v>5.8139534883720903E-3</v>
      </c>
      <c r="R13" s="19"/>
      <c r="S13" s="19">
        <v>7.6238881829733202E-3</v>
      </c>
      <c r="T13" s="19"/>
      <c r="U13" s="19">
        <v>6.6334991708126003E-3</v>
      </c>
      <c r="V13" s="19"/>
      <c r="W13" s="19">
        <v>8.1300813008130107E-3</v>
      </c>
      <c r="X13" s="19"/>
      <c r="Y13" s="19">
        <v>3.9682539682539698E-3</v>
      </c>
      <c r="Z13" s="19">
        <v>1.5151515151515201E-2</v>
      </c>
      <c r="AA13" s="19">
        <v>0</v>
      </c>
      <c r="AB13" s="19">
        <v>0</v>
      </c>
      <c r="AC13" s="19"/>
      <c r="AD13" s="19">
        <v>0</v>
      </c>
      <c r="AE13" s="19">
        <v>0</v>
      </c>
      <c r="AF13" s="19">
        <v>0</v>
      </c>
      <c r="AG13" s="19">
        <v>1.6666666666666701E-2</v>
      </c>
      <c r="AH13" s="19">
        <v>0</v>
      </c>
      <c r="AI13" s="19">
        <v>2.3809523809523801E-2</v>
      </c>
      <c r="AJ13" s="19">
        <v>1.0869565217391301E-2</v>
      </c>
      <c r="AK13" s="19"/>
      <c r="AL13" s="19">
        <v>1.7543859649122799E-2</v>
      </c>
      <c r="AM13" s="19">
        <v>7.8740157480314994E-3</v>
      </c>
      <c r="AN13" s="19">
        <v>9.0497737556561094E-3</v>
      </c>
      <c r="AO13" s="19">
        <v>7.1942446043165497E-3</v>
      </c>
      <c r="AP13" s="19">
        <v>0</v>
      </c>
      <c r="AQ13" s="19">
        <v>0</v>
      </c>
      <c r="AR13" s="19">
        <v>0</v>
      </c>
      <c r="AS13" s="19">
        <v>0</v>
      </c>
      <c r="AT13" s="19">
        <v>0</v>
      </c>
      <c r="AU13" s="19">
        <v>0</v>
      </c>
      <c r="AV13" s="19">
        <v>0</v>
      </c>
      <c r="AW13" s="19">
        <v>2.32558139534884E-2</v>
      </c>
    </row>
    <row r="14" spans="2:49" x14ac:dyDescent="0.35">
      <c r="B14" s="17" t="s">
        <v>463</v>
      </c>
      <c r="C14" s="20">
        <v>0.82164821648216502</v>
      </c>
      <c r="D14" s="20">
        <v>0.71951219512195097</v>
      </c>
      <c r="E14" s="20">
        <v>0.84328358208955201</v>
      </c>
      <c r="F14" s="20">
        <v>0.81512605042016795</v>
      </c>
      <c r="G14" s="20">
        <v>0.86666666666666703</v>
      </c>
      <c r="H14" s="20">
        <v>0.86538461538461497</v>
      </c>
      <c r="I14" s="20">
        <v>0.81818181818181801</v>
      </c>
      <c r="J14" s="20">
        <v>0.80327868852458995</v>
      </c>
      <c r="K14" s="20">
        <v>0.79487179487179505</v>
      </c>
      <c r="L14" s="20">
        <v>0.9375</v>
      </c>
      <c r="M14" s="20">
        <v>0.70422535211267601</v>
      </c>
      <c r="N14" s="20">
        <v>0.81818181818181801</v>
      </c>
      <c r="O14" s="20">
        <v>1</v>
      </c>
      <c r="P14" s="20"/>
      <c r="Q14" s="20">
        <v>0.82267441860465096</v>
      </c>
      <c r="R14" s="20"/>
      <c r="S14" s="20">
        <v>0.82210927573062298</v>
      </c>
      <c r="T14" s="20"/>
      <c r="U14" s="20">
        <v>0.81592039800994998</v>
      </c>
      <c r="V14" s="20"/>
      <c r="W14" s="20">
        <v>0.78048780487804903</v>
      </c>
      <c r="X14" s="20"/>
      <c r="Y14" s="20">
        <v>0.81349206349206304</v>
      </c>
      <c r="Z14" s="20">
        <v>0.83333333333333304</v>
      </c>
      <c r="AA14" s="20">
        <v>0.88888888888888895</v>
      </c>
      <c r="AB14" s="20">
        <v>0.66666666666666696</v>
      </c>
      <c r="AC14" s="20"/>
      <c r="AD14" s="20">
        <v>0.75342465753424703</v>
      </c>
      <c r="AE14" s="20">
        <v>0.78888888888888897</v>
      </c>
      <c r="AF14" s="20">
        <v>0.84693877551020402</v>
      </c>
      <c r="AG14" s="20">
        <v>0.82777777777777795</v>
      </c>
      <c r="AH14" s="20">
        <v>0.85365853658536595</v>
      </c>
      <c r="AI14" s="20">
        <v>0.88095238095238104</v>
      </c>
      <c r="AJ14" s="20">
        <v>0.82608695652173902</v>
      </c>
      <c r="AK14" s="20"/>
      <c r="AL14" s="20">
        <v>0.89473684210526305</v>
      </c>
      <c r="AM14" s="20">
        <v>0.78740157480314998</v>
      </c>
      <c r="AN14" s="20">
        <v>0.83257918552036203</v>
      </c>
      <c r="AO14" s="20">
        <v>0.77697841726618699</v>
      </c>
      <c r="AP14" s="20">
        <v>0.63157894736842102</v>
      </c>
      <c r="AQ14" s="20">
        <v>0.86</v>
      </c>
      <c r="AR14" s="20">
        <v>1</v>
      </c>
      <c r="AS14" s="20">
        <v>1</v>
      </c>
      <c r="AT14" s="20">
        <v>0.843373493975904</v>
      </c>
      <c r="AU14" s="20">
        <v>0.84615384615384603</v>
      </c>
      <c r="AV14" s="20">
        <v>0.939393939393939</v>
      </c>
      <c r="AW14" s="20">
        <v>0.76744186046511598</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489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6.1500615006150096E-3</v>
      </c>
      <c r="D8" s="16">
        <v>2.4390243902439001E-2</v>
      </c>
      <c r="E8" s="16">
        <v>7.4626865671641798E-3</v>
      </c>
      <c r="F8" s="16">
        <v>0</v>
      </c>
      <c r="G8" s="16">
        <v>0</v>
      </c>
      <c r="H8" s="16">
        <v>0</v>
      </c>
      <c r="I8" s="16">
        <v>0</v>
      </c>
      <c r="J8" s="16">
        <v>0</v>
      </c>
      <c r="K8" s="16">
        <v>2.5641025641025599E-2</v>
      </c>
      <c r="L8" s="16">
        <v>1.2500000000000001E-2</v>
      </c>
      <c r="M8" s="16">
        <v>0</v>
      </c>
      <c r="N8" s="16">
        <v>0</v>
      </c>
      <c r="O8" s="16">
        <v>0</v>
      </c>
      <c r="P8" s="16"/>
      <c r="Q8" s="16">
        <v>5.8139534883720903E-3</v>
      </c>
      <c r="R8" s="16"/>
      <c r="S8" s="16">
        <v>6.35324015247776E-3</v>
      </c>
      <c r="T8" s="16"/>
      <c r="U8" s="16">
        <v>4.97512437810945E-3</v>
      </c>
      <c r="V8" s="16"/>
      <c r="W8" s="16">
        <v>8.1300813008130107E-3</v>
      </c>
      <c r="X8" s="16"/>
      <c r="Y8" s="16">
        <v>3.9682539682539698E-3</v>
      </c>
      <c r="Z8" s="16">
        <v>1.13636363636364E-2</v>
      </c>
      <c r="AA8" s="16">
        <v>0</v>
      </c>
      <c r="AB8" s="16">
        <v>0</v>
      </c>
      <c r="AC8" s="16"/>
      <c r="AD8" s="16">
        <v>6.8493150684931503E-3</v>
      </c>
      <c r="AE8" s="16">
        <v>0</v>
      </c>
      <c r="AF8" s="16">
        <v>0</v>
      </c>
      <c r="AG8" s="16">
        <v>5.5555555555555601E-3</v>
      </c>
      <c r="AH8" s="16">
        <v>1.6260162601626001E-2</v>
      </c>
      <c r="AI8" s="16">
        <v>1.1904761904761901E-2</v>
      </c>
      <c r="AJ8" s="16">
        <v>0</v>
      </c>
      <c r="AK8" s="16"/>
      <c r="AL8" s="16">
        <v>0</v>
      </c>
      <c r="AM8" s="16">
        <v>0</v>
      </c>
      <c r="AN8" s="16">
        <v>1.35746606334842E-2</v>
      </c>
      <c r="AO8" s="16">
        <v>0</v>
      </c>
      <c r="AP8" s="16">
        <v>0</v>
      </c>
      <c r="AQ8" s="16">
        <v>0</v>
      </c>
      <c r="AR8" s="16">
        <v>0</v>
      </c>
      <c r="AS8" s="16">
        <v>0</v>
      </c>
      <c r="AT8" s="16">
        <v>1.20481927710843E-2</v>
      </c>
      <c r="AU8" s="16">
        <v>0</v>
      </c>
      <c r="AV8" s="16">
        <v>0</v>
      </c>
      <c r="AW8" s="16">
        <v>2.32558139534884E-2</v>
      </c>
    </row>
    <row r="9" spans="2:49" x14ac:dyDescent="0.35">
      <c r="B9" s="17" t="s">
        <v>458</v>
      </c>
      <c r="C9" s="16">
        <v>1.230012300123E-2</v>
      </c>
      <c r="D9" s="16">
        <v>0</v>
      </c>
      <c r="E9" s="16">
        <v>0</v>
      </c>
      <c r="F9" s="16">
        <v>3.3613445378151301E-2</v>
      </c>
      <c r="G9" s="16">
        <v>0</v>
      </c>
      <c r="H9" s="16">
        <v>0</v>
      </c>
      <c r="I9" s="16">
        <v>0</v>
      </c>
      <c r="J9" s="16">
        <v>3.2786885245901599E-2</v>
      </c>
      <c r="K9" s="16">
        <v>0</v>
      </c>
      <c r="L9" s="16">
        <v>1.2500000000000001E-2</v>
      </c>
      <c r="M9" s="16">
        <v>1.4084507042253501E-2</v>
      </c>
      <c r="N9" s="16">
        <v>3.03030303030303E-2</v>
      </c>
      <c r="O9" s="16">
        <v>6.25E-2</v>
      </c>
      <c r="P9" s="16"/>
      <c r="Q9" s="16">
        <v>1.16279069767442E-2</v>
      </c>
      <c r="R9" s="16"/>
      <c r="S9" s="16">
        <v>1.143583227446E-2</v>
      </c>
      <c r="T9" s="16"/>
      <c r="U9" s="16">
        <v>1.3266998341625201E-2</v>
      </c>
      <c r="V9" s="16"/>
      <c r="W9" s="16">
        <v>8.1300813008130107E-3</v>
      </c>
      <c r="X9" s="16"/>
      <c r="Y9" s="16">
        <v>1.7857142857142901E-2</v>
      </c>
      <c r="Z9" s="16">
        <v>3.7878787878787902E-3</v>
      </c>
      <c r="AA9" s="16">
        <v>0</v>
      </c>
      <c r="AB9" s="16">
        <v>0</v>
      </c>
      <c r="AC9" s="16"/>
      <c r="AD9" s="16">
        <v>1.3698630136986301E-2</v>
      </c>
      <c r="AE9" s="16">
        <v>0</v>
      </c>
      <c r="AF9" s="16">
        <v>1.02040816326531E-2</v>
      </c>
      <c r="AG9" s="16">
        <v>1.6666666666666701E-2</v>
      </c>
      <c r="AH9" s="16">
        <v>2.4390243902439001E-2</v>
      </c>
      <c r="AI9" s="16">
        <v>1.1904761904761901E-2</v>
      </c>
      <c r="AJ9" s="16">
        <v>0</v>
      </c>
      <c r="AK9" s="16"/>
      <c r="AL9" s="16">
        <v>1.7543859649122799E-2</v>
      </c>
      <c r="AM9" s="16">
        <v>7.8740157480314994E-3</v>
      </c>
      <c r="AN9" s="16">
        <v>1.8099547511312201E-2</v>
      </c>
      <c r="AO9" s="16">
        <v>1.4388489208633099E-2</v>
      </c>
      <c r="AP9" s="16">
        <v>0</v>
      </c>
      <c r="AQ9" s="16">
        <v>0.02</v>
      </c>
      <c r="AR9" s="16">
        <v>0</v>
      </c>
      <c r="AS9" s="16">
        <v>0</v>
      </c>
      <c r="AT9" s="16">
        <v>0</v>
      </c>
      <c r="AU9" s="16">
        <v>0</v>
      </c>
      <c r="AV9" s="16">
        <v>3.03030303030303E-2</v>
      </c>
      <c r="AW9" s="16">
        <v>0</v>
      </c>
    </row>
    <row r="10" spans="2:49" x14ac:dyDescent="0.35">
      <c r="B10" s="17" t="s">
        <v>459</v>
      </c>
      <c r="C10" s="16">
        <v>8.7330873308733098E-2</v>
      </c>
      <c r="D10" s="16">
        <v>6.0975609756097601E-2</v>
      </c>
      <c r="E10" s="16">
        <v>5.9701492537313397E-2</v>
      </c>
      <c r="F10" s="16">
        <v>0.13445378151260501</v>
      </c>
      <c r="G10" s="16">
        <v>0.1</v>
      </c>
      <c r="H10" s="16">
        <v>9.6153846153846201E-2</v>
      </c>
      <c r="I10" s="16">
        <v>7.5757575757575801E-2</v>
      </c>
      <c r="J10" s="16">
        <v>0.13114754098360701</v>
      </c>
      <c r="K10" s="16">
        <v>0.102564102564103</v>
      </c>
      <c r="L10" s="16">
        <v>8.7499999999999994E-2</v>
      </c>
      <c r="M10" s="16">
        <v>7.0422535211267595E-2</v>
      </c>
      <c r="N10" s="16">
        <v>6.0606060606060601E-2</v>
      </c>
      <c r="O10" s="16">
        <v>0</v>
      </c>
      <c r="P10" s="16"/>
      <c r="Q10" s="16">
        <v>8.8662790697674396E-2</v>
      </c>
      <c r="R10" s="16"/>
      <c r="S10" s="16">
        <v>8.6404066073697605E-2</v>
      </c>
      <c r="T10" s="16"/>
      <c r="U10" s="16">
        <v>8.7893864013267001E-2</v>
      </c>
      <c r="V10" s="16"/>
      <c r="W10" s="16">
        <v>8.9430894308943104E-2</v>
      </c>
      <c r="X10" s="16"/>
      <c r="Y10" s="16">
        <v>9.3253968253968297E-2</v>
      </c>
      <c r="Z10" s="16">
        <v>7.9545454545454503E-2</v>
      </c>
      <c r="AA10" s="16">
        <v>5.5555555555555601E-2</v>
      </c>
      <c r="AB10" s="16">
        <v>0.11111111111111099</v>
      </c>
      <c r="AC10" s="16"/>
      <c r="AD10" s="16">
        <v>8.2191780821917804E-2</v>
      </c>
      <c r="AE10" s="16">
        <v>0.122222222222222</v>
      </c>
      <c r="AF10" s="16">
        <v>0.102040816326531</v>
      </c>
      <c r="AG10" s="16">
        <v>0.1</v>
      </c>
      <c r="AH10" s="16">
        <v>6.50406504065041E-2</v>
      </c>
      <c r="AI10" s="16">
        <v>4.7619047619047603E-2</v>
      </c>
      <c r="AJ10" s="16">
        <v>8.6956521739130405E-2</v>
      </c>
      <c r="AK10" s="16"/>
      <c r="AL10" s="16">
        <v>3.5087719298245598E-2</v>
      </c>
      <c r="AM10" s="16">
        <v>8.6614173228346497E-2</v>
      </c>
      <c r="AN10" s="16">
        <v>0.104072398190045</v>
      </c>
      <c r="AO10" s="16">
        <v>8.6330935251798593E-2</v>
      </c>
      <c r="AP10" s="16">
        <v>0.157894736842105</v>
      </c>
      <c r="AQ10" s="16">
        <v>0.08</v>
      </c>
      <c r="AR10" s="16">
        <v>0</v>
      </c>
      <c r="AS10" s="16">
        <v>6.6666666666666693E-2</v>
      </c>
      <c r="AT10" s="16">
        <v>9.6385542168674704E-2</v>
      </c>
      <c r="AU10" s="16">
        <v>0</v>
      </c>
      <c r="AV10" s="16">
        <v>6.0606060606060601E-2</v>
      </c>
      <c r="AW10" s="16">
        <v>9.3023255813953501E-2</v>
      </c>
    </row>
    <row r="11" spans="2:49" x14ac:dyDescent="0.35">
      <c r="B11" s="17" t="s">
        <v>460</v>
      </c>
      <c r="C11" s="16">
        <v>0.44526445264452602</v>
      </c>
      <c r="D11" s="16">
        <v>0.42682926829268297</v>
      </c>
      <c r="E11" s="16">
        <v>0.38059701492537301</v>
      </c>
      <c r="F11" s="16">
        <v>0.44537815126050401</v>
      </c>
      <c r="G11" s="16">
        <v>0.4</v>
      </c>
      <c r="H11" s="16">
        <v>0.480769230769231</v>
      </c>
      <c r="I11" s="16">
        <v>0.45454545454545497</v>
      </c>
      <c r="J11" s="16">
        <v>0.44262295081967201</v>
      </c>
      <c r="K11" s="16">
        <v>0.56410256410256399</v>
      </c>
      <c r="L11" s="16">
        <v>0.51249999999999996</v>
      </c>
      <c r="M11" s="16">
        <v>0.42253521126760601</v>
      </c>
      <c r="N11" s="16">
        <v>0.48484848484848497</v>
      </c>
      <c r="O11" s="16">
        <v>0.5</v>
      </c>
      <c r="P11" s="16"/>
      <c r="Q11" s="16">
        <v>0.44767441860465101</v>
      </c>
      <c r="R11" s="16"/>
      <c r="S11" s="16">
        <v>0.44853875476492999</v>
      </c>
      <c r="T11" s="16"/>
      <c r="U11" s="16">
        <v>0.45605306799336598</v>
      </c>
      <c r="V11" s="16"/>
      <c r="W11" s="16">
        <v>0.50406504065040603</v>
      </c>
      <c r="X11" s="16"/>
      <c r="Y11" s="16">
        <v>0.476190476190476</v>
      </c>
      <c r="Z11" s="16">
        <v>0.38636363636363602</v>
      </c>
      <c r="AA11" s="16">
        <v>0.44444444444444398</v>
      </c>
      <c r="AB11" s="16">
        <v>0.44444444444444398</v>
      </c>
      <c r="AC11" s="16"/>
      <c r="AD11" s="16">
        <v>0.50684931506849296</v>
      </c>
      <c r="AE11" s="16">
        <v>0.5</v>
      </c>
      <c r="AF11" s="16">
        <v>0.5</v>
      </c>
      <c r="AG11" s="16">
        <v>0.42777777777777798</v>
      </c>
      <c r="AH11" s="16">
        <v>0.41463414634146301</v>
      </c>
      <c r="AI11" s="16">
        <v>0.33333333333333298</v>
      </c>
      <c r="AJ11" s="16">
        <v>0.41304347826087001</v>
      </c>
      <c r="AK11" s="16"/>
      <c r="AL11" s="16">
        <v>0.47368421052631599</v>
      </c>
      <c r="AM11" s="16">
        <v>0.45669291338582702</v>
      </c>
      <c r="AN11" s="16">
        <v>0.44343891402714902</v>
      </c>
      <c r="AO11" s="16">
        <v>0.46762589928057602</v>
      </c>
      <c r="AP11" s="16">
        <v>0.52631578947368396</v>
      </c>
      <c r="AQ11" s="16">
        <v>0.44</v>
      </c>
      <c r="AR11" s="16">
        <v>0.5</v>
      </c>
      <c r="AS11" s="16">
        <v>0.33333333333333298</v>
      </c>
      <c r="AT11" s="16">
        <v>0.39759036144578302</v>
      </c>
      <c r="AU11" s="16">
        <v>0.53846153846153799</v>
      </c>
      <c r="AV11" s="16">
        <v>0.51515151515151503</v>
      </c>
      <c r="AW11" s="16">
        <v>0.39534883720930197</v>
      </c>
    </row>
    <row r="12" spans="2:49" x14ac:dyDescent="0.35">
      <c r="B12" s="17" t="s">
        <v>461</v>
      </c>
      <c r="C12" s="19">
        <v>0.44034440344403403</v>
      </c>
      <c r="D12" s="19">
        <v>0.47560975609756101</v>
      </c>
      <c r="E12" s="19">
        <v>0.55223880597014896</v>
      </c>
      <c r="F12" s="19">
        <v>0.378151260504202</v>
      </c>
      <c r="G12" s="19">
        <v>0.483333333333333</v>
      </c>
      <c r="H12" s="19">
        <v>0.42307692307692302</v>
      </c>
      <c r="I12" s="19">
        <v>0.46969696969697</v>
      </c>
      <c r="J12" s="19">
        <v>0.37704918032786899</v>
      </c>
      <c r="K12" s="19">
        <v>0.30769230769230799</v>
      </c>
      <c r="L12" s="19">
        <v>0.35</v>
      </c>
      <c r="M12" s="19">
        <v>0.47887323943662002</v>
      </c>
      <c r="N12" s="19">
        <v>0.42424242424242398</v>
      </c>
      <c r="O12" s="19">
        <v>0.4375</v>
      </c>
      <c r="P12" s="19"/>
      <c r="Q12" s="19">
        <v>0.4375</v>
      </c>
      <c r="R12" s="19"/>
      <c r="S12" s="19">
        <v>0.43837357052096598</v>
      </c>
      <c r="T12" s="19"/>
      <c r="U12" s="19">
        <v>0.42951907131011602</v>
      </c>
      <c r="V12" s="19"/>
      <c r="W12" s="19">
        <v>0.39024390243902402</v>
      </c>
      <c r="X12" s="19"/>
      <c r="Y12" s="19">
        <v>0.40277777777777801</v>
      </c>
      <c r="Z12" s="19">
        <v>0.50757575757575801</v>
      </c>
      <c r="AA12" s="19">
        <v>0.47222222222222199</v>
      </c>
      <c r="AB12" s="19">
        <v>0.44444444444444398</v>
      </c>
      <c r="AC12" s="19"/>
      <c r="AD12" s="19">
        <v>0.38356164383561597</v>
      </c>
      <c r="AE12" s="19">
        <v>0.37777777777777799</v>
      </c>
      <c r="AF12" s="19">
        <v>0.36734693877551</v>
      </c>
      <c r="AG12" s="19">
        <v>0.43888888888888899</v>
      </c>
      <c r="AH12" s="19">
        <v>0.47967479674796698</v>
      </c>
      <c r="AI12" s="19">
        <v>0.58333333333333304</v>
      </c>
      <c r="AJ12" s="19">
        <v>0.48913043478260898</v>
      </c>
      <c r="AK12" s="19"/>
      <c r="AL12" s="19">
        <v>0.45614035087719301</v>
      </c>
      <c r="AM12" s="19">
        <v>0.440944881889764</v>
      </c>
      <c r="AN12" s="19">
        <v>0.41628959276018102</v>
      </c>
      <c r="AO12" s="19">
        <v>0.41726618705036</v>
      </c>
      <c r="AP12" s="19">
        <v>0.31578947368421101</v>
      </c>
      <c r="AQ12" s="19">
        <v>0.46</v>
      </c>
      <c r="AR12" s="19">
        <v>0.5</v>
      </c>
      <c r="AS12" s="19">
        <v>0.6</v>
      </c>
      <c r="AT12" s="19">
        <v>0.48192771084337299</v>
      </c>
      <c r="AU12" s="19">
        <v>0.46153846153846201</v>
      </c>
      <c r="AV12" s="19">
        <v>0.39393939393939398</v>
      </c>
      <c r="AW12" s="19">
        <v>0.48837209302325602</v>
      </c>
    </row>
    <row r="13" spans="2:49" x14ac:dyDescent="0.35">
      <c r="B13" s="17" t="s">
        <v>462</v>
      </c>
      <c r="C13" s="19">
        <v>8.61008610086101E-3</v>
      </c>
      <c r="D13" s="19">
        <v>1.21951219512195E-2</v>
      </c>
      <c r="E13" s="19">
        <v>0</v>
      </c>
      <c r="F13" s="19">
        <v>8.4033613445378096E-3</v>
      </c>
      <c r="G13" s="19">
        <v>1.6666666666666701E-2</v>
      </c>
      <c r="H13" s="19">
        <v>0</v>
      </c>
      <c r="I13" s="19">
        <v>0</v>
      </c>
      <c r="J13" s="19">
        <v>1.63934426229508E-2</v>
      </c>
      <c r="K13" s="19">
        <v>0</v>
      </c>
      <c r="L13" s="19">
        <v>2.5000000000000001E-2</v>
      </c>
      <c r="M13" s="19">
        <v>1.4084507042253501E-2</v>
      </c>
      <c r="N13" s="19">
        <v>0</v>
      </c>
      <c r="O13" s="19">
        <v>0</v>
      </c>
      <c r="P13" s="19"/>
      <c r="Q13" s="19">
        <v>8.7209302325581394E-3</v>
      </c>
      <c r="R13" s="19"/>
      <c r="S13" s="19">
        <v>8.8945362134688708E-3</v>
      </c>
      <c r="T13" s="19"/>
      <c r="U13" s="19">
        <v>8.2918739635157498E-3</v>
      </c>
      <c r="V13" s="19"/>
      <c r="W13" s="19">
        <v>0</v>
      </c>
      <c r="X13" s="19"/>
      <c r="Y13" s="19">
        <v>5.9523809523809503E-3</v>
      </c>
      <c r="Z13" s="19">
        <v>1.13636363636364E-2</v>
      </c>
      <c r="AA13" s="19">
        <v>2.7777777777777801E-2</v>
      </c>
      <c r="AB13" s="19">
        <v>0</v>
      </c>
      <c r="AC13" s="19"/>
      <c r="AD13" s="19">
        <v>6.8493150684931503E-3</v>
      </c>
      <c r="AE13" s="19">
        <v>0</v>
      </c>
      <c r="AF13" s="19">
        <v>2.04081632653061E-2</v>
      </c>
      <c r="AG13" s="19">
        <v>1.1111111111111099E-2</v>
      </c>
      <c r="AH13" s="19">
        <v>0</v>
      </c>
      <c r="AI13" s="19">
        <v>1.1904761904761901E-2</v>
      </c>
      <c r="AJ13" s="19">
        <v>1.0869565217391301E-2</v>
      </c>
      <c r="AK13" s="19"/>
      <c r="AL13" s="19">
        <v>1.7543859649122799E-2</v>
      </c>
      <c r="AM13" s="19">
        <v>7.8740157480314994E-3</v>
      </c>
      <c r="AN13" s="19">
        <v>4.5248868778280504E-3</v>
      </c>
      <c r="AO13" s="19">
        <v>1.4388489208633099E-2</v>
      </c>
      <c r="AP13" s="19">
        <v>0</v>
      </c>
      <c r="AQ13" s="19">
        <v>0</v>
      </c>
      <c r="AR13" s="19">
        <v>0</v>
      </c>
      <c r="AS13" s="19">
        <v>0</v>
      </c>
      <c r="AT13" s="19">
        <v>1.20481927710843E-2</v>
      </c>
      <c r="AU13" s="19">
        <v>0</v>
      </c>
      <c r="AV13" s="19">
        <v>0</v>
      </c>
      <c r="AW13" s="19">
        <v>0</v>
      </c>
    </row>
    <row r="14" spans="2:49" x14ac:dyDescent="0.35">
      <c r="B14" s="17" t="s">
        <v>463</v>
      </c>
      <c r="C14" s="20">
        <v>0.867158671586716</v>
      </c>
      <c r="D14" s="20">
        <v>0.87804878048780499</v>
      </c>
      <c r="E14" s="20">
        <v>0.92537313432835799</v>
      </c>
      <c r="F14" s="20">
        <v>0.78991596638655504</v>
      </c>
      <c r="G14" s="20">
        <v>0.88333333333333297</v>
      </c>
      <c r="H14" s="20">
        <v>0.90384615384615397</v>
      </c>
      <c r="I14" s="20">
        <v>0.92424242424242398</v>
      </c>
      <c r="J14" s="20">
        <v>0.786885245901639</v>
      </c>
      <c r="K14" s="20">
        <v>0.84615384615384603</v>
      </c>
      <c r="L14" s="20">
        <v>0.83750000000000002</v>
      </c>
      <c r="M14" s="20">
        <v>0.88732394366197198</v>
      </c>
      <c r="N14" s="20">
        <v>0.87878787878787901</v>
      </c>
      <c r="O14" s="20">
        <v>0.875</v>
      </c>
      <c r="P14" s="20"/>
      <c r="Q14" s="20">
        <v>0.86773255813953498</v>
      </c>
      <c r="R14" s="20"/>
      <c r="S14" s="20">
        <v>0.86912325285895797</v>
      </c>
      <c r="T14" s="20"/>
      <c r="U14" s="20">
        <v>0.86733001658374798</v>
      </c>
      <c r="V14" s="20"/>
      <c r="W14" s="20">
        <v>0.87804878048780499</v>
      </c>
      <c r="X14" s="20"/>
      <c r="Y14" s="20">
        <v>0.85714285714285698</v>
      </c>
      <c r="Z14" s="20">
        <v>0.87878787878787901</v>
      </c>
      <c r="AA14" s="20">
        <v>0.91666666666666696</v>
      </c>
      <c r="AB14" s="20">
        <v>0.88888888888888895</v>
      </c>
      <c r="AC14" s="20"/>
      <c r="AD14" s="20">
        <v>0.86986301369862995</v>
      </c>
      <c r="AE14" s="20">
        <v>0.87777777777777799</v>
      </c>
      <c r="AF14" s="20">
        <v>0.85714285714285698</v>
      </c>
      <c r="AG14" s="20">
        <v>0.844444444444444</v>
      </c>
      <c r="AH14" s="20">
        <v>0.85365853658536595</v>
      </c>
      <c r="AI14" s="20">
        <v>0.89285714285714302</v>
      </c>
      <c r="AJ14" s="20">
        <v>0.90217391304347805</v>
      </c>
      <c r="AK14" s="20"/>
      <c r="AL14" s="20">
        <v>0.91228070175438603</v>
      </c>
      <c r="AM14" s="20">
        <v>0.88976377952755903</v>
      </c>
      <c r="AN14" s="20">
        <v>0.82805429864253399</v>
      </c>
      <c r="AO14" s="20">
        <v>0.87050359712230196</v>
      </c>
      <c r="AP14" s="20">
        <v>0.84210526315789502</v>
      </c>
      <c r="AQ14" s="20">
        <v>0.88</v>
      </c>
      <c r="AR14" s="20">
        <v>1</v>
      </c>
      <c r="AS14" s="20">
        <v>0.93333333333333302</v>
      </c>
      <c r="AT14" s="20">
        <v>0.86746987951807197</v>
      </c>
      <c r="AU14" s="20">
        <v>1</v>
      </c>
      <c r="AV14" s="20">
        <v>0.87878787878787901</v>
      </c>
      <c r="AW14" s="20">
        <v>0.86046511627906996</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490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1.1070110701107E-2</v>
      </c>
      <c r="D8" s="16">
        <v>3.65853658536585E-2</v>
      </c>
      <c r="E8" s="16">
        <v>1.49253731343284E-2</v>
      </c>
      <c r="F8" s="16">
        <v>0</v>
      </c>
      <c r="G8" s="16">
        <v>0</v>
      </c>
      <c r="H8" s="16">
        <v>0</v>
      </c>
      <c r="I8" s="16">
        <v>0</v>
      </c>
      <c r="J8" s="16">
        <v>0</v>
      </c>
      <c r="K8" s="16">
        <v>2.5641025641025599E-2</v>
      </c>
      <c r="L8" s="16">
        <v>1.2500000000000001E-2</v>
      </c>
      <c r="M8" s="16">
        <v>1.4084507042253501E-2</v>
      </c>
      <c r="N8" s="16">
        <v>3.03030303030303E-2</v>
      </c>
      <c r="O8" s="16">
        <v>0</v>
      </c>
      <c r="P8" s="16"/>
      <c r="Q8" s="16">
        <v>1.16279069767442E-2</v>
      </c>
      <c r="R8" s="16"/>
      <c r="S8" s="16">
        <v>1.143583227446E-2</v>
      </c>
      <c r="T8" s="16"/>
      <c r="U8" s="16">
        <v>1.1608623548922101E-2</v>
      </c>
      <c r="V8" s="16"/>
      <c r="W8" s="16">
        <v>0</v>
      </c>
      <c r="X8" s="16"/>
      <c r="Y8" s="16">
        <v>7.9365079365079395E-3</v>
      </c>
      <c r="Z8" s="16">
        <v>1.8939393939393898E-2</v>
      </c>
      <c r="AA8" s="16">
        <v>0</v>
      </c>
      <c r="AB8" s="16">
        <v>0</v>
      </c>
      <c r="AC8" s="16"/>
      <c r="AD8" s="16">
        <v>6.8493150684931503E-3</v>
      </c>
      <c r="AE8" s="16">
        <v>0</v>
      </c>
      <c r="AF8" s="16">
        <v>0</v>
      </c>
      <c r="AG8" s="16">
        <v>2.2222222222222199E-2</v>
      </c>
      <c r="AH8" s="16">
        <v>1.6260162601626001E-2</v>
      </c>
      <c r="AI8" s="16">
        <v>2.3809523809523801E-2</v>
      </c>
      <c r="AJ8" s="16">
        <v>0</v>
      </c>
      <c r="AK8" s="16"/>
      <c r="AL8" s="16">
        <v>0</v>
      </c>
      <c r="AM8" s="16">
        <v>0</v>
      </c>
      <c r="AN8" s="16">
        <v>2.7149321266968299E-2</v>
      </c>
      <c r="AO8" s="16">
        <v>7.1942446043165497E-3</v>
      </c>
      <c r="AP8" s="16">
        <v>0</v>
      </c>
      <c r="AQ8" s="16">
        <v>0</v>
      </c>
      <c r="AR8" s="16">
        <v>0</v>
      </c>
      <c r="AS8" s="16">
        <v>0</v>
      </c>
      <c r="AT8" s="16">
        <v>1.20481927710843E-2</v>
      </c>
      <c r="AU8" s="16">
        <v>0</v>
      </c>
      <c r="AV8" s="16">
        <v>0</v>
      </c>
      <c r="AW8" s="16">
        <v>2.32558139534884E-2</v>
      </c>
    </row>
    <row r="9" spans="2:49" x14ac:dyDescent="0.35">
      <c r="B9" s="17" t="s">
        <v>458</v>
      </c>
      <c r="C9" s="16">
        <v>3.8130381303813E-2</v>
      </c>
      <c r="D9" s="16">
        <v>2.4390243902439001E-2</v>
      </c>
      <c r="E9" s="16">
        <v>3.7313432835820899E-2</v>
      </c>
      <c r="F9" s="16">
        <v>5.8823529411764698E-2</v>
      </c>
      <c r="G9" s="16">
        <v>1.6666666666666701E-2</v>
      </c>
      <c r="H9" s="16">
        <v>3.8461538461538498E-2</v>
      </c>
      <c r="I9" s="16">
        <v>4.5454545454545497E-2</v>
      </c>
      <c r="J9" s="16">
        <v>3.2786885245901599E-2</v>
      </c>
      <c r="K9" s="16">
        <v>7.69230769230769E-2</v>
      </c>
      <c r="L9" s="16">
        <v>2.5000000000000001E-2</v>
      </c>
      <c r="M9" s="16">
        <v>4.2253521126760597E-2</v>
      </c>
      <c r="N9" s="16">
        <v>3.03030303030303E-2</v>
      </c>
      <c r="O9" s="16">
        <v>0</v>
      </c>
      <c r="P9" s="16"/>
      <c r="Q9" s="16">
        <v>4.2151162790697701E-2</v>
      </c>
      <c r="R9" s="16"/>
      <c r="S9" s="16">
        <v>3.9390088945362098E-2</v>
      </c>
      <c r="T9" s="16"/>
      <c r="U9" s="16">
        <v>4.47761194029851E-2</v>
      </c>
      <c r="V9" s="16"/>
      <c r="W9" s="16">
        <v>4.0650406504064998E-2</v>
      </c>
      <c r="X9" s="16"/>
      <c r="Y9" s="16">
        <v>4.36507936507936E-2</v>
      </c>
      <c r="Z9" s="16">
        <v>2.27272727272727E-2</v>
      </c>
      <c r="AA9" s="16">
        <v>5.5555555555555601E-2</v>
      </c>
      <c r="AB9" s="16">
        <v>0.11111111111111099</v>
      </c>
      <c r="AC9" s="16"/>
      <c r="AD9" s="16">
        <v>7.5342465753424695E-2</v>
      </c>
      <c r="AE9" s="16">
        <v>5.5555555555555601E-2</v>
      </c>
      <c r="AF9" s="16">
        <v>2.04081632653061E-2</v>
      </c>
      <c r="AG9" s="16">
        <v>3.3333333333333298E-2</v>
      </c>
      <c r="AH9" s="16">
        <v>1.6260162601626001E-2</v>
      </c>
      <c r="AI9" s="16">
        <v>2.3809523809523801E-2</v>
      </c>
      <c r="AJ9" s="16">
        <v>3.2608695652173898E-2</v>
      </c>
      <c r="AK9" s="16"/>
      <c r="AL9" s="16">
        <v>0.105263157894737</v>
      </c>
      <c r="AM9" s="16">
        <v>2.3622047244094498E-2</v>
      </c>
      <c r="AN9" s="16">
        <v>3.6199095022624403E-2</v>
      </c>
      <c r="AO9" s="16">
        <v>3.5971223021582698E-2</v>
      </c>
      <c r="AP9" s="16">
        <v>5.2631578947368397E-2</v>
      </c>
      <c r="AQ9" s="16">
        <v>0.06</v>
      </c>
      <c r="AR9" s="16">
        <v>0</v>
      </c>
      <c r="AS9" s="16">
        <v>0</v>
      </c>
      <c r="AT9" s="16">
        <v>2.40963855421687E-2</v>
      </c>
      <c r="AU9" s="16">
        <v>0</v>
      </c>
      <c r="AV9" s="16">
        <v>3.03030303030303E-2</v>
      </c>
      <c r="AW9" s="16">
        <v>2.32558139534884E-2</v>
      </c>
    </row>
    <row r="10" spans="2:49" x14ac:dyDescent="0.35">
      <c r="B10" s="17" t="s">
        <v>459</v>
      </c>
      <c r="C10" s="16">
        <v>0.188191881918819</v>
      </c>
      <c r="D10" s="16">
        <v>0.134146341463415</v>
      </c>
      <c r="E10" s="16">
        <v>0.15671641791044799</v>
      </c>
      <c r="F10" s="16">
        <v>0.23529411764705899</v>
      </c>
      <c r="G10" s="16">
        <v>0.18333333333333299</v>
      </c>
      <c r="H10" s="16">
        <v>0.32692307692307698</v>
      </c>
      <c r="I10" s="16">
        <v>0.18181818181818199</v>
      </c>
      <c r="J10" s="16">
        <v>0.22950819672131101</v>
      </c>
      <c r="K10" s="16">
        <v>0.17948717948717899</v>
      </c>
      <c r="L10" s="16">
        <v>0.1125</v>
      </c>
      <c r="M10" s="16">
        <v>0.21126760563380301</v>
      </c>
      <c r="N10" s="16">
        <v>0.21212121212121199</v>
      </c>
      <c r="O10" s="16">
        <v>6.25E-2</v>
      </c>
      <c r="P10" s="16"/>
      <c r="Q10" s="16">
        <v>0.1875</v>
      </c>
      <c r="R10" s="16"/>
      <c r="S10" s="16">
        <v>0.19059720457433299</v>
      </c>
      <c r="T10" s="16"/>
      <c r="U10" s="16">
        <v>0.187396351575456</v>
      </c>
      <c r="V10" s="16"/>
      <c r="W10" s="16">
        <v>0.26016260162601601</v>
      </c>
      <c r="X10" s="16"/>
      <c r="Y10" s="16">
        <v>0.22420634920634899</v>
      </c>
      <c r="Z10" s="16">
        <v>0.13257575757575801</v>
      </c>
      <c r="AA10" s="16">
        <v>8.3333333333333301E-2</v>
      </c>
      <c r="AB10" s="16">
        <v>0.22222222222222199</v>
      </c>
      <c r="AC10" s="16"/>
      <c r="AD10" s="16">
        <v>0.22602739726027399</v>
      </c>
      <c r="AE10" s="16">
        <v>0.16666666666666699</v>
      </c>
      <c r="AF10" s="16">
        <v>0.26530612244898</v>
      </c>
      <c r="AG10" s="16">
        <v>0.21666666666666701</v>
      </c>
      <c r="AH10" s="16">
        <v>0.154471544715447</v>
      </c>
      <c r="AI10" s="16">
        <v>5.95238095238095E-2</v>
      </c>
      <c r="AJ10" s="16">
        <v>0.173913043478261</v>
      </c>
      <c r="AK10" s="16"/>
      <c r="AL10" s="16">
        <v>8.7719298245614002E-2</v>
      </c>
      <c r="AM10" s="16">
        <v>0.12598425196850399</v>
      </c>
      <c r="AN10" s="16">
        <v>0.230769230769231</v>
      </c>
      <c r="AO10" s="16">
        <v>0.17985611510791399</v>
      </c>
      <c r="AP10" s="16">
        <v>0.26315789473684198</v>
      </c>
      <c r="AQ10" s="16">
        <v>0.26</v>
      </c>
      <c r="AR10" s="16">
        <v>0</v>
      </c>
      <c r="AS10" s="16">
        <v>0</v>
      </c>
      <c r="AT10" s="16">
        <v>0.19277108433734899</v>
      </c>
      <c r="AU10" s="16">
        <v>0.230769230769231</v>
      </c>
      <c r="AV10" s="16">
        <v>0.27272727272727298</v>
      </c>
      <c r="AW10" s="16">
        <v>0.186046511627907</v>
      </c>
    </row>
    <row r="11" spans="2:49" x14ac:dyDescent="0.35">
      <c r="B11" s="17" t="s">
        <v>460</v>
      </c>
      <c r="C11" s="16">
        <v>0.398523985239852</v>
      </c>
      <c r="D11" s="16">
        <v>0.32926829268292701</v>
      </c>
      <c r="E11" s="16">
        <v>0.402985074626866</v>
      </c>
      <c r="F11" s="16">
        <v>0.369747899159664</v>
      </c>
      <c r="G11" s="16">
        <v>0.45</v>
      </c>
      <c r="H11" s="16">
        <v>0.28846153846153799</v>
      </c>
      <c r="I11" s="16">
        <v>0.37878787878787901</v>
      </c>
      <c r="J11" s="16">
        <v>0.45901639344262302</v>
      </c>
      <c r="K11" s="16">
        <v>0.28205128205128199</v>
      </c>
      <c r="L11" s="16">
        <v>0.52500000000000002</v>
      </c>
      <c r="M11" s="16">
        <v>0.38028169014084501</v>
      </c>
      <c r="N11" s="16">
        <v>0.45454545454545497</v>
      </c>
      <c r="O11" s="16">
        <v>0.5625</v>
      </c>
      <c r="P11" s="16"/>
      <c r="Q11" s="16">
        <v>0.40843023255813998</v>
      </c>
      <c r="R11" s="16"/>
      <c r="S11" s="16">
        <v>0.39898348157560398</v>
      </c>
      <c r="T11" s="16"/>
      <c r="U11" s="16">
        <v>0.402985074626866</v>
      </c>
      <c r="V11" s="16"/>
      <c r="W11" s="16">
        <v>0.46341463414634099</v>
      </c>
      <c r="X11" s="16"/>
      <c r="Y11" s="16">
        <v>0.41666666666666702</v>
      </c>
      <c r="Z11" s="16">
        <v>0.36363636363636398</v>
      </c>
      <c r="AA11" s="16">
        <v>0.41666666666666702</v>
      </c>
      <c r="AB11" s="16">
        <v>0.33333333333333298</v>
      </c>
      <c r="AC11" s="16"/>
      <c r="AD11" s="16">
        <v>0.37671232876712302</v>
      </c>
      <c r="AE11" s="16">
        <v>0.52222222222222203</v>
      </c>
      <c r="AF11" s="16">
        <v>0.41836734693877597</v>
      </c>
      <c r="AG11" s="16">
        <v>0.39444444444444399</v>
      </c>
      <c r="AH11" s="16">
        <v>0.39837398373983701</v>
      </c>
      <c r="AI11" s="16">
        <v>0.34523809523809501</v>
      </c>
      <c r="AJ11" s="16">
        <v>0.34782608695652201</v>
      </c>
      <c r="AK11" s="16"/>
      <c r="AL11" s="16">
        <v>0.40350877192982498</v>
      </c>
      <c r="AM11" s="16">
        <v>0.42519685039370098</v>
      </c>
      <c r="AN11" s="16">
        <v>0.35294117647058798</v>
      </c>
      <c r="AO11" s="16">
        <v>0.41726618705036</v>
      </c>
      <c r="AP11" s="16">
        <v>0.42105263157894701</v>
      </c>
      <c r="AQ11" s="16">
        <v>0.42</v>
      </c>
      <c r="AR11" s="16">
        <v>1</v>
      </c>
      <c r="AS11" s="16">
        <v>0.53333333333333299</v>
      </c>
      <c r="AT11" s="16">
        <v>0.469879518072289</v>
      </c>
      <c r="AU11" s="16">
        <v>0.38461538461538503</v>
      </c>
      <c r="AV11" s="16">
        <v>0.36363636363636398</v>
      </c>
      <c r="AW11" s="16">
        <v>0.30232558139534899</v>
      </c>
    </row>
    <row r="12" spans="2:49" x14ac:dyDescent="0.35">
      <c r="B12" s="17" t="s">
        <v>461</v>
      </c>
      <c r="C12" s="19">
        <v>0.35547355473554698</v>
      </c>
      <c r="D12" s="19">
        <v>0.46341463414634099</v>
      </c>
      <c r="E12" s="19">
        <v>0.38805970149253699</v>
      </c>
      <c r="F12" s="19">
        <v>0.32773109243697501</v>
      </c>
      <c r="G12" s="19">
        <v>0.35</v>
      </c>
      <c r="H12" s="19">
        <v>0.34615384615384598</v>
      </c>
      <c r="I12" s="19">
        <v>0.39393939393939398</v>
      </c>
      <c r="J12" s="19">
        <v>0.24590163934426201</v>
      </c>
      <c r="K12" s="19">
        <v>0.43589743589743601</v>
      </c>
      <c r="L12" s="19">
        <v>0.3125</v>
      </c>
      <c r="M12" s="19">
        <v>0.323943661971831</v>
      </c>
      <c r="N12" s="19">
        <v>0.27272727272727298</v>
      </c>
      <c r="O12" s="19">
        <v>0.375</v>
      </c>
      <c r="P12" s="19"/>
      <c r="Q12" s="19">
        <v>0.34447674418604701</v>
      </c>
      <c r="R12" s="19"/>
      <c r="S12" s="19">
        <v>0.35069885641677301</v>
      </c>
      <c r="T12" s="19"/>
      <c r="U12" s="19">
        <v>0.34660033167495902</v>
      </c>
      <c r="V12" s="19"/>
      <c r="W12" s="19">
        <v>0.22764227642276399</v>
      </c>
      <c r="X12" s="19"/>
      <c r="Y12" s="19">
        <v>0.30158730158730201</v>
      </c>
      <c r="Z12" s="19">
        <v>0.44696969696969702</v>
      </c>
      <c r="AA12" s="19">
        <v>0.44444444444444398</v>
      </c>
      <c r="AB12" s="19">
        <v>0.33333333333333298</v>
      </c>
      <c r="AC12" s="19"/>
      <c r="AD12" s="19">
        <v>0.30821917808219201</v>
      </c>
      <c r="AE12" s="19">
        <v>0.25555555555555598</v>
      </c>
      <c r="AF12" s="19">
        <v>0.29591836734693899</v>
      </c>
      <c r="AG12" s="19">
        <v>0.32222222222222202</v>
      </c>
      <c r="AH12" s="19">
        <v>0.40650406504065001</v>
      </c>
      <c r="AI12" s="19">
        <v>0.52380952380952395</v>
      </c>
      <c r="AJ12" s="19">
        <v>0.434782608695652</v>
      </c>
      <c r="AK12" s="19"/>
      <c r="AL12" s="19">
        <v>0.38596491228070201</v>
      </c>
      <c r="AM12" s="19">
        <v>0.40944881889763801</v>
      </c>
      <c r="AN12" s="19">
        <v>0.34389140271493202</v>
      </c>
      <c r="AO12" s="19">
        <v>0.35251798561151099</v>
      </c>
      <c r="AP12" s="19">
        <v>0.26315789473684198</v>
      </c>
      <c r="AQ12" s="19">
        <v>0.26</v>
      </c>
      <c r="AR12" s="19">
        <v>0</v>
      </c>
      <c r="AS12" s="19">
        <v>0.46666666666666701</v>
      </c>
      <c r="AT12" s="19">
        <v>0.30120481927710802</v>
      </c>
      <c r="AU12" s="19">
        <v>0.38461538461538503</v>
      </c>
      <c r="AV12" s="19">
        <v>0.33333333333333298</v>
      </c>
      <c r="AW12" s="19">
        <v>0.44186046511627902</v>
      </c>
    </row>
    <row r="13" spans="2:49" x14ac:dyDescent="0.35">
      <c r="B13" s="17" t="s">
        <v>462</v>
      </c>
      <c r="C13" s="19">
        <v>8.61008610086101E-3</v>
      </c>
      <c r="D13" s="19">
        <v>1.21951219512195E-2</v>
      </c>
      <c r="E13" s="19">
        <v>0</v>
      </c>
      <c r="F13" s="19">
        <v>8.4033613445378096E-3</v>
      </c>
      <c r="G13" s="19">
        <v>0</v>
      </c>
      <c r="H13" s="19">
        <v>0</v>
      </c>
      <c r="I13" s="19">
        <v>0</v>
      </c>
      <c r="J13" s="19">
        <v>3.2786885245901599E-2</v>
      </c>
      <c r="K13" s="19">
        <v>0</v>
      </c>
      <c r="L13" s="19">
        <v>1.2500000000000001E-2</v>
      </c>
      <c r="M13" s="19">
        <v>2.8169014084507001E-2</v>
      </c>
      <c r="N13" s="19">
        <v>0</v>
      </c>
      <c r="O13" s="19">
        <v>0</v>
      </c>
      <c r="P13" s="19"/>
      <c r="Q13" s="19">
        <v>5.8139534883720903E-3</v>
      </c>
      <c r="R13" s="19"/>
      <c r="S13" s="19">
        <v>8.8945362134688708E-3</v>
      </c>
      <c r="T13" s="19"/>
      <c r="U13" s="19">
        <v>6.6334991708126003E-3</v>
      </c>
      <c r="V13" s="19"/>
      <c r="W13" s="19">
        <v>8.1300813008130107E-3</v>
      </c>
      <c r="X13" s="19"/>
      <c r="Y13" s="19">
        <v>5.9523809523809503E-3</v>
      </c>
      <c r="Z13" s="19">
        <v>1.5151515151515201E-2</v>
      </c>
      <c r="AA13" s="19">
        <v>0</v>
      </c>
      <c r="AB13" s="19">
        <v>0</v>
      </c>
      <c r="AC13" s="19"/>
      <c r="AD13" s="19">
        <v>6.8493150684931503E-3</v>
      </c>
      <c r="AE13" s="19">
        <v>0</v>
      </c>
      <c r="AF13" s="19">
        <v>0</v>
      </c>
      <c r="AG13" s="19">
        <v>1.1111111111111099E-2</v>
      </c>
      <c r="AH13" s="19">
        <v>8.1300813008130107E-3</v>
      </c>
      <c r="AI13" s="19">
        <v>2.3809523809523801E-2</v>
      </c>
      <c r="AJ13" s="19">
        <v>1.0869565217391301E-2</v>
      </c>
      <c r="AK13" s="19"/>
      <c r="AL13" s="19">
        <v>1.7543859649122799E-2</v>
      </c>
      <c r="AM13" s="19">
        <v>1.5748031496062999E-2</v>
      </c>
      <c r="AN13" s="19">
        <v>9.0497737556561094E-3</v>
      </c>
      <c r="AO13" s="19">
        <v>7.1942446043165497E-3</v>
      </c>
      <c r="AP13" s="19">
        <v>0</v>
      </c>
      <c r="AQ13" s="19">
        <v>0</v>
      </c>
      <c r="AR13" s="19">
        <v>0</v>
      </c>
      <c r="AS13" s="19">
        <v>0</v>
      </c>
      <c r="AT13" s="19">
        <v>0</v>
      </c>
      <c r="AU13" s="19">
        <v>0</v>
      </c>
      <c r="AV13" s="19">
        <v>0</v>
      </c>
      <c r="AW13" s="19">
        <v>2.32558139534884E-2</v>
      </c>
    </row>
    <row r="14" spans="2:49" x14ac:dyDescent="0.35">
      <c r="B14" s="17" t="s">
        <v>463</v>
      </c>
      <c r="C14" s="20">
        <v>0.70479704797048004</v>
      </c>
      <c r="D14" s="20">
        <v>0.73170731707317105</v>
      </c>
      <c r="E14" s="20">
        <v>0.73880597014925398</v>
      </c>
      <c r="F14" s="20">
        <v>0.63865546218487401</v>
      </c>
      <c r="G14" s="20">
        <v>0.78333333333333299</v>
      </c>
      <c r="H14" s="20">
        <v>0.59615384615384603</v>
      </c>
      <c r="I14" s="20">
        <v>0.72727272727272696</v>
      </c>
      <c r="J14" s="20">
        <v>0.67213114754098402</v>
      </c>
      <c r="K14" s="20">
        <v>0.61538461538461497</v>
      </c>
      <c r="L14" s="20">
        <v>0.8</v>
      </c>
      <c r="M14" s="20">
        <v>0.647887323943662</v>
      </c>
      <c r="N14" s="20">
        <v>0.66666666666666696</v>
      </c>
      <c r="O14" s="20">
        <v>0.9375</v>
      </c>
      <c r="P14" s="20"/>
      <c r="Q14" s="20">
        <v>0.69912790697674398</v>
      </c>
      <c r="R14" s="20"/>
      <c r="S14" s="20">
        <v>0.69885641677255395</v>
      </c>
      <c r="T14" s="20"/>
      <c r="U14" s="20">
        <v>0.69320066334991703</v>
      </c>
      <c r="V14" s="20"/>
      <c r="W14" s="20">
        <v>0.65040650406504097</v>
      </c>
      <c r="X14" s="20"/>
      <c r="Y14" s="20">
        <v>0.66666666666666696</v>
      </c>
      <c r="Z14" s="20">
        <v>0.76893939393939403</v>
      </c>
      <c r="AA14" s="20">
        <v>0.80555555555555602</v>
      </c>
      <c r="AB14" s="20">
        <v>0.55555555555555602</v>
      </c>
      <c r="AC14" s="20"/>
      <c r="AD14" s="20">
        <v>0.602739726027397</v>
      </c>
      <c r="AE14" s="20">
        <v>0.72222222222222199</v>
      </c>
      <c r="AF14" s="20">
        <v>0.69387755102040805</v>
      </c>
      <c r="AG14" s="20">
        <v>0.66111111111111098</v>
      </c>
      <c r="AH14" s="20">
        <v>0.77235772357723598</v>
      </c>
      <c r="AI14" s="20">
        <v>0.82142857142857095</v>
      </c>
      <c r="AJ14" s="20">
        <v>0.75</v>
      </c>
      <c r="AK14" s="20"/>
      <c r="AL14" s="20">
        <v>0.68421052631578905</v>
      </c>
      <c r="AM14" s="20">
        <v>0.81102362204724399</v>
      </c>
      <c r="AN14" s="20">
        <v>0.63348416289592802</v>
      </c>
      <c r="AO14" s="20">
        <v>0.72661870503597104</v>
      </c>
      <c r="AP14" s="20">
        <v>0.63157894736842102</v>
      </c>
      <c r="AQ14" s="20">
        <v>0.62</v>
      </c>
      <c r="AR14" s="20">
        <v>1</v>
      </c>
      <c r="AS14" s="20">
        <v>1</v>
      </c>
      <c r="AT14" s="20">
        <v>0.73493975903614495</v>
      </c>
      <c r="AU14" s="20">
        <v>0.76923076923076905</v>
      </c>
      <c r="AV14" s="20">
        <v>0.66666666666666696</v>
      </c>
      <c r="AW14" s="20">
        <v>0.69767441860465096</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491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1.4760147601476E-2</v>
      </c>
      <c r="D8" s="16">
        <v>3.65853658536585E-2</v>
      </c>
      <c r="E8" s="16">
        <v>1.49253731343284E-2</v>
      </c>
      <c r="F8" s="16">
        <v>8.4033613445378096E-3</v>
      </c>
      <c r="G8" s="16">
        <v>0</v>
      </c>
      <c r="H8" s="16">
        <v>0</v>
      </c>
      <c r="I8" s="16">
        <v>1.5151515151515201E-2</v>
      </c>
      <c r="J8" s="16">
        <v>0</v>
      </c>
      <c r="K8" s="16">
        <v>0</v>
      </c>
      <c r="L8" s="16">
        <v>3.7499999999999999E-2</v>
      </c>
      <c r="M8" s="16">
        <v>1.4084507042253501E-2</v>
      </c>
      <c r="N8" s="16">
        <v>3.03030303030303E-2</v>
      </c>
      <c r="O8" s="16">
        <v>0</v>
      </c>
      <c r="P8" s="16"/>
      <c r="Q8" s="16">
        <v>1.74418604651163E-2</v>
      </c>
      <c r="R8" s="16"/>
      <c r="S8" s="16">
        <v>1.52477763659466E-2</v>
      </c>
      <c r="T8" s="16"/>
      <c r="U8" s="16">
        <v>1.8242122719734698E-2</v>
      </c>
      <c r="V8" s="16"/>
      <c r="W8" s="16">
        <v>0</v>
      </c>
      <c r="X8" s="16"/>
      <c r="Y8" s="16">
        <v>1.38888888888889E-2</v>
      </c>
      <c r="Z8" s="16">
        <v>1.5151515151515201E-2</v>
      </c>
      <c r="AA8" s="16">
        <v>2.7777777777777801E-2</v>
      </c>
      <c r="AB8" s="16">
        <v>0</v>
      </c>
      <c r="AC8" s="16"/>
      <c r="AD8" s="16">
        <v>6.8493150684931503E-3</v>
      </c>
      <c r="AE8" s="16">
        <v>2.2222222222222199E-2</v>
      </c>
      <c r="AF8" s="16">
        <v>1.02040816326531E-2</v>
      </c>
      <c r="AG8" s="16">
        <v>2.2222222222222199E-2</v>
      </c>
      <c r="AH8" s="16">
        <v>1.6260162601626001E-2</v>
      </c>
      <c r="AI8" s="16">
        <v>2.3809523809523801E-2</v>
      </c>
      <c r="AJ8" s="16">
        <v>0</v>
      </c>
      <c r="AK8" s="16"/>
      <c r="AL8" s="16">
        <v>0</v>
      </c>
      <c r="AM8" s="16">
        <v>0</v>
      </c>
      <c r="AN8" s="16">
        <v>2.7149321266968299E-2</v>
      </c>
      <c r="AO8" s="16">
        <v>1.4388489208633099E-2</v>
      </c>
      <c r="AP8" s="16">
        <v>0</v>
      </c>
      <c r="AQ8" s="16">
        <v>0.02</v>
      </c>
      <c r="AR8" s="16">
        <v>0</v>
      </c>
      <c r="AS8" s="16">
        <v>0</v>
      </c>
      <c r="AT8" s="16">
        <v>1.20481927710843E-2</v>
      </c>
      <c r="AU8" s="16">
        <v>0</v>
      </c>
      <c r="AV8" s="16">
        <v>0</v>
      </c>
      <c r="AW8" s="16">
        <v>0</v>
      </c>
    </row>
    <row r="9" spans="2:49" x14ac:dyDescent="0.35">
      <c r="B9" s="17" t="s">
        <v>458</v>
      </c>
      <c r="C9" s="16">
        <v>5.28905289052891E-2</v>
      </c>
      <c r="D9" s="16">
        <v>2.4390243902439001E-2</v>
      </c>
      <c r="E9" s="16">
        <v>5.22388059701493E-2</v>
      </c>
      <c r="F9" s="16">
        <v>7.5630252100840303E-2</v>
      </c>
      <c r="G9" s="16">
        <v>1.6666666666666701E-2</v>
      </c>
      <c r="H9" s="16">
        <v>0</v>
      </c>
      <c r="I9" s="16">
        <v>4.5454545454545497E-2</v>
      </c>
      <c r="J9" s="16">
        <v>8.1967213114754106E-2</v>
      </c>
      <c r="K9" s="16">
        <v>7.69230769230769E-2</v>
      </c>
      <c r="L9" s="16">
        <v>0.05</v>
      </c>
      <c r="M9" s="16">
        <v>8.4507042253521097E-2</v>
      </c>
      <c r="N9" s="16">
        <v>3.03030303030303E-2</v>
      </c>
      <c r="O9" s="16">
        <v>0.125</v>
      </c>
      <c r="P9" s="16"/>
      <c r="Q9" s="16">
        <v>5.5232558139534899E-2</v>
      </c>
      <c r="R9" s="16"/>
      <c r="S9" s="16">
        <v>5.3367217280813201E-2</v>
      </c>
      <c r="T9" s="16"/>
      <c r="U9" s="16">
        <v>5.4726368159204002E-2</v>
      </c>
      <c r="V9" s="16"/>
      <c r="W9" s="16">
        <v>8.9430894308943104E-2</v>
      </c>
      <c r="X9" s="16"/>
      <c r="Y9" s="16">
        <v>6.3492063492063502E-2</v>
      </c>
      <c r="Z9" s="16">
        <v>3.4090909090909102E-2</v>
      </c>
      <c r="AA9" s="16">
        <v>2.7777777777777801E-2</v>
      </c>
      <c r="AB9" s="16">
        <v>0.11111111111111099</v>
      </c>
      <c r="AC9" s="16"/>
      <c r="AD9" s="16">
        <v>6.1643835616438401E-2</v>
      </c>
      <c r="AE9" s="16">
        <v>8.8888888888888906E-2</v>
      </c>
      <c r="AF9" s="16">
        <v>6.1224489795918401E-2</v>
      </c>
      <c r="AG9" s="16">
        <v>4.4444444444444398E-2</v>
      </c>
      <c r="AH9" s="16">
        <v>4.0650406504064998E-2</v>
      </c>
      <c r="AI9" s="16">
        <v>4.7619047619047603E-2</v>
      </c>
      <c r="AJ9" s="16">
        <v>3.2608695652173898E-2</v>
      </c>
      <c r="AK9" s="16"/>
      <c r="AL9" s="16">
        <v>3.5087719298245598E-2</v>
      </c>
      <c r="AM9" s="16">
        <v>1.5748031496062999E-2</v>
      </c>
      <c r="AN9" s="16">
        <v>6.3348416289592799E-2</v>
      </c>
      <c r="AO9" s="16">
        <v>5.0359712230215799E-2</v>
      </c>
      <c r="AP9" s="16">
        <v>0.157894736842105</v>
      </c>
      <c r="AQ9" s="16">
        <v>0.08</v>
      </c>
      <c r="AR9" s="16">
        <v>0</v>
      </c>
      <c r="AS9" s="16">
        <v>0</v>
      </c>
      <c r="AT9" s="16">
        <v>6.02409638554217E-2</v>
      </c>
      <c r="AU9" s="16">
        <v>7.69230769230769E-2</v>
      </c>
      <c r="AV9" s="16">
        <v>0</v>
      </c>
      <c r="AW9" s="16">
        <v>9.3023255813953501E-2</v>
      </c>
    </row>
    <row r="10" spans="2:49" x14ac:dyDescent="0.35">
      <c r="B10" s="17" t="s">
        <v>459</v>
      </c>
      <c r="C10" s="16">
        <v>0.21525215252152499</v>
      </c>
      <c r="D10" s="16">
        <v>0.18292682926829301</v>
      </c>
      <c r="E10" s="16">
        <v>0.14925373134328401</v>
      </c>
      <c r="F10" s="16">
        <v>0.26890756302521002</v>
      </c>
      <c r="G10" s="16">
        <v>0.233333333333333</v>
      </c>
      <c r="H10" s="16">
        <v>0.32692307692307698</v>
      </c>
      <c r="I10" s="16">
        <v>0.21212121212121199</v>
      </c>
      <c r="J10" s="16">
        <v>0.26229508196721302</v>
      </c>
      <c r="K10" s="16">
        <v>0.256410256410256</v>
      </c>
      <c r="L10" s="16">
        <v>0.17499999999999999</v>
      </c>
      <c r="M10" s="16">
        <v>0.19718309859154901</v>
      </c>
      <c r="N10" s="16">
        <v>0.24242424242424199</v>
      </c>
      <c r="O10" s="16">
        <v>6.25E-2</v>
      </c>
      <c r="P10" s="16"/>
      <c r="Q10" s="16">
        <v>0.210755813953488</v>
      </c>
      <c r="R10" s="16"/>
      <c r="S10" s="16">
        <v>0.21982210927573101</v>
      </c>
      <c r="T10" s="16"/>
      <c r="U10" s="16">
        <v>0.21227197346600299</v>
      </c>
      <c r="V10" s="16"/>
      <c r="W10" s="16">
        <v>0.22764227642276399</v>
      </c>
      <c r="X10" s="16"/>
      <c r="Y10" s="16">
        <v>0.25396825396825401</v>
      </c>
      <c r="Z10" s="16">
        <v>0.15530303030303</v>
      </c>
      <c r="AA10" s="16">
        <v>0.11111111111111099</v>
      </c>
      <c r="AB10" s="16">
        <v>0.22222222222222199</v>
      </c>
      <c r="AC10" s="16"/>
      <c r="AD10" s="16">
        <v>0.31506849315068503</v>
      </c>
      <c r="AE10" s="16">
        <v>0.22222222222222199</v>
      </c>
      <c r="AF10" s="16">
        <v>0.214285714285714</v>
      </c>
      <c r="AG10" s="16">
        <v>0.24444444444444399</v>
      </c>
      <c r="AH10" s="16">
        <v>0.17073170731707299</v>
      </c>
      <c r="AI10" s="16">
        <v>8.3333333333333301E-2</v>
      </c>
      <c r="AJ10" s="16">
        <v>0.173913043478261</v>
      </c>
      <c r="AK10" s="16"/>
      <c r="AL10" s="16">
        <v>0.157894736842105</v>
      </c>
      <c r="AM10" s="16">
        <v>0.17322834645669299</v>
      </c>
      <c r="AN10" s="16">
        <v>0.24886877828054299</v>
      </c>
      <c r="AO10" s="16">
        <v>0.23741007194244601</v>
      </c>
      <c r="AP10" s="16">
        <v>0.157894736842105</v>
      </c>
      <c r="AQ10" s="16">
        <v>0.18</v>
      </c>
      <c r="AR10" s="16">
        <v>0</v>
      </c>
      <c r="AS10" s="16">
        <v>0.133333333333333</v>
      </c>
      <c r="AT10" s="16">
        <v>0.21686746987951799</v>
      </c>
      <c r="AU10" s="16">
        <v>0.30769230769230799</v>
      </c>
      <c r="AV10" s="16">
        <v>0.48484848484848497</v>
      </c>
      <c r="AW10" s="16">
        <v>6.9767441860465101E-2</v>
      </c>
    </row>
    <row r="11" spans="2:49" x14ac:dyDescent="0.35">
      <c r="B11" s="17" t="s">
        <v>460</v>
      </c>
      <c r="C11" s="16">
        <v>0.39606396063960603</v>
      </c>
      <c r="D11" s="16">
        <v>0.40243902439024398</v>
      </c>
      <c r="E11" s="16">
        <v>0.365671641791045</v>
      </c>
      <c r="F11" s="16">
        <v>0.36134453781512599</v>
      </c>
      <c r="G11" s="16">
        <v>0.5</v>
      </c>
      <c r="H11" s="16">
        <v>0.34615384615384598</v>
      </c>
      <c r="I11" s="16">
        <v>0.37878787878787901</v>
      </c>
      <c r="J11" s="16">
        <v>0.39344262295082</v>
      </c>
      <c r="K11" s="16">
        <v>0.30769230769230799</v>
      </c>
      <c r="L11" s="16">
        <v>0.41249999999999998</v>
      </c>
      <c r="M11" s="16">
        <v>0.45070422535211302</v>
      </c>
      <c r="N11" s="16">
        <v>0.51515151515151503</v>
      </c>
      <c r="O11" s="16">
        <v>0.375</v>
      </c>
      <c r="P11" s="16"/>
      <c r="Q11" s="16">
        <v>0.40552325581395299</v>
      </c>
      <c r="R11" s="16"/>
      <c r="S11" s="16">
        <v>0.39644218551461202</v>
      </c>
      <c r="T11" s="16"/>
      <c r="U11" s="16">
        <v>0.39303482587064698</v>
      </c>
      <c r="V11" s="16"/>
      <c r="W11" s="16">
        <v>0.44715447154471499</v>
      </c>
      <c r="X11" s="16"/>
      <c r="Y11" s="16">
        <v>0.418650793650794</v>
      </c>
      <c r="Z11" s="16">
        <v>0.33712121212121199</v>
      </c>
      <c r="AA11" s="16">
        <v>0.5</v>
      </c>
      <c r="AB11" s="16">
        <v>0.44444444444444398</v>
      </c>
      <c r="AC11" s="16"/>
      <c r="AD11" s="16">
        <v>0.397260273972603</v>
      </c>
      <c r="AE11" s="16">
        <v>0.44444444444444398</v>
      </c>
      <c r="AF11" s="16">
        <v>0.45918367346938799</v>
      </c>
      <c r="AG11" s="16">
        <v>0.39444444444444399</v>
      </c>
      <c r="AH11" s="16">
        <v>0.39837398373983701</v>
      </c>
      <c r="AI11" s="16">
        <v>0.273809523809524</v>
      </c>
      <c r="AJ11" s="16">
        <v>0.39130434782608697</v>
      </c>
      <c r="AK11" s="16"/>
      <c r="AL11" s="16">
        <v>0.42105263157894701</v>
      </c>
      <c r="AM11" s="16">
        <v>0.44881889763779498</v>
      </c>
      <c r="AN11" s="16">
        <v>0.35746606334841602</v>
      </c>
      <c r="AO11" s="16">
        <v>0.38129496402877699</v>
      </c>
      <c r="AP11" s="16">
        <v>0.42105263157894701</v>
      </c>
      <c r="AQ11" s="16">
        <v>0.46</v>
      </c>
      <c r="AR11" s="16">
        <v>0.5</v>
      </c>
      <c r="AS11" s="16">
        <v>0.46666666666666701</v>
      </c>
      <c r="AT11" s="16">
        <v>0.50602409638554202</v>
      </c>
      <c r="AU11" s="16">
        <v>0.38461538461538503</v>
      </c>
      <c r="AV11" s="16">
        <v>0.15151515151515199</v>
      </c>
      <c r="AW11" s="16">
        <v>0.372093023255814</v>
      </c>
    </row>
    <row r="12" spans="2:49" x14ac:dyDescent="0.35">
      <c r="B12" s="17" t="s">
        <v>461</v>
      </c>
      <c r="C12" s="19">
        <v>0.31365313653136501</v>
      </c>
      <c r="D12" s="19">
        <v>0.34146341463414598</v>
      </c>
      <c r="E12" s="19">
        <v>0.41791044776119401</v>
      </c>
      <c r="F12" s="19">
        <v>0.28571428571428598</v>
      </c>
      <c r="G12" s="19">
        <v>0.25</v>
      </c>
      <c r="H12" s="19">
        <v>0.30769230769230799</v>
      </c>
      <c r="I12" s="19">
        <v>0.34848484848484901</v>
      </c>
      <c r="J12" s="19">
        <v>0.22950819672131101</v>
      </c>
      <c r="K12" s="19">
        <v>0.35897435897435898</v>
      </c>
      <c r="L12" s="19">
        <v>0.3125</v>
      </c>
      <c r="M12" s="19">
        <v>0.23943661971831001</v>
      </c>
      <c r="N12" s="19">
        <v>0.18181818181818199</v>
      </c>
      <c r="O12" s="19">
        <v>0.4375</v>
      </c>
      <c r="P12" s="19"/>
      <c r="Q12" s="19">
        <v>0.30523255813953498</v>
      </c>
      <c r="R12" s="19"/>
      <c r="S12" s="19">
        <v>0.30749682337992401</v>
      </c>
      <c r="T12" s="19"/>
      <c r="U12" s="19">
        <v>0.31509121061359902</v>
      </c>
      <c r="V12" s="19"/>
      <c r="W12" s="19">
        <v>0.22764227642276399</v>
      </c>
      <c r="X12" s="19"/>
      <c r="Y12" s="19">
        <v>0.24404761904761901</v>
      </c>
      <c r="Z12" s="19">
        <v>0.44696969696969702</v>
      </c>
      <c r="AA12" s="19">
        <v>0.33333333333333298</v>
      </c>
      <c r="AB12" s="19">
        <v>0.22222222222222199</v>
      </c>
      <c r="AC12" s="19"/>
      <c r="AD12" s="19">
        <v>0.21232876712328799</v>
      </c>
      <c r="AE12" s="19">
        <v>0.22222222222222199</v>
      </c>
      <c r="AF12" s="19">
        <v>0.25510204081632698</v>
      </c>
      <c r="AG12" s="19">
        <v>0.28333333333333299</v>
      </c>
      <c r="AH12" s="19">
        <v>0.37398373983739802</v>
      </c>
      <c r="AI12" s="19">
        <v>0.547619047619048</v>
      </c>
      <c r="AJ12" s="19">
        <v>0.39130434782608697</v>
      </c>
      <c r="AK12" s="19"/>
      <c r="AL12" s="19">
        <v>0.36842105263157898</v>
      </c>
      <c r="AM12" s="19">
        <v>0.35433070866141703</v>
      </c>
      <c r="AN12" s="19">
        <v>0.29864253393665202</v>
      </c>
      <c r="AO12" s="19">
        <v>0.30935251798561197</v>
      </c>
      <c r="AP12" s="19">
        <v>0.26315789473684198</v>
      </c>
      <c r="AQ12" s="19">
        <v>0.26</v>
      </c>
      <c r="AR12" s="19">
        <v>0.5</v>
      </c>
      <c r="AS12" s="19">
        <v>0.4</v>
      </c>
      <c r="AT12" s="19">
        <v>0.20481927710843401</v>
      </c>
      <c r="AU12" s="19">
        <v>0.230769230769231</v>
      </c>
      <c r="AV12" s="19">
        <v>0.36363636363636398</v>
      </c>
      <c r="AW12" s="19">
        <v>0.44186046511627902</v>
      </c>
    </row>
    <row r="13" spans="2:49" x14ac:dyDescent="0.35">
      <c r="B13" s="17" t="s">
        <v>462</v>
      </c>
      <c r="C13" s="19">
        <v>7.3800738007380098E-3</v>
      </c>
      <c r="D13" s="19">
        <v>1.21951219512195E-2</v>
      </c>
      <c r="E13" s="19">
        <v>0</v>
      </c>
      <c r="F13" s="19">
        <v>0</v>
      </c>
      <c r="G13" s="19">
        <v>0</v>
      </c>
      <c r="H13" s="19">
        <v>1.9230769230769201E-2</v>
      </c>
      <c r="I13" s="19">
        <v>0</v>
      </c>
      <c r="J13" s="19">
        <v>3.2786885245901599E-2</v>
      </c>
      <c r="K13" s="19">
        <v>0</v>
      </c>
      <c r="L13" s="19">
        <v>1.2500000000000001E-2</v>
      </c>
      <c r="M13" s="19">
        <v>1.4084507042253501E-2</v>
      </c>
      <c r="N13" s="19">
        <v>0</v>
      </c>
      <c r="O13" s="19">
        <v>0</v>
      </c>
      <c r="P13" s="19"/>
      <c r="Q13" s="19">
        <v>5.8139534883720903E-3</v>
      </c>
      <c r="R13" s="19"/>
      <c r="S13" s="19">
        <v>7.6238881829733202E-3</v>
      </c>
      <c r="T13" s="19"/>
      <c r="U13" s="19">
        <v>6.6334991708126003E-3</v>
      </c>
      <c r="V13" s="19"/>
      <c r="W13" s="19">
        <v>8.1300813008130107E-3</v>
      </c>
      <c r="X13" s="19"/>
      <c r="Y13" s="19">
        <v>5.9523809523809503E-3</v>
      </c>
      <c r="Z13" s="19">
        <v>1.13636363636364E-2</v>
      </c>
      <c r="AA13" s="19">
        <v>0</v>
      </c>
      <c r="AB13" s="19">
        <v>0</v>
      </c>
      <c r="AC13" s="19"/>
      <c r="AD13" s="19">
        <v>6.8493150684931503E-3</v>
      </c>
      <c r="AE13" s="19">
        <v>0</v>
      </c>
      <c r="AF13" s="19">
        <v>0</v>
      </c>
      <c r="AG13" s="19">
        <v>1.1111111111111099E-2</v>
      </c>
      <c r="AH13" s="19">
        <v>0</v>
      </c>
      <c r="AI13" s="19">
        <v>2.3809523809523801E-2</v>
      </c>
      <c r="AJ13" s="19">
        <v>1.0869565217391301E-2</v>
      </c>
      <c r="AK13" s="19"/>
      <c r="AL13" s="19">
        <v>1.7543859649122799E-2</v>
      </c>
      <c r="AM13" s="19">
        <v>7.8740157480314994E-3</v>
      </c>
      <c r="AN13" s="19">
        <v>4.5248868778280504E-3</v>
      </c>
      <c r="AO13" s="19">
        <v>7.1942446043165497E-3</v>
      </c>
      <c r="AP13" s="19">
        <v>0</v>
      </c>
      <c r="AQ13" s="19">
        <v>0</v>
      </c>
      <c r="AR13" s="19">
        <v>0</v>
      </c>
      <c r="AS13" s="19">
        <v>0</v>
      </c>
      <c r="AT13" s="19">
        <v>0</v>
      </c>
      <c r="AU13" s="19">
        <v>0</v>
      </c>
      <c r="AV13" s="19">
        <v>0</v>
      </c>
      <c r="AW13" s="19">
        <v>2.32558139534884E-2</v>
      </c>
    </row>
    <row r="14" spans="2:49" x14ac:dyDescent="0.35">
      <c r="B14" s="17" t="s">
        <v>463</v>
      </c>
      <c r="C14" s="20">
        <v>0.64206642066420705</v>
      </c>
      <c r="D14" s="20">
        <v>0.68292682926829296</v>
      </c>
      <c r="E14" s="20">
        <v>0.71641791044776104</v>
      </c>
      <c r="F14" s="20">
        <v>0.56302521008403394</v>
      </c>
      <c r="G14" s="20">
        <v>0.73333333333333295</v>
      </c>
      <c r="H14" s="20">
        <v>0.65384615384615397</v>
      </c>
      <c r="I14" s="20">
        <v>0.66666666666666696</v>
      </c>
      <c r="J14" s="20">
        <v>0.54098360655737698</v>
      </c>
      <c r="K14" s="20">
        <v>0.58974358974358998</v>
      </c>
      <c r="L14" s="20">
        <v>0.63749999999999996</v>
      </c>
      <c r="M14" s="20">
        <v>0.59154929577464799</v>
      </c>
      <c r="N14" s="20">
        <v>0.63636363636363602</v>
      </c>
      <c r="O14" s="20">
        <v>0.6875</v>
      </c>
      <c r="P14" s="20"/>
      <c r="Q14" s="20">
        <v>0.63808139534883701</v>
      </c>
      <c r="R14" s="20"/>
      <c r="S14" s="20">
        <v>0.63532401524777604</v>
      </c>
      <c r="T14" s="20"/>
      <c r="U14" s="20">
        <v>0.63515754560530702</v>
      </c>
      <c r="V14" s="20"/>
      <c r="W14" s="20">
        <v>0.58536585365853699</v>
      </c>
      <c r="X14" s="20"/>
      <c r="Y14" s="20">
        <v>0.58531746031746001</v>
      </c>
      <c r="Z14" s="20">
        <v>0.73484848484848497</v>
      </c>
      <c r="AA14" s="20">
        <v>0.77777777777777801</v>
      </c>
      <c r="AB14" s="20">
        <v>0.55555555555555602</v>
      </c>
      <c r="AC14" s="20"/>
      <c r="AD14" s="20">
        <v>0.54109589041095896</v>
      </c>
      <c r="AE14" s="20">
        <v>0.55555555555555503</v>
      </c>
      <c r="AF14" s="20">
        <v>0.64285714285714302</v>
      </c>
      <c r="AG14" s="20">
        <v>0.61111111111111105</v>
      </c>
      <c r="AH14" s="20">
        <v>0.71544715447154505</v>
      </c>
      <c r="AI14" s="20">
        <v>0.75</v>
      </c>
      <c r="AJ14" s="20">
        <v>0.75</v>
      </c>
      <c r="AK14" s="20"/>
      <c r="AL14" s="20">
        <v>0.75438596491228105</v>
      </c>
      <c r="AM14" s="20">
        <v>0.78740157480314998</v>
      </c>
      <c r="AN14" s="20">
        <v>0.565610859728507</v>
      </c>
      <c r="AO14" s="20">
        <v>0.62589928057554001</v>
      </c>
      <c r="AP14" s="20">
        <v>0.52631578947368396</v>
      </c>
      <c r="AQ14" s="20">
        <v>0.62</v>
      </c>
      <c r="AR14" s="20">
        <v>1</v>
      </c>
      <c r="AS14" s="20">
        <v>0.86666666666666703</v>
      </c>
      <c r="AT14" s="20">
        <v>0.63855421686747005</v>
      </c>
      <c r="AU14" s="20">
        <v>0.53846153846153899</v>
      </c>
      <c r="AV14" s="20">
        <v>0.51515151515151503</v>
      </c>
      <c r="AW14" s="20">
        <v>0.72093023255813904</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492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457</v>
      </c>
      <c r="C8" s="16">
        <v>2.9520295202952001E-2</v>
      </c>
      <c r="D8" s="16">
        <v>4.8780487804878099E-2</v>
      </c>
      <c r="E8" s="16">
        <v>3.7313432835820899E-2</v>
      </c>
      <c r="F8" s="16">
        <v>1.6806722689075598E-2</v>
      </c>
      <c r="G8" s="16">
        <v>0</v>
      </c>
      <c r="H8" s="16">
        <v>0</v>
      </c>
      <c r="I8" s="16">
        <v>1.5151515151515201E-2</v>
      </c>
      <c r="J8" s="16">
        <v>1.63934426229508E-2</v>
      </c>
      <c r="K8" s="16">
        <v>7.69230769230769E-2</v>
      </c>
      <c r="L8" s="16">
        <v>2.5000000000000001E-2</v>
      </c>
      <c r="M8" s="16">
        <v>5.63380281690141E-2</v>
      </c>
      <c r="N8" s="16">
        <v>3.03030303030303E-2</v>
      </c>
      <c r="O8" s="16">
        <v>6.25E-2</v>
      </c>
      <c r="P8" s="16"/>
      <c r="Q8" s="16">
        <v>2.6162790697674399E-2</v>
      </c>
      <c r="R8" s="16"/>
      <c r="S8" s="16">
        <v>2.92249047013977E-2</v>
      </c>
      <c r="T8" s="16"/>
      <c r="U8" s="16">
        <v>2.6533996683250401E-2</v>
      </c>
      <c r="V8" s="16"/>
      <c r="W8" s="16">
        <v>2.4390243902439001E-2</v>
      </c>
      <c r="X8" s="16"/>
      <c r="Y8" s="16">
        <v>3.5714285714285698E-2</v>
      </c>
      <c r="Z8" s="16">
        <v>2.27272727272727E-2</v>
      </c>
      <c r="AA8" s="16">
        <v>0</v>
      </c>
      <c r="AB8" s="16">
        <v>0</v>
      </c>
      <c r="AC8" s="16"/>
      <c r="AD8" s="16">
        <v>1.3698630136986301E-2</v>
      </c>
      <c r="AE8" s="16">
        <v>2.2222222222222199E-2</v>
      </c>
      <c r="AF8" s="16">
        <v>2.04081632653061E-2</v>
      </c>
      <c r="AG8" s="16">
        <v>2.7777777777777801E-2</v>
      </c>
      <c r="AH8" s="16">
        <v>4.8780487804878099E-2</v>
      </c>
      <c r="AI8" s="16">
        <v>8.3333333333333301E-2</v>
      </c>
      <c r="AJ8" s="16">
        <v>0</v>
      </c>
      <c r="AK8" s="16"/>
      <c r="AL8" s="16">
        <v>0</v>
      </c>
      <c r="AM8" s="16">
        <v>3.9370078740157501E-2</v>
      </c>
      <c r="AN8" s="16">
        <v>3.1674208144796399E-2</v>
      </c>
      <c r="AO8" s="16">
        <v>1.4388489208633099E-2</v>
      </c>
      <c r="AP8" s="16">
        <v>5.2631578947368397E-2</v>
      </c>
      <c r="AQ8" s="16">
        <v>0.02</v>
      </c>
      <c r="AR8" s="16">
        <v>0</v>
      </c>
      <c r="AS8" s="16">
        <v>6.6666666666666693E-2</v>
      </c>
      <c r="AT8" s="16">
        <v>3.6144578313252997E-2</v>
      </c>
      <c r="AU8" s="16">
        <v>0</v>
      </c>
      <c r="AV8" s="16">
        <v>6.0606060606060601E-2</v>
      </c>
      <c r="AW8" s="16">
        <v>2.32558139534884E-2</v>
      </c>
    </row>
    <row r="9" spans="2:49" x14ac:dyDescent="0.35">
      <c r="B9" s="17" t="s">
        <v>458</v>
      </c>
      <c r="C9" s="16">
        <v>7.6260762607626098E-2</v>
      </c>
      <c r="D9" s="16">
        <v>6.0975609756097601E-2</v>
      </c>
      <c r="E9" s="16">
        <v>5.9701492537313397E-2</v>
      </c>
      <c r="F9" s="16">
        <v>0.109243697478992</v>
      </c>
      <c r="G9" s="16">
        <v>0.116666666666667</v>
      </c>
      <c r="H9" s="16">
        <v>1.9230769230769201E-2</v>
      </c>
      <c r="I9" s="16">
        <v>7.5757575757575801E-2</v>
      </c>
      <c r="J9" s="16">
        <v>3.2786885245901599E-2</v>
      </c>
      <c r="K9" s="16">
        <v>7.69230769230769E-2</v>
      </c>
      <c r="L9" s="16">
        <v>0.1</v>
      </c>
      <c r="M9" s="16">
        <v>7.0422535211267595E-2</v>
      </c>
      <c r="N9" s="16">
        <v>0.12121212121212099</v>
      </c>
      <c r="O9" s="16">
        <v>6.25E-2</v>
      </c>
      <c r="P9" s="16"/>
      <c r="Q9" s="16">
        <v>7.7034883720930203E-2</v>
      </c>
      <c r="R9" s="16"/>
      <c r="S9" s="16">
        <v>7.7509529860228701E-2</v>
      </c>
      <c r="T9" s="16"/>
      <c r="U9" s="16">
        <v>8.2918739635157501E-2</v>
      </c>
      <c r="V9" s="16"/>
      <c r="W9" s="16">
        <v>0.113821138211382</v>
      </c>
      <c r="X9" s="16"/>
      <c r="Y9" s="16">
        <v>7.5396825396825407E-2</v>
      </c>
      <c r="Z9" s="16">
        <v>7.5757575757575801E-2</v>
      </c>
      <c r="AA9" s="16">
        <v>0.11111111111111099</v>
      </c>
      <c r="AB9" s="16">
        <v>0</v>
      </c>
      <c r="AC9" s="16"/>
      <c r="AD9" s="16">
        <v>8.2191780821917804E-2</v>
      </c>
      <c r="AE9" s="16">
        <v>0.11111111111111099</v>
      </c>
      <c r="AF9" s="16">
        <v>7.1428571428571397E-2</v>
      </c>
      <c r="AG9" s="16">
        <v>6.1111111111111102E-2</v>
      </c>
      <c r="AH9" s="16">
        <v>5.6910569105691103E-2</v>
      </c>
      <c r="AI9" s="16">
        <v>7.1428571428571397E-2</v>
      </c>
      <c r="AJ9" s="16">
        <v>9.7826086956521702E-2</v>
      </c>
      <c r="AK9" s="16"/>
      <c r="AL9" s="16">
        <v>7.0175438596491196E-2</v>
      </c>
      <c r="AM9" s="16">
        <v>4.7244094488188997E-2</v>
      </c>
      <c r="AN9" s="16">
        <v>7.69230769230769E-2</v>
      </c>
      <c r="AO9" s="16">
        <v>7.1942446043165506E-2</v>
      </c>
      <c r="AP9" s="16">
        <v>0.157894736842105</v>
      </c>
      <c r="AQ9" s="16">
        <v>0.16</v>
      </c>
      <c r="AR9" s="16">
        <v>0</v>
      </c>
      <c r="AS9" s="16">
        <v>0</v>
      </c>
      <c r="AT9" s="16">
        <v>3.6144578313252997E-2</v>
      </c>
      <c r="AU9" s="16">
        <v>0.230769230769231</v>
      </c>
      <c r="AV9" s="16">
        <v>3.03030303030303E-2</v>
      </c>
      <c r="AW9" s="16">
        <v>0.116279069767442</v>
      </c>
    </row>
    <row r="10" spans="2:49" x14ac:dyDescent="0.35">
      <c r="B10" s="17" t="s">
        <v>459</v>
      </c>
      <c r="C10" s="16">
        <v>0.24723247232472301</v>
      </c>
      <c r="D10" s="16">
        <v>0.17073170731707299</v>
      </c>
      <c r="E10" s="16">
        <v>0.29104477611940299</v>
      </c>
      <c r="F10" s="16">
        <v>0.16806722689075601</v>
      </c>
      <c r="G10" s="16">
        <v>0.33333333333333298</v>
      </c>
      <c r="H10" s="16">
        <v>0.269230769230769</v>
      </c>
      <c r="I10" s="16">
        <v>0.28787878787878801</v>
      </c>
      <c r="J10" s="16">
        <v>0.27868852459016402</v>
      </c>
      <c r="K10" s="16">
        <v>0.17948717948717899</v>
      </c>
      <c r="L10" s="16">
        <v>0.3</v>
      </c>
      <c r="M10" s="16">
        <v>0.22535211267605601</v>
      </c>
      <c r="N10" s="16">
        <v>0.15151515151515199</v>
      </c>
      <c r="O10" s="16">
        <v>0.375</v>
      </c>
      <c r="P10" s="16"/>
      <c r="Q10" s="16">
        <v>0.23401162790697699</v>
      </c>
      <c r="R10" s="16"/>
      <c r="S10" s="16">
        <v>0.249047013977128</v>
      </c>
      <c r="T10" s="16"/>
      <c r="U10" s="16">
        <v>0.21558872305141</v>
      </c>
      <c r="V10" s="16"/>
      <c r="W10" s="16">
        <v>0.26829268292682901</v>
      </c>
      <c r="X10" s="16"/>
      <c r="Y10" s="16">
        <v>0.238095238095238</v>
      </c>
      <c r="Z10" s="16">
        <v>0.25378787878787901</v>
      </c>
      <c r="AA10" s="16">
        <v>0.25</v>
      </c>
      <c r="AB10" s="16">
        <v>0.55555555555555602</v>
      </c>
      <c r="AC10" s="16"/>
      <c r="AD10" s="16">
        <v>0.21232876712328799</v>
      </c>
      <c r="AE10" s="16">
        <v>0.18888888888888899</v>
      </c>
      <c r="AF10" s="16">
        <v>0.27551020408163301</v>
      </c>
      <c r="AG10" s="16">
        <v>0.266666666666667</v>
      </c>
      <c r="AH10" s="16">
        <v>0.26829268292682901</v>
      </c>
      <c r="AI10" s="16">
        <v>0.214285714285714</v>
      </c>
      <c r="AJ10" s="16">
        <v>0.29347826086956502</v>
      </c>
      <c r="AK10" s="16"/>
      <c r="AL10" s="16">
        <v>0.175438596491228</v>
      </c>
      <c r="AM10" s="16">
        <v>0.196850393700787</v>
      </c>
      <c r="AN10" s="16">
        <v>0.28054298642533898</v>
      </c>
      <c r="AO10" s="16">
        <v>0.215827338129496</v>
      </c>
      <c r="AP10" s="16">
        <v>0.26315789473684198</v>
      </c>
      <c r="AQ10" s="16">
        <v>0.16</v>
      </c>
      <c r="AR10" s="16">
        <v>0</v>
      </c>
      <c r="AS10" s="16">
        <v>0.266666666666667</v>
      </c>
      <c r="AT10" s="16">
        <v>0.32530120481927699</v>
      </c>
      <c r="AU10" s="16">
        <v>0.38461538461538503</v>
      </c>
      <c r="AV10" s="16">
        <v>0.48484848484848497</v>
      </c>
      <c r="AW10" s="16">
        <v>0.209302325581395</v>
      </c>
    </row>
    <row r="11" spans="2:49" x14ac:dyDescent="0.35">
      <c r="B11" s="17" t="s">
        <v>460</v>
      </c>
      <c r="C11" s="16">
        <v>0.429274292742927</v>
      </c>
      <c r="D11" s="16">
        <v>0.46341463414634099</v>
      </c>
      <c r="E11" s="16">
        <v>0.39552238805970102</v>
      </c>
      <c r="F11" s="16">
        <v>0.45378151260504201</v>
      </c>
      <c r="G11" s="16">
        <v>0.3</v>
      </c>
      <c r="H11" s="16">
        <v>0.51923076923076905</v>
      </c>
      <c r="I11" s="16">
        <v>0.46969696969697</v>
      </c>
      <c r="J11" s="16">
        <v>0.42622950819672101</v>
      </c>
      <c r="K11" s="16">
        <v>0.487179487179487</v>
      </c>
      <c r="L11" s="16">
        <v>0.41249999999999998</v>
      </c>
      <c r="M11" s="16">
        <v>0.36619718309859201</v>
      </c>
      <c r="N11" s="16">
        <v>0.57575757575757602</v>
      </c>
      <c r="O11" s="16">
        <v>0.3125</v>
      </c>
      <c r="P11" s="16"/>
      <c r="Q11" s="16">
        <v>0.43895348837209303</v>
      </c>
      <c r="R11" s="16"/>
      <c r="S11" s="16">
        <v>0.42439644218551498</v>
      </c>
      <c r="T11" s="16"/>
      <c r="U11" s="16">
        <v>0.44610281923714801</v>
      </c>
      <c r="V11" s="16"/>
      <c r="W11" s="16">
        <v>0.35772357723577197</v>
      </c>
      <c r="X11" s="16"/>
      <c r="Y11" s="16">
        <v>0.45039682539682502</v>
      </c>
      <c r="Z11" s="16">
        <v>0.39015151515151503</v>
      </c>
      <c r="AA11" s="16">
        <v>0.44444444444444398</v>
      </c>
      <c r="AB11" s="16">
        <v>0.33333333333333298</v>
      </c>
      <c r="AC11" s="16"/>
      <c r="AD11" s="16">
        <v>0.50684931506849296</v>
      </c>
      <c r="AE11" s="16">
        <v>0.52222222222222203</v>
      </c>
      <c r="AF11" s="16">
        <v>0.35714285714285698</v>
      </c>
      <c r="AG11" s="16">
        <v>0.43888888888888899</v>
      </c>
      <c r="AH11" s="16">
        <v>0.38211382113821102</v>
      </c>
      <c r="AI11" s="16">
        <v>0.39285714285714302</v>
      </c>
      <c r="AJ11" s="16">
        <v>0.36956521739130399</v>
      </c>
      <c r="AK11" s="16"/>
      <c r="AL11" s="16">
        <v>0.57894736842105299</v>
      </c>
      <c r="AM11" s="16">
        <v>0.464566929133858</v>
      </c>
      <c r="AN11" s="16">
        <v>0.38009049773755699</v>
      </c>
      <c r="AO11" s="16">
        <v>0.44604316546762601</v>
      </c>
      <c r="AP11" s="16">
        <v>0.31578947368421101</v>
      </c>
      <c r="AQ11" s="16">
        <v>0.42</v>
      </c>
      <c r="AR11" s="16">
        <v>0.5</v>
      </c>
      <c r="AS11" s="16">
        <v>0.4</v>
      </c>
      <c r="AT11" s="16">
        <v>0.40963855421686701</v>
      </c>
      <c r="AU11" s="16">
        <v>0.30769230769230799</v>
      </c>
      <c r="AV11" s="16">
        <v>0.33333333333333298</v>
      </c>
      <c r="AW11" s="16">
        <v>0.46511627906976699</v>
      </c>
    </row>
    <row r="12" spans="2:49" x14ac:dyDescent="0.35">
      <c r="B12" s="17" t="s">
        <v>461</v>
      </c>
      <c r="C12" s="19">
        <v>0.205412054120541</v>
      </c>
      <c r="D12" s="19">
        <v>0.219512195121951</v>
      </c>
      <c r="E12" s="19">
        <v>0.20895522388059701</v>
      </c>
      <c r="F12" s="19">
        <v>0.24369747899159699</v>
      </c>
      <c r="G12" s="19">
        <v>0.25</v>
      </c>
      <c r="H12" s="19">
        <v>0.19230769230769201</v>
      </c>
      <c r="I12" s="19">
        <v>0.15151515151515199</v>
      </c>
      <c r="J12" s="19">
        <v>0.22950819672131101</v>
      </c>
      <c r="K12" s="19">
        <v>0.17948717948717899</v>
      </c>
      <c r="L12" s="19">
        <v>0.15</v>
      </c>
      <c r="M12" s="19">
        <v>0.25352112676056299</v>
      </c>
      <c r="N12" s="19">
        <v>0.12121212121212099</v>
      </c>
      <c r="O12" s="19">
        <v>0.125</v>
      </c>
      <c r="P12" s="19"/>
      <c r="Q12" s="19">
        <v>0.21511627906976699</v>
      </c>
      <c r="R12" s="19"/>
      <c r="S12" s="19">
        <v>0.20711562897077501</v>
      </c>
      <c r="T12" s="19"/>
      <c r="U12" s="19">
        <v>0.21890547263681601</v>
      </c>
      <c r="V12" s="19"/>
      <c r="W12" s="19">
        <v>0.22764227642276399</v>
      </c>
      <c r="X12" s="19"/>
      <c r="Y12" s="19">
        <v>0.18849206349206299</v>
      </c>
      <c r="Z12" s="19">
        <v>0.24242424242424199</v>
      </c>
      <c r="AA12" s="19">
        <v>0.194444444444444</v>
      </c>
      <c r="AB12" s="19">
        <v>0.11111111111111099</v>
      </c>
      <c r="AC12" s="19"/>
      <c r="AD12" s="19">
        <v>0.17808219178082199</v>
      </c>
      <c r="AE12" s="19">
        <v>0.155555555555556</v>
      </c>
      <c r="AF12" s="19">
        <v>0.26530612244898</v>
      </c>
      <c r="AG12" s="19">
        <v>0.194444444444444</v>
      </c>
      <c r="AH12" s="19">
        <v>0.219512195121951</v>
      </c>
      <c r="AI12" s="19">
        <v>0.214285714285714</v>
      </c>
      <c r="AJ12" s="19">
        <v>0.22826086956521699</v>
      </c>
      <c r="AK12" s="19"/>
      <c r="AL12" s="19">
        <v>0.157894736842105</v>
      </c>
      <c r="AM12" s="19">
        <v>0.220472440944882</v>
      </c>
      <c r="AN12" s="19">
        <v>0.217194570135747</v>
      </c>
      <c r="AO12" s="19">
        <v>0.24460431654676301</v>
      </c>
      <c r="AP12" s="19">
        <v>0.21052631578947401</v>
      </c>
      <c r="AQ12" s="19">
        <v>0.24</v>
      </c>
      <c r="AR12" s="19">
        <v>0.5</v>
      </c>
      <c r="AS12" s="19">
        <v>0.266666666666667</v>
      </c>
      <c r="AT12" s="19">
        <v>0.19277108433734899</v>
      </c>
      <c r="AU12" s="19">
        <v>7.69230769230769E-2</v>
      </c>
      <c r="AV12" s="19">
        <v>9.0909090909090898E-2</v>
      </c>
      <c r="AW12" s="19">
        <v>0.162790697674419</v>
      </c>
    </row>
    <row r="13" spans="2:49" x14ac:dyDescent="0.35">
      <c r="B13" s="17" t="s">
        <v>462</v>
      </c>
      <c r="C13" s="19">
        <v>1.230012300123E-2</v>
      </c>
      <c r="D13" s="19">
        <v>3.65853658536585E-2</v>
      </c>
      <c r="E13" s="19">
        <v>7.4626865671641798E-3</v>
      </c>
      <c r="F13" s="19">
        <v>8.4033613445378096E-3</v>
      </c>
      <c r="G13" s="19">
        <v>0</v>
      </c>
      <c r="H13" s="19">
        <v>0</v>
      </c>
      <c r="I13" s="19">
        <v>0</v>
      </c>
      <c r="J13" s="19">
        <v>1.63934426229508E-2</v>
      </c>
      <c r="K13" s="19">
        <v>0</v>
      </c>
      <c r="L13" s="19">
        <v>1.2500000000000001E-2</v>
      </c>
      <c r="M13" s="19">
        <v>2.8169014084507001E-2</v>
      </c>
      <c r="N13" s="19">
        <v>0</v>
      </c>
      <c r="O13" s="19">
        <v>6.25E-2</v>
      </c>
      <c r="P13" s="19"/>
      <c r="Q13" s="19">
        <v>8.7209302325581394E-3</v>
      </c>
      <c r="R13" s="19"/>
      <c r="S13" s="19">
        <v>1.2706480304955499E-2</v>
      </c>
      <c r="T13" s="19"/>
      <c r="U13" s="19">
        <v>9.9502487562189105E-3</v>
      </c>
      <c r="V13" s="19"/>
      <c r="W13" s="19">
        <v>8.1300813008130107E-3</v>
      </c>
      <c r="X13" s="19"/>
      <c r="Y13" s="19">
        <v>1.1904761904761901E-2</v>
      </c>
      <c r="Z13" s="19">
        <v>1.5151515151515201E-2</v>
      </c>
      <c r="AA13" s="19">
        <v>0</v>
      </c>
      <c r="AB13" s="19">
        <v>0</v>
      </c>
      <c r="AC13" s="19"/>
      <c r="AD13" s="19">
        <v>6.8493150684931503E-3</v>
      </c>
      <c r="AE13" s="19">
        <v>0</v>
      </c>
      <c r="AF13" s="19">
        <v>1.02040816326531E-2</v>
      </c>
      <c r="AG13" s="19">
        <v>1.1111111111111099E-2</v>
      </c>
      <c r="AH13" s="19">
        <v>2.4390243902439001E-2</v>
      </c>
      <c r="AI13" s="19">
        <v>2.3809523809523801E-2</v>
      </c>
      <c r="AJ13" s="19">
        <v>1.0869565217391301E-2</v>
      </c>
      <c r="AK13" s="19"/>
      <c r="AL13" s="19">
        <v>1.7543859649122799E-2</v>
      </c>
      <c r="AM13" s="19">
        <v>3.1496062992125998E-2</v>
      </c>
      <c r="AN13" s="19">
        <v>1.35746606334842E-2</v>
      </c>
      <c r="AO13" s="19">
        <v>7.1942446043165497E-3</v>
      </c>
      <c r="AP13" s="19">
        <v>0</v>
      </c>
      <c r="AQ13" s="19">
        <v>0</v>
      </c>
      <c r="AR13" s="19">
        <v>0</v>
      </c>
      <c r="AS13" s="19">
        <v>0</v>
      </c>
      <c r="AT13" s="19">
        <v>0</v>
      </c>
      <c r="AU13" s="19">
        <v>0</v>
      </c>
      <c r="AV13" s="19">
        <v>0</v>
      </c>
      <c r="AW13" s="19">
        <v>2.32558139534884E-2</v>
      </c>
    </row>
    <row r="14" spans="2:49" x14ac:dyDescent="0.35">
      <c r="B14" s="17" t="s">
        <v>463</v>
      </c>
      <c r="C14" s="20">
        <v>0.52890528905289103</v>
      </c>
      <c r="D14" s="20">
        <v>0.57317073170731703</v>
      </c>
      <c r="E14" s="20">
        <v>0.50746268656716398</v>
      </c>
      <c r="F14" s="20">
        <v>0.57142857142857095</v>
      </c>
      <c r="G14" s="20">
        <v>0.43333333333333302</v>
      </c>
      <c r="H14" s="20">
        <v>0.69230769230769196</v>
      </c>
      <c r="I14" s="20">
        <v>0.53030303030303005</v>
      </c>
      <c r="J14" s="20">
        <v>0.60655737704918</v>
      </c>
      <c r="K14" s="20">
        <v>0.512820512820513</v>
      </c>
      <c r="L14" s="20">
        <v>0.4375</v>
      </c>
      <c r="M14" s="20">
        <v>0.49295774647887303</v>
      </c>
      <c r="N14" s="20">
        <v>0.54545454545454597</v>
      </c>
      <c r="O14" s="20">
        <v>0.3125</v>
      </c>
      <c r="P14" s="20"/>
      <c r="Q14" s="20">
        <v>0.55087209302325602</v>
      </c>
      <c r="R14" s="20"/>
      <c r="S14" s="20">
        <v>0.52477763659466303</v>
      </c>
      <c r="T14" s="20"/>
      <c r="U14" s="20">
        <v>0.55555555555555602</v>
      </c>
      <c r="V14" s="20"/>
      <c r="W14" s="20">
        <v>0.44715447154471499</v>
      </c>
      <c r="X14" s="20"/>
      <c r="Y14" s="20">
        <v>0.52777777777777801</v>
      </c>
      <c r="Z14" s="20">
        <v>0.53409090909090895</v>
      </c>
      <c r="AA14" s="20">
        <v>0.52777777777777801</v>
      </c>
      <c r="AB14" s="20">
        <v>0.44444444444444398</v>
      </c>
      <c r="AC14" s="20"/>
      <c r="AD14" s="20">
        <v>0.58904109589041098</v>
      </c>
      <c r="AE14" s="20">
        <v>0.54444444444444495</v>
      </c>
      <c r="AF14" s="20">
        <v>0.530612244897959</v>
      </c>
      <c r="AG14" s="20">
        <v>0.54444444444444395</v>
      </c>
      <c r="AH14" s="20">
        <v>0.49593495934959397</v>
      </c>
      <c r="AI14" s="20">
        <v>0.452380952380952</v>
      </c>
      <c r="AJ14" s="20">
        <v>0.5</v>
      </c>
      <c r="AK14" s="20"/>
      <c r="AL14" s="20">
        <v>0.66666666666666696</v>
      </c>
      <c r="AM14" s="20">
        <v>0.59842519685039397</v>
      </c>
      <c r="AN14" s="20">
        <v>0.48868778280543002</v>
      </c>
      <c r="AO14" s="20">
        <v>0.60431654676258995</v>
      </c>
      <c r="AP14" s="20">
        <v>0.31578947368421101</v>
      </c>
      <c r="AQ14" s="20">
        <v>0.48</v>
      </c>
      <c r="AR14" s="20">
        <v>1</v>
      </c>
      <c r="AS14" s="20">
        <v>0.6</v>
      </c>
      <c r="AT14" s="20">
        <v>0.530120481927711</v>
      </c>
      <c r="AU14" s="20">
        <v>0.15384615384615399</v>
      </c>
      <c r="AV14" s="20">
        <v>0.33333333333333298</v>
      </c>
      <c r="AW14" s="20">
        <v>0.48837209302325602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500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ht="29" x14ac:dyDescent="0.35">
      <c r="B8" s="17" t="s">
        <v>493</v>
      </c>
      <c r="C8" s="16">
        <v>1.230012300123E-2</v>
      </c>
      <c r="D8" s="16">
        <v>0</v>
      </c>
      <c r="E8" s="16">
        <v>7.4626865671641798E-3</v>
      </c>
      <c r="F8" s="16">
        <v>3.3613445378151301E-2</v>
      </c>
      <c r="G8" s="16">
        <v>0</v>
      </c>
      <c r="H8" s="16">
        <v>0</v>
      </c>
      <c r="I8" s="16">
        <v>0</v>
      </c>
      <c r="J8" s="16">
        <v>1.63934426229508E-2</v>
      </c>
      <c r="K8" s="16">
        <v>2.5641025641025599E-2</v>
      </c>
      <c r="L8" s="16">
        <v>1.2500000000000001E-2</v>
      </c>
      <c r="M8" s="16">
        <v>2.8169014084507001E-2</v>
      </c>
      <c r="N8" s="16">
        <v>0</v>
      </c>
      <c r="O8" s="16">
        <v>0</v>
      </c>
      <c r="P8" s="16"/>
      <c r="Q8" s="16">
        <v>1.30813953488372E-2</v>
      </c>
      <c r="R8" s="16"/>
      <c r="S8" s="16">
        <v>1.2706480304955499E-2</v>
      </c>
      <c r="T8" s="16"/>
      <c r="U8" s="16">
        <v>1.1608623548922101E-2</v>
      </c>
      <c r="V8" s="16"/>
      <c r="W8" s="16">
        <v>8.1300813008130107E-3</v>
      </c>
      <c r="X8" s="16"/>
      <c r="Y8" s="16">
        <v>9.9206349206349201E-3</v>
      </c>
      <c r="Z8" s="16">
        <v>1.8939393939393898E-2</v>
      </c>
      <c r="AA8" s="16">
        <v>0</v>
      </c>
      <c r="AB8" s="16">
        <v>0</v>
      </c>
      <c r="AC8" s="16"/>
      <c r="AD8" s="16">
        <v>1.3698630136986301E-2</v>
      </c>
      <c r="AE8" s="16">
        <v>2.2222222222222199E-2</v>
      </c>
      <c r="AF8" s="16">
        <v>1.02040816326531E-2</v>
      </c>
      <c r="AG8" s="16">
        <v>1.1111111111111099E-2</v>
      </c>
      <c r="AH8" s="16">
        <v>1.6260162601626001E-2</v>
      </c>
      <c r="AI8" s="16">
        <v>1.1904761904761901E-2</v>
      </c>
      <c r="AJ8" s="16">
        <v>0</v>
      </c>
      <c r="AK8" s="16"/>
      <c r="AL8" s="16">
        <v>0</v>
      </c>
      <c r="AM8" s="16">
        <v>2.3622047244094498E-2</v>
      </c>
      <c r="AN8" s="16">
        <v>1.35746606334842E-2</v>
      </c>
      <c r="AO8" s="16">
        <v>0</v>
      </c>
      <c r="AP8" s="16">
        <v>5.2631578947368397E-2</v>
      </c>
      <c r="AQ8" s="16">
        <v>0</v>
      </c>
      <c r="AR8" s="16">
        <v>0</v>
      </c>
      <c r="AS8" s="16">
        <v>0</v>
      </c>
      <c r="AT8" s="16">
        <v>2.40963855421687E-2</v>
      </c>
      <c r="AU8" s="16">
        <v>0</v>
      </c>
      <c r="AV8" s="16">
        <v>0</v>
      </c>
      <c r="AW8" s="16">
        <v>0</v>
      </c>
    </row>
    <row r="9" spans="2:49" x14ac:dyDescent="0.35">
      <c r="B9" s="17" t="s">
        <v>494</v>
      </c>
      <c r="C9" s="16">
        <v>3.0750307503074999E-2</v>
      </c>
      <c r="D9" s="16">
        <v>3.65853658536585E-2</v>
      </c>
      <c r="E9" s="16">
        <v>2.2388059701492501E-2</v>
      </c>
      <c r="F9" s="16">
        <v>5.0420168067226899E-2</v>
      </c>
      <c r="G9" s="16">
        <v>0</v>
      </c>
      <c r="H9" s="16">
        <v>7.69230769230769E-2</v>
      </c>
      <c r="I9" s="16">
        <v>1.5151515151515201E-2</v>
      </c>
      <c r="J9" s="16">
        <v>1.63934426229508E-2</v>
      </c>
      <c r="K9" s="16">
        <v>2.5641025641025599E-2</v>
      </c>
      <c r="L9" s="16">
        <v>2.5000000000000001E-2</v>
      </c>
      <c r="M9" s="16">
        <v>2.8169014084507001E-2</v>
      </c>
      <c r="N9" s="16">
        <v>0</v>
      </c>
      <c r="O9" s="16">
        <v>0.125</v>
      </c>
      <c r="P9" s="16"/>
      <c r="Q9" s="16">
        <v>2.7616279069767401E-2</v>
      </c>
      <c r="R9" s="16"/>
      <c r="S9" s="16">
        <v>2.92249047013977E-2</v>
      </c>
      <c r="T9" s="16"/>
      <c r="U9" s="16">
        <v>2.6533996683250401E-2</v>
      </c>
      <c r="V9" s="16"/>
      <c r="W9" s="16">
        <v>3.2520325203252001E-2</v>
      </c>
      <c r="X9" s="16"/>
      <c r="Y9" s="16">
        <v>3.3730158730158701E-2</v>
      </c>
      <c r="Z9" s="16">
        <v>2.6515151515151499E-2</v>
      </c>
      <c r="AA9" s="16">
        <v>2.7777777777777801E-2</v>
      </c>
      <c r="AB9" s="16">
        <v>0</v>
      </c>
      <c r="AC9" s="16"/>
      <c r="AD9" s="16">
        <v>8.9041095890410996E-2</v>
      </c>
      <c r="AE9" s="16">
        <v>1.1111111111111099E-2</v>
      </c>
      <c r="AF9" s="16">
        <v>0</v>
      </c>
      <c r="AG9" s="16">
        <v>1.1111111111111099E-2</v>
      </c>
      <c r="AH9" s="16">
        <v>1.6260162601626001E-2</v>
      </c>
      <c r="AI9" s="16">
        <v>2.3809523809523801E-2</v>
      </c>
      <c r="AJ9" s="16">
        <v>5.4347826086956499E-2</v>
      </c>
      <c r="AK9" s="16"/>
      <c r="AL9" s="16">
        <v>7.0175438596491196E-2</v>
      </c>
      <c r="AM9" s="16">
        <v>2.3622047244094498E-2</v>
      </c>
      <c r="AN9" s="16">
        <v>3.6199095022624403E-2</v>
      </c>
      <c r="AO9" s="16">
        <v>2.8776978417266199E-2</v>
      </c>
      <c r="AP9" s="16">
        <v>0</v>
      </c>
      <c r="AQ9" s="16">
        <v>0</v>
      </c>
      <c r="AR9" s="16">
        <v>0</v>
      </c>
      <c r="AS9" s="16">
        <v>0</v>
      </c>
      <c r="AT9" s="16">
        <v>2.40963855421687E-2</v>
      </c>
      <c r="AU9" s="16">
        <v>0</v>
      </c>
      <c r="AV9" s="16">
        <v>6.0606060606060601E-2</v>
      </c>
      <c r="AW9" s="16">
        <v>4.6511627906976702E-2</v>
      </c>
    </row>
    <row r="10" spans="2:49" x14ac:dyDescent="0.35">
      <c r="B10" s="17" t="s">
        <v>495</v>
      </c>
      <c r="C10" s="16">
        <v>8.4870848708487101E-2</v>
      </c>
      <c r="D10" s="16">
        <v>4.8780487804878099E-2</v>
      </c>
      <c r="E10" s="16">
        <v>6.7164179104477598E-2</v>
      </c>
      <c r="F10" s="16">
        <v>7.5630252100840303E-2</v>
      </c>
      <c r="G10" s="16">
        <v>0.2</v>
      </c>
      <c r="H10" s="16">
        <v>5.7692307692307702E-2</v>
      </c>
      <c r="I10" s="16">
        <v>0.10606060606060599</v>
      </c>
      <c r="J10" s="16">
        <v>6.5573770491803296E-2</v>
      </c>
      <c r="K10" s="16">
        <v>0.102564102564103</v>
      </c>
      <c r="L10" s="16">
        <v>0.1</v>
      </c>
      <c r="M10" s="16">
        <v>7.0422535211267595E-2</v>
      </c>
      <c r="N10" s="16">
        <v>6.0606060606060601E-2</v>
      </c>
      <c r="O10" s="16">
        <v>0.125</v>
      </c>
      <c r="P10" s="16"/>
      <c r="Q10" s="16">
        <v>8.7209302325581398E-2</v>
      </c>
      <c r="R10" s="16"/>
      <c r="S10" s="16">
        <v>8.25921219822109E-2</v>
      </c>
      <c r="T10" s="16"/>
      <c r="U10" s="16">
        <v>8.12603648424544E-2</v>
      </c>
      <c r="V10" s="16"/>
      <c r="W10" s="16">
        <v>0.105691056910569</v>
      </c>
      <c r="X10" s="16"/>
      <c r="Y10" s="16">
        <v>9.9206349206349201E-2</v>
      </c>
      <c r="Z10" s="16">
        <v>6.0606060606060601E-2</v>
      </c>
      <c r="AA10" s="16">
        <v>5.5555555555555601E-2</v>
      </c>
      <c r="AB10" s="16">
        <v>0.11111111111111099</v>
      </c>
      <c r="AC10" s="16"/>
      <c r="AD10" s="16">
        <v>0.116438356164384</v>
      </c>
      <c r="AE10" s="16">
        <v>0.133333333333333</v>
      </c>
      <c r="AF10" s="16">
        <v>7.1428571428571397E-2</v>
      </c>
      <c r="AG10" s="16">
        <v>7.2222222222222202E-2</v>
      </c>
      <c r="AH10" s="16">
        <v>7.3170731707317097E-2</v>
      </c>
      <c r="AI10" s="16">
        <v>8.3333333333333301E-2</v>
      </c>
      <c r="AJ10" s="16">
        <v>4.3478260869565202E-2</v>
      </c>
      <c r="AK10" s="16"/>
      <c r="AL10" s="16">
        <v>1.7543859649122799E-2</v>
      </c>
      <c r="AM10" s="16">
        <v>7.0866141732283505E-2</v>
      </c>
      <c r="AN10" s="16">
        <v>7.2398190045248903E-2</v>
      </c>
      <c r="AO10" s="16">
        <v>8.6330935251798593E-2</v>
      </c>
      <c r="AP10" s="16">
        <v>0.105263157894737</v>
      </c>
      <c r="AQ10" s="16">
        <v>0.16</v>
      </c>
      <c r="AR10" s="16">
        <v>0</v>
      </c>
      <c r="AS10" s="16">
        <v>0.133333333333333</v>
      </c>
      <c r="AT10" s="16">
        <v>0.132530120481928</v>
      </c>
      <c r="AU10" s="16">
        <v>0.15384615384615399</v>
      </c>
      <c r="AV10" s="16">
        <v>3.03030303030303E-2</v>
      </c>
      <c r="AW10" s="16">
        <v>6.9767441860465101E-2</v>
      </c>
    </row>
    <row r="11" spans="2:49" x14ac:dyDescent="0.35">
      <c r="B11" s="17" t="s">
        <v>496</v>
      </c>
      <c r="C11" s="16">
        <v>0.22017220172201701</v>
      </c>
      <c r="D11" s="16">
        <v>0.23170731707317099</v>
      </c>
      <c r="E11" s="16">
        <v>0.171641791044776</v>
      </c>
      <c r="F11" s="16">
        <v>0.184873949579832</v>
      </c>
      <c r="G11" s="16">
        <v>0.16666666666666699</v>
      </c>
      <c r="H11" s="16">
        <v>0.21153846153846201</v>
      </c>
      <c r="I11" s="16">
        <v>0.27272727272727298</v>
      </c>
      <c r="J11" s="16">
        <v>0.32786885245901598</v>
      </c>
      <c r="K11" s="16">
        <v>0.230769230769231</v>
      </c>
      <c r="L11" s="16">
        <v>0.15</v>
      </c>
      <c r="M11" s="16">
        <v>0.338028169014085</v>
      </c>
      <c r="N11" s="16">
        <v>0.27272727272727298</v>
      </c>
      <c r="O11" s="16">
        <v>0.125</v>
      </c>
      <c r="P11" s="16"/>
      <c r="Q11" s="16">
        <v>0.21656976744185999</v>
      </c>
      <c r="R11" s="16"/>
      <c r="S11" s="16">
        <v>0.22490470139771301</v>
      </c>
      <c r="T11" s="16"/>
      <c r="U11" s="16">
        <v>0.21558872305141</v>
      </c>
      <c r="V11" s="16"/>
      <c r="W11" s="16">
        <v>0.211382113821138</v>
      </c>
      <c r="X11" s="16"/>
      <c r="Y11" s="16">
        <v>0.25396825396825401</v>
      </c>
      <c r="Z11" s="16">
        <v>0.16666666666666699</v>
      </c>
      <c r="AA11" s="16">
        <v>0.16666666666666699</v>
      </c>
      <c r="AB11" s="16">
        <v>0.11111111111111099</v>
      </c>
      <c r="AC11" s="16"/>
      <c r="AD11" s="16">
        <v>0.267123287671233</v>
      </c>
      <c r="AE11" s="16">
        <v>0.16666666666666699</v>
      </c>
      <c r="AF11" s="16">
        <v>0.28571428571428598</v>
      </c>
      <c r="AG11" s="16">
        <v>0.266666666666667</v>
      </c>
      <c r="AH11" s="16">
        <v>0.17073170731707299</v>
      </c>
      <c r="AI11" s="16">
        <v>0.14285714285714299</v>
      </c>
      <c r="AJ11" s="16">
        <v>0.173913043478261</v>
      </c>
      <c r="AK11" s="16"/>
      <c r="AL11" s="16">
        <v>0.140350877192982</v>
      </c>
      <c r="AM11" s="16">
        <v>0.18897637795275599</v>
      </c>
      <c r="AN11" s="16">
        <v>0.27149321266968302</v>
      </c>
      <c r="AO11" s="16">
        <v>0.23021582733813001</v>
      </c>
      <c r="AP11" s="16">
        <v>0.157894736842105</v>
      </c>
      <c r="AQ11" s="16">
        <v>0.08</v>
      </c>
      <c r="AR11" s="16">
        <v>0</v>
      </c>
      <c r="AS11" s="16">
        <v>6.6666666666666693E-2</v>
      </c>
      <c r="AT11" s="16">
        <v>0.25301204819277101</v>
      </c>
      <c r="AU11" s="16">
        <v>0.30769230769230799</v>
      </c>
      <c r="AV11" s="16">
        <v>0.36363636363636398</v>
      </c>
      <c r="AW11" s="16">
        <v>0.186046511627907</v>
      </c>
    </row>
    <row r="12" spans="2:49" x14ac:dyDescent="0.35">
      <c r="B12" s="17" t="s">
        <v>497</v>
      </c>
      <c r="C12" s="16">
        <v>0.32103321033210303</v>
      </c>
      <c r="D12" s="16">
        <v>0.26829268292682901</v>
      </c>
      <c r="E12" s="16">
        <v>0.32089552238806002</v>
      </c>
      <c r="F12" s="16">
        <v>0.369747899159664</v>
      </c>
      <c r="G12" s="16">
        <v>0.36666666666666697</v>
      </c>
      <c r="H12" s="16">
        <v>0.28846153846153799</v>
      </c>
      <c r="I12" s="16">
        <v>0.24242424242424199</v>
      </c>
      <c r="J12" s="16">
        <v>0.29508196721311503</v>
      </c>
      <c r="K12" s="16">
        <v>0.28205128205128199</v>
      </c>
      <c r="L12" s="16">
        <v>0.35</v>
      </c>
      <c r="M12" s="16">
        <v>0.309859154929577</v>
      </c>
      <c r="N12" s="16">
        <v>0.42424242424242398</v>
      </c>
      <c r="O12" s="16">
        <v>0.375</v>
      </c>
      <c r="P12" s="16"/>
      <c r="Q12" s="16">
        <v>0.32994186046511598</v>
      </c>
      <c r="R12" s="16"/>
      <c r="S12" s="16">
        <v>0.32147395171537502</v>
      </c>
      <c r="T12" s="16"/>
      <c r="U12" s="16">
        <v>0.33830845771144302</v>
      </c>
      <c r="V12" s="16"/>
      <c r="W12" s="16">
        <v>0.34959349593495898</v>
      </c>
      <c r="X12" s="16"/>
      <c r="Y12" s="16">
        <v>0.32539682539682502</v>
      </c>
      <c r="Z12" s="16">
        <v>0.30681818181818199</v>
      </c>
      <c r="AA12" s="16">
        <v>0.36111111111111099</v>
      </c>
      <c r="AB12" s="16">
        <v>0.33333333333333298</v>
      </c>
      <c r="AC12" s="16"/>
      <c r="AD12" s="16">
        <v>0.28082191780821902</v>
      </c>
      <c r="AE12" s="16">
        <v>0.41111111111111098</v>
      </c>
      <c r="AF12" s="16">
        <v>0.35714285714285698</v>
      </c>
      <c r="AG12" s="16">
        <v>0.35555555555555601</v>
      </c>
      <c r="AH12" s="16">
        <v>0.22764227642276399</v>
      </c>
      <c r="AI12" s="16">
        <v>0.273809523809524</v>
      </c>
      <c r="AJ12" s="16">
        <v>0.35869565217391303</v>
      </c>
      <c r="AK12" s="16"/>
      <c r="AL12" s="16">
        <v>0.33333333333333298</v>
      </c>
      <c r="AM12" s="16">
        <v>0.38582677165354301</v>
      </c>
      <c r="AN12" s="16">
        <v>0.25339366515837097</v>
      </c>
      <c r="AO12" s="16">
        <v>0.36690647482014399</v>
      </c>
      <c r="AP12" s="16">
        <v>0.31578947368421101</v>
      </c>
      <c r="AQ12" s="16">
        <v>0.52</v>
      </c>
      <c r="AR12" s="16">
        <v>0.5</v>
      </c>
      <c r="AS12" s="16">
        <v>0.266666666666667</v>
      </c>
      <c r="AT12" s="16">
        <v>0.265060240963855</v>
      </c>
      <c r="AU12" s="16">
        <v>0.30769230769230799</v>
      </c>
      <c r="AV12" s="16">
        <v>0.24242424242424199</v>
      </c>
      <c r="AW12" s="16">
        <v>0.27906976744186002</v>
      </c>
    </row>
    <row r="13" spans="2:49" x14ac:dyDescent="0.35">
      <c r="B13" s="17" t="s">
        <v>498</v>
      </c>
      <c r="C13" s="16">
        <v>0.22632226322263199</v>
      </c>
      <c r="D13" s="16">
        <v>0.28048780487804897</v>
      </c>
      <c r="E13" s="16">
        <v>0.29104477611940299</v>
      </c>
      <c r="F13" s="16">
        <v>0.22689075630252101</v>
      </c>
      <c r="G13" s="16">
        <v>0.18333333333333299</v>
      </c>
      <c r="H13" s="16">
        <v>0.19230769230769201</v>
      </c>
      <c r="I13" s="16">
        <v>0.22727272727272699</v>
      </c>
      <c r="J13" s="16">
        <v>0.24590163934426201</v>
      </c>
      <c r="K13" s="16">
        <v>0.20512820512820501</v>
      </c>
      <c r="L13" s="16">
        <v>0.27500000000000002</v>
      </c>
      <c r="M13" s="16">
        <v>7.0422535211267595E-2</v>
      </c>
      <c r="N13" s="16">
        <v>0.15151515151515199</v>
      </c>
      <c r="O13" s="16">
        <v>0.25</v>
      </c>
      <c r="P13" s="16"/>
      <c r="Q13" s="16">
        <v>0.226744186046512</v>
      </c>
      <c r="R13" s="16"/>
      <c r="S13" s="16">
        <v>0.22617534942820799</v>
      </c>
      <c r="T13" s="16"/>
      <c r="U13" s="16">
        <v>0.22222222222222199</v>
      </c>
      <c r="V13" s="16"/>
      <c r="W13" s="16">
        <v>0.22764227642276399</v>
      </c>
      <c r="X13" s="16"/>
      <c r="Y13" s="16">
        <v>0.202380952380952</v>
      </c>
      <c r="Z13" s="16">
        <v>0.26515151515151503</v>
      </c>
      <c r="AA13" s="16">
        <v>0.27777777777777801</v>
      </c>
      <c r="AB13" s="16">
        <v>0.22222222222222199</v>
      </c>
      <c r="AC13" s="16"/>
      <c r="AD13" s="16">
        <v>0.164383561643836</v>
      </c>
      <c r="AE13" s="16">
        <v>0.16666666666666699</v>
      </c>
      <c r="AF13" s="16">
        <v>0.214285714285714</v>
      </c>
      <c r="AG13" s="16">
        <v>0.194444444444444</v>
      </c>
      <c r="AH13" s="16">
        <v>0.30894308943089399</v>
      </c>
      <c r="AI13" s="16">
        <v>0.32142857142857101</v>
      </c>
      <c r="AJ13" s="16">
        <v>0.26086956521739102</v>
      </c>
      <c r="AK13" s="16"/>
      <c r="AL13" s="16">
        <v>0.24561403508771901</v>
      </c>
      <c r="AM13" s="16">
        <v>0.25984251968503902</v>
      </c>
      <c r="AN13" s="16">
        <v>0.230769230769231</v>
      </c>
      <c r="AO13" s="16">
        <v>0.17266187050359699</v>
      </c>
      <c r="AP13" s="16">
        <v>0.31578947368421101</v>
      </c>
      <c r="AQ13" s="16">
        <v>0.2</v>
      </c>
      <c r="AR13" s="16">
        <v>0.5</v>
      </c>
      <c r="AS13" s="16">
        <v>0.4</v>
      </c>
      <c r="AT13" s="16">
        <v>0.240963855421687</v>
      </c>
      <c r="AU13" s="16">
        <v>7.69230769230769E-2</v>
      </c>
      <c r="AV13" s="16">
        <v>0.21212121212121199</v>
      </c>
      <c r="AW13" s="16">
        <v>0.209302325581395</v>
      </c>
    </row>
    <row r="14" spans="2:49" x14ac:dyDescent="0.35">
      <c r="B14" s="17" t="s">
        <v>499</v>
      </c>
      <c r="C14" s="19">
        <v>9.8400984009840098E-2</v>
      </c>
      <c r="D14" s="19">
        <v>9.7560975609756101E-2</v>
      </c>
      <c r="E14" s="19">
        <v>0.119402985074627</v>
      </c>
      <c r="F14" s="19">
        <v>5.8823529411764698E-2</v>
      </c>
      <c r="G14" s="19">
        <v>6.6666666666666693E-2</v>
      </c>
      <c r="H14" s="19">
        <v>0.17307692307692299</v>
      </c>
      <c r="I14" s="19">
        <v>0.12121212121212099</v>
      </c>
      <c r="J14" s="19">
        <v>3.2786885245901599E-2</v>
      </c>
      <c r="K14" s="19">
        <v>0.128205128205128</v>
      </c>
      <c r="L14" s="19">
        <v>8.7499999999999994E-2</v>
      </c>
      <c r="M14" s="19">
        <v>0.154929577464789</v>
      </c>
      <c r="N14" s="19">
        <v>9.0909090909090898E-2</v>
      </c>
      <c r="O14" s="19">
        <v>0</v>
      </c>
      <c r="P14" s="19"/>
      <c r="Q14" s="19">
        <v>9.3023255813953501E-2</v>
      </c>
      <c r="R14" s="19"/>
      <c r="S14" s="19">
        <v>9.7839898348157595E-2</v>
      </c>
      <c r="T14" s="19"/>
      <c r="U14" s="19">
        <v>9.7844112769485903E-2</v>
      </c>
      <c r="V14" s="19"/>
      <c r="W14" s="19">
        <v>5.6910569105691103E-2</v>
      </c>
      <c r="X14" s="19"/>
      <c r="Y14" s="19">
        <v>6.9444444444444406E-2</v>
      </c>
      <c r="Z14" s="19">
        <v>0.15151515151515199</v>
      </c>
      <c r="AA14" s="19">
        <v>0.11111111111111099</v>
      </c>
      <c r="AB14" s="19">
        <v>0.11111111111111099</v>
      </c>
      <c r="AC14" s="19"/>
      <c r="AD14" s="19">
        <v>5.4794520547945202E-2</v>
      </c>
      <c r="AE14" s="19">
        <v>8.8888888888888906E-2</v>
      </c>
      <c r="AF14" s="19">
        <v>6.1224489795918401E-2</v>
      </c>
      <c r="AG14" s="19">
        <v>8.3333333333333301E-2</v>
      </c>
      <c r="AH14" s="19">
        <v>0.17886178861788599</v>
      </c>
      <c r="AI14" s="19">
        <v>0.14285714285714299</v>
      </c>
      <c r="AJ14" s="19">
        <v>9.7826086956521702E-2</v>
      </c>
      <c r="AK14" s="19"/>
      <c r="AL14" s="19">
        <v>0.19298245614035101</v>
      </c>
      <c r="AM14" s="19">
        <v>4.7244094488188997E-2</v>
      </c>
      <c r="AN14" s="19">
        <v>0.11764705882352899</v>
      </c>
      <c r="AO14" s="19">
        <v>0.100719424460432</v>
      </c>
      <c r="AP14" s="19">
        <v>5.2631578947368397E-2</v>
      </c>
      <c r="AQ14" s="19">
        <v>0.02</v>
      </c>
      <c r="AR14" s="19">
        <v>0</v>
      </c>
      <c r="AS14" s="19">
        <v>0.133333333333333</v>
      </c>
      <c r="AT14" s="19">
        <v>6.02409638554217E-2</v>
      </c>
      <c r="AU14" s="19">
        <v>0.15384615384615399</v>
      </c>
      <c r="AV14" s="19">
        <v>9.0909090909090898E-2</v>
      </c>
      <c r="AW14" s="19">
        <v>0.186046511627907</v>
      </c>
    </row>
    <row r="15" spans="2:49" x14ac:dyDescent="0.35">
      <c r="B15" s="17" t="s">
        <v>462</v>
      </c>
      <c r="C15" s="19">
        <v>6.1500615006150096E-3</v>
      </c>
      <c r="D15" s="19">
        <v>3.65853658536585E-2</v>
      </c>
      <c r="E15" s="19">
        <v>0</v>
      </c>
      <c r="F15" s="19">
        <v>0</v>
      </c>
      <c r="G15" s="19">
        <v>1.6666666666666701E-2</v>
      </c>
      <c r="H15" s="19">
        <v>0</v>
      </c>
      <c r="I15" s="19">
        <v>1.5151515151515201E-2</v>
      </c>
      <c r="J15" s="19">
        <v>0</v>
      </c>
      <c r="K15" s="19">
        <v>0</v>
      </c>
      <c r="L15" s="19">
        <v>0</v>
      </c>
      <c r="M15" s="19">
        <v>0</v>
      </c>
      <c r="N15" s="19">
        <v>0</v>
      </c>
      <c r="O15" s="19">
        <v>0</v>
      </c>
      <c r="P15" s="19"/>
      <c r="Q15" s="19">
        <v>5.8139534883720903E-3</v>
      </c>
      <c r="R15" s="19"/>
      <c r="S15" s="19">
        <v>5.0825921219822103E-3</v>
      </c>
      <c r="T15" s="19"/>
      <c r="U15" s="19">
        <v>6.6334991708126003E-3</v>
      </c>
      <c r="V15" s="19"/>
      <c r="W15" s="19">
        <v>8.1300813008130107E-3</v>
      </c>
      <c r="X15" s="19"/>
      <c r="Y15" s="19">
        <v>5.9523809523809503E-3</v>
      </c>
      <c r="Z15" s="19">
        <v>3.7878787878787902E-3</v>
      </c>
      <c r="AA15" s="19">
        <v>0</v>
      </c>
      <c r="AB15" s="19">
        <v>0.11111111111111099</v>
      </c>
      <c r="AC15" s="19"/>
      <c r="AD15" s="19">
        <v>1.3698630136986301E-2</v>
      </c>
      <c r="AE15" s="19">
        <v>0</v>
      </c>
      <c r="AF15" s="19">
        <v>0</v>
      </c>
      <c r="AG15" s="19">
        <v>5.5555555555555601E-3</v>
      </c>
      <c r="AH15" s="19">
        <v>8.1300813008130107E-3</v>
      </c>
      <c r="AI15" s="19">
        <v>0</v>
      </c>
      <c r="AJ15" s="19">
        <v>1.0869565217391301E-2</v>
      </c>
      <c r="AK15" s="19"/>
      <c r="AL15" s="19">
        <v>0</v>
      </c>
      <c r="AM15" s="19">
        <v>0</v>
      </c>
      <c r="AN15" s="19">
        <v>4.5248868778280504E-3</v>
      </c>
      <c r="AO15" s="19">
        <v>1.4388489208633099E-2</v>
      </c>
      <c r="AP15" s="19">
        <v>0</v>
      </c>
      <c r="AQ15" s="19">
        <v>0.02</v>
      </c>
      <c r="AR15" s="19">
        <v>0</v>
      </c>
      <c r="AS15" s="19">
        <v>0</v>
      </c>
      <c r="AT15" s="19">
        <v>0</v>
      </c>
      <c r="AU15" s="19">
        <v>0</v>
      </c>
      <c r="AV15" s="19">
        <v>0</v>
      </c>
      <c r="AW15" s="19">
        <v>2.32558139534884E-2</v>
      </c>
    </row>
    <row r="16" spans="2:49" x14ac:dyDescent="0.35">
      <c r="B16" s="17" t="s">
        <v>463</v>
      </c>
      <c r="C16" s="20">
        <v>0.51783517835178305</v>
      </c>
      <c r="D16" s="20">
        <v>0.56097560975609795</v>
      </c>
      <c r="E16" s="20">
        <v>0.63432835820895495</v>
      </c>
      <c r="F16" s="20">
        <v>0.495798319327731</v>
      </c>
      <c r="G16" s="20">
        <v>0.41666666666666702</v>
      </c>
      <c r="H16" s="20">
        <v>0.51923076923076905</v>
      </c>
      <c r="I16" s="20">
        <v>0.46969696969697</v>
      </c>
      <c r="J16" s="20">
        <v>0.47540983606557402</v>
      </c>
      <c r="K16" s="20">
        <v>0.46153846153846201</v>
      </c>
      <c r="L16" s="20">
        <v>0.57499999999999996</v>
      </c>
      <c r="M16" s="20">
        <v>0.40845070422535201</v>
      </c>
      <c r="N16" s="20">
        <v>0.60606060606060597</v>
      </c>
      <c r="O16" s="20">
        <v>0.375</v>
      </c>
      <c r="P16" s="20"/>
      <c r="Q16" s="20">
        <v>0.52180232558139505</v>
      </c>
      <c r="R16" s="20"/>
      <c r="S16" s="20">
        <v>0.52096569250317704</v>
      </c>
      <c r="T16" s="20"/>
      <c r="U16" s="20">
        <v>0.53897180762852404</v>
      </c>
      <c r="V16" s="20"/>
      <c r="W16" s="20">
        <v>0.48780487804877998</v>
      </c>
      <c r="X16" s="20"/>
      <c r="Y16" s="20">
        <v>0.45436507936507903</v>
      </c>
      <c r="Z16" s="20">
        <v>0.61742424242424199</v>
      </c>
      <c r="AA16" s="20">
        <v>0.66666666666666696</v>
      </c>
      <c r="AB16" s="20">
        <v>0.55555555555555602</v>
      </c>
      <c r="AC16" s="20"/>
      <c r="AD16" s="20">
        <v>0.28082191780821902</v>
      </c>
      <c r="AE16" s="20">
        <v>0.5</v>
      </c>
      <c r="AF16" s="20">
        <v>0.55102040816326503</v>
      </c>
      <c r="AG16" s="20">
        <v>0.53888888888888897</v>
      </c>
      <c r="AH16" s="20">
        <v>0.60975609756097604</v>
      </c>
      <c r="AI16" s="20">
        <v>0.61904761904761896</v>
      </c>
      <c r="AJ16" s="20">
        <v>0.61956521739130399</v>
      </c>
      <c r="AK16" s="20"/>
      <c r="AL16" s="20">
        <v>0.68421052631578905</v>
      </c>
      <c r="AM16" s="20">
        <v>0.57480314960629897</v>
      </c>
      <c r="AN16" s="20">
        <v>0.47963800904977399</v>
      </c>
      <c r="AO16" s="20">
        <v>0.52517985611510798</v>
      </c>
      <c r="AP16" s="20">
        <v>0.52631578947368396</v>
      </c>
      <c r="AQ16" s="20">
        <v>0.57999999999999996</v>
      </c>
      <c r="AR16" s="20">
        <v>1</v>
      </c>
      <c r="AS16" s="20">
        <v>0.66666666666666696</v>
      </c>
      <c r="AT16" s="20">
        <v>0.38554216867469898</v>
      </c>
      <c r="AU16" s="20">
        <v>0.38461538461538503</v>
      </c>
      <c r="AV16" s="20">
        <v>0.45454545454545497</v>
      </c>
      <c r="AW16" s="20">
        <v>0.55813953488372103</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507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ht="43.5" x14ac:dyDescent="0.35">
      <c r="B8" s="17" t="s">
        <v>501</v>
      </c>
      <c r="C8" s="16">
        <v>0.59409594095940998</v>
      </c>
      <c r="D8" s="16">
        <v>0.56097560975609795</v>
      </c>
      <c r="E8" s="16">
        <v>0.67164179104477595</v>
      </c>
      <c r="F8" s="16">
        <v>0.53781512605042003</v>
      </c>
      <c r="G8" s="16">
        <v>0.55000000000000004</v>
      </c>
      <c r="H8" s="16">
        <v>0.53846153846153799</v>
      </c>
      <c r="I8" s="16">
        <v>0.5</v>
      </c>
      <c r="J8" s="16">
        <v>0.57377049180327899</v>
      </c>
      <c r="K8" s="16">
        <v>0.53846153846153799</v>
      </c>
      <c r="L8" s="16">
        <v>0.63749999999999996</v>
      </c>
      <c r="M8" s="16">
        <v>0.73239436619718301</v>
      </c>
      <c r="N8" s="16">
        <v>0.69696969696969702</v>
      </c>
      <c r="O8" s="16">
        <v>0.4375</v>
      </c>
      <c r="P8" s="16"/>
      <c r="Q8" s="16">
        <v>0.57703488372093004</v>
      </c>
      <c r="R8" s="16"/>
      <c r="S8" s="16">
        <v>0.58958068614993597</v>
      </c>
      <c r="T8" s="16"/>
      <c r="U8" s="16">
        <v>0.56882255389718095</v>
      </c>
      <c r="V8" s="16"/>
      <c r="W8" s="16">
        <v>0.52845528455284596</v>
      </c>
      <c r="X8" s="16"/>
      <c r="Y8" s="16">
        <v>0.567460317460317</v>
      </c>
      <c r="Z8" s="16">
        <v>0.67045454545454497</v>
      </c>
      <c r="AA8" s="16">
        <v>0.5</v>
      </c>
      <c r="AB8" s="16">
        <v>0.22222222222222199</v>
      </c>
      <c r="AC8" s="16"/>
      <c r="AD8" s="16">
        <v>0.26027397260273999</v>
      </c>
      <c r="AE8" s="16">
        <v>0.344444444444444</v>
      </c>
      <c r="AF8" s="16">
        <v>0.57142857142857095</v>
      </c>
      <c r="AG8" s="16">
        <v>0.72777777777777797</v>
      </c>
      <c r="AH8" s="16">
        <v>0.82113821138211396</v>
      </c>
      <c r="AI8" s="16">
        <v>0.72619047619047605</v>
      </c>
      <c r="AJ8" s="16">
        <v>0.70652173913043503</v>
      </c>
      <c r="AK8" s="16"/>
      <c r="AL8" s="16">
        <v>0.66666666666666696</v>
      </c>
      <c r="AM8" s="16">
        <v>0.69291338582677198</v>
      </c>
      <c r="AN8" s="16">
        <v>0.565610859728507</v>
      </c>
      <c r="AO8" s="16">
        <v>0.45323741007194202</v>
      </c>
      <c r="AP8" s="16">
        <v>0.47368421052631599</v>
      </c>
      <c r="AQ8" s="16">
        <v>0.57999999999999996</v>
      </c>
      <c r="AR8" s="16">
        <v>0</v>
      </c>
      <c r="AS8" s="16">
        <v>0.66666666666666696</v>
      </c>
      <c r="AT8" s="16">
        <v>0.61445783132530096</v>
      </c>
      <c r="AU8" s="16">
        <v>0.61538461538461497</v>
      </c>
      <c r="AV8" s="16">
        <v>0.72727272727272696</v>
      </c>
      <c r="AW8" s="16">
        <v>0.72093023255813904</v>
      </c>
    </row>
    <row r="9" spans="2:49" ht="87" x14ac:dyDescent="0.35">
      <c r="B9" s="17" t="s">
        <v>502</v>
      </c>
      <c r="C9" s="16">
        <v>0.230012300123001</v>
      </c>
      <c r="D9" s="16">
        <v>0.292682926829268</v>
      </c>
      <c r="E9" s="16">
        <v>0.17910447761194001</v>
      </c>
      <c r="F9" s="16">
        <v>0.24369747899159699</v>
      </c>
      <c r="G9" s="16">
        <v>0.266666666666667</v>
      </c>
      <c r="H9" s="16">
        <v>0.28846153846153799</v>
      </c>
      <c r="I9" s="16">
        <v>0.28787878787878801</v>
      </c>
      <c r="J9" s="16">
        <v>0.18032786885245899</v>
      </c>
      <c r="K9" s="16">
        <v>0.17948717948717899</v>
      </c>
      <c r="L9" s="16">
        <v>0.23749999999999999</v>
      </c>
      <c r="M9" s="16">
        <v>0.19718309859154901</v>
      </c>
      <c r="N9" s="16">
        <v>0.15151515151515199</v>
      </c>
      <c r="O9" s="16">
        <v>0.25</v>
      </c>
      <c r="P9" s="16"/>
      <c r="Q9" s="16">
        <v>0.23837209302325599</v>
      </c>
      <c r="R9" s="16"/>
      <c r="S9" s="16">
        <v>0.23252858958068601</v>
      </c>
      <c r="T9" s="16"/>
      <c r="U9" s="16">
        <v>0.247097844112769</v>
      </c>
      <c r="V9" s="16"/>
      <c r="W9" s="16">
        <v>0.12195121951219499</v>
      </c>
      <c r="X9" s="16"/>
      <c r="Y9" s="16">
        <v>0.26984126984126999</v>
      </c>
      <c r="Z9" s="16">
        <v>0.16287878787878801</v>
      </c>
      <c r="AA9" s="16">
        <v>0.194444444444444</v>
      </c>
      <c r="AB9" s="16">
        <v>0.11111111111111099</v>
      </c>
      <c r="AC9" s="16"/>
      <c r="AD9" s="16">
        <v>0.42465753424657499</v>
      </c>
      <c r="AE9" s="16">
        <v>0.44444444444444398</v>
      </c>
      <c r="AF9" s="16">
        <v>0.28571428571428598</v>
      </c>
      <c r="AG9" s="16">
        <v>0.13888888888888901</v>
      </c>
      <c r="AH9" s="16">
        <v>9.7560975609756101E-2</v>
      </c>
      <c r="AI9" s="16">
        <v>0.15476190476190499</v>
      </c>
      <c r="AJ9" s="16">
        <v>7.6086956521739094E-2</v>
      </c>
      <c r="AK9" s="16"/>
      <c r="AL9" s="16">
        <v>0.12280701754386</v>
      </c>
      <c r="AM9" s="16">
        <v>0.25196850393700798</v>
      </c>
      <c r="AN9" s="16">
        <v>0.22171945701357501</v>
      </c>
      <c r="AO9" s="16">
        <v>0.34532374100719399</v>
      </c>
      <c r="AP9" s="16">
        <v>0.157894736842105</v>
      </c>
      <c r="AQ9" s="16">
        <v>0.28000000000000003</v>
      </c>
      <c r="AR9" s="16">
        <v>0</v>
      </c>
      <c r="AS9" s="16">
        <v>0.266666666666667</v>
      </c>
      <c r="AT9" s="16">
        <v>0.180722891566265</v>
      </c>
      <c r="AU9" s="16">
        <v>0.15384615384615399</v>
      </c>
      <c r="AV9" s="16">
        <v>3.03030303030303E-2</v>
      </c>
      <c r="AW9" s="16">
        <v>0.209302325581395</v>
      </c>
    </row>
    <row r="10" spans="2:49" x14ac:dyDescent="0.35">
      <c r="B10" s="17" t="s">
        <v>503</v>
      </c>
      <c r="C10" s="16">
        <v>0.12915129151291499</v>
      </c>
      <c r="D10" s="16">
        <v>0.12195121951219499</v>
      </c>
      <c r="E10" s="16">
        <v>0.12686567164179099</v>
      </c>
      <c r="F10" s="16">
        <v>9.2436974789915999E-2</v>
      </c>
      <c r="G10" s="16">
        <v>0.15</v>
      </c>
      <c r="H10" s="16">
        <v>0.17307692307692299</v>
      </c>
      <c r="I10" s="16">
        <v>0.15151515151515199</v>
      </c>
      <c r="J10" s="16">
        <v>0.16393442622950799</v>
      </c>
      <c r="K10" s="16">
        <v>0.20512820512820501</v>
      </c>
      <c r="L10" s="16">
        <v>0.1</v>
      </c>
      <c r="M10" s="16">
        <v>7.0422535211267595E-2</v>
      </c>
      <c r="N10" s="16">
        <v>0.21212121212121199</v>
      </c>
      <c r="O10" s="16">
        <v>6.25E-2</v>
      </c>
      <c r="P10" s="16"/>
      <c r="Q10" s="16">
        <v>0.13372093023255799</v>
      </c>
      <c r="R10" s="16"/>
      <c r="S10" s="16">
        <v>0.130876747141042</v>
      </c>
      <c r="T10" s="16"/>
      <c r="U10" s="16">
        <v>0.142620232172471</v>
      </c>
      <c r="V10" s="16"/>
      <c r="W10" s="16">
        <v>0.276422764227642</v>
      </c>
      <c r="X10" s="16"/>
      <c r="Y10" s="16">
        <v>0.126984126984127</v>
      </c>
      <c r="Z10" s="16">
        <v>0.12121212121212099</v>
      </c>
      <c r="AA10" s="16">
        <v>0.11111111111111099</v>
      </c>
      <c r="AB10" s="16">
        <v>0.55555555555555602</v>
      </c>
      <c r="AC10" s="16"/>
      <c r="AD10" s="16">
        <v>0.23972602739726001</v>
      </c>
      <c r="AE10" s="16">
        <v>0.2</v>
      </c>
      <c r="AF10" s="16">
        <v>0.122448979591837</v>
      </c>
      <c r="AG10" s="16">
        <v>8.8888888888888906E-2</v>
      </c>
      <c r="AH10" s="16">
        <v>6.50406504065041E-2</v>
      </c>
      <c r="AI10" s="16">
        <v>8.3333333333333301E-2</v>
      </c>
      <c r="AJ10" s="16">
        <v>9.7826086956521702E-2</v>
      </c>
      <c r="AK10" s="16"/>
      <c r="AL10" s="16">
        <v>0.105263157894737</v>
      </c>
      <c r="AM10" s="16">
        <v>7.8740157480315001E-2</v>
      </c>
      <c r="AN10" s="16">
        <v>0.14932126696832601</v>
      </c>
      <c r="AO10" s="16">
        <v>0.18705035971223</v>
      </c>
      <c r="AP10" s="16">
        <v>0.26315789473684198</v>
      </c>
      <c r="AQ10" s="16">
        <v>0.12</v>
      </c>
      <c r="AR10" s="16">
        <v>0.5</v>
      </c>
      <c r="AS10" s="16">
        <v>6.6666666666666693E-2</v>
      </c>
      <c r="AT10" s="16">
        <v>9.6385542168674704E-2</v>
      </c>
      <c r="AU10" s="16">
        <v>7.69230769230769E-2</v>
      </c>
      <c r="AV10" s="16">
        <v>9.0909090909090898E-2</v>
      </c>
      <c r="AW10" s="16">
        <v>9.3023255813953501E-2</v>
      </c>
    </row>
    <row r="11" spans="2:49" ht="58" x14ac:dyDescent="0.35">
      <c r="B11" s="17" t="s">
        <v>504</v>
      </c>
      <c r="C11" s="16">
        <v>7.1340713407134104E-2</v>
      </c>
      <c r="D11" s="16">
        <v>7.3170731707317097E-2</v>
      </c>
      <c r="E11" s="16">
        <v>7.4626865671641798E-2</v>
      </c>
      <c r="F11" s="16">
        <v>5.8823529411764698E-2</v>
      </c>
      <c r="G11" s="16">
        <v>6.6666666666666693E-2</v>
      </c>
      <c r="H11" s="16">
        <v>3.8461538461538498E-2</v>
      </c>
      <c r="I11" s="16">
        <v>7.5757575757575801E-2</v>
      </c>
      <c r="J11" s="16">
        <v>6.5573770491803296E-2</v>
      </c>
      <c r="K11" s="16">
        <v>5.1282051282051301E-2</v>
      </c>
      <c r="L11" s="16">
        <v>0.1</v>
      </c>
      <c r="M11" s="16">
        <v>8.4507042253521097E-2</v>
      </c>
      <c r="N11" s="16">
        <v>0</v>
      </c>
      <c r="O11" s="16">
        <v>0.25</v>
      </c>
      <c r="P11" s="16"/>
      <c r="Q11" s="16">
        <v>7.5581395348837205E-2</v>
      </c>
      <c r="R11" s="16"/>
      <c r="S11" s="16">
        <v>7.1156289707750994E-2</v>
      </c>
      <c r="T11" s="16"/>
      <c r="U11" s="16">
        <v>7.1310116086235498E-2</v>
      </c>
      <c r="V11" s="16"/>
      <c r="W11" s="16">
        <v>6.50406504065041E-2</v>
      </c>
      <c r="X11" s="16"/>
      <c r="Y11" s="16">
        <v>7.7380952380952397E-2</v>
      </c>
      <c r="Z11" s="16">
        <v>6.0606060606060601E-2</v>
      </c>
      <c r="AA11" s="16">
        <v>8.3333333333333301E-2</v>
      </c>
      <c r="AB11" s="16">
        <v>0</v>
      </c>
      <c r="AC11" s="16"/>
      <c r="AD11" s="16">
        <v>8.2191780821917804E-2</v>
      </c>
      <c r="AE11" s="16">
        <v>8.8888888888888906E-2</v>
      </c>
      <c r="AF11" s="16">
        <v>0.11224489795918401</v>
      </c>
      <c r="AG11" s="16">
        <v>6.6666666666666693E-2</v>
      </c>
      <c r="AH11" s="16">
        <v>4.8780487804878099E-2</v>
      </c>
      <c r="AI11" s="16">
        <v>3.5714285714285698E-2</v>
      </c>
      <c r="AJ11" s="16">
        <v>6.5217391304347797E-2</v>
      </c>
      <c r="AK11" s="16"/>
      <c r="AL11" s="16">
        <v>0.105263157894737</v>
      </c>
      <c r="AM11" s="16">
        <v>8.6614173228346497E-2</v>
      </c>
      <c r="AN11" s="16">
        <v>4.9773755656108601E-2</v>
      </c>
      <c r="AO11" s="16">
        <v>5.7553956834532398E-2</v>
      </c>
      <c r="AP11" s="16">
        <v>0.157894736842105</v>
      </c>
      <c r="AQ11" s="16">
        <v>0.08</v>
      </c>
      <c r="AR11" s="16">
        <v>0</v>
      </c>
      <c r="AS11" s="16">
        <v>0.133333333333333</v>
      </c>
      <c r="AT11" s="16">
        <v>0.108433734939759</v>
      </c>
      <c r="AU11" s="16">
        <v>0</v>
      </c>
      <c r="AV11" s="16">
        <v>3.03030303030303E-2</v>
      </c>
      <c r="AW11" s="16">
        <v>4.6511627906976702E-2</v>
      </c>
    </row>
    <row r="12" spans="2:49" ht="43.5" x14ac:dyDescent="0.35">
      <c r="B12" s="17" t="s">
        <v>505</v>
      </c>
      <c r="C12" s="16">
        <v>5.7810578105781101E-2</v>
      </c>
      <c r="D12" s="16">
        <v>3.65853658536585E-2</v>
      </c>
      <c r="E12" s="16">
        <v>4.47761194029851E-2</v>
      </c>
      <c r="F12" s="16">
        <v>0.11764705882352899</v>
      </c>
      <c r="G12" s="16">
        <v>0.05</v>
      </c>
      <c r="H12" s="16">
        <v>7.69230769230769E-2</v>
      </c>
      <c r="I12" s="16">
        <v>9.0909090909090898E-2</v>
      </c>
      <c r="J12" s="16">
        <v>1.63934426229508E-2</v>
      </c>
      <c r="K12" s="16">
        <v>2.5641025641025599E-2</v>
      </c>
      <c r="L12" s="16">
        <v>6.25E-2</v>
      </c>
      <c r="M12" s="16">
        <v>5.63380281690141E-2</v>
      </c>
      <c r="N12" s="16">
        <v>0</v>
      </c>
      <c r="O12" s="16">
        <v>0</v>
      </c>
      <c r="P12" s="16"/>
      <c r="Q12" s="16">
        <v>5.37790697674419E-2</v>
      </c>
      <c r="R12" s="16"/>
      <c r="S12" s="16">
        <v>5.4637865311308799E-2</v>
      </c>
      <c r="T12" s="16"/>
      <c r="U12" s="16">
        <v>5.1409618573797701E-2</v>
      </c>
      <c r="V12" s="16"/>
      <c r="W12" s="16">
        <v>7.3170731707317097E-2</v>
      </c>
      <c r="X12" s="16"/>
      <c r="Y12" s="16">
        <v>3.5714285714285698E-2</v>
      </c>
      <c r="Z12" s="16">
        <v>7.5757575757575801E-2</v>
      </c>
      <c r="AA12" s="16">
        <v>0.22222222222222199</v>
      </c>
      <c r="AB12" s="16">
        <v>0.11111111111111099</v>
      </c>
      <c r="AC12" s="16"/>
      <c r="AD12" s="16">
        <v>2.7397260273972601E-2</v>
      </c>
      <c r="AE12" s="16">
        <v>2.2222222222222199E-2</v>
      </c>
      <c r="AF12" s="16">
        <v>3.06122448979592E-2</v>
      </c>
      <c r="AG12" s="16">
        <v>8.3333333333333301E-2</v>
      </c>
      <c r="AH12" s="16">
        <v>3.2520325203252001E-2</v>
      </c>
      <c r="AI12" s="16">
        <v>9.5238095238095205E-2</v>
      </c>
      <c r="AJ12" s="16">
        <v>0.119565217391304</v>
      </c>
      <c r="AK12" s="16"/>
      <c r="AL12" s="16">
        <v>7.0175438596491196E-2</v>
      </c>
      <c r="AM12" s="16">
        <v>3.9370078740157501E-2</v>
      </c>
      <c r="AN12" s="16">
        <v>6.3348416289592799E-2</v>
      </c>
      <c r="AO12" s="16">
        <v>3.5971223021582698E-2</v>
      </c>
      <c r="AP12" s="16">
        <v>5.2631578947368397E-2</v>
      </c>
      <c r="AQ12" s="16">
        <v>0.08</v>
      </c>
      <c r="AR12" s="16">
        <v>0.5</v>
      </c>
      <c r="AS12" s="16">
        <v>0</v>
      </c>
      <c r="AT12" s="16">
        <v>4.81927710843374E-2</v>
      </c>
      <c r="AU12" s="16">
        <v>7.69230769230769E-2</v>
      </c>
      <c r="AV12" s="16">
        <v>0.12121212121212099</v>
      </c>
      <c r="AW12" s="16">
        <v>9.3023255813953501E-2</v>
      </c>
    </row>
    <row r="13" spans="2:49" ht="29" x14ac:dyDescent="0.35">
      <c r="B13" s="17" t="s">
        <v>506</v>
      </c>
      <c r="C13" s="18">
        <v>3.6900369003690002E-2</v>
      </c>
      <c r="D13" s="18">
        <v>3.65853658536585E-2</v>
      </c>
      <c r="E13" s="18">
        <v>7.4626865671641798E-3</v>
      </c>
      <c r="F13" s="18">
        <v>6.7226890756302504E-2</v>
      </c>
      <c r="G13" s="18">
        <v>3.3333333333333298E-2</v>
      </c>
      <c r="H13" s="18">
        <v>1.9230769230769201E-2</v>
      </c>
      <c r="I13" s="18">
        <v>0.10606060606060599</v>
      </c>
      <c r="J13" s="18">
        <v>6.5573770491803296E-2</v>
      </c>
      <c r="K13" s="18">
        <v>0</v>
      </c>
      <c r="L13" s="18">
        <v>3.7499999999999999E-2</v>
      </c>
      <c r="M13" s="18">
        <v>1.4084507042253501E-2</v>
      </c>
      <c r="N13" s="18">
        <v>0</v>
      </c>
      <c r="O13" s="18">
        <v>0</v>
      </c>
      <c r="P13" s="18"/>
      <c r="Q13" s="18">
        <v>3.7790697674418602E-2</v>
      </c>
      <c r="R13" s="18"/>
      <c r="S13" s="18">
        <v>3.6848792884370998E-2</v>
      </c>
      <c r="T13" s="18"/>
      <c r="U13" s="18">
        <v>3.64842454394693E-2</v>
      </c>
      <c r="V13" s="18"/>
      <c r="W13" s="18">
        <v>2.4390243902439001E-2</v>
      </c>
      <c r="X13" s="18"/>
      <c r="Y13" s="18">
        <v>3.5714285714285698E-2</v>
      </c>
      <c r="Z13" s="18">
        <v>3.03030303030303E-2</v>
      </c>
      <c r="AA13" s="18">
        <v>8.3333333333333301E-2</v>
      </c>
      <c r="AB13" s="18">
        <v>0.11111111111111099</v>
      </c>
      <c r="AC13" s="18"/>
      <c r="AD13" s="18">
        <v>6.8493150684931503E-2</v>
      </c>
      <c r="AE13" s="18">
        <v>3.3333333333333298E-2</v>
      </c>
      <c r="AF13" s="18">
        <v>7.1428571428571397E-2</v>
      </c>
      <c r="AG13" s="18">
        <v>2.2222222222222199E-2</v>
      </c>
      <c r="AH13" s="18">
        <v>0</v>
      </c>
      <c r="AI13" s="18">
        <v>2.3809523809523801E-2</v>
      </c>
      <c r="AJ13" s="18">
        <v>4.3478260869565202E-2</v>
      </c>
      <c r="AK13" s="18"/>
      <c r="AL13" s="18">
        <v>0</v>
      </c>
      <c r="AM13" s="18">
        <v>7.8740157480314994E-3</v>
      </c>
      <c r="AN13" s="18">
        <v>5.4298642533936702E-2</v>
      </c>
      <c r="AO13" s="18">
        <v>4.3165467625899297E-2</v>
      </c>
      <c r="AP13" s="18">
        <v>5.2631578947368397E-2</v>
      </c>
      <c r="AQ13" s="18">
        <v>0.02</v>
      </c>
      <c r="AR13" s="18">
        <v>0</v>
      </c>
      <c r="AS13" s="18">
        <v>0</v>
      </c>
      <c r="AT13" s="18">
        <v>4.81927710843374E-2</v>
      </c>
      <c r="AU13" s="18">
        <v>0.15384615384615399</v>
      </c>
      <c r="AV13" s="18">
        <v>3.03030303030303E-2</v>
      </c>
      <c r="AW13" s="18">
        <v>2.32558139534884E-2</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W23"/>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519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676</v>
      </c>
      <c r="D7" s="10">
        <v>69</v>
      </c>
      <c r="E7" s="10">
        <v>114</v>
      </c>
      <c r="F7" s="10">
        <v>102</v>
      </c>
      <c r="G7" s="10">
        <v>50</v>
      </c>
      <c r="H7" s="10">
        <v>43</v>
      </c>
      <c r="I7" s="10">
        <v>52</v>
      </c>
      <c r="J7" s="10">
        <v>46</v>
      </c>
      <c r="K7" s="10">
        <v>29</v>
      </c>
      <c r="L7" s="10">
        <v>71</v>
      </c>
      <c r="M7" s="10">
        <v>63</v>
      </c>
      <c r="N7" s="10">
        <v>26</v>
      </c>
      <c r="O7" s="10">
        <v>11</v>
      </c>
      <c r="P7" s="10"/>
      <c r="Q7" s="10">
        <v>567</v>
      </c>
      <c r="R7" s="10"/>
      <c r="S7" s="10">
        <v>653</v>
      </c>
      <c r="T7" s="10"/>
      <c r="U7" s="10">
        <v>497</v>
      </c>
      <c r="V7" s="10"/>
      <c r="W7" s="10">
        <v>83</v>
      </c>
      <c r="X7" s="10"/>
      <c r="Y7" s="10">
        <v>420</v>
      </c>
      <c r="Z7" s="10">
        <v>225</v>
      </c>
      <c r="AA7" s="10">
        <v>28</v>
      </c>
      <c r="AB7" s="10">
        <v>3</v>
      </c>
      <c r="AC7" s="10"/>
      <c r="AD7" s="10">
        <v>98</v>
      </c>
      <c r="AE7" s="10">
        <v>71</v>
      </c>
      <c r="AF7" s="10">
        <v>81</v>
      </c>
      <c r="AG7" s="10">
        <v>159</v>
      </c>
      <c r="AH7" s="10">
        <v>113</v>
      </c>
      <c r="AI7" s="10">
        <v>77</v>
      </c>
      <c r="AJ7" s="10">
        <v>77</v>
      </c>
      <c r="AK7" s="10"/>
      <c r="AL7" s="10">
        <v>48</v>
      </c>
      <c r="AM7" s="10">
        <v>116</v>
      </c>
      <c r="AN7" s="10">
        <v>180</v>
      </c>
      <c r="AO7" s="10">
        <v>109</v>
      </c>
      <c r="AP7" s="10">
        <v>12</v>
      </c>
      <c r="AQ7" s="10">
        <v>43</v>
      </c>
      <c r="AR7" s="10">
        <v>1</v>
      </c>
      <c r="AS7" s="10">
        <v>14</v>
      </c>
      <c r="AT7" s="10">
        <v>66</v>
      </c>
      <c r="AU7" s="10">
        <v>11</v>
      </c>
      <c r="AV7" s="10">
        <v>29</v>
      </c>
      <c r="AW7" s="10">
        <v>38</v>
      </c>
    </row>
    <row r="8" spans="2:49" x14ac:dyDescent="0.35">
      <c r="B8" s="17" t="s">
        <v>508</v>
      </c>
      <c r="C8" s="16">
        <v>0.52218934911242598</v>
      </c>
      <c r="D8" s="16">
        <v>0.53623188405797095</v>
      </c>
      <c r="E8" s="16">
        <v>0.61403508771929804</v>
      </c>
      <c r="F8" s="16">
        <v>0.45098039215686297</v>
      </c>
      <c r="G8" s="16">
        <v>0.66</v>
      </c>
      <c r="H8" s="16">
        <v>0.53488372093023295</v>
      </c>
      <c r="I8" s="16">
        <v>0.40384615384615402</v>
      </c>
      <c r="J8" s="16">
        <v>0.39130434782608697</v>
      </c>
      <c r="K8" s="16">
        <v>0.65517241379310298</v>
      </c>
      <c r="L8" s="16">
        <v>0.46478873239436602</v>
      </c>
      <c r="M8" s="16">
        <v>0.46031746031746001</v>
      </c>
      <c r="N8" s="16">
        <v>0.61538461538461497</v>
      </c>
      <c r="O8" s="16">
        <v>0.72727272727272696</v>
      </c>
      <c r="P8" s="16"/>
      <c r="Q8" s="16">
        <v>0.51851851851851805</v>
      </c>
      <c r="R8" s="16"/>
      <c r="S8" s="16">
        <v>0.52067381316998496</v>
      </c>
      <c r="T8" s="16"/>
      <c r="U8" s="16">
        <v>0.50905432595573397</v>
      </c>
      <c r="V8" s="16"/>
      <c r="W8" s="16">
        <v>0.51807228915662695</v>
      </c>
      <c r="X8" s="16"/>
      <c r="Y8" s="16">
        <v>0.53333333333333299</v>
      </c>
      <c r="Z8" s="16">
        <v>0.49777777777777799</v>
      </c>
      <c r="AA8" s="16">
        <v>0.53571428571428603</v>
      </c>
      <c r="AB8" s="16">
        <v>0.66666666666666696</v>
      </c>
      <c r="AC8" s="16"/>
      <c r="AD8" s="16">
        <v>0.40816326530612201</v>
      </c>
      <c r="AE8" s="16">
        <v>0.46478873239436602</v>
      </c>
      <c r="AF8" s="16">
        <v>0.50617283950617298</v>
      </c>
      <c r="AG8" s="16">
        <v>0.54716981132075504</v>
      </c>
      <c r="AH8" s="16">
        <v>0.58407079646017701</v>
      </c>
      <c r="AI8" s="16">
        <v>0.54545454545454497</v>
      </c>
      <c r="AJ8" s="16">
        <v>0.57142857142857095</v>
      </c>
      <c r="AK8" s="16"/>
      <c r="AL8" s="16">
        <v>0.6875</v>
      </c>
      <c r="AM8" s="16">
        <v>0.5</v>
      </c>
      <c r="AN8" s="16">
        <v>0.53333333333333299</v>
      </c>
      <c r="AO8" s="16">
        <v>0.44036697247706402</v>
      </c>
      <c r="AP8" s="16">
        <v>0.5</v>
      </c>
      <c r="AQ8" s="16">
        <v>0.60465116279069797</v>
      </c>
      <c r="AR8" s="16">
        <v>0</v>
      </c>
      <c r="AS8" s="16">
        <v>0.28571428571428598</v>
      </c>
      <c r="AT8" s="16">
        <v>0.59090909090909105</v>
      </c>
      <c r="AU8" s="16">
        <v>0.45454545454545497</v>
      </c>
      <c r="AV8" s="16">
        <v>0.58620689655172398</v>
      </c>
      <c r="AW8" s="16">
        <v>0.5</v>
      </c>
    </row>
    <row r="9" spans="2:49" ht="29" x14ac:dyDescent="0.35">
      <c r="B9" s="17" t="s">
        <v>509</v>
      </c>
      <c r="C9" s="16">
        <v>0.51183431952662695</v>
      </c>
      <c r="D9" s="16">
        <v>0.52173913043478304</v>
      </c>
      <c r="E9" s="16">
        <v>0.44736842105263203</v>
      </c>
      <c r="F9" s="16">
        <v>0.50980392156862697</v>
      </c>
      <c r="G9" s="16">
        <v>0.64</v>
      </c>
      <c r="H9" s="16">
        <v>0.46511627906976699</v>
      </c>
      <c r="I9" s="16">
        <v>0.59615384615384603</v>
      </c>
      <c r="J9" s="16">
        <v>0.63043478260869601</v>
      </c>
      <c r="K9" s="16">
        <v>0.44827586206896602</v>
      </c>
      <c r="L9" s="16">
        <v>0.46478873239436602</v>
      </c>
      <c r="M9" s="16">
        <v>0.46031746031746001</v>
      </c>
      <c r="N9" s="16">
        <v>0.5</v>
      </c>
      <c r="O9" s="16">
        <v>0.63636363636363602</v>
      </c>
      <c r="P9" s="16"/>
      <c r="Q9" s="16">
        <v>0.52910052910052896</v>
      </c>
      <c r="R9" s="16"/>
      <c r="S9" s="16">
        <v>0.50842266462480901</v>
      </c>
      <c r="T9" s="16"/>
      <c r="U9" s="16">
        <v>0.54325955734406395</v>
      </c>
      <c r="V9" s="16"/>
      <c r="W9" s="16">
        <v>0.48192771084337299</v>
      </c>
      <c r="X9" s="16"/>
      <c r="Y9" s="16">
        <v>0.56666666666666698</v>
      </c>
      <c r="Z9" s="16">
        <v>0.44444444444444398</v>
      </c>
      <c r="AA9" s="16">
        <v>0.25</v>
      </c>
      <c r="AB9" s="16">
        <v>0.33333333333333298</v>
      </c>
      <c r="AC9" s="16"/>
      <c r="AD9" s="16">
        <v>0.70408163265306101</v>
      </c>
      <c r="AE9" s="16">
        <v>0.70422535211267601</v>
      </c>
      <c r="AF9" s="16">
        <v>0.67901234567901203</v>
      </c>
      <c r="AG9" s="16">
        <v>0.41509433962264197</v>
      </c>
      <c r="AH9" s="16">
        <v>0.43362831858407103</v>
      </c>
      <c r="AI9" s="16">
        <v>0.36363636363636398</v>
      </c>
      <c r="AJ9" s="16">
        <v>0.37662337662337703</v>
      </c>
      <c r="AK9" s="16"/>
      <c r="AL9" s="16">
        <v>0.27083333333333298</v>
      </c>
      <c r="AM9" s="16">
        <v>0.56034482758620696</v>
      </c>
      <c r="AN9" s="16">
        <v>0.53888888888888897</v>
      </c>
      <c r="AO9" s="16">
        <v>0.73394495412843996</v>
      </c>
      <c r="AP9" s="16">
        <v>0.25</v>
      </c>
      <c r="AQ9" s="16">
        <v>0.46511627906976699</v>
      </c>
      <c r="AR9" s="16">
        <v>0</v>
      </c>
      <c r="AS9" s="16">
        <v>0.5</v>
      </c>
      <c r="AT9" s="16">
        <v>0.42424242424242398</v>
      </c>
      <c r="AU9" s="16">
        <v>0.45454545454545497</v>
      </c>
      <c r="AV9" s="16">
        <v>0.17241379310344801</v>
      </c>
      <c r="AW9" s="16">
        <v>0.5</v>
      </c>
    </row>
    <row r="10" spans="2:49" ht="29" x14ac:dyDescent="0.35">
      <c r="B10" s="17" t="s">
        <v>510</v>
      </c>
      <c r="C10" s="16">
        <v>0.38609467455621299</v>
      </c>
      <c r="D10" s="16">
        <v>0.33333333333333298</v>
      </c>
      <c r="E10" s="16">
        <v>0.45614035087719301</v>
      </c>
      <c r="F10" s="16">
        <v>0.40196078431372601</v>
      </c>
      <c r="G10" s="16">
        <v>0.4</v>
      </c>
      <c r="H10" s="16">
        <v>0.39534883720930197</v>
      </c>
      <c r="I10" s="16">
        <v>0.34615384615384598</v>
      </c>
      <c r="J10" s="16">
        <v>0.217391304347826</v>
      </c>
      <c r="K10" s="16">
        <v>0.20689655172413801</v>
      </c>
      <c r="L10" s="16">
        <v>0.40845070422535201</v>
      </c>
      <c r="M10" s="16">
        <v>0.476190476190476</v>
      </c>
      <c r="N10" s="16">
        <v>0.42307692307692302</v>
      </c>
      <c r="O10" s="16">
        <v>0.36363636363636398</v>
      </c>
      <c r="P10" s="16"/>
      <c r="Q10" s="16">
        <v>0.39153439153439201</v>
      </c>
      <c r="R10" s="16"/>
      <c r="S10" s="16">
        <v>0.39050535987748902</v>
      </c>
      <c r="T10" s="16"/>
      <c r="U10" s="16">
        <v>0.39034205231388303</v>
      </c>
      <c r="V10" s="16"/>
      <c r="W10" s="16">
        <v>0.33734939759036098</v>
      </c>
      <c r="X10" s="16"/>
      <c r="Y10" s="16">
        <v>0.42857142857142899</v>
      </c>
      <c r="Z10" s="16">
        <v>0.32444444444444398</v>
      </c>
      <c r="AA10" s="16">
        <v>0.25</v>
      </c>
      <c r="AB10" s="16">
        <v>0.33333333333333298</v>
      </c>
      <c r="AC10" s="16"/>
      <c r="AD10" s="16">
        <v>0.26530612244898</v>
      </c>
      <c r="AE10" s="16">
        <v>0.40845070422535201</v>
      </c>
      <c r="AF10" s="16">
        <v>0.41975308641975301</v>
      </c>
      <c r="AG10" s="16">
        <v>0.42767295597484301</v>
      </c>
      <c r="AH10" s="16">
        <v>0.46017699115044203</v>
      </c>
      <c r="AI10" s="16">
        <v>0.337662337662338</v>
      </c>
      <c r="AJ10" s="16">
        <v>0.337662337662338</v>
      </c>
      <c r="AK10" s="16"/>
      <c r="AL10" s="16">
        <v>0.33333333333333298</v>
      </c>
      <c r="AM10" s="16">
        <v>0.37931034482758602</v>
      </c>
      <c r="AN10" s="16">
        <v>0.38333333333333303</v>
      </c>
      <c r="AO10" s="16">
        <v>0.37614678899082599</v>
      </c>
      <c r="AP10" s="16">
        <v>0.58333333333333304</v>
      </c>
      <c r="AQ10" s="16">
        <v>0.581395348837209</v>
      </c>
      <c r="AR10" s="16">
        <v>0</v>
      </c>
      <c r="AS10" s="16">
        <v>0.28571428571428598</v>
      </c>
      <c r="AT10" s="16">
        <v>0.39393939393939398</v>
      </c>
      <c r="AU10" s="16">
        <v>0.27272727272727298</v>
      </c>
      <c r="AV10" s="16">
        <v>0.44827586206896602</v>
      </c>
      <c r="AW10" s="16">
        <v>0.26315789473684198</v>
      </c>
    </row>
    <row r="11" spans="2:49" ht="29" x14ac:dyDescent="0.35">
      <c r="B11" s="17" t="s">
        <v>511</v>
      </c>
      <c r="C11" s="16">
        <v>0.34615384615384598</v>
      </c>
      <c r="D11" s="16">
        <v>0.36231884057970998</v>
      </c>
      <c r="E11" s="16">
        <v>0.36842105263157898</v>
      </c>
      <c r="F11" s="16">
        <v>0.32352941176470601</v>
      </c>
      <c r="G11" s="16">
        <v>0.38</v>
      </c>
      <c r="H11" s="16">
        <v>0.25581395348837199</v>
      </c>
      <c r="I11" s="16">
        <v>0.42307692307692302</v>
      </c>
      <c r="J11" s="16">
        <v>0.34782608695652201</v>
      </c>
      <c r="K11" s="16">
        <v>0.41379310344827602</v>
      </c>
      <c r="L11" s="16">
        <v>0.40845070422535201</v>
      </c>
      <c r="M11" s="16">
        <v>0.317460317460317</v>
      </c>
      <c r="N11" s="16">
        <v>0.15384615384615399</v>
      </c>
      <c r="O11" s="16">
        <v>9.0909090909090898E-2</v>
      </c>
      <c r="P11" s="16"/>
      <c r="Q11" s="16">
        <v>0.34744268077601398</v>
      </c>
      <c r="R11" s="16"/>
      <c r="S11" s="16">
        <v>0.34303215926493102</v>
      </c>
      <c r="T11" s="16"/>
      <c r="U11" s="16">
        <v>0.338028169014085</v>
      </c>
      <c r="V11" s="16"/>
      <c r="W11" s="16">
        <v>0.38554216867469898</v>
      </c>
      <c r="X11" s="16"/>
      <c r="Y11" s="16">
        <v>0.28333333333333299</v>
      </c>
      <c r="Z11" s="16">
        <v>0.46222222222222198</v>
      </c>
      <c r="AA11" s="16">
        <v>0.39285714285714302</v>
      </c>
      <c r="AB11" s="16">
        <v>0</v>
      </c>
      <c r="AC11" s="16"/>
      <c r="AD11" s="16">
        <v>0.17346938775510201</v>
      </c>
      <c r="AE11" s="16">
        <v>0.25352112676056299</v>
      </c>
      <c r="AF11" s="16">
        <v>0.296296296296296</v>
      </c>
      <c r="AG11" s="16">
        <v>0.30188679245283001</v>
      </c>
      <c r="AH11" s="16">
        <v>0.39823008849557501</v>
      </c>
      <c r="AI11" s="16">
        <v>0.493506493506494</v>
      </c>
      <c r="AJ11" s="16">
        <v>0.57142857142857095</v>
      </c>
      <c r="AK11" s="16"/>
      <c r="AL11" s="16">
        <v>0.5</v>
      </c>
      <c r="AM11" s="16">
        <v>0.43965517241379298</v>
      </c>
      <c r="AN11" s="16">
        <v>0.31666666666666698</v>
      </c>
      <c r="AO11" s="16">
        <v>0.27522935779816499</v>
      </c>
      <c r="AP11" s="16">
        <v>0.33333333333333298</v>
      </c>
      <c r="AQ11" s="16">
        <v>0.372093023255814</v>
      </c>
      <c r="AR11" s="16">
        <v>0</v>
      </c>
      <c r="AS11" s="16">
        <v>0.28571428571428598</v>
      </c>
      <c r="AT11" s="16">
        <v>0.36363636363636398</v>
      </c>
      <c r="AU11" s="16">
        <v>0.45454545454545497</v>
      </c>
      <c r="AV11" s="16">
        <v>0.17241379310344801</v>
      </c>
      <c r="AW11" s="16">
        <v>0.36842105263157898</v>
      </c>
    </row>
    <row r="12" spans="2:49" ht="29" x14ac:dyDescent="0.35">
      <c r="B12" s="17" t="s">
        <v>512</v>
      </c>
      <c r="C12" s="16">
        <v>0.31952662721893499</v>
      </c>
      <c r="D12" s="16">
        <v>0.24637681159420299</v>
      </c>
      <c r="E12" s="16">
        <v>0.359649122807018</v>
      </c>
      <c r="F12" s="16">
        <v>0.28431372549019601</v>
      </c>
      <c r="G12" s="16">
        <v>0.38</v>
      </c>
      <c r="H12" s="16">
        <v>0.30232558139534899</v>
      </c>
      <c r="I12" s="16">
        <v>0.34615384615384598</v>
      </c>
      <c r="J12" s="16">
        <v>0.34782608695652201</v>
      </c>
      <c r="K12" s="16">
        <v>0.20689655172413801</v>
      </c>
      <c r="L12" s="16">
        <v>0.309859154929577</v>
      </c>
      <c r="M12" s="16">
        <v>0.30158730158730201</v>
      </c>
      <c r="N12" s="16">
        <v>0.5</v>
      </c>
      <c r="O12" s="16">
        <v>0.27272727272727298</v>
      </c>
      <c r="P12" s="16"/>
      <c r="Q12" s="16">
        <v>0.31922398589065298</v>
      </c>
      <c r="R12" s="16"/>
      <c r="S12" s="16">
        <v>0.31699846860643199</v>
      </c>
      <c r="T12" s="16"/>
      <c r="U12" s="16">
        <v>0.309859154929577</v>
      </c>
      <c r="V12" s="16"/>
      <c r="W12" s="16">
        <v>0.39759036144578302</v>
      </c>
      <c r="X12" s="16"/>
      <c r="Y12" s="16">
        <v>0.34285714285714303</v>
      </c>
      <c r="Z12" s="16">
        <v>0.28888888888888897</v>
      </c>
      <c r="AA12" s="16">
        <v>0.214285714285714</v>
      </c>
      <c r="AB12" s="16">
        <v>0.33333333333333298</v>
      </c>
      <c r="AC12" s="16"/>
      <c r="AD12" s="16">
        <v>0.19387755102040799</v>
      </c>
      <c r="AE12" s="16">
        <v>0.28169014084506999</v>
      </c>
      <c r="AF12" s="16">
        <v>0.296296296296296</v>
      </c>
      <c r="AG12" s="16">
        <v>0.36477987421383601</v>
      </c>
      <c r="AH12" s="16">
        <v>0.41592920353982299</v>
      </c>
      <c r="AI12" s="16">
        <v>0.29870129870129902</v>
      </c>
      <c r="AJ12" s="16">
        <v>0.32467532467532501</v>
      </c>
      <c r="AK12" s="16"/>
      <c r="AL12" s="16">
        <v>0.4375</v>
      </c>
      <c r="AM12" s="16">
        <v>0.38793103448275901</v>
      </c>
      <c r="AN12" s="16">
        <v>0.266666666666667</v>
      </c>
      <c r="AO12" s="16">
        <v>0.28440366972477099</v>
      </c>
      <c r="AP12" s="16">
        <v>0.33333333333333298</v>
      </c>
      <c r="AQ12" s="16">
        <v>0.44186046511627902</v>
      </c>
      <c r="AR12" s="16">
        <v>0</v>
      </c>
      <c r="AS12" s="16">
        <v>0</v>
      </c>
      <c r="AT12" s="16">
        <v>0.36363636363636398</v>
      </c>
      <c r="AU12" s="16">
        <v>0.27272727272727298</v>
      </c>
      <c r="AV12" s="16">
        <v>0.37931034482758602</v>
      </c>
      <c r="AW12" s="16">
        <v>0.23684210526315799</v>
      </c>
    </row>
    <row r="13" spans="2:49" ht="43.5" x14ac:dyDescent="0.35">
      <c r="B13" s="17" t="s">
        <v>513</v>
      </c>
      <c r="C13" s="16">
        <v>0.25591715976331397</v>
      </c>
      <c r="D13" s="16">
        <v>0.34782608695652201</v>
      </c>
      <c r="E13" s="16">
        <v>0.26315789473684198</v>
      </c>
      <c r="F13" s="16">
        <v>0.23529411764705899</v>
      </c>
      <c r="G13" s="16">
        <v>0.3</v>
      </c>
      <c r="H13" s="16">
        <v>0.186046511627907</v>
      </c>
      <c r="I13" s="16">
        <v>0.269230769230769</v>
      </c>
      <c r="J13" s="16">
        <v>0.13043478260869601</v>
      </c>
      <c r="K13" s="16">
        <v>0.27586206896551702</v>
      </c>
      <c r="L13" s="16">
        <v>0.309859154929577</v>
      </c>
      <c r="M13" s="16">
        <v>0.25396825396825401</v>
      </c>
      <c r="N13" s="16">
        <v>0.19230769230769201</v>
      </c>
      <c r="O13" s="16">
        <v>9.0909090909090898E-2</v>
      </c>
      <c r="P13" s="16"/>
      <c r="Q13" s="16">
        <v>0.25044091710758398</v>
      </c>
      <c r="R13" s="16"/>
      <c r="S13" s="16">
        <v>0.254211332312404</v>
      </c>
      <c r="T13" s="16"/>
      <c r="U13" s="16">
        <v>0.25553319919517098</v>
      </c>
      <c r="V13" s="16"/>
      <c r="W13" s="16">
        <v>0.180722891566265</v>
      </c>
      <c r="X13" s="16"/>
      <c r="Y13" s="16">
        <v>0.26904761904761898</v>
      </c>
      <c r="Z13" s="16">
        <v>0.23111111111111099</v>
      </c>
      <c r="AA13" s="16">
        <v>0.28571428571428598</v>
      </c>
      <c r="AB13" s="16">
        <v>0</v>
      </c>
      <c r="AC13" s="16"/>
      <c r="AD13" s="16">
        <v>0.26530612244898</v>
      </c>
      <c r="AE13" s="16">
        <v>0.22535211267605601</v>
      </c>
      <c r="AF13" s="16">
        <v>0.34567901234567899</v>
      </c>
      <c r="AG13" s="16">
        <v>0.25157232704402499</v>
      </c>
      <c r="AH13" s="16">
        <v>0.247787610619469</v>
      </c>
      <c r="AI13" s="16">
        <v>0.18181818181818199</v>
      </c>
      <c r="AJ13" s="16">
        <v>0.27272727272727298</v>
      </c>
      <c r="AK13" s="16"/>
      <c r="AL13" s="16">
        <v>0.22916666666666699</v>
      </c>
      <c r="AM13" s="16">
        <v>0.32758620689655199</v>
      </c>
      <c r="AN13" s="16">
        <v>0.2</v>
      </c>
      <c r="AO13" s="16">
        <v>0.25688073394495398</v>
      </c>
      <c r="AP13" s="16">
        <v>0.25</v>
      </c>
      <c r="AQ13" s="16">
        <v>0.34883720930232598</v>
      </c>
      <c r="AR13" s="16">
        <v>0</v>
      </c>
      <c r="AS13" s="16">
        <v>0.14285714285714299</v>
      </c>
      <c r="AT13" s="16">
        <v>0.25757575757575801</v>
      </c>
      <c r="AU13" s="16">
        <v>0.27272727272727298</v>
      </c>
      <c r="AV13" s="16">
        <v>0.17241379310344801</v>
      </c>
      <c r="AW13" s="16">
        <v>0.31578947368421101</v>
      </c>
    </row>
    <row r="14" spans="2:49" ht="43.5" x14ac:dyDescent="0.35">
      <c r="B14" s="17" t="s">
        <v>514</v>
      </c>
      <c r="C14" s="16">
        <v>0.171597633136095</v>
      </c>
      <c r="D14" s="16">
        <v>0.202898550724638</v>
      </c>
      <c r="E14" s="16">
        <v>0.22807017543859601</v>
      </c>
      <c r="F14" s="16">
        <v>0.12745098039215699</v>
      </c>
      <c r="G14" s="16">
        <v>0.22</v>
      </c>
      <c r="H14" s="16">
        <v>0.186046511627907</v>
      </c>
      <c r="I14" s="16">
        <v>0.15384615384615399</v>
      </c>
      <c r="J14" s="16">
        <v>0.13043478260869601</v>
      </c>
      <c r="K14" s="16">
        <v>0.10344827586206901</v>
      </c>
      <c r="L14" s="16">
        <v>0.21126760563380301</v>
      </c>
      <c r="M14" s="16">
        <v>0.126984126984127</v>
      </c>
      <c r="N14" s="16">
        <v>0.115384615384615</v>
      </c>
      <c r="O14" s="16">
        <v>9.0909090909090898E-2</v>
      </c>
      <c r="P14" s="16"/>
      <c r="Q14" s="16">
        <v>0.172839506172839</v>
      </c>
      <c r="R14" s="16"/>
      <c r="S14" s="16">
        <v>0.17151607963246601</v>
      </c>
      <c r="T14" s="16"/>
      <c r="U14" s="16">
        <v>0.17303822937625801</v>
      </c>
      <c r="V14" s="16"/>
      <c r="W14" s="16">
        <v>0.21686746987951799</v>
      </c>
      <c r="X14" s="16"/>
      <c r="Y14" s="16">
        <v>0.17857142857142899</v>
      </c>
      <c r="Z14" s="16">
        <v>0.155555555555556</v>
      </c>
      <c r="AA14" s="16">
        <v>0.17857142857142899</v>
      </c>
      <c r="AB14" s="16">
        <v>0.33333333333333298</v>
      </c>
      <c r="AC14" s="16"/>
      <c r="AD14" s="16">
        <v>0.16326530612244899</v>
      </c>
      <c r="AE14" s="16">
        <v>0.183098591549296</v>
      </c>
      <c r="AF14" s="16">
        <v>0.172839506172839</v>
      </c>
      <c r="AG14" s="16">
        <v>0.18867924528301899</v>
      </c>
      <c r="AH14" s="16">
        <v>0.132743362831858</v>
      </c>
      <c r="AI14" s="16">
        <v>0.18181818181818199</v>
      </c>
      <c r="AJ14" s="16">
        <v>0.18181818181818199</v>
      </c>
      <c r="AK14" s="16"/>
      <c r="AL14" s="16">
        <v>0.25</v>
      </c>
      <c r="AM14" s="16">
        <v>0.25</v>
      </c>
      <c r="AN14" s="16">
        <v>0.116666666666667</v>
      </c>
      <c r="AO14" s="16">
        <v>0.12844036697247699</v>
      </c>
      <c r="AP14" s="16">
        <v>0.16666666666666699</v>
      </c>
      <c r="AQ14" s="16">
        <v>0.25581395348837199</v>
      </c>
      <c r="AR14" s="16">
        <v>0</v>
      </c>
      <c r="AS14" s="16">
        <v>0.14285714285714299</v>
      </c>
      <c r="AT14" s="16">
        <v>0.16666666666666699</v>
      </c>
      <c r="AU14" s="16">
        <v>9.0909090909090898E-2</v>
      </c>
      <c r="AV14" s="16">
        <v>0.10344827586206901</v>
      </c>
      <c r="AW14" s="16">
        <v>0.23684210526315799</v>
      </c>
    </row>
    <row r="15" spans="2:49" ht="43.5" x14ac:dyDescent="0.35">
      <c r="B15" s="17" t="s">
        <v>515</v>
      </c>
      <c r="C15" s="16">
        <v>0.133136094674556</v>
      </c>
      <c r="D15" s="16">
        <v>0.217391304347826</v>
      </c>
      <c r="E15" s="16">
        <v>7.8947368421052599E-2</v>
      </c>
      <c r="F15" s="16">
        <v>0.13725490196078399</v>
      </c>
      <c r="G15" s="16">
        <v>0.08</v>
      </c>
      <c r="H15" s="16">
        <v>0.186046511627907</v>
      </c>
      <c r="I15" s="16">
        <v>0.25</v>
      </c>
      <c r="J15" s="16">
        <v>0.108695652173913</v>
      </c>
      <c r="K15" s="16">
        <v>0.13793103448275901</v>
      </c>
      <c r="L15" s="16">
        <v>0.140845070422535</v>
      </c>
      <c r="M15" s="16">
        <v>9.5238095238095205E-2</v>
      </c>
      <c r="N15" s="16">
        <v>3.8461538461538498E-2</v>
      </c>
      <c r="O15" s="16">
        <v>9.0909090909090898E-2</v>
      </c>
      <c r="P15" s="16"/>
      <c r="Q15" s="16">
        <v>0.13580246913580199</v>
      </c>
      <c r="R15" s="16"/>
      <c r="S15" s="16">
        <v>0.134762633996937</v>
      </c>
      <c r="T15" s="16"/>
      <c r="U15" s="16">
        <v>0.12877263581488901</v>
      </c>
      <c r="V15" s="16"/>
      <c r="W15" s="16">
        <v>7.2289156626505993E-2</v>
      </c>
      <c r="X15" s="16"/>
      <c r="Y15" s="16">
        <v>0.15238095238095201</v>
      </c>
      <c r="Z15" s="16">
        <v>9.3333333333333296E-2</v>
      </c>
      <c r="AA15" s="16">
        <v>0.14285714285714299</v>
      </c>
      <c r="AB15" s="16">
        <v>0.33333333333333298</v>
      </c>
      <c r="AC15" s="16"/>
      <c r="AD15" s="16">
        <v>0.122448979591837</v>
      </c>
      <c r="AE15" s="16">
        <v>9.85915492957746E-2</v>
      </c>
      <c r="AF15" s="16">
        <v>0.16049382716049401</v>
      </c>
      <c r="AG15" s="16">
        <v>0.19496855345912001</v>
      </c>
      <c r="AH15" s="16">
        <v>0.106194690265487</v>
      </c>
      <c r="AI15" s="16">
        <v>6.4935064935064901E-2</v>
      </c>
      <c r="AJ15" s="16">
        <v>0.12987012987013</v>
      </c>
      <c r="AK15" s="16"/>
      <c r="AL15" s="16">
        <v>0.14583333333333301</v>
      </c>
      <c r="AM15" s="16">
        <v>0.12068965517241401</v>
      </c>
      <c r="AN15" s="16">
        <v>0.11111111111111099</v>
      </c>
      <c r="AO15" s="16">
        <v>0.155963302752294</v>
      </c>
      <c r="AP15" s="16">
        <v>0</v>
      </c>
      <c r="AQ15" s="16">
        <v>0.186046511627907</v>
      </c>
      <c r="AR15" s="16">
        <v>0</v>
      </c>
      <c r="AS15" s="16">
        <v>7.1428571428571397E-2</v>
      </c>
      <c r="AT15" s="16">
        <v>0.16666666666666699</v>
      </c>
      <c r="AU15" s="16">
        <v>0.18181818181818199</v>
      </c>
      <c r="AV15" s="16">
        <v>0.17241379310344801</v>
      </c>
      <c r="AW15" s="16">
        <v>7.8947368421052599E-2</v>
      </c>
    </row>
    <row r="16" spans="2:49" ht="43.5" x14ac:dyDescent="0.35">
      <c r="B16" s="17" t="s">
        <v>516</v>
      </c>
      <c r="C16" s="16">
        <v>0.133136094674556</v>
      </c>
      <c r="D16" s="16">
        <v>0.27536231884057999</v>
      </c>
      <c r="E16" s="16">
        <v>0.12280701754386</v>
      </c>
      <c r="F16" s="16">
        <v>8.8235294117647106E-2</v>
      </c>
      <c r="G16" s="16">
        <v>0.14000000000000001</v>
      </c>
      <c r="H16" s="16">
        <v>0.116279069767442</v>
      </c>
      <c r="I16" s="16">
        <v>9.6153846153846201E-2</v>
      </c>
      <c r="J16" s="16">
        <v>0.15217391304347799</v>
      </c>
      <c r="K16" s="16">
        <v>0.17241379310344801</v>
      </c>
      <c r="L16" s="16">
        <v>0.12676056338028199</v>
      </c>
      <c r="M16" s="16">
        <v>0.11111111111111099</v>
      </c>
      <c r="N16" s="16">
        <v>3.8461538461538498E-2</v>
      </c>
      <c r="O16" s="16">
        <v>0.18181818181818199</v>
      </c>
      <c r="P16" s="16"/>
      <c r="Q16" s="16">
        <v>0.12345679012345701</v>
      </c>
      <c r="R16" s="16"/>
      <c r="S16" s="16">
        <v>0.13323124042879</v>
      </c>
      <c r="T16" s="16"/>
      <c r="U16" s="16">
        <v>0.120724346076459</v>
      </c>
      <c r="V16" s="16"/>
      <c r="W16" s="16">
        <v>0.132530120481928</v>
      </c>
      <c r="X16" s="16"/>
      <c r="Y16" s="16">
        <v>0.114285714285714</v>
      </c>
      <c r="Z16" s="16">
        <v>0.155555555555556</v>
      </c>
      <c r="AA16" s="16">
        <v>0.25</v>
      </c>
      <c r="AB16" s="16">
        <v>0</v>
      </c>
      <c r="AC16" s="16"/>
      <c r="AD16" s="16">
        <v>0.122448979591837</v>
      </c>
      <c r="AE16" s="16">
        <v>0.140845070422535</v>
      </c>
      <c r="AF16" s="16">
        <v>7.4074074074074098E-2</v>
      </c>
      <c r="AG16" s="16">
        <v>0.10062893081761</v>
      </c>
      <c r="AH16" s="16">
        <v>0.15044247787610601</v>
      </c>
      <c r="AI16" s="16">
        <v>0.15584415584415601</v>
      </c>
      <c r="AJ16" s="16">
        <v>0.22077922077922099</v>
      </c>
      <c r="AK16" s="16"/>
      <c r="AL16" s="16">
        <v>0.20833333333333301</v>
      </c>
      <c r="AM16" s="16">
        <v>0.15517241379310301</v>
      </c>
      <c r="AN16" s="16">
        <v>0.105555555555556</v>
      </c>
      <c r="AO16" s="16">
        <v>0.155963302752294</v>
      </c>
      <c r="AP16" s="16">
        <v>8.3333333333333301E-2</v>
      </c>
      <c r="AQ16" s="16">
        <v>4.6511627906976702E-2</v>
      </c>
      <c r="AR16" s="16">
        <v>0</v>
      </c>
      <c r="AS16" s="16">
        <v>0.14285714285714299</v>
      </c>
      <c r="AT16" s="16">
        <v>0.15151515151515199</v>
      </c>
      <c r="AU16" s="16">
        <v>0.18181818181818199</v>
      </c>
      <c r="AV16" s="16">
        <v>0.20689655172413801</v>
      </c>
      <c r="AW16" s="16">
        <v>7.8947368421052599E-2</v>
      </c>
    </row>
    <row r="17" spans="2:49" x14ac:dyDescent="0.35">
      <c r="B17" s="17" t="s">
        <v>517</v>
      </c>
      <c r="C17" s="16">
        <v>7.3964497041420094E-2</v>
      </c>
      <c r="D17" s="16">
        <v>5.7971014492753603E-2</v>
      </c>
      <c r="E17" s="16">
        <v>6.14035087719298E-2</v>
      </c>
      <c r="F17" s="16">
        <v>7.8431372549019607E-2</v>
      </c>
      <c r="G17" s="16">
        <v>0.06</v>
      </c>
      <c r="H17" s="16">
        <v>6.9767441860465101E-2</v>
      </c>
      <c r="I17" s="16">
        <v>5.7692307692307702E-2</v>
      </c>
      <c r="J17" s="16">
        <v>0.108695652173913</v>
      </c>
      <c r="K17" s="16">
        <v>6.8965517241379296E-2</v>
      </c>
      <c r="L17" s="16">
        <v>8.4507042253521097E-2</v>
      </c>
      <c r="M17" s="16">
        <v>0.11111111111111099</v>
      </c>
      <c r="N17" s="16">
        <v>7.69230769230769E-2</v>
      </c>
      <c r="O17" s="16">
        <v>0</v>
      </c>
      <c r="P17" s="16"/>
      <c r="Q17" s="16">
        <v>7.4074074074074098E-2</v>
      </c>
      <c r="R17" s="16"/>
      <c r="S17" s="16">
        <v>7.6569678407350697E-2</v>
      </c>
      <c r="T17" s="16"/>
      <c r="U17" s="16">
        <v>6.8410462776660005E-2</v>
      </c>
      <c r="V17" s="16"/>
      <c r="W17" s="16">
        <v>0.120481927710843</v>
      </c>
      <c r="X17" s="16"/>
      <c r="Y17" s="16">
        <v>7.3809523809523797E-2</v>
      </c>
      <c r="Z17" s="16">
        <v>7.1111111111111097E-2</v>
      </c>
      <c r="AA17" s="16">
        <v>0.107142857142857</v>
      </c>
      <c r="AB17" s="16">
        <v>0</v>
      </c>
      <c r="AC17" s="16"/>
      <c r="AD17" s="16">
        <v>6.1224489795918401E-2</v>
      </c>
      <c r="AE17" s="16">
        <v>8.4507042253521097E-2</v>
      </c>
      <c r="AF17" s="16">
        <v>0.148148148148148</v>
      </c>
      <c r="AG17" s="16">
        <v>4.40251572327044E-2</v>
      </c>
      <c r="AH17" s="16">
        <v>8.8495575221238895E-2</v>
      </c>
      <c r="AI17" s="16">
        <v>6.4935064935064901E-2</v>
      </c>
      <c r="AJ17" s="16">
        <v>5.1948051948052E-2</v>
      </c>
      <c r="AK17" s="16"/>
      <c r="AL17" s="16">
        <v>4.1666666666666699E-2</v>
      </c>
      <c r="AM17" s="16">
        <v>0.10344827586206901</v>
      </c>
      <c r="AN17" s="16">
        <v>5.5555555555555601E-2</v>
      </c>
      <c r="AO17" s="16">
        <v>5.5045871559633003E-2</v>
      </c>
      <c r="AP17" s="16">
        <v>0.16666666666666699</v>
      </c>
      <c r="AQ17" s="16">
        <v>4.6511627906976702E-2</v>
      </c>
      <c r="AR17" s="16">
        <v>1</v>
      </c>
      <c r="AS17" s="16">
        <v>7.1428571428571397E-2</v>
      </c>
      <c r="AT17" s="16">
        <v>0.12121212121212099</v>
      </c>
      <c r="AU17" s="16">
        <v>0.27272727272727298</v>
      </c>
      <c r="AV17" s="16">
        <v>0</v>
      </c>
      <c r="AW17" s="16">
        <v>5.2631578947368397E-2</v>
      </c>
    </row>
    <row r="18" spans="2:49" ht="29" x14ac:dyDescent="0.35">
      <c r="B18" s="17" t="s">
        <v>518</v>
      </c>
      <c r="C18" s="18">
        <v>5.0295857988165701E-2</v>
      </c>
      <c r="D18" s="18">
        <v>8.6956521739130405E-2</v>
      </c>
      <c r="E18" s="18">
        <v>5.2631578947368397E-2</v>
      </c>
      <c r="F18" s="18">
        <v>0</v>
      </c>
      <c r="G18" s="18">
        <v>0.04</v>
      </c>
      <c r="H18" s="18">
        <v>0</v>
      </c>
      <c r="I18" s="18">
        <v>3.8461538461538498E-2</v>
      </c>
      <c r="J18" s="18">
        <v>8.6956521739130405E-2</v>
      </c>
      <c r="K18" s="18">
        <v>6.8965517241379296E-2</v>
      </c>
      <c r="L18" s="18">
        <v>9.85915492957746E-2</v>
      </c>
      <c r="M18" s="18">
        <v>6.3492063492063502E-2</v>
      </c>
      <c r="N18" s="18">
        <v>3.8461538461538498E-2</v>
      </c>
      <c r="O18" s="18">
        <v>0</v>
      </c>
      <c r="P18" s="18"/>
      <c r="Q18" s="18">
        <v>4.7619047619047603E-2</v>
      </c>
      <c r="R18" s="18"/>
      <c r="S18" s="18">
        <v>4.9004594180704401E-2</v>
      </c>
      <c r="T18" s="18"/>
      <c r="U18" s="18">
        <v>4.4265593561368201E-2</v>
      </c>
      <c r="V18" s="18"/>
      <c r="W18" s="18">
        <v>2.40963855421687E-2</v>
      </c>
      <c r="X18" s="18"/>
      <c r="Y18" s="18">
        <v>3.5714285714285698E-2</v>
      </c>
      <c r="Z18" s="18">
        <v>7.1111111111111097E-2</v>
      </c>
      <c r="AA18" s="18">
        <v>0.107142857142857</v>
      </c>
      <c r="AB18" s="18">
        <v>0</v>
      </c>
      <c r="AC18" s="18"/>
      <c r="AD18" s="18">
        <v>1.02040816326531E-2</v>
      </c>
      <c r="AE18" s="18">
        <v>5.63380281690141E-2</v>
      </c>
      <c r="AF18" s="18">
        <v>3.7037037037037E-2</v>
      </c>
      <c r="AG18" s="18">
        <v>3.77358490566038E-2</v>
      </c>
      <c r="AH18" s="18">
        <v>7.9646017699115002E-2</v>
      </c>
      <c r="AI18" s="18">
        <v>6.4935064935064901E-2</v>
      </c>
      <c r="AJ18" s="18">
        <v>7.7922077922077906E-2</v>
      </c>
      <c r="AK18" s="18"/>
      <c r="AL18" s="18">
        <v>6.25E-2</v>
      </c>
      <c r="AM18" s="18">
        <v>6.8965517241379296E-2</v>
      </c>
      <c r="AN18" s="18">
        <v>2.7777777777777801E-2</v>
      </c>
      <c r="AO18" s="18">
        <v>4.5871559633027498E-2</v>
      </c>
      <c r="AP18" s="18">
        <v>0.16666666666666699</v>
      </c>
      <c r="AQ18" s="18">
        <v>4.6511627906976702E-2</v>
      </c>
      <c r="AR18" s="18">
        <v>0</v>
      </c>
      <c r="AS18" s="18">
        <v>7.1428571428571397E-2</v>
      </c>
      <c r="AT18" s="18">
        <v>6.0606060606060601E-2</v>
      </c>
      <c r="AU18" s="18">
        <v>0</v>
      </c>
      <c r="AV18" s="18">
        <v>3.4482758620689703E-2</v>
      </c>
      <c r="AW18" s="18">
        <v>7.8947368421052599E-2</v>
      </c>
    </row>
    <row r="19" spans="2:49" x14ac:dyDescent="0.35">
      <c r="B19" s="15" t="s">
        <v>520</v>
      </c>
    </row>
    <row r="20" spans="2:49" x14ac:dyDescent="0.35">
      <c r="B20" t="s">
        <v>66</v>
      </c>
    </row>
    <row r="21" spans="2:49" x14ac:dyDescent="0.35">
      <c r="B21" t="s">
        <v>67</v>
      </c>
    </row>
    <row r="23" spans="2:49" x14ac:dyDescent="0.35">
      <c r="B23"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526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521</v>
      </c>
      <c r="C8" s="16">
        <v>0.19557195571955699</v>
      </c>
      <c r="D8" s="16">
        <v>0.292682926829268</v>
      </c>
      <c r="E8" s="16">
        <v>0.20895522388059701</v>
      </c>
      <c r="F8" s="16">
        <v>0.159663865546218</v>
      </c>
      <c r="G8" s="16">
        <v>0.15</v>
      </c>
      <c r="H8" s="16">
        <v>0.21153846153846201</v>
      </c>
      <c r="I8" s="16">
        <v>0.15151515151515199</v>
      </c>
      <c r="J8" s="16">
        <v>0.14754098360655701</v>
      </c>
      <c r="K8" s="16">
        <v>0.30769230769230799</v>
      </c>
      <c r="L8" s="16">
        <v>0.22500000000000001</v>
      </c>
      <c r="M8" s="16">
        <v>0.169014084507042</v>
      </c>
      <c r="N8" s="16">
        <v>0.15151515151515199</v>
      </c>
      <c r="O8" s="16">
        <v>0.125</v>
      </c>
      <c r="P8" s="16"/>
      <c r="Q8" s="16">
        <v>0.19622093023255799</v>
      </c>
      <c r="R8" s="16"/>
      <c r="S8" s="16">
        <v>0.19440914866581999</v>
      </c>
      <c r="T8" s="16"/>
      <c r="U8" s="16">
        <v>0.20232172470978399</v>
      </c>
      <c r="V8" s="16"/>
      <c r="W8" s="16">
        <v>9.7560975609756101E-2</v>
      </c>
      <c r="X8" s="16"/>
      <c r="Y8" s="16">
        <v>0.14087301587301601</v>
      </c>
      <c r="Z8" s="16">
        <v>0.30303030303030298</v>
      </c>
      <c r="AA8" s="16">
        <v>0.22222222222222199</v>
      </c>
      <c r="AB8" s="16">
        <v>0</v>
      </c>
      <c r="AC8" s="16"/>
      <c r="AD8" s="16">
        <v>0.116438356164384</v>
      </c>
      <c r="AE8" s="16">
        <v>0.16666666666666699</v>
      </c>
      <c r="AF8" s="16">
        <v>0.17346938775510201</v>
      </c>
      <c r="AG8" s="16">
        <v>0.18888888888888899</v>
      </c>
      <c r="AH8" s="16">
        <v>0.23577235772357699</v>
      </c>
      <c r="AI8" s="16">
        <v>0.30952380952380998</v>
      </c>
      <c r="AJ8" s="16">
        <v>0.22826086956521699</v>
      </c>
      <c r="AK8" s="16"/>
      <c r="AL8" s="16">
        <v>0.26315789473684198</v>
      </c>
      <c r="AM8" s="16">
        <v>0.25196850393700798</v>
      </c>
      <c r="AN8" s="16">
        <v>0.19909502262443399</v>
      </c>
      <c r="AO8" s="16">
        <v>0.15107913669064699</v>
      </c>
      <c r="AP8" s="16">
        <v>0.105263157894737</v>
      </c>
      <c r="AQ8" s="16">
        <v>0.16</v>
      </c>
      <c r="AR8" s="16">
        <v>0</v>
      </c>
      <c r="AS8" s="16">
        <v>0.46666666666666701</v>
      </c>
      <c r="AT8" s="16">
        <v>0.180722891566265</v>
      </c>
      <c r="AU8" s="16">
        <v>0.230769230769231</v>
      </c>
      <c r="AV8" s="16">
        <v>6.0606060606060601E-2</v>
      </c>
      <c r="AW8" s="16">
        <v>0.209302325581395</v>
      </c>
    </row>
    <row r="9" spans="2:49" x14ac:dyDescent="0.35">
      <c r="B9" s="17" t="s">
        <v>522</v>
      </c>
      <c r="C9" s="16">
        <v>0.35178351783517797</v>
      </c>
      <c r="D9" s="16">
        <v>0.37804878048780499</v>
      </c>
      <c r="E9" s="16">
        <v>0.38059701492537301</v>
      </c>
      <c r="F9" s="16">
        <v>0.34453781512604997</v>
      </c>
      <c r="G9" s="16">
        <v>0.45</v>
      </c>
      <c r="H9" s="16">
        <v>0.32692307692307698</v>
      </c>
      <c r="I9" s="16">
        <v>0.40909090909090901</v>
      </c>
      <c r="J9" s="16">
        <v>0.31147540983606598</v>
      </c>
      <c r="K9" s="16">
        <v>0.20512820512820501</v>
      </c>
      <c r="L9" s="16">
        <v>0.32500000000000001</v>
      </c>
      <c r="M9" s="16">
        <v>0.22535211267605601</v>
      </c>
      <c r="N9" s="16">
        <v>0.45454545454545497</v>
      </c>
      <c r="O9" s="16">
        <v>0.5</v>
      </c>
      <c r="P9" s="16"/>
      <c r="Q9" s="16">
        <v>0.35465116279069803</v>
      </c>
      <c r="R9" s="16"/>
      <c r="S9" s="16">
        <v>0.34561626429478998</v>
      </c>
      <c r="T9" s="16"/>
      <c r="U9" s="16">
        <v>0.351575456053068</v>
      </c>
      <c r="V9" s="16"/>
      <c r="W9" s="16">
        <v>0.37398373983739802</v>
      </c>
      <c r="X9" s="16"/>
      <c r="Y9" s="16">
        <v>0.33730158730158699</v>
      </c>
      <c r="Z9" s="16">
        <v>0.39393939393939398</v>
      </c>
      <c r="AA9" s="16">
        <v>0.30555555555555602</v>
      </c>
      <c r="AB9" s="16">
        <v>0.11111111111111099</v>
      </c>
      <c r="AC9" s="16"/>
      <c r="AD9" s="16">
        <v>0.301369863013699</v>
      </c>
      <c r="AE9" s="16">
        <v>0.266666666666667</v>
      </c>
      <c r="AF9" s="16">
        <v>0.33673469387755101</v>
      </c>
      <c r="AG9" s="16">
        <v>0.33888888888888902</v>
      </c>
      <c r="AH9" s="16">
        <v>0.41463414634146301</v>
      </c>
      <c r="AI9" s="16">
        <v>0.40476190476190499</v>
      </c>
      <c r="AJ9" s="16">
        <v>0.42391304347826098</v>
      </c>
      <c r="AK9" s="16"/>
      <c r="AL9" s="16">
        <v>0.35087719298245601</v>
      </c>
      <c r="AM9" s="16">
        <v>0.42519685039370098</v>
      </c>
      <c r="AN9" s="16">
        <v>0.33936651583710398</v>
      </c>
      <c r="AO9" s="16">
        <v>0.34532374100719399</v>
      </c>
      <c r="AP9" s="16">
        <v>0.36842105263157898</v>
      </c>
      <c r="AQ9" s="16">
        <v>0.3</v>
      </c>
      <c r="AR9" s="16">
        <v>0.5</v>
      </c>
      <c r="AS9" s="16">
        <v>0.266666666666667</v>
      </c>
      <c r="AT9" s="16">
        <v>0.36144578313253001</v>
      </c>
      <c r="AU9" s="16">
        <v>0.230769230769231</v>
      </c>
      <c r="AV9" s="16">
        <v>0.21212121212121199</v>
      </c>
      <c r="AW9" s="16">
        <v>0.418604651162791</v>
      </c>
    </row>
    <row r="10" spans="2:49" x14ac:dyDescent="0.35">
      <c r="B10" s="17" t="s">
        <v>523</v>
      </c>
      <c r="C10" s="16">
        <v>0.354243542435424</v>
      </c>
      <c r="D10" s="16">
        <v>0.17073170731707299</v>
      </c>
      <c r="E10" s="16">
        <v>0.34328358208955201</v>
      </c>
      <c r="F10" s="16">
        <v>0.34453781512604997</v>
      </c>
      <c r="G10" s="16">
        <v>0.38333333333333303</v>
      </c>
      <c r="H10" s="16">
        <v>0.36538461538461497</v>
      </c>
      <c r="I10" s="16">
        <v>0.37878787878787901</v>
      </c>
      <c r="J10" s="16">
        <v>0.47540983606557402</v>
      </c>
      <c r="K10" s="16">
        <v>0.256410256410256</v>
      </c>
      <c r="L10" s="16">
        <v>0.41249999999999998</v>
      </c>
      <c r="M10" s="16">
        <v>0.43661971830985902</v>
      </c>
      <c r="N10" s="16">
        <v>0.33333333333333298</v>
      </c>
      <c r="O10" s="16">
        <v>0.375</v>
      </c>
      <c r="P10" s="16"/>
      <c r="Q10" s="16">
        <v>0.353197674418605</v>
      </c>
      <c r="R10" s="16"/>
      <c r="S10" s="16">
        <v>0.36340533672172798</v>
      </c>
      <c r="T10" s="16"/>
      <c r="U10" s="16">
        <v>0.34328358208955201</v>
      </c>
      <c r="V10" s="16"/>
      <c r="W10" s="16">
        <v>0.39837398373983701</v>
      </c>
      <c r="X10" s="16"/>
      <c r="Y10" s="16">
        <v>0.418650793650794</v>
      </c>
      <c r="Z10" s="16">
        <v>0.22348484848484801</v>
      </c>
      <c r="AA10" s="16">
        <v>0.36111111111111099</v>
      </c>
      <c r="AB10" s="16">
        <v>0.55555555555555602</v>
      </c>
      <c r="AC10" s="16"/>
      <c r="AD10" s="16">
        <v>0.397260273972603</v>
      </c>
      <c r="AE10" s="16">
        <v>0.41111111111111098</v>
      </c>
      <c r="AF10" s="16">
        <v>0.42857142857142899</v>
      </c>
      <c r="AG10" s="16">
        <v>0.405555555555556</v>
      </c>
      <c r="AH10" s="16">
        <v>0.30894308943089399</v>
      </c>
      <c r="AI10" s="16">
        <v>0.202380952380952</v>
      </c>
      <c r="AJ10" s="16">
        <v>0.25</v>
      </c>
      <c r="AK10" s="16"/>
      <c r="AL10" s="16">
        <v>0.26315789473684198</v>
      </c>
      <c r="AM10" s="16">
        <v>0.27559055118110198</v>
      </c>
      <c r="AN10" s="16">
        <v>0.37104072398190002</v>
      </c>
      <c r="AO10" s="16">
        <v>0.35971223021582699</v>
      </c>
      <c r="AP10" s="16">
        <v>0.26315789473684198</v>
      </c>
      <c r="AQ10" s="16">
        <v>0.48</v>
      </c>
      <c r="AR10" s="16">
        <v>0.5</v>
      </c>
      <c r="AS10" s="16">
        <v>0.266666666666667</v>
      </c>
      <c r="AT10" s="16">
        <v>0.39759036144578302</v>
      </c>
      <c r="AU10" s="16">
        <v>0.46153846153846201</v>
      </c>
      <c r="AV10" s="16">
        <v>0.54545454545454497</v>
      </c>
      <c r="AW10" s="16">
        <v>0.25581395348837199</v>
      </c>
    </row>
    <row r="11" spans="2:49" x14ac:dyDescent="0.35">
      <c r="B11" s="17" t="s">
        <v>524</v>
      </c>
      <c r="C11" s="19">
        <v>8.3640836408364103E-2</v>
      </c>
      <c r="D11" s="19">
        <v>0.109756097560976</v>
      </c>
      <c r="E11" s="19">
        <v>6.7164179104477598E-2</v>
      </c>
      <c r="F11" s="19">
        <v>0.14285714285714299</v>
      </c>
      <c r="G11" s="19">
        <v>1.6666666666666701E-2</v>
      </c>
      <c r="H11" s="19">
        <v>9.6153846153846201E-2</v>
      </c>
      <c r="I11" s="19">
        <v>4.5454545454545497E-2</v>
      </c>
      <c r="J11" s="19">
        <v>4.91803278688525E-2</v>
      </c>
      <c r="K11" s="19">
        <v>0.20512820512820501</v>
      </c>
      <c r="L11" s="19">
        <v>2.5000000000000001E-2</v>
      </c>
      <c r="M11" s="19">
        <v>0.140845070422535</v>
      </c>
      <c r="N11" s="19">
        <v>3.03030303030303E-2</v>
      </c>
      <c r="O11" s="19">
        <v>0</v>
      </c>
      <c r="P11" s="19"/>
      <c r="Q11" s="19">
        <v>8.1395348837209294E-2</v>
      </c>
      <c r="R11" s="19"/>
      <c r="S11" s="19">
        <v>8.25921219822109E-2</v>
      </c>
      <c r="T11" s="19"/>
      <c r="U11" s="19">
        <v>8.6235489220563802E-2</v>
      </c>
      <c r="V11" s="19"/>
      <c r="W11" s="19">
        <v>0.105691056910569</v>
      </c>
      <c r="X11" s="19"/>
      <c r="Y11" s="19">
        <v>8.7301587301587297E-2</v>
      </c>
      <c r="Z11" s="19">
        <v>6.8181818181818205E-2</v>
      </c>
      <c r="AA11" s="19">
        <v>0.11111111111111099</v>
      </c>
      <c r="AB11" s="19">
        <v>0.22222222222222199</v>
      </c>
      <c r="AC11" s="19"/>
      <c r="AD11" s="19">
        <v>0.15753424657534201</v>
      </c>
      <c r="AE11" s="19">
        <v>0.133333333333333</v>
      </c>
      <c r="AF11" s="19">
        <v>5.10204081632653E-2</v>
      </c>
      <c r="AG11" s="19">
        <v>5.5555555555555601E-2</v>
      </c>
      <c r="AH11" s="19">
        <v>4.0650406504064998E-2</v>
      </c>
      <c r="AI11" s="19">
        <v>7.1428571428571397E-2</v>
      </c>
      <c r="AJ11" s="19">
        <v>7.6086956521739094E-2</v>
      </c>
      <c r="AK11" s="19"/>
      <c r="AL11" s="19">
        <v>8.7719298245614002E-2</v>
      </c>
      <c r="AM11" s="19">
        <v>3.9370078740157501E-2</v>
      </c>
      <c r="AN11" s="19">
        <v>8.1447963800904993E-2</v>
      </c>
      <c r="AO11" s="19">
        <v>0.12230215827338101</v>
      </c>
      <c r="AP11" s="19">
        <v>0.21052631578947401</v>
      </c>
      <c r="AQ11" s="19">
        <v>0.04</v>
      </c>
      <c r="AR11" s="19">
        <v>0</v>
      </c>
      <c r="AS11" s="19">
        <v>0</v>
      </c>
      <c r="AT11" s="19">
        <v>6.02409638554217E-2</v>
      </c>
      <c r="AU11" s="19">
        <v>7.69230769230769E-2</v>
      </c>
      <c r="AV11" s="19">
        <v>0.18181818181818199</v>
      </c>
      <c r="AW11" s="19">
        <v>6.9767441860465101E-2</v>
      </c>
    </row>
    <row r="12" spans="2:49" x14ac:dyDescent="0.35">
      <c r="B12" s="17" t="s">
        <v>525</v>
      </c>
      <c r="C12" s="19">
        <v>1.4760147601476E-2</v>
      </c>
      <c r="D12" s="19">
        <v>4.8780487804878099E-2</v>
      </c>
      <c r="E12" s="19">
        <v>0</v>
      </c>
      <c r="F12" s="19">
        <v>8.4033613445378096E-3</v>
      </c>
      <c r="G12" s="19">
        <v>0</v>
      </c>
      <c r="H12" s="19">
        <v>0</v>
      </c>
      <c r="I12" s="19">
        <v>1.5151515151515201E-2</v>
      </c>
      <c r="J12" s="19">
        <v>1.63934426229508E-2</v>
      </c>
      <c r="K12" s="19">
        <v>2.5641025641025599E-2</v>
      </c>
      <c r="L12" s="19">
        <v>1.2500000000000001E-2</v>
      </c>
      <c r="M12" s="19">
        <v>2.8169014084507001E-2</v>
      </c>
      <c r="N12" s="19">
        <v>3.03030303030303E-2</v>
      </c>
      <c r="O12" s="19">
        <v>0</v>
      </c>
      <c r="P12" s="19"/>
      <c r="Q12" s="19">
        <v>1.4534883720930199E-2</v>
      </c>
      <c r="R12" s="19"/>
      <c r="S12" s="19">
        <v>1.3977128335451099E-2</v>
      </c>
      <c r="T12" s="19"/>
      <c r="U12" s="19">
        <v>1.65837479270315E-2</v>
      </c>
      <c r="V12" s="19"/>
      <c r="W12" s="19">
        <v>2.4390243902439001E-2</v>
      </c>
      <c r="X12" s="19"/>
      <c r="Y12" s="19">
        <v>1.58730158730159E-2</v>
      </c>
      <c r="Z12" s="19">
        <v>1.13636363636364E-2</v>
      </c>
      <c r="AA12" s="19">
        <v>0</v>
      </c>
      <c r="AB12" s="19">
        <v>0.11111111111111099</v>
      </c>
      <c r="AC12" s="19"/>
      <c r="AD12" s="19">
        <v>2.7397260273972601E-2</v>
      </c>
      <c r="AE12" s="19">
        <v>2.2222222222222199E-2</v>
      </c>
      <c r="AF12" s="19">
        <v>1.02040816326531E-2</v>
      </c>
      <c r="AG12" s="19">
        <v>1.1111111111111099E-2</v>
      </c>
      <c r="AH12" s="19">
        <v>0</v>
      </c>
      <c r="AI12" s="19">
        <v>1.1904761904761901E-2</v>
      </c>
      <c r="AJ12" s="19">
        <v>2.1739130434782601E-2</v>
      </c>
      <c r="AK12" s="19"/>
      <c r="AL12" s="19">
        <v>3.5087719298245598E-2</v>
      </c>
      <c r="AM12" s="19">
        <v>7.8740157480314994E-3</v>
      </c>
      <c r="AN12" s="19">
        <v>9.0497737556561094E-3</v>
      </c>
      <c r="AO12" s="19">
        <v>2.15827338129496E-2</v>
      </c>
      <c r="AP12" s="19">
        <v>5.2631578947368397E-2</v>
      </c>
      <c r="AQ12" s="19">
        <v>0.02</v>
      </c>
      <c r="AR12" s="19">
        <v>0</v>
      </c>
      <c r="AS12" s="19">
        <v>0</v>
      </c>
      <c r="AT12" s="19">
        <v>0</v>
      </c>
      <c r="AU12" s="19">
        <v>0</v>
      </c>
      <c r="AV12" s="19">
        <v>0</v>
      </c>
      <c r="AW12" s="19">
        <v>4.6511627906976702E-2</v>
      </c>
    </row>
    <row r="13" spans="2:49" x14ac:dyDescent="0.35">
      <c r="B13" s="17" t="s">
        <v>463</v>
      </c>
      <c r="C13" s="20">
        <v>0.109471094710947</v>
      </c>
      <c r="D13" s="20">
        <v>0.39024390243902402</v>
      </c>
      <c r="E13" s="20">
        <v>0.17910447761194001</v>
      </c>
      <c r="F13" s="20">
        <v>1.6806722689075598E-2</v>
      </c>
      <c r="G13" s="20">
        <v>0.2</v>
      </c>
      <c r="H13" s="20">
        <v>7.69230769230769E-2</v>
      </c>
      <c r="I13" s="20">
        <v>0.13636363636363599</v>
      </c>
      <c r="J13" s="20">
        <v>-6.5573770491803199E-2</v>
      </c>
      <c r="K13" s="20">
        <v>5.1282051282051301E-2</v>
      </c>
      <c r="L13" s="20">
        <v>0.1125</v>
      </c>
      <c r="M13" s="20">
        <v>-0.183098591549296</v>
      </c>
      <c r="N13" s="20">
        <v>0.24242424242424199</v>
      </c>
      <c r="O13" s="20">
        <v>0.25</v>
      </c>
      <c r="P13" s="20"/>
      <c r="Q13" s="20">
        <v>0.116279069767442</v>
      </c>
      <c r="R13" s="20"/>
      <c r="S13" s="20">
        <v>9.4027954256670904E-2</v>
      </c>
      <c r="T13" s="20"/>
      <c r="U13" s="20">
        <v>0.124378109452736</v>
      </c>
      <c r="V13" s="20"/>
      <c r="W13" s="20">
        <v>-3.2520325203252001E-2</v>
      </c>
      <c r="X13" s="20"/>
      <c r="Y13" s="20">
        <v>-2.77777777777777E-2</v>
      </c>
      <c r="Z13" s="20">
        <v>0.40530303030303</v>
      </c>
      <c r="AA13" s="20">
        <v>5.5555555555555601E-2</v>
      </c>
      <c r="AB13" s="20">
        <v>-0.66666666666666696</v>
      </c>
      <c r="AC13" s="20"/>
      <c r="AD13" s="20">
        <v>-0.13698630136986301</v>
      </c>
      <c r="AE13" s="20">
        <v>-0.11111111111111099</v>
      </c>
      <c r="AF13" s="20">
        <v>3.06122448979592E-2</v>
      </c>
      <c r="AG13" s="20">
        <v>6.6666666666666693E-2</v>
      </c>
      <c r="AH13" s="20">
        <v>0.30081300813008099</v>
      </c>
      <c r="AI13" s="20">
        <v>0.44047619047619002</v>
      </c>
      <c r="AJ13" s="20">
        <v>0.32608695652173902</v>
      </c>
      <c r="AK13" s="20"/>
      <c r="AL13" s="20">
        <v>0.26315789473684198</v>
      </c>
      <c r="AM13" s="20">
        <v>0.36220472440944901</v>
      </c>
      <c r="AN13" s="20">
        <v>8.5972850678733004E-2</v>
      </c>
      <c r="AO13" s="20">
        <v>1.4388489208633099E-2</v>
      </c>
      <c r="AP13" s="20">
        <v>0</v>
      </c>
      <c r="AQ13" s="20">
        <v>-6.0000000000000102E-2</v>
      </c>
      <c r="AR13" s="20">
        <v>0</v>
      </c>
      <c r="AS13" s="20">
        <v>0.46666666666666701</v>
      </c>
      <c r="AT13" s="20">
        <v>8.43373493975903E-2</v>
      </c>
      <c r="AU13" s="20">
        <v>-7.6923076923076997E-2</v>
      </c>
      <c r="AV13" s="20">
        <v>-0.45454545454545497</v>
      </c>
      <c r="AW13" s="20">
        <v>0.30232558139534899</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G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7" width="20.7265625" customWidth="1"/>
  </cols>
  <sheetData>
    <row r="2" spans="2:7" ht="40" customHeight="1" x14ac:dyDescent="0.35">
      <c r="D2" s="31" t="s">
        <v>536</v>
      </c>
      <c r="E2" s="27"/>
      <c r="F2" s="27"/>
      <c r="G2" s="27"/>
    </row>
    <row r="6" spans="2:7" ht="50" customHeight="1" x14ac:dyDescent="0.35">
      <c r="B6" s="22" t="s">
        <v>14</v>
      </c>
      <c r="C6" s="22" t="s">
        <v>527</v>
      </c>
      <c r="D6" s="22" t="s">
        <v>528</v>
      </c>
      <c r="E6" s="22" t="s">
        <v>529</v>
      </c>
      <c r="F6" s="22" t="s">
        <v>530</v>
      </c>
    </row>
    <row r="7" spans="2:7" x14ac:dyDescent="0.35">
      <c r="B7" s="17" t="s">
        <v>531</v>
      </c>
      <c r="C7" s="16">
        <v>0.16482164821648199</v>
      </c>
      <c r="D7" s="16">
        <v>0.146371463714637</v>
      </c>
      <c r="E7" s="16">
        <v>4.6798029556650203E-2</v>
      </c>
      <c r="F7" s="16">
        <v>1.9704433497536901E-2</v>
      </c>
    </row>
    <row r="8" spans="2:7" x14ac:dyDescent="0.35">
      <c r="B8" s="17" t="s">
        <v>532</v>
      </c>
      <c r="C8" s="16">
        <v>0.429274292742927</v>
      </c>
      <c r="D8" s="16">
        <v>0.39237392373923702</v>
      </c>
      <c r="E8" s="16">
        <v>0.147783251231527</v>
      </c>
      <c r="F8" s="16">
        <v>8.2512315270935999E-2</v>
      </c>
    </row>
    <row r="9" spans="2:7" ht="29" x14ac:dyDescent="0.35">
      <c r="B9" s="17" t="s">
        <v>533</v>
      </c>
      <c r="C9" s="16">
        <v>0.27183271832718298</v>
      </c>
      <c r="D9" s="16">
        <v>0.30873308733087301</v>
      </c>
      <c r="E9" s="16">
        <v>0.27463054187192099</v>
      </c>
      <c r="F9" s="16">
        <v>0.24137931034482801</v>
      </c>
    </row>
    <row r="10" spans="2:7" x14ac:dyDescent="0.35">
      <c r="B10" s="21" t="s">
        <v>534</v>
      </c>
      <c r="C10" s="19">
        <v>0.11070110701107</v>
      </c>
      <c r="D10" s="19">
        <v>0.12546125461254601</v>
      </c>
      <c r="E10" s="19">
        <v>0.36330049261083702</v>
      </c>
      <c r="F10" s="19">
        <v>0.39532019704433502</v>
      </c>
    </row>
    <row r="11" spans="2:7" x14ac:dyDescent="0.35">
      <c r="B11" s="21" t="s">
        <v>535</v>
      </c>
      <c r="C11" s="19">
        <v>2.3370233702337002E-2</v>
      </c>
      <c r="D11" s="19">
        <v>2.7060270602706001E-2</v>
      </c>
      <c r="E11" s="19">
        <v>0.167487684729064</v>
      </c>
      <c r="F11" s="19">
        <v>0.26108374384236499</v>
      </c>
    </row>
    <row r="12" spans="2:7" x14ac:dyDescent="0.35">
      <c r="B12" s="21" t="s">
        <v>463</v>
      </c>
      <c r="C12" s="20">
        <v>0.460024600246002</v>
      </c>
      <c r="D12" s="20">
        <v>0.38622386223862198</v>
      </c>
      <c r="E12" s="20">
        <v>-0.33620689655172398</v>
      </c>
      <c r="F12" s="20">
        <v>-0.55418719211822698</v>
      </c>
    </row>
    <row r="13" spans="2:7" x14ac:dyDescent="0.35">
      <c r="B13" s="15"/>
      <c r="C13" s="15"/>
      <c r="D13" s="15"/>
      <c r="E13" s="15"/>
      <c r="F13" s="15"/>
    </row>
    <row r="14" spans="2:7" x14ac:dyDescent="0.35">
      <c r="B14" t="s">
        <v>66</v>
      </c>
    </row>
    <row r="15" spans="2:7" x14ac:dyDescent="0.35">
      <c r="B15" t="s">
        <v>67</v>
      </c>
    </row>
    <row r="19" spans="2:2" x14ac:dyDescent="0.35">
      <c r="B19"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W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64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25</v>
      </c>
      <c r="C8" s="16">
        <v>8.7330873308733098E-2</v>
      </c>
      <c r="D8" s="16">
        <v>0</v>
      </c>
      <c r="E8" s="16">
        <v>0</v>
      </c>
      <c r="F8" s="16">
        <v>0</v>
      </c>
      <c r="G8" s="16">
        <v>0</v>
      </c>
      <c r="H8" s="16">
        <v>0</v>
      </c>
      <c r="I8" s="16">
        <v>0</v>
      </c>
      <c r="J8" s="16">
        <v>0</v>
      </c>
      <c r="K8" s="16">
        <v>0</v>
      </c>
      <c r="L8" s="16">
        <v>0</v>
      </c>
      <c r="M8" s="16">
        <v>1</v>
      </c>
      <c r="N8" s="16">
        <v>0</v>
      </c>
      <c r="O8" s="16">
        <v>0</v>
      </c>
      <c r="P8" s="16"/>
      <c r="Q8" s="16">
        <v>7.5581395348837205E-2</v>
      </c>
      <c r="R8" s="16"/>
      <c r="S8" s="16">
        <v>8.6404066073697605E-2</v>
      </c>
      <c r="T8" s="16"/>
      <c r="U8" s="16">
        <v>7.1310116086235498E-2</v>
      </c>
      <c r="V8" s="16"/>
      <c r="W8" s="16">
        <v>5.6910569105691103E-2</v>
      </c>
      <c r="X8" s="16"/>
      <c r="Y8" s="16">
        <v>9.1269841269841306E-2</v>
      </c>
      <c r="Z8" s="16">
        <v>7.5757575757575801E-2</v>
      </c>
      <c r="AA8" s="16">
        <v>8.3333333333333301E-2</v>
      </c>
      <c r="AB8" s="16">
        <v>0.22222222222222199</v>
      </c>
      <c r="AC8" s="16"/>
      <c r="AD8" s="16">
        <v>7.5342465753424695E-2</v>
      </c>
      <c r="AE8" s="16">
        <v>0.1</v>
      </c>
      <c r="AF8" s="16">
        <v>8.1632653061224497E-2</v>
      </c>
      <c r="AG8" s="16">
        <v>9.44444444444444E-2</v>
      </c>
      <c r="AH8" s="16">
        <v>0.105691056910569</v>
      </c>
      <c r="AI8" s="16">
        <v>5.95238095238095E-2</v>
      </c>
      <c r="AJ8" s="16">
        <v>8.6956521739130405E-2</v>
      </c>
      <c r="AK8" s="16"/>
      <c r="AL8" s="16">
        <v>0.12280701754386</v>
      </c>
      <c r="AM8" s="16">
        <v>0.110236220472441</v>
      </c>
      <c r="AN8" s="16">
        <v>6.7873303167420795E-2</v>
      </c>
      <c r="AO8" s="16">
        <v>6.4748201438848907E-2</v>
      </c>
      <c r="AP8" s="16">
        <v>5.2631578947368397E-2</v>
      </c>
      <c r="AQ8" s="16">
        <v>0.04</v>
      </c>
      <c r="AR8" s="16">
        <v>0</v>
      </c>
      <c r="AS8" s="16">
        <v>0</v>
      </c>
      <c r="AT8" s="16">
        <v>0.120481927710843</v>
      </c>
      <c r="AU8" s="16">
        <v>0.15384615384615399</v>
      </c>
      <c r="AV8" s="16">
        <v>0.15151515151515199</v>
      </c>
      <c r="AW8" s="16">
        <v>0.13953488372093001</v>
      </c>
    </row>
    <row r="9" spans="2:49" x14ac:dyDescent="0.35">
      <c r="B9" s="17" t="s">
        <v>27</v>
      </c>
      <c r="C9" s="16">
        <v>1.9680196801967999E-2</v>
      </c>
      <c r="D9" s="16">
        <v>0</v>
      </c>
      <c r="E9" s="16">
        <v>0</v>
      </c>
      <c r="F9" s="16">
        <v>0</v>
      </c>
      <c r="G9" s="16">
        <v>0</v>
      </c>
      <c r="H9" s="16">
        <v>0</v>
      </c>
      <c r="I9" s="16">
        <v>0</v>
      </c>
      <c r="J9" s="16">
        <v>0</v>
      </c>
      <c r="K9" s="16">
        <v>0</v>
      </c>
      <c r="L9" s="16">
        <v>0</v>
      </c>
      <c r="M9" s="16">
        <v>0</v>
      </c>
      <c r="N9" s="16">
        <v>0</v>
      </c>
      <c r="O9" s="16">
        <v>1</v>
      </c>
      <c r="P9" s="16"/>
      <c r="Q9" s="16">
        <v>2.0348837209302299E-2</v>
      </c>
      <c r="R9" s="16"/>
      <c r="S9" s="16">
        <v>2.0330368487928799E-2</v>
      </c>
      <c r="T9" s="16"/>
      <c r="U9" s="16">
        <v>1.49253731343284E-2</v>
      </c>
      <c r="V9" s="16"/>
      <c r="W9" s="16">
        <v>3.2520325203252001E-2</v>
      </c>
      <c r="X9" s="16"/>
      <c r="Y9" s="16">
        <v>2.18253968253968E-2</v>
      </c>
      <c r="Z9" s="16">
        <v>1.8939393939393898E-2</v>
      </c>
      <c r="AA9" s="16">
        <v>0</v>
      </c>
      <c r="AB9" s="16">
        <v>0</v>
      </c>
      <c r="AC9" s="16"/>
      <c r="AD9" s="16">
        <v>1.3698630136986301E-2</v>
      </c>
      <c r="AE9" s="16">
        <v>3.3333333333333298E-2</v>
      </c>
      <c r="AF9" s="16">
        <v>1.02040816326531E-2</v>
      </c>
      <c r="AG9" s="16">
        <v>2.2222222222222199E-2</v>
      </c>
      <c r="AH9" s="16">
        <v>3.2520325203252001E-2</v>
      </c>
      <c r="AI9" s="16">
        <v>1.1904761904761901E-2</v>
      </c>
      <c r="AJ9" s="16">
        <v>1.0869565217391301E-2</v>
      </c>
      <c r="AK9" s="16"/>
      <c r="AL9" s="16">
        <v>1.7543859649122799E-2</v>
      </c>
      <c r="AM9" s="16">
        <v>7.8740157480314994E-3</v>
      </c>
      <c r="AN9" s="16">
        <v>1.8099547511312201E-2</v>
      </c>
      <c r="AO9" s="16">
        <v>2.15827338129496E-2</v>
      </c>
      <c r="AP9" s="16">
        <v>5.2631578947368397E-2</v>
      </c>
      <c r="AQ9" s="16">
        <v>0</v>
      </c>
      <c r="AR9" s="16">
        <v>0</v>
      </c>
      <c r="AS9" s="16">
        <v>0</v>
      </c>
      <c r="AT9" s="16">
        <v>6.02409638554217E-2</v>
      </c>
      <c r="AU9" s="16">
        <v>0</v>
      </c>
      <c r="AV9" s="16">
        <v>3.03030303030303E-2</v>
      </c>
      <c r="AW9" s="16">
        <v>0</v>
      </c>
    </row>
    <row r="10" spans="2:49" x14ac:dyDescent="0.35">
      <c r="B10" s="17" t="s">
        <v>26</v>
      </c>
      <c r="C10" s="16">
        <v>4.0590405904058997E-2</v>
      </c>
      <c r="D10" s="16">
        <v>0</v>
      </c>
      <c r="E10" s="16">
        <v>0</v>
      </c>
      <c r="F10" s="16">
        <v>0</v>
      </c>
      <c r="G10" s="16">
        <v>0</v>
      </c>
      <c r="H10" s="16">
        <v>0</v>
      </c>
      <c r="I10" s="16">
        <v>0</v>
      </c>
      <c r="J10" s="16">
        <v>0</v>
      </c>
      <c r="K10" s="16">
        <v>0</v>
      </c>
      <c r="L10" s="16">
        <v>0</v>
      </c>
      <c r="M10" s="16">
        <v>0</v>
      </c>
      <c r="N10" s="16">
        <v>1</v>
      </c>
      <c r="O10" s="16">
        <v>0</v>
      </c>
      <c r="P10" s="16"/>
      <c r="Q10" s="16">
        <v>4.0697674418604703E-2</v>
      </c>
      <c r="R10" s="16"/>
      <c r="S10" s="16">
        <v>4.0660736975857703E-2</v>
      </c>
      <c r="T10" s="16"/>
      <c r="U10" s="16">
        <v>4.3117744610281901E-2</v>
      </c>
      <c r="V10" s="16"/>
      <c r="W10" s="16">
        <v>3.2520325203252001E-2</v>
      </c>
      <c r="X10" s="16"/>
      <c r="Y10" s="16">
        <v>4.5634920634920598E-2</v>
      </c>
      <c r="Z10" s="16">
        <v>3.7878787878787901E-2</v>
      </c>
      <c r="AA10" s="16">
        <v>0</v>
      </c>
      <c r="AB10" s="16">
        <v>0</v>
      </c>
      <c r="AC10" s="16"/>
      <c r="AD10" s="16">
        <v>4.7945205479452101E-2</v>
      </c>
      <c r="AE10" s="16">
        <v>2.2222222222222199E-2</v>
      </c>
      <c r="AF10" s="16">
        <v>2.04081632653061E-2</v>
      </c>
      <c r="AG10" s="16">
        <v>4.4444444444444398E-2</v>
      </c>
      <c r="AH10" s="16">
        <v>4.8780487804878099E-2</v>
      </c>
      <c r="AI10" s="16">
        <v>5.95238095238095E-2</v>
      </c>
      <c r="AJ10" s="16">
        <v>3.2608695652173898E-2</v>
      </c>
      <c r="AK10" s="16"/>
      <c r="AL10" s="16">
        <v>7.0175438596491196E-2</v>
      </c>
      <c r="AM10" s="16">
        <v>3.1496062992125998E-2</v>
      </c>
      <c r="AN10" s="16">
        <v>5.8823529411764698E-2</v>
      </c>
      <c r="AO10" s="16">
        <v>2.15827338129496E-2</v>
      </c>
      <c r="AP10" s="16">
        <v>5.2631578947368397E-2</v>
      </c>
      <c r="AQ10" s="16">
        <v>0.04</v>
      </c>
      <c r="AR10" s="16">
        <v>0</v>
      </c>
      <c r="AS10" s="16">
        <v>0</v>
      </c>
      <c r="AT10" s="16">
        <v>2.40963855421687E-2</v>
      </c>
      <c r="AU10" s="16">
        <v>0</v>
      </c>
      <c r="AV10" s="16">
        <v>6.0606060606060601E-2</v>
      </c>
      <c r="AW10" s="16">
        <v>4.6511627906976702E-2</v>
      </c>
    </row>
    <row r="11" spans="2:49" x14ac:dyDescent="0.35">
      <c r="B11" s="17" t="s">
        <v>23</v>
      </c>
      <c r="C11" s="16">
        <v>4.7970479704797099E-2</v>
      </c>
      <c r="D11" s="16">
        <v>0</v>
      </c>
      <c r="E11" s="16">
        <v>0</v>
      </c>
      <c r="F11" s="16">
        <v>0</v>
      </c>
      <c r="G11" s="16">
        <v>0</v>
      </c>
      <c r="H11" s="16">
        <v>0</v>
      </c>
      <c r="I11" s="16">
        <v>0</v>
      </c>
      <c r="J11" s="16">
        <v>0</v>
      </c>
      <c r="K11" s="16">
        <v>1</v>
      </c>
      <c r="L11" s="16">
        <v>0</v>
      </c>
      <c r="M11" s="16">
        <v>0</v>
      </c>
      <c r="N11" s="16">
        <v>0</v>
      </c>
      <c r="O11" s="16">
        <v>0</v>
      </c>
      <c r="P11" s="16"/>
      <c r="Q11" s="16">
        <v>3.92441860465116E-2</v>
      </c>
      <c r="R11" s="16"/>
      <c r="S11" s="16">
        <v>4.70139771283355E-2</v>
      </c>
      <c r="T11" s="16"/>
      <c r="U11" s="16">
        <v>3.4825870646766198E-2</v>
      </c>
      <c r="V11" s="16"/>
      <c r="W11" s="16">
        <v>4.0650406504064998E-2</v>
      </c>
      <c r="X11" s="16"/>
      <c r="Y11" s="16">
        <v>4.96031746031746E-2</v>
      </c>
      <c r="Z11" s="16">
        <v>5.3030303030302997E-2</v>
      </c>
      <c r="AA11" s="16">
        <v>0</v>
      </c>
      <c r="AB11" s="16">
        <v>0</v>
      </c>
      <c r="AC11" s="16"/>
      <c r="AD11" s="16">
        <v>3.42465753424658E-2</v>
      </c>
      <c r="AE11" s="16">
        <v>6.6666666666666693E-2</v>
      </c>
      <c r="AF11" s="16">
        <v>5.10204081632653E-2</v>
      </c>
      <c r="AG11" s="16">
        <v>5.5555555555555601E-2</v>
      </c>
      <c r="AH11" s="16">
        <v>7.3170731707317097E-2</v>
      </c>
      <c r="AI11" s="16">
        <v>3.5714285714285698E-2</v>
      </c>
      <c r="AJ11" s="16">
        <v>1.0869565217391301E-2</v>
      </c>
      <c r="AK11" s="16"/>
      <c r="AL11" s="16">
        <v>7.0175438596491196E-2</v>
      </c>
      <c r="AM11" s="16">
        <v>7.8740157480314994E-3</v>
      </c>
      <c r="AN11" s="16">
        <v>4.0723981900452497E-2</v>
      </c>
      <c r="AO11" s="16">
        <v>2.15827338129496E-2</v>
      </c>
      <c r="AP11" s="16">
        <v>5.2631578947368397E-2</v>
      </c>
      <c r="AQ11" s="16">
        <v>0.04</v>
      </c>
      <c r="AR11" s="16">
        <v>0</v>
      </c>
      <c r="AS11" s="16">
        <v>0</v>
      </c>
      <c r="AT11" s="16">
        <v>8.4337349397590397E-2</v>
      </c>
      <c r="AU11" s="16">
        <v>0</v>
      </c>
      <c r="AV11" s="16">
        <v>0.12121212121212099</v>
      </c>
      <c r="AW11" s="16">
        <v>0.13953488372093001</v>
      </c>
    </row>
    <row r="12" spans="2:49" x14ac:dyDescent="0.35">
      <c r="B12" s="17" t="s">
        <v>24</v>
      </c>
      <c r="C12" s="16">
        <v>9.8400984009840098E-2</v>
      </c>
      <c r="D12" s="16">
        <v>0</v>
      </c>
      <c r="E12" s="16">
        <v>0</v>
      </c>
      <c r="F12" s="16">
        <v>0</v>
      </c>
      <c r="G12" s="16">
        <v>0</v>
      </c>
      <c r="H12" s="16">
        <v>0</v>
      </c>
      <c r="I12" s="16">
        <v>0</v>
      </c>
      <c r="J12" s="16">
        <v>0</v>
      </c>
      <c r="K12" s="16">
        <v>0</v>
      </c>
      <c r="L12" s="16">
        <v>1</v>
      </c>
      <c r="M12" s="16">
        <v>0</v>
      </c>
      <c r="N12" s="16">
        <v>0</v>
      </c>
      <c r="O12" s="16">
        <v>0</v>
      </c>
      <c r="P12" s="16"/>
      <c r="Q12" s="16">
        <v>0.104651162790698</v>
      </c>
      <c r="R12" s="16"/>
      <c r="S12" s="16">
        <v>0.10165184243964399</v>
      </c>
      <c r="T12" s="16"/>
      <c r="U12" s="16">
        <v>0.10116086235489199</v>
      </c>
      <c r="V12" s="16"/>
      <c r="W12" s="16">
        <v>6.50406504065041E-2</v>
      </c>
      <c r="X12" s="16"/>
      <c r="Y12" s="16">
        <v>9.1269841269841306E-2</v>
      </c>
      <c r="Z12" s="16">
        <v>9.4696969696969696E-2</v>
      </c>
      <c r="AA12" s="16">
        <v>0.22222222222222199</v>
      </c>
      <c r="AB12" s="16">
        <v>0.11111111111111099</v>
      </c>
      <c r="AC12" s="16"/>
      <c r="AD12" s="16">
        <v>7.5342465753424695E-2</v>
      </c>
      <c r="AE12" s="16">
        <v>8.8888888888888906E-2</v>
      </c>
      <c r="AF12" s="16">
        <v>0.11224489795918401</v>
      </c>
      <c r="AG12" s="16">
        <v>8.3333333333333301E-2</v>
      </c>
      <c r="AH12" s="16">
        <v>0.105691056910569</v>
      </c>
      <c r="AI12" s="16">
        <v>0.15476190476190499</v>
      </c>
      <c r="AJ12" s="16">
        <v>9.7826086956521702E-2</v>
      </c>
      <c r="AK12" s="16"/>
      <c r="AL12" s="16">
        <v>8.7719298245614002E-2</v>
      </c>
      <c r="AM12" s="16">
        <v>9.4488188976377993E-2</v>
      </c>
      <c r="AN12" s="16">
        <v>9.0497737556561098E-2</v>
      </c>
      <c r="AO12" s="16">
        <v>0.100719424460432</v>
      </c>
      <c r="AP12" s="16">
        <v>0</v>
      </c>
      <c r="AQ12" s="16">
        <v>0.06</v>
      </c>
      <c r="AR12" s="16">
        <v>0</v>
      </c>
      <c r="AS12" s="16">
        <v>0.33333333333333298</v>
      </c>
      <c r="AT12" s="16">
        <v>0.120481927710843</v>
      </c>
      <c r="AU12" s="16">
        <v>0.15384615384615399</v>
      </c>
      <c r="AV12" s="16">
        <v>6.0606060606060601E-2</v>
      </c>
      <c r="AW12" s="16">
        <v>6.9767441860465101E-2</v>
      </c>
    </row>
    <row r="13" spans="2:49" x14ac:dyDescent="0.35">
      <c r="B13" s="17" t="s">
        <v>22</v>
      </c>
      <c r="C13" s="16">
        <v>7.50307503075031E-2</v>
      </c>
      <c r="D13" s="16">
        <v>0</v>
      </c>
      <c r="E13" s="16">
        <v>0</v>
      </c>
      <c r="F13" s="16">
        <v>0</v>
      </c>
      <c r="G13" s="16">
        <v>0</v>
      </c>
      <c r="H13" s="16">
        <v>0</v>
      </c>
      <c r="I13" s="16">
        <v>0</v>
      </c>
      <c r="J13" s="16">
        <v>1</v>
      </c>
      <c r="K13" s="16">
        <v>0</v>
      </c>
      <c r="L13" s="16">
        <v>0</v>
      </c>
      <c r="M13" s="16">
        <v>0</v>
      </c>
      <c r="N13" s="16">
        <v>0</v>
      </c>
      <c r="O13" s="16">
        <v>0</v>
      </c>
      <c r="P13" s="16"/>
      <c r="Q13" s="16">
        <v>7.5581395348837205E-2</v>
      </c>
      <c r="R13" s="16"/>
      <c r="S13" s="16">
        <v>7.6238881829733193E-2</v>
      </c>
      <c r="T13" s="16"/>
      <c r="U13" s="16">
        <v>8.12603648424544E-2</v>
      </c>
      <c r="V13" s="16"/>
      <c r="W13" s="16">
        <v>8.9430894308943104E-2</v>
      </c>
      <c r="X13" s="16"/>
      <c r="Y13" s="16">
        <v>7.1428571428571397E-2</v>
      </c>
      <c r="Z13" s="16">
        <v>7.1969696969697003E-2</v>
      </c>
      <c r="AA13" s="16">
        <v>0.13888888888888901</v>
      </c>
      <c r="AB13" s="16">
        <v>0.11111111111111099</v>
      </c>
      <c r="AC13" s="16"/>
      <c r="AD13" s="16">
        <v>6.8493150684931503E-2</v>
      </c>
      <c r="AE13" s="16">
        <v>7.7777777777777807E-2</v>
      </c>
      <c r="AF13" s="16">
        <v>0.102040816326531</v>
      </c>
      <c r="AG13" s="16">
        <v>6.1111111111111102E-2</v>
      </c>
      <c r="AH13" s="16">
        <v>7.3170731707317097E-2</v>
      </c>
      <c r="AI13" s="16">
        <v>8.3333333333333301E-2</v>
      </c>
      <c r="AJ13" s="16">
        <v>7.6086956521739094E-2</v>
      </c>
      <c r="AK13" s="16"/>
      <c r="AL13" s="16">
        <v>5.2631578947368397E-2</v>
      </c>
      <c r="AM13" s="16">
        <v>0.102362204724409</v>
      </c>
      <c r="AN13" s="16">
        <v>9.0497737556561098E-2</v>
      </c>
      <c r="AO13" s="16">
        <v>7.1942446043165506E-2</v>
      </c>
      <c r="AP13" s="16">
        <v>0.105263157894737</v>
      </c>
      <c r="AQ13" s="16">
        <v>0.06</v>
      </c>
      <c r="AR13" s="16">
        <v>0</v>
      </c>
      <c r="AS13" s="16">
        <v>0</v>
      </c>
      <c r="AT13" s="16">
        <v>3.6144578313252997E-2</v>
      </c>
      <c r="AU13" s="16">
        <v>0.230769230769231</v>
      </c>
      <c r="AV13" s="16">
        <v>6.0606060606060601E-2</v>
      </c>
      <c r="AW13" s="16">
        <v>4.6511627906976702E-2</v>
      </c>
    </row>
    <row r="14" spans="2:49" x14ac:dyDescent="0.35">
      <c r="B14" s="17" t="s">
        <v>20</v>
      </c>
      <c r="C14" s="16">
        <v>6.39606396063961E-2</v>
      </c>
      <c r="D14" s="16">
        <v>0</v>
      </c>
      <c r="E14" s="16">
        <v>0</v>
      </c>
      <c r="F14" s="16">
        <v>0</v>
      </c>
      <c r="G14" s="16">
        <v>0</v>
      </c>
      <c r="H14" s="16">
        <v>1</v>
      </c>
      <c r="I14" s="16">
        <v>0</v>
      </c>
      <c r="J14" s="16">
        <v>0</v>
      </c>
      <c r="K14" s="16">
        <v>0</v>
      </c>
      <c r="L14" s="16">
        <v>0</v>
      </c>
      <c r="M14" s="16">
        <v>0</v>
      </c>
      <c r="N14" s="16">
        <v>0</v>
      </c>
      <c r="O14" s="16">
        <v>0</v>
      </c>
      <c r="P14" s="16"/>
      <c r="Q14" s="16">
        <v>5.9593023255813997E-2</v>
      </c>
      <c r="R14" s="16"/>
      <c r="S14" s="16">
        <v>6.0991105463786499E-2</v>
      </c>
      <c r="T14" s="16"/>
      <c r="U14" s="16">
        <v>6.1359867330016603E-2</v>
      </c>
      <c r="V14" s="16"/>
      <c r="W14" s="16">
        <v>8.9430894308943104E-2</v>
      </c>
      <c r="X14" s="16"/>
      <c r="Y14" s="16">
        <v>6.3492063492063502E-2</v>
      </c>
      <c r="Z14" s="16">
        <v>6.8181818181818205E-2</v>
      </c>
      <c r="AA14" s="16">
        <v>5.5555555555555601E-2</v>
      </c>
      <c r="AB14" s="16">
        <v>0</v>
      </c>
      <c r="AC14" s="16"/>
      <c r="AD14" s="16">
        <v>7.5342465753424695E-2</v>
      </c>
      <c r="AE14" s="16">
        <v>6.6666666666666693E-2</v>
      </c>
      <c r="AF14" s="16">
        <v>9.1836734693877597E-2</v>
      </c>
      <c r="AG14" s="16">
        <v>6.1111111111111102E-2</v>
      </c>
      <c r="AH14" s="16">
        <v>4.8780487804878099E-2</v>
      </c>
      <c r="AI14" s="16">
        <v>3.5714285714285698E-2</v>
      </c>
      <c r="AJ14" s="16">
        <v>6.5217391304347797E-2</v>
      </c>
      <c r="AK14" s="16"/>
      <c r="AL14" s="16">
        <v>5.2631578947368397E-2</v>
      </c>
      <c r="AM14" s="16">
        <v>5.5118110236220499E-2</v>
      </c>
      <c r="AN14" s="16">
        <v>6.7873303167420795E-2</v>
      </c>
      <c r="AO14" s="16">
        <v>7.9136690647481994E-2</v>
      </c>
      <c r="AP14" s="16">
        <v>5.2631578947368397E-2</v>
      </c>
      <c r="AQ14" s="16">
        <v>0.02</v>
      </c>
      <c r="AR14" s="16">
        <v>0</v>
      </c>
      <c r="AS14" s="16">
        <v>6.6666666666666693E-2</v>
      </c>
      <c r="AT14" s="16">
        <v>3.6144578313252997E-2</v>
      </c>
      <c r="AU14" s="16">
        <v>7.69230769230769E-2</v>
      </c>
      <c r="AV14" s="16">
        <v>6.0606060606060601E-2</v>
      </c>
      <c r="AW14" s="16">
        <v>0.116279069767442</v>
      </c>
    </row>
    <row r="15" spans="2:49" x14ac:dyDescent="0.35">
      <c r="B15" s="17" t="s">
        <v>21</v>
      </c>
      <c r="C15" s="16">
        <v>8.1180811808118106E-2</v>
      </c>
      <c r="D15" s="16">
        <v>0</v>
      </c>
      <c r="E15" s="16">
        <v>0</v>
      </c>
      <c r="F15" s="16">
        <v>0</v>
      </c>
      <c r="G15" s="16">
        <v>0</v>
      </c>
      <c r="H15" s="16">
        <v>0</v>
      </c>
      <c r="I15" s="16">
        <v>1</v>
      </c>
      <c r="J15" s="16">
        <v>0</v>
      </c>
      <c r="K15" s="16">
        <v>0</v>
      </c>
      <c r="L15" s="16">
        <v>0</v>
      </c>
      <c r="M15" s="16">
        <v>0</v>
      </c>
      <c r="N15" s="16">
        <v>0</v>
      </c>
      <c r="O15" s="16">
        <v>0</v>
      </c>
      <c r="P15" s="16"/>
      <c r="Q15" s="16">
        <v>8.57558139534884E-2</v>
      </c>
      <c r="R15" s="16"/>
      <c r="S15" s="16">
        <v>8.25921219822109E-2</v>
      </c>
      <c r="T15" s="16"/>
      <c r="U15" s="16">
        <v>8.12603648424544E-2</v>
      </c>
      <c r="V15" s="16"/>
      <c r="W15" s="16">
        <v>8.1300813008130093E-2</v>
      </c>
      <c r="X15" s="16"/>
      <c r="Y15" s="16">
        <v>7.9365079365079402E-2</v>
      </c>
      <c r="Z15" s="16">
        <v>7.9545454545454503E-2</v>
      </c>
      <c r="AA15" s="16">
        <v>5.5555555555555601E-2</v>
      </c>
      <c r="AB15" s="16">
        <v>0.33333333333333298</v>
      </c>
      <c r="AC15" s="16"/>
      <c r="AD15" s="16">
        <v>8.9041095890410996E-2</v>
      </c>
      <c r="AE15" s="16">
        <v>0.11111111111111099</v>
      </c>
      <c r="AF15" s="16">
        <v>5.10204081632653E-2</v>
      </c>
      <c r="AG15" s="16">
        <v>8.8888888888888906E-2</v>
      </c>
      <c r="AH15" s="16">
        <v>9.7560975609756101E-2</v>
      </c>
      <c r="AI15" s="16">
        <v>3.5714285714285698E-2</v>
      </c>
      <c r="AJ15" s="16">
        <v>7.6086956521739094E-2</v>
      </c>
      <c r="AK15" s="16"/>
      <c r="AL15" s="16">
        <v>0.175438596491228</v>
      </c>
      <c r="AM15" s="16">
        <v>3.1496062992125998E-2</v>
      </c>
      <c r="AN15" s="16">
        <v>0.108597285067873</v>
      </c>
      <c r="AO15" s="16">
        <v>7.1942446043165506E-2</v>
      </c>
      <c r="AP15" s="16">
        <v>5.2631578947368397E-2</v>
      </c>
      <c r="AQ15" s="16">
        <v>0.06</v>
      </c>
      <c r="AR15" s="16">
        <v>0</v>
      </c>
      <c r="AS15" s="16">
        <v>6.6666666666666693E-2</v>
      </c>
      <c r="AT15" s="16">
        <v>9.6385542168674704E-2</v>
      </c>
      <c r="AU15" s="16">
        <v>7.69230769230769E-2</v>
      </c>
      <c r="AV15" s="16">
        <v>6.0606060606060601E-2</v>
      </c>
      <c r="AW15" s="16">
        <v>2.32558139534884E-2</v>
      </c>
    </row>
    <row r="16" spans="2:49" x14ac:dyDescent="0.35">
      <c r="B16" s="17" t="s">
        <v>19</v>
      </c>
      <c r="C16" s="16">
        <v>7.3800738007380101E-2</v>
      </c>
      <c r="D16" s="16">
        <v>0</v>
      </c>
      <c r="E16" s="16">
        <v>0</v>
      </c>
      <c r="F16" s="16">
        <v>0</v>
      </c>
      <c r="G16" s="16">
        <v>1</v>
      </c>
      <c r="H16" s="16">
        <v>0</v>
      </c>
      <c r="I16" s="16">
        <v>0</v>
      </c>
      <c r="J16" s="16">
        <v>0</v>
      </c>
      <c r="K16" s="16">
        <v>0</v>
      </c>
      <c r="L16" s="16">
        <v>0</v>
      </c>
      <c r="M16" s="16">
        <v>0</v>
      </c>
      <c r="N16" s="16">
        <v>0</v>
      </c>
      <c r="O16" s="16">
        <v>0</v>
      </c>
      <c r="P16" s="16"/>
      <c r="Q16" s="16">
        <v>8.1395348837209294E-2</v>
      </c>
      <c r="R16" s="16"/>
      <c r="S16" s="16">
        <v>7.2426937738246502E-2</v>
      </c>
      <c r="T16" s="16"/>
      <c r="U16" s="16">
        <v>8.45771144278607E-2</v>
      </c>
      <c r="V16" s="16"/>
      <c r="W16" s="16">
        <v>7.3170731707317097E-2</v>
      </c>
      <c r="X16" s="16"/>
      <c r="Y16" s="16">
        <v>8.7301587301587297E-2</v>
      </c>
      <c r="Z16" s="16">
        <v>5.6818181818181802E-2</v>
      </c>
      <c r="AA16" s="16">
        <v>2.7777777777777801E-2</v>
      </c>
      <c r="AB16" s="16">
        <v>0</v>
      </c>
      <c r="AC16" s="16"/>
      <c r="AD16" s="16">
        <v>9.5890410958904104E-2</v>
      </c>
      <c r="AE16" s="16">
        <v>7.7777777777777807E-2</v>
      </c>
      <c r="AF16" s="16">
        <v>9.1836734693877597E-2</v>
      </c>
      <c r="AG16" s="16">
        <v>7.7777777777777807E-2</v>
      </c>
      <c r="AH16" s="16">
        <v>4.0650406504064998E-2</v>
      </c>
      <c r="AI16" s="16">
        <v>0.107142857142857</v>
      </c>
      <c r="AJ16" s="16">
        <v>2.1739130434782601E-2</v>
      </c>
      <c r="AK16" s="16"/>
      <c r="AL16" s="16">
        <v>1.7543859649122799E-2</v>
      </c>
      <c r="AM16" s="16">
        <v>6.2992125984251995E-2</v>
      </c>
      <c r="AN16" s="16">
        <v>6.3348416289592799E-2</v>
      </c>
      <c r="AO16" s="16">
        <v>0.115107913669065</v>
      </c>
      <c r="AP16" s="16">
        <v>0.157894736842105</v>
      </c>
      <c r="AQ16" s="16">
        <v>0.22</v>
      </c>
      <c r="AR16" s="16">
        <v>0</v>
      </c>
      <c r="AS16" s="16">
        <v>0</v>
      </c>
      <c r="AT16" s="16">
        <v>6.02409638554217E-2</v>
      </c>
      <c r="AU16" s="16">
        <v>0</v>
      </c>
      <c r="AV16" s="16">
        <v>3.03030303030303E-2</v>
      </c>
      <c r="AW16" s="16">
        <v>2.32558139534884E-2</v>
      </c>
    </row>
    <row r="17" spans="2:49" x14ac:dyDescent="0.35">
      <c r="B17" s="17" t="s">
        <v>16</v>
      </c>
      <c r="C17" s="16">
        <v>0.100861008610086</v>
      </c>
      <c r="D17" s="16">
        <v>1</v>
      </c>
      <c r="E17" s="16">
        <v>0</v>
      </c>
      <c r="F17" s="16">
        <v>0</v>
      </c>
      <c r="G17" s="16">
        <v>0</v>
      </c>
      <c r="H17" s="16">
        <v>0</v>
      </c>
      <c r="I17" s="16">
        <v>0</v>
      </c>
      <c r="J17" s="16">
        <v>0</v>
      </c>
      <c r="K17" s="16">
        <v>0</v>
      </c>
      <c r="L17" s="16">
        <v>0</v>
      </c>
      <c r="M17" s="16">
        <v>0</v>
      </c>
      <c r="N17" s="16">
        <v>0</v>
      </c>
      <c r="O17" s="16">
        <v>0</v>
      </c>
      <c r="P17" s="16"/>
      <c r="Q17" s="16">
        <v>0.101744186046512</v>
      </c>
      <c r="R17" s="16"/>
      <c r="S17" s="16">
        <v>0.100381194409149</v>
      </c>
      <c r="T17" s="16"/>
      <c r="U17" s="16">
        <v>9.9502487562189101E-2</v>
      </c>
      <c r="V17" s="16"/>
      <c r="W17" s="16">
        <v>8.1300813008130093E-2</v>
      </c>
      <c r="X17" s="16"/>
      <c r="Y17" s="16">
        <v>8.3333333333333301E-2</v>
      </c>
      <c r="Z17" s="16">
        <v>0.12878787878787901</v>
      </c>
      <c r="AA17" s="16">
        <v>0.13888888888888901</v>
      </c>
      <c r="AB17" s="16">
        <v>0.11111111111111099</v>
      </c>
      <c r="AC17" s="16"/>
      <c r="AD17" s="16">
        <v>0.123287671232877</v>
      </c>
      <c r="AE17" s="16">
        <v>5.5555555555555601E-2</v>
      </c>
      <c r="AF17" s="16">
        <v>0.102040816326531</v>
      </c>
      <c r="AG17" s="16">
        <v>7.7777777777777807E-2</v>
      </c>
      <c r="AH17" s="16">
        <v>8.9430894308943104E-2</v>
      </c>
      <c r="AI17" s="16">
        <v>0.107142857142857</v>
      </c>
      <c r="AJ17" s="16">
        <v>0.16304347826087001</v>
      </c>
      <c r="AK17" s="16"/>
      <c r="AL17" s="16">
        <v>0.12280701754386</v>
      </c>
      <c r="AM17" s="16">
        <v>0.12598425196850399</v>
      </c>
      <c r="AN17" s="16">
        <v>5.4298642533936702E-2</v>
      </c>
      <c r="AO17" s="16">
        <v>0.13669064748201401</v>
      </c>
      <c r="AP17" s="16">
        <v>5.2631578947368397E-2</v>
      </c>
      <c r="AQ17" s="16">
        <v>0.12</v>
      </c>
      <c r="AR17" s="16">
        <v>0.5</v>
      </c>
      <c r="AS17" s="16">
        <v>0.133333333333333</v>
      </c>
      <c r="AT17" s="16">
        <v>0.120481927710843</v>
      </c>
      <c r="AU17" s="16">
        <v>0.230769230769231</v>
      </c>
      <c r="AV17" s="16">
        <v>3.03030303030303E-2</v>
      </c>
      <c r="AW17" s="16">
        <v>9.3023255813953501E-2</v>
      </c>
    </row>
    <row r="18" spans="2:49" x14ac:dyDescent="0.35">
      <c r="B18" s="17" t="s">
        <v>17</v>
      </c>
      <c r="C18" s="16">
        <v>0.16482164821648199</v>
      </c>
      <c r="D18" s="16">
        <v>0</v>
      </c>
      <c r="E18" s="16">
        <v>1</v>
      </c>
      <c r="F18" s="16">
        <v>0</v>
      </c>
      <c r="G18" s="16">
        <v>0</v>
      </c>
      <c r="H18" s="16">
        <v>0</v>
      </c>
      <c r="I18" s="16">
        <v>0</v>
      </c>
      <c r="J18" s="16">
        <v>0</v>
      </c>
      <c r="K18" s="16">
        <v>0</v>
      </c>
      <c r="L18" s="16">
        <v>0</v>
      </c>
      <c r="M18" s="16">
        <v>0</v>
      </c>
      <c r="N18" s="16">
        <v>0</v>
      </c>
      <c r="O18" s="16">
        <v>0</v>
      </c>
      <c r="P18" s="16"/>
      <c r="Q18" s="16">
        <v>0.17151162790697699</v>
      </c>
      <c r="R18" s="16"/>
      <c r="S18" s="16">
        <v>0.166454891994917</v>
      </c>
      <c r="T18" s="16"/>
      <c r="U18" s="16">
        <v>0.175787728026534</v>
      </c>
      <c r="V18" s="16"/>
      <c r="W18" s="16">
        <v>0.18699186991869901</v>
      </c>
      <c r="X18" s="16"/>
      <c r="Y18" s="16">
        <v>0.16468253968254001</v>
      </c>
      <c r="Z18" s="16">
        <v>0.170454545454545</v>
      </c>
      <c r="AA18" s="16">
        <v>0.13888888888888901</v>
      </c>
      <c r="AB18" s="16">
        <v>0.11111111111111099</v>
      </c>
      <c r="AC18" s="16"/>
      <c r="AD18" s="16">
        <v>0.116438356164384</v>
      </c>
      <c r="AE18" s="16">
        <v>0.18888888888888899</v>
      </c>
      <c r="AF18" s="16">
        <v>0.15306122448979601</v>
      </c>
      <c r="AG18" s="16">
        <v>0.16111111111111101</v>
      </c>
      <c r="AH18" s="16">
        <v>0.17886178861788599</v>
      </c>
      <c r="AI18" s="16">
        <v>0.202380952380952</v>
      </c>
      <c r="AJ18" s="16">
        <v>0.184782608695652</v>
      </c>
      <c r="AK18" s="16"/>
      <c r="AL18" s="16">
        <v>0.105263157894737</v>
      </c>
      <c r="AM18" s="16">
        <v>0.244094488188976</v>
      </c>
      <c r="AN18" s="16">
        <v>0.19004524886877799</v>
      </c>
      <c r="AO18" s="16">
        <v>0.13669064748201401</v>
      </c>
      <c r="AP18" s="16">
        <v>0.21052631578947401</v>
      </c>
      <c r="AQ18" s="16">
        <v>0.14000000000000001</v>
      </c>
      <c r="AR18" s="16">
        <v>0</v>
      </c>
      <c r="AS18" s="16">
        <v>0.133333333333333</v>
      </c>
      <c r="AT18" s="16">
        <v>0.14457831325301199</v>
      </c>
      <c r="AU18" s="16">
        <v>0</v>
      </c>
      <c r="AV18" s="16">
        <v>0.18181818181818199</v>
      </c>
      <c r="AW18" s="16">
        <v>9.3023255813953501E-2</v>
      </c>
    </row>
    <row r="19" spans="2:49" x14ac:dyDescent="0.35">
      <c r="B19" s="17" t="s">
        <v>18</v>
      </c>
      <c r="C19" s="18">
        <v>0.146371463714637</v>
      </c>
      <c r="D19" s="18">
        <v>0</v>
      </c>
      <c r="E19" s="18">
        <v>0</v>
      </c>
      <c r="F19" s="18">
        <v>1</v>
      </c>
      <c r="G19" s="18">
        <v>0</v>
      </c>
      <c r="H19" s="18">
        <v>0</v>
      </c>
      <c r="I19" s="18">
        <v>0</v>
      </c>
      <c r="J19" s="18">
        <v>0</v>
      </c>
      <c r="K19" s="18">
        <v>0</v>
      </c>
      <c r="L19" s="18">
        <v>0</v>
      </c>
      <c r="M19" s="18">
        <v>0</v>
      </c>
      <c r="N19" s="18">
        <v>0</v>
      </c>
      <c r="O19" s="18">
        <v>0</v>
      </c>
      <c r="P19" s="18"/>
      <c r="Q19" s="18">
        <v>0.143895348837209</v>
      </c>
      <c r="R19" s="18"/>
      <c r="S19" s="18">
        <v>0.144853875476493</v>
      </c>
      <c r="T19" s="18"/>
      <c r="U19" s="18">
        <v>0.15091210613598699</v>
      </c>
      <c r="V19" s="18"/>
      <c r="W19" s="18">
        <v>0.17073170731707299</v>
      </c>
      <c r="X19" s="18"/>
      <c r="Y19" s="18">
        <v>0.15079365079365101</v>
      </c>
      <c r="Z19" s="18">
        <v>0.14393939393939401</v>
      </c>
      <c r="AA19" s="18">
        <v>0.13888888888888901</v>
      </c>
      <c r="AB19" s="18">
        <v>0</v>
      </c>
      <c r="AC19" s="18"/>
      <c r="AD19" s="18">
        <v>0.184931506849315</v>
      </c>
      <c r="AE19" s="18">
        <v>0.11111111111111099</v>
      </c>
      <c r="AF19" s="18">
        <v>0.13265306122449</v>
      </c>
      <c r="AG19" s="18">
        <v>0.172222222222222</v>
      </c>
      <c r="AH19" s="18">
        <v>0.105691056910569</v>
      </c>
      <c r="AI19" s="18">
        <v>0.107142857142857</v>
      </c>
      <c r="AJ19" s="18">
        <v>0.173913043478261</v>
      </c>
      <c r="AK19" s="18"/>
      <c r="AL19" s="18">
        <v>0.105263157894737</v>
      </c>
      <c r="AM19" s="18">
        <v>0.12598425196850399</v>
      </c>
      <c r="AN19" s="18">
        <v>0.14932126696832601</v>
      </c>
      <c r="AO19" s="18">
        <v>0.15827338129496399</v>
      </c>
      <c r="AP19" s="18">
        <v>0.157894736842105</v>
      </c>
      <c r="AQ19" s="18">
        <v>0.2</v>
      </c>
      <c r="AR19" s="18">
        <v>0.5</v>
      </c>
      <c r="AS19" s="18">
        <v>0.266666666666667</v>
      </c>
      <c r="AT19" s="18">
        <v>9.6385542168674704E-2</v>
      </c>
      <c r="AU19" s="18">
        <v>7.69230769230769E-2</v>
      </c>
      <c r="AV19" s="18">
        <v>0.15151515151515199</v>
      </c>
      <c r="AW19" s="18">
        <v>0.209302325581395</v>
      </c>
    </row>
    <row r="20" spans="2:49" x14ac:dyDescent="0.35">
      <c r="B20" s="15"/>
    </row>
    <row r="21" spans="2:49" x14ac:dyDescent="0.35">
      <c r="B21" t="s">
        <v>66</v>
      </c>
    </row>
    <row r="22" spans="2:49" x14ac:dyDescent="0.35">
      <c r="B22" t="s">
        <v>67</v>
      </c>
    </row>
    <row r="24" spans="2:49" x14ac:dyDescent="0.35">
      <c r="B24"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537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531</v>
      </c>
      <c r="C8" s="16">
        <v>0.146371463714637</v>
      </c>
      <c r="D8" s="16">
        <v>0.19512195121951201</v>
      </c>
      <c r="E8" s="16">
        <v>0.14925373134328401</v>
      </c>
      <c r="F8" s="16">
        <v>0.126050420168067</v>
      </c>
      <c r="G8" s="16">
        <v>0.16666666666666699</v>
      </c>
      <c r="H8" s="16">
        <v>0.15384615384615399</v>
      </c>
      <c r="I8" s="16">
        <v>0.24242424242424199</v>
      </c>
      <c r="J8" s="16">
        <v>0.13114754098360701</v>
      </c>
      <c r="K8" s="16">
        <v>0.102564102564103</v>
      </c>
      <c r="L8" s="16">
        <v>0.1</v>
      </c>
      <c r="M8" s="16">
        <v>0.11267605633802801</v>
      </c>
      <c r="N8" s="16">
        <v>0.12121212121212099</v>
      </c>
      <c r="O8" s="16">
        <v>0.125</v>
      </c>
      <c r="P8" s="16"/>
      <c r="Q8" s="16">
        <v>0.143895348837209</v>
      </c>
      <c r="R8" s="16"/>
      <c r="S8" s="16">
        <v>0.14739517153748399</v>
      </c>
      <c r="T8" s="16"/>
      <c r="U8" s="16">
        <v>0.12935323383084599</v>
      </c>
      <c r="V8" s="16"/>
      <c r="W8" s="16">
        <v>0.13008130081300801</v>
      </c>
      <c r="X8" s="16"/>
      <c r="Y8" s="16">
        <v>0.12896825396825401</v>
      </c>
      <c r="Z8" s="16">
        <v>0.18181818181818199</v>
      </c>
      <c r="AA8" s="16">
        <v>0.16666666666666699</v>
      </c>
      <c r="AB8" s="16">
        <v>0</v>
      </c>
      <c r="AC8" s="16"/>
      <c r="AD8" s="16">
        <v>0.10958904109589</v>
      </c>
      <c r="AE8" s="16">
        <v>6.6666666666666693E-2</v>
      </c>
      <c r="AF8" s="16">
        <v>9.1836734693877597E-2</v>
      </c>
      <c r="AG8" s="16">
        <v>0.17777777777777801</v>
      </c>
      <c r="AH8" s="16">
        <v>0.203252032520325</v>
      </c>
      <c r="AI8" s="16">
        <v>0.19047619047618999</v>
      </c>
      <c r="AJ8" s="16">
        <v>0.16304347826087001</v>
      </c>
      <c r="AK8" s="16"/>
      <c r="AL8" s="16">
        <v>0.175438596491228</v>
      </c>
      <c r="AM8" s="16">
        <v>0.118110236220472</v>
      </c>
      <c r="AN8" s="16">
        <v>0.14932126696832601</v>
      </c>
      <c r="AO8" s="16">
        <v>0.115107913669065</v>
      </c>
      <c r="AP8" s="16">
        <v>0.105263157894737</v>
      </c>
      <c r="AQ8" s="16">
        <v>0.16</v>
      </c>
      <c r="AR8" s="16">
        <v>0</v>
      </c>
      <c r="AS8" s="16">
        <v>0.2</v>
      </c>
      <c r="AT8" s="16">
        <v>0.21686746987951799</v>
      </c>
      <c r="AU8" s="16">
        <v>7.69230769230769E-2</v>
      </c>
      <c r="AV8" s="16">
        <v>0.21212121212121199</v>
      </c>
      <c r="AW8" s="16">
        <v>0.116279069767442</v>
      </c>
    </row>
    <row r="9" spans="2:49" x14ac:dyDescent="0.35">
      <c r="B9" s="17" t="s">
        <v>532</v>
      </c>
      <c r="C9" s="16">
        <v>0.39237392373923702</v>
      </c>
      <c r="D9" s="16">
        <v>0.37804878048780499</v>
      </c>
      <c r="E9" s="16">
        <v>0.365671641791045</v>
      </c>
      <c r="F9" s="16">
        <v>0.36134453781512599</v>
      </c>
      <c r="G9" s="16">
        <v>0.43333333333333302</v>
      </c>
      <c r="H9" s="16">
        <v>0.42307692307692302</v>
      </c>
      <c r="I9" s="16">
        <v>0.33333333333333298</v>
      </c>
      <c r="J9" s="16">
        <v>0.32786885245901598</v>
      </c>
      <c r="K9" s="16">
        <v>0.43589743589743601</v>
      </c>
      <c r="L9" s="16">
        <v>0.4375</v>
      </c>
      <c r="M9" s="16">
        <v>0.45070422535211302</v>
      </c>
      <c r="N9" s="16">
        <v>0.51515151515151503</v>
      </c>
      <c r="O9" s="16">
        <v>0.3125</v>
      </c>
      <c r="P9" s="16"/>
      <c r="Q9" s="16">
        <v>0.396802325581395</v>
      </c>
      <c r="R9" s="16"/>
      <c r="S9" s="16">
        <v>0.39517153748411699</v>
      </c>
      <c r="T9" s="16"/>
      <c r="U9" s="16">
        <v>0.40630182421227201</v>
      </c>
      <c r="V9" s="16"/>
      <c r="W9" s="16">
        <v>0.40650406504065001</v>
      </c>
      <c r="X9" s="16"/>
      <c r="Y9" s="16">
        <v>0.41269841269841301</v>
      </c>
      <c r="Z9" s="16">
        <v>0.36363636363636398</v>
      </c>
      <c r="AA9" s="16">
        <v>0.30555555555555602</v>
      </c>
      <c r="AB9" s="16">
        <v>0.44444444444444398</v>
      </c>
      <c r="AC9" s="16"/>
      <c r="AD9" s="16">
        <v>0.32876712328767099</v>
      </c>
      <c r="AE9" s="16">
        <v>0.37777777777777799</v>
      </c>
      <c r="AF9" s="16">
        <v>0.44897959183673503</v>
      </c>
      <c r="AG9" s="16">
        <v>0.37222222222222201</v>
      </c>
      <c r="AH9" s="16">
        <v>0.44715447154471499</v>
      </c>
      <c r="AI9" s="16">
        <v>0.452380952380952</v>
      </c>
      <c r="AJ9" s="16">
        <v>0.35869565217391303</v>
      </c>
      <c r="AK9" s="16"/>
      <c r="AL9" s="16">
        <v>0.47368421052631599</v>
      </c>
      <c r="AM9" s="16">
        <v>0.43307086614173201</v>
      </c>
      <c r="AN9" s="16">
        <v>0.361990950226244</v>
      </c>
      <c r="AO9" s="16">
        <v>0.402877697841727</v>
      </c>
      <c r="AP9" s="16">
        <v>0.31578947368421101</v>
      </c>
      <c r="AQ9" s="16">
        <v>0.46</v>
      </c>
      <c r="AR9" s="16">
        <v>0.5</v>
      </c>
      <c r="AS9" s="16">
        <v>0.6</v>
      </c>
      <c r="AT9" s="16">
        <v>0.34939759036144602</v>
      </c>
      <c r="AU9" s="16">
        <v>0.30769230769230799</v>
      </c>
      <c r="AV9" s="16">
        <v>0.30303030303030298</v>
      </c>
      <c r="AW9" s="16">
        <v>0.39534883720930197</v>
      </c>
    </row>
    <row r="10" spans="2:49" ht="29" x14ac:dyDescent="0.35">
      <c r="B10" s="17" t="s">
        <v>533</v>
      </c>
      <c r="C10" s="16">
        <v>0.30873308733087301</v>
      </c>
      <c r="D10" s="16">
        <v>0.219512195121951</v>
      </c>
      <c r="E10" s="16">
        <v>0.32089552238806002</v>
      </c>
      <c r="F10" s="16">
        <v>0.38655462184874001</v>
      </c>
      <c r="G10" s="16">
        <v>0.21666666666666701</v>
      </c>
      <c r="H10" s="16">
        <v>0.30769230769230799</v>
      </c>
      <c r="I10" s="16">
        <v>0.31818181818181801</v>
      </c>
      <c r="J10" s="16">
        <v>0.34426229508196698</v>
      </c>
      <c r="K10" s="16">
        <v>0.256410256410256</v>
      </c>
      <c r="L10" s="16">
        <v>0.32500000000000001</v>
      </c>
      <c r="M10" s="16">
        <v>0.309859154929577</v>
      </c>
      <c r="N10" s="16">
        <v>0.27272727272727298</v>
      </c>
      <c r="O10" s="16">
        <v>0.375</v>
      </c>
      <c r="P10" s="16"/>
      <c r="Q10" s="16">
        <v>0.309593023255814</v>
      </c>
      <c r="R10" s="16"/>
      <c r="S10" s="16">
        <v>0.30749682337992401</v>
      </c>
      <c r="T10" s="16"/>
      <c r="U10" s="16">
        <v>0.31011608623548897</v>
      </c>
      <c r="V10" s="16"/>
      <c r="W10" s="16">
        <v>0.30894308943089399</v>
      </c>
      <c r="X10" s="16"/>
      <c r="Y10" s="16">
        <v>0.30952380952380998</v>
      </c>
      <c r="Z10" s="16">
        <v>0.29545454545454503</v>
      </c>
      <c r="AA10" s="16">
        <v>0.33333333333333298</v>
      </c>
      <c r="AB10" s="16">
        <v>0.55555555555555602</v>
      </c>
      <c r="AC10" s="16"/>
      <c r="AD10" s="16">
        <v>0.40410958904109601</v>
      </c>
      <c r="AE10" s="16">
        <v>0.36666666666666697</v>
      </c>
      <c r="AF10" s="16">
        <v>0.32653061224489799</v>
      </c>
      <c r="AG10" s="16">
        <v>0.31111111111111101</v>
      </c>
      <c r="AH10" s="16">
        <v>0.24390243902438999</v>
      </c>
      <c r="AI10" s="16">
        <v>0.13095238095238099</v>
      </c>
      <c r="AJ10" s="16">
        <v>0.32608695652173902</v>
      </c>
      <c r="AK10" s="16"/>
      <c r="AL10" s="16">
        <v>0.140350877192982</v>
      </c>
      <c r="AM10" s="16">
        <v>0.32283464566929099</v>
      </c>
      <c r="AN10" s="16">
        <v>0.31674208144796401</v>
      </c>
      <c r="AO10" s="16">
        <v>0.33812949640287798</v>
      </c>
      <c r="AP10" s="16">
        <v>0.47368421052631599</v>
      </c>
      <c r="AQ10" s="16">
        <v>0.26</v>
      </c>
      <c r="AR10" s="16">
        <v>0.5</v>
      </c>
      <c r="AS10" s="16">
        <v>0.2</v>
      </c>
      <c r="AT10" s="16">
        <v>0.313253012048193</v>
      </c>
      <c r="AU10" s="16">
        <v>0.30769230769230799</v>
      </c>
      <c r="AV10" s="16">
        <v>0.30303030303030298</v>
      </c>
      <c r="AW10" s="16">
        <v>0.34883720930232598</v>
      </c>
    </row>
    <row r="11" spans="2:49" x14ac:dyDescent="0.35">
      <c r="B11" s="17" t="s">
        <v>534</v>
      </c>
      <c r="C11" s="19">
        <v>0.12546125461254601</v>
      </c>
      <c r="D11" s="19">
        <v>0.17073170731707299</v>
      </c>
      <c r="E11" s="19">
        <v>0.14925373134328401</v>
      </c>
      <c r="F11" s="19">
        <v>8.40336134453782E-2</v>
      </c>
      <c r="G11" s="19">
        <v>0.16666666666666699</v>
      </c>
      <c r="H11" s="19">
        <v>0.115384615384615</v>
      </c>
      <c r="I11" s="19">
        <v>7.5757575757575801E-2</v>
      </c>
      <c r="J11" s="19">
        <v>0.18032786885245899</v>
      </c>
      <c r="K11" s="19">
        <v>0.17948717948717899</v>
      </c>
      <c r="L11" s="19">
        <v>0.1</v>
      </c>
      <c r="M11" s="19">
        <v>9.85915492957746E-2</v>
      </c>
      <c r="N11" s="19">
        <v>6.0606060606060601E-2</v>
      </c>
      <c r="O11" s="19">
        <v>0.125</v>
      </c>
      <c r="P11" s="19"/>
      <c r="Q11" s="19">
        <v>0.12063953488372101</v>
      </c>
      <c r="R11" s="19"/>
      <c r="S11" s="19">
        <v>0.12325285895806901</v>
      </c>
      <c r="T11" s="19"/>
      <c r="U11" s="19">
        <v>0.124378109452736</v>
      </c>
      <c r="V11" s="19"/>
      <c r="W11" s="19">
        <v>0.138211382113821</v>
      </c>
      <c r="X11" s="19"/>
      <c r="Y11" s="19">
        <v>0.125</v>
      </c>
      <c r="Z11" s="19">
        <v>0.13257575757575801</v>
      </c>
      <c r="AA11" s="19">
        <v>0.11111111111111099</v>
      </c>
      <c r="AB11" s="19">
        <v>0</v>
      </c>
      <c r="AC11" s="19"/>
      <c r="AD11" s="19">
        <v>0.13698630136986301</v>
      </c>
      <c r="AE11" s="19">
        <v>0.16666666666666699</v>
      </c>
      <c r="AF11" s="19">
        <v>0.122448979591837</v>
      </c>
      <c r="AG11" s="19">
        <v>0.105555555555556</v>
      </c>
      <c r="AH11" s="19">
        <v>8.9430894308943104E-2</v>
      </c>
      <c r="AI11" s="19">
        <v>0.17857142857142899</v>
      </c>
      <c r="AJ11" s="19">
        <v>0.108695652173913</v>
      </c>
      <c r="AK11" s="19"/>
      <c r="AL11" s="19">
        <v>0.21052631578947401</v>
      </c>
      <c r="AM11" s="19">
        <v>0.102362204724409</v>
      </c>
      <c r="AN11" s="19">
        <v>0.122171945701357</v>
      </c>
      <c r="AO11" s="19">
        <v>0.12949640287769801</v>
      </c>
      <c r="AP11" s="19">
        <v>5.2631578947368397E-2</v>
      </c>
      <c r="AQ11" s="19">
        <v>0.1</v>
      </c>
      <c r="AR11" s="19">
        <v>0</v>
      </c>
      <c r="AS11" s="19">
        <v>0</v>
      </c>
      <c r="AT11" s="19">
        <v>9.6385542168674704E-2</v>
      </c>
      <c r="AU11" s="19">
        <v>0.30769230769230799</v>
      </c>
      <c r="AV11" s="19">
        <v>0.18181818181818199</v>
      </c>
      <c r="AW11" s="19">
        <v>0.116279069767442</v>
      </c>
    </row>
    <row r="12" spans="2:49" x14ac:dyDescent="0.35">
      <c r="B12" s="17" t="s">
        <v>535</v>
      </c>
      <c r="C12" s="19">
        <v>2.7060270602706001E-2</v>
      </c>
      <c r="D12" s="19">
        <v>3.65853658536585E-2</v>
      </c>
      <c r="E12" s="19">
        <v>1.49253731343284E-2</v>
      </c>
      <c r="F12" s="19">
        <v>4.20168067226891E-2</v>
      </c>
      <c r="G12" s="19">
        <v>1.6666666666666701E-2</v>
      </c>
      <c r="H12" s="19">
        <v>0</v>
      </c>
      <c r="I12" s="19">
        <v>3.03030303030303E-2</v>
      </c>
      <c r="J12" s="19">
        <v>1.63934426229508E-2</v>
      </c>
      <c r="K12" s="19">
        <v>2.5641025641025599E-2</v>
      </c>
      <c r="L12" s="19">
        <v>3.7499999999999999E-2</v>
      </c>
      <c r="M12" s="19">
        <v>2.8169014084507001E-2</v>
      </c>
      <c r="N12" s="19">
        <v>3.03030303030303E-2</v>
      </c>
      <c r="O12" s="19">
        <v>6.25E-2</v>
      </c>
      <c r="P12" s="19"/>
      <c r="Q12" s="19">
        <v>2.9069767441860499E-2</v>
      </c>
      <c r="R12" s="19"/>
      <c r="S12" s="19">
        <v>2.66836086404066E-2</v>
      </c>
      <c r="T12" s="19"/>
      <c r="U12" s="19">
        <v>2.9850746268656699E-2</v>
      </c>
      <c r="V12" s="19"/>
      <c r="W12" s="19">
        <v>1.6260162601626001E-2</v>
      </c>
      <c r="X12" s="19"/>
      <c r="Y12" s="19">
        <v>2.3809523809523801E-2</v>
      </c>
      <c r="Z12" s="19">
        <v>2.6515151515151499E-2</v>
      </c>
      <c r="AA12" s="19">
        <v>8.3333333333333301E-2</v>
      </c>
      <c r="AB12" s="19">
        <v>0</v>
      </c>
      <c r="AC12" s="19"/>
      <c r="AD12" s="19">
        <v>2.0547945205479499E-2</v>
      </c>
      <c r="AE12" s="19">
        <v>2.2222222222222199E-2</v>
      </c>
      <c r="AF12" s="19">
        <v>1.02040816326531E-2</v>
      </c>
      <c r="AG12" s="19">
        <v>3.3333333333333298E-2</v>
      </c>
      <c r="AH12" s="19">
        <v>1.6260162601626001E-2</v>
      </c>
      <c r="AI12" s="19">
        <v>4.7619047619047603E-2</v>
      </c>
      <c r="AJ12" s="19">
        <v>4.3478260869565202E-2</v>
      </c>
      <c r="AK12" s="19"/>
      <c r="AL12" s="19">
        <v>0</v>
      </c>
      <c r="AM12" s="19">
        <v>2.3622047244094498E-2</v>
      </c>
      <c r="AN12" s="19">
        <v>4.9773755656108601E-2</v>
      </c>
      <c r="AO12" s="19">
        <v>1.4388489208633099E-2</v>
      </c>
      <c r="AP12" s="19">
        <v>5.2631578947368397E-2</v>
      </c>
      <c r="AQ12" s="19">
        <v>0.02</v>
      </c>
      <c r="AR12" s="19">
        <v>0</v>
      </c>
      <c r="AS12" s="19">
        <v>0</v>
      </c>
      <c r="AT12" s="19">
        <v>2.40963855421687E-2</v>
      </c>
      <c r="AU12" s="19">
        <v>0</v>
      </c>
      <c r="AV12" s="19">
        <v>0</v>
      </c>
      <c r="AW12" s="19">
        <v>2.32558139534884E-2</v>
      </c>
    </row>
    <row r="13" spans="2:49" x14ac:dyDescent="0.35">
      <c r="B13" s="17" t="s">
        <v>463</v>
      </c>
      <c r="C13" s="20">
        <v>0.38622386223862198</v>
      </c>
      <c r="D13" s="20">
        <v>0.36585365853658502</v>
      </c>
      <c r="E13" s="20">
        <v>0.35074626865671599</v>
      </c>
      <c r="F13" s="20">
        <v>0.36134453781512599</v>
      </c>
      <c r="G13" s="20">
        <v>0.41666666666666702</v>
      </c>
      <c r="H13" s="20">
        <v>0.46153846153846101</v>
      </c>
      <c r="I13" s="20">
        <v>0.46969696969697</v>
      </c>
      <c r="J13" s="20">
        <v>0.26229508196721302</v>
      </c>
      <c r="K13" s="20">
        <v>0.33333333333333298</v>
      </c>
      <c r="L13" s="20">
        <v>0.4</v>
      </c>
      <c r="M13" s="20">
        <v>0.43661971830985902</v>
      </c>
      <c r="N13" s="20">
        <v>0.54545454545454497</v>
      </c>
      <c r="O13" s="20">
        <v>0.25</v>
      </c>
      <c r="P13" s="20"/>
      <c r="Q13" s="20">
        <v>0.39098837209302301</v>
      </c>
      <c r="R13" s="20"/>
      <c r="S13" s="20">
        <v>0.39263024142312603</v>
      </c>
      <c r="T13" s="20"/>
      <c r="U13" s="20">
        <v>0.38142620232172503</v>
      </c>
      <c r="V13" s="20"/>
      <c r="W13" s="20">
        <v>0.38211382113821102</v>
      </c>
      <c r="X13" s="20"/>
      <c r="Y13" s="20">
        <v>0.39285714285714302</v>
      </c>
      <c r="Z13" s="20">
        <v>0.38636363636363602</v>
      </c>
      <c r="AA13" s="20">
        <v>0.27777777777777801</v>
      </c>
      <c r="AB13" s="20">
        <v>0.44444444444444398</v>
      </c>
      <c r="AC13" s="20"/>
      <c r="AD13" s="20">
        <v>0.28082191780821902</v>
      </c>
      <c r="AE13" s="20">
        <v>0.25555555555555598</v>
      </c>
      <c r="AF13" s="20">
        <v>0.40816326530612201</v>
      </c>
      <c r="AG13" s="20">
        <v>0.41111111111111098</v>
      </c>
      <c r="AH13" s="20">
        <v>0.54471544715447195</v>
      </c>
      <c r="AI13" s="20">
        <v>0.41666666666666702</v>
      </c>
      <c r="AJ13" s="20">
        <v>0.36956521739130399</v>
      </c>
      <c r="AK13" s="20"/>
      <c r="AL13" s="20">
        <v>0.43859649122806998</v>
      </c>
      <c r="AM13" s="20">
        <v>0.42519685039370098</v>
      </c>
      <c r="AN13" s="20">
        <v>0.33936651583710398</v>
      </c>
      <c r="AO13" s="20">
        <v>0.37410071942445999</v>
      </c>
      <c r="AP13" s="20">
        <v>0.31578947368421101</v>
      </c>
      <c r="AQ13" s="20">
        <v>0.5</v>
      </c>
      <c r="AR13" s="20">
        <v>0.5</v>
      </c>
      <c r="AS13" s="20">
        <v>0.8</v>
      </c>
      <c r="AT13" s="20">
        <v>0.44578313253012097</v>
      </c>
      <c r="AU13" s="20">
        <v>7.69230769230769E-2</v>
      </c>
      <c r="AV13" s="20">
        <v>0.33333333333333298</v>
      </c>
      <c r="AW13" s="20">
        <v>0.372093023255814</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W18"/>
  <sheetViews>
    <sheetView showGridLines="0" workbookViewId="0">
      <pane xSplit="2" topLeftCell="C1" activePane="topRight" state="frozen"/>
      <selection pane="topRight" activeCell="B14" sqref="B14"/>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538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812</v>
      </c>
      <c r="D7" s="10">
        <v>82</v>
      </c>
      <c r="E7" s="10">
        <v>134</v>
      </c>
      <c r="F7" s="10">
        <v>119</v>
      </c>
      <c r="G7" s="10">
        <v>60</v>
      </c>
      <c r="H7" s="10">
        <v>52</v>
      </c>
      <c r="I7" s="10">
        <v>66</v>
      </c>
      <c r="J7" s="10">
        <v>60</v>
      </c>
      <c r="K7" s="10">
        <v>39</v>
      </c>
      <c r="L7" s="10">
        <v>80</v>
      </c>
      <c r="M7" s="10">
        <v>71</v>
      </c>
      <c r="N7" s="10">
        <v>33</v>
      </c>
      <c r="O7" s="10">
        <v>16</v>
      </c>
      <c r="P7" s="10"/>
      <c r="Q7" s="10">
        <v>688</v>
      </c>
      <c r="R7" s="10"/>
      <c r="S7" s="10">
        <v>786</v>
      </c>
      <c r="T7" s="10"/>
      <c r="U7" s="10">
        <v>603</v>
      </c>
      <c r="V7" s="10"/>
      <c r="W7" s="10">
        <v>123</v>
      </c>
      <c r="X7" s="10"/>
      <c r="Y7" s="10">
        <v>503</v>
      </c>
      <c r="Z7" s="10">
        <v>264</v>
      </c>
      <c r="AA7" s="10">
        <v>36</v>
      </c>
      <c r="AB7" s="10">
        <v>9</v>
      </c>
      <c r="AC7" s="10"/>
      <c r="AD7" s="10">
        <v>146</v>
      </c>
      <c r="AE7" s="10">
        <v>89</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42</v>
      </c>
    </row>
    <row r="8" spans="2:49" x14ac:dyDescent="0.35">
      <c r="B8" s="17" t="s">
        <v>531</v>
      </c>
      <c r="C8" s="16">
        <v>1.9704433497536901E-2</v>
      </c>
      <c r="D8" s="16">
        <v>3.65853658536585E-2</v>
      </c>
      <c r="E8" s="16">
        <v>7.4626865671641798E-3</v>
      </c>
      <c r="F8" s="16">
        <v>1.6806722689075598E-2</v>
      </c>
      <c r="G8" s="16">
        <v>1.6666666666666701E-2</v>
      </c>
      <c r="H8" s="16">
        <v>1.9230769230769201E-2</v>
      </c>
      <c r="I8" s="16">
        <v>1.5151515151515201E-2</v>
      </c>
      <c r="J8" s="16">
        <v>0</v>
      </c>
      <c r="K8" s="16">
        <v>0</v>
      </c>
      <c r="L8" s="16">
        <v>0.05</v>
      </c>
      <c r="M8" s="16">
        <v>4.2253521126760597E-2</v>
      </c>
      <c r="N8" s="16">
        <v>0</v>
      </c>
      <c r="O8" s="16">
        <v>0</v>
      </c>
      <c r="P8" s="16"/>
      <c r="Q8" s="16">
        <v>1.74418604651163E-2</v>
      </c>
      <c r="R8" s="16"/>
      <c r="S8" s="16">
        <v>1.7811704834605601E-2</v>
      </c>
      <c r="T8" s="16"/>
      <c r="U8" s="16">
        <v>1.65837479270315E-2</v>
      </c>
      <c r="V8" s="16"/>
      <c r="W8" s="16">
        <v>2.4390243902439001E-2</v>
      </c>
      <c r="X8" s="16"/>
      <c r="Y8" s="16">
        <v>9.9403578528827006E-3</v>
      </c>
      <c r="Z8" s="16">
        <v>3.7878787878787901E-2</v>
      </c>
      <c r="AA8" s="16">
        <v>2.7777777777777801E-2</v>
      </c>
      <c r="AB8" s="16">
        <v>0</v>
      </c>
      <c r="AC8" s="16"/>
      <c r="AD8" s="16">
        <v>2.7397260273972601E-2</v>
      </c>
      <c r="AE8" s="16">
        <v>1.1235955056179799E-2</v>
      </c>
      <c r="AF8" s="16">
        <v>1.02040816326531E-2</v>
      </c>
      <c r="AG8" s="16">
        <v>1.1111111111111099E-2</v>
      </c>
      <c r="AH8" s="16">
        <v>3.2520325203252001E-2</v>
      </c>
      <c r="AI8" s="16">
        <v>2.3809523809523801E-2</v>
      </c>
      <c r="AJ8" s="16">
        <v>2.1739130434782601E-2</v>
      </c>
      <c r="AK8" s="16"/>
      <c r="AL8" s="16">
        <v>1.7543859649122799E-2</v>
      </c>
      <c r="AM8" s="16">
        <v>1.5748031496062999E-2</v>
      </c>
      <c r="AN8" s="16">
        <v>2.2624434389140299E-2</v>
      </c>
      <c r="AO8" s="16">
        <v>1.4388489208633099E-2</v>
      </c>
      <c r="AP8" s="16">
        <v>0</v>
      </c>
      <c r="AQ8" s="16">
        <v>0</v>
      </c>
      <c r="AR8" s="16">
        <v>0</v>
      </c>
      <c r="AS8" s="16">
        <v>0</v>
      </c>
      <c r="AT8" s="16">
        <v>2.40963855421687E-2</v>
      </c>
      <c r="AU8" s="16">
        <v>0</v>
      </c>
      <c r="AV8" s="16">
        <v>3.03030303030303E-2</v>
      </c>
      <c r="AW8" s="16">
        <v>2.3809523809523801E-2</v>
      </c>
    </row>
    <row r="9" spans="2:49" x14ac:dyDescent="0.35">
      <c r="B9" s="17" t="s">
        <v>532</v>
      </c>
      <c r="C9" s="16">
        <v>8.2512315270935999E-2</v>
      </c>
      <c r="D9" s="16">
        <v>8.5365853658536606E-2</v>
      </c>
      <c r="E9" s="16">
        <v>7.4626865671641798E-2</v>
      </c>
      <c r="F9" s="16">
        <v>8.40336134453782E-2</v>
      </c>
      <c r="G9" s="16">
        <v>0.1</v>
      </c>
      <c r="H9" s="16">
        <v>9.6153846153846201E-2</v>
      </c>
      <c r="I9" s="16">
        <v>9.0909090909090898E-2</v>
      </c>
      <c r="J9" s="16">
        <v>8.3333333333333301E-2</v>
      </c>
      <c r="K9" s="16">
        <v>0.102564102564103</v>
      </c>
      <c r="L9" s="16">
        <v>0.1</v>
      </c>
      <c r="M9" s="16">
        <v>4.2253521126760597E-2</v>
      </c>
      <c r="N9" s="16">
        <v>6.0606060606060601E-2</v>
      </c>
      <c r="O9" s="16">
        <v>6.25E-2</v>
      </c>
      <c r="P9" s="16"/>
      <c r="Q9" s="16">
        <v>7.4127906976744207E-2</v>
      </c>
      <c r="R9" s="16"/>
      <c r="S9" s="16">
        <v>8.2697201017811695E-2</v>
      </c>
      <c r="T9" s="16"/>
      <c r="U9" s="16">
        <v>7.4626865671641798E-2</v>
      </c>
      <c r="V9" s="16"/>
      <c r="W9" s="16">
        <v>2.4390243902439001E-2</v>
      </c>
      <c r="X9" s="16"/>
      <c r="Y9" s="16">
        <v>9.1451292246520904E-2</v>
      </c>
      <c r="Z9" s="16">
        <v>6.8181818181818205E-2</v>
      </c>
      <c r="AA9" s="16">
        <v>8.3333333333333301E-2</v>
      </c>
      <c r="AB9" s="16">
        <v>0</v>
      </c>
      <c r="AC9" s="16"/>
      <c r="AD9" s="16">
        <v>6.1643835616438401E-2</v>
      </c>
      <c r="AE9" s="16">
        <v>2.2471910112359501E-2</v>
      </c>
      <c r="AF9" s="16">
        <v>5.10204081632653E-2</v>
      </c>
      <c r="AG9" s="16">
        <v>0.13888888888888901</v>
      </c>
      <c r="AH9" s="16">
        <v>0.105691056910569</v>
      </c>
      <c r="AI9" s="16">
        <v>9.5238095238095205E-2</v>
      </c>
      <c r="AJ9" s="16">
        <v>5.4347826086956499E-2</v>
      </c>
      <c r="AK9" s="16"/>
      <c r="AL9" s="16">
        <v>3.5087719298245598E-2</v>
      </c>
      <c r="AM9" s="16">
        <v>0.110236220472441</v>
      </c>
      <c r="AN9" s="16">
        <v>5.4298642533936702E-2</v>
      </c>
      <c r="AO9" s="16">
        <v>8.6330935251798593E-2</v>
      </c>
      <c r="AP9" s="16">
        <v>0.105263157894737</v>
      </c>
      <c r="AQ9" s="16">
        <v>0.08</v>
      </c>
      <c r="AR9" s="16">
        <v>0</v>
      </c>
      <c r="AS9" s="16">
        <v>0.133333333333333</v>
      </c>
      <c r="AT9" s="16">
        <v>7.2289156626505993E-2</v>
      </c>
      <c r="AU9" s="16">
        <v>7.69230769230769E-2</v>
      </c>
      <c r="AV9" s="16">
        <v>0.15151515151515199</v>
      </c>
      <c r="AW9" s="16">
        <v>0.14285714285714299</v>
      </c>
    </row>
    <row r="10" spans="2:49" ht="29" x14ac:dyDescent="0.35">
      <c r="B10" s="17" t="s">
        <v>533</v>
      </c>
      <c r="C10" s="16">
        <v>0.24137931034482801</v>
      </c>
      <c r="D10" s="16">
        <v>0.28048780487804897</v>
      </c>
      <c r="E10" s="16">
        <v>0.25373134328358199</v>
      </c>
      <c r="F10" s="16">
        <v>0.26890756302521002</v>
      </c>
      <c r="G10" s="16">
        <v>0.15</v>
      </c>
      <c r="H10" s="16">
        <v>0.230769230769231</v>
      </c>
      <c r="I10" s="16">
        <v>0.28787878787878801</v>
      </c>
      <c r="J10" s="16">
        <v>0.233333333333333</v>
      </c>
      <c r="K10" s="16">
        <v>0.256410256410256</v>
      </c>
      <c r="L10" s="16">
        <v>0.22500000000000001</v>
      </c>
      <c r="M10" s="16">
        <v>0.183098591549296</v>
      </c>
      <c r="N10" s="16">
        <v>0.24242424242424199</v>
      </c>
      <c r="O10" s="16">
        <v>0.25</v>
      </c>
      <c r="P10" s="16"/>
      <c r="Q10" s="16">
        <v>0.23401162790697699</v>
      </c>
      <c r="R10" s="16"/>
      <c r="S10" s="16">
        <v>0.24300254452926201</v>
      </c>
      <c r="T10" s="16"/>
      <c r="U10" s="16">
        <v>0.227197346600332</v>
      </c>
      <c r="V10" s="16"/>
      <c r="W10" s="16">
        <v>0.211382113821138</v>
      </c>
      <c r="X10" s="16"/>
      <c r="Y10" s="16">
        <v>0.24055666003976101</v>
      </c>
      <c r="Z10" s="16">
        <v>0.23863636363636401</v>
      </c>
      <c r="AA10" s="16">
        <v>0.27777777777777801</v>
      </c>
      <c r="AB10" s="16">
        <v>0.22222222222222199</v>
      </c>
      <c r="AC10" s="16"/>
      <c r="AD10" s="16">
        <v>0.24657534246575299</v>
      </c>
      <c r="AE10" s="16">
        <v>0.202247191011236</v>
      </c>
      <c r="AF10" s="16">
        <v>0.27551020408163301</v>
      </c>
      <c r="AG10" s="16">
        <v>0.266666666666667</v>
      </c>
      <c r="AH10" s="16">
        <v>0.22764227642276399</v>
      </c>
      <c r="AI10" s="16">
        <v>0.202380952380952</v>
      </c>
      <c r="AJ10" s="16">
        <v>0.23913043478260901</v>
      </c>
      <c r="AK10" s="16"/>
      <c r="AL10" s="16">
        <v>0.19298245614035101</v>
      </c>
      <c r="AM10" s="16">
        <v>0.20472440944881901</v>
      </c>
      <c r="AN10" s="16">
        <v>0.25791855203619901</v>
      </c>
      <c r="AO10" s="16">
        <v>0.17985611510791399</v>
      </c>
      <c r="AP10" s="16">
        <v>0.31578947368421101</v>
      </c>
      <c r="AQ10" s="16">
        <v>0.28000000000000003</v>
      </c>
      <c r="AR10" s="16">
        <v>0.5</v>
      </c>
      <c r="AS10" s="16">
        <v>0.266666666666667</v>
      </c>
      <c r="AT10" s="16">
        <v>0.30120481927710802</v>
      </c>
      <c r="AU10" s="16">
        <v>0.15384615384615399</v>
      </c>
      <c r="AV10" s="16">
        <v>0.33333333333333298</v>
      </c>
      <c r="AW10" s="16">
        <v>0.28571428571428598</v>
      </c>
    </row>
    <row r="11" spans="2:49" x14ac:dyDescent="0.35">
      <c r="B11" s="17" t="s">
        <v>534</v>
      </c>
      <c r="C11" s="19">
        <v>0.39532019704433502</v>
      </c>
      <c r="D11" s="19">
        <v>0.39024390243902402</v>
      </c>
      <c r="E11" s="19">
        <v>0.42537313432835799</v>
      </c>
      <c r="F11" s="19">
        <v>0.34453781512604997</v>
      </c>
      <c r="G11" s="19">
        <v>0.43333333333333302</v>
      </c>
      <c r="H11" s="19">
        <v>0.40384615384615402</v>
      </c>
      <c r="I11" s="19">
        <v>0.34848484848484901</v>
      </c>
      <c r="J11" s="19">
        <v>0.43333333333333302</v>
      </c>
      <c r="K11" s="19">
        <v>0.28205128205128199</v>
      </c>
      <c r="L11" s="19">
        <v>0.36249999999999999</v>
      </c>
      <c r="M11" s="19">
        <v>0.45070422535211302</v>
      </c>
      <c r="N11" s="19">
        <v>0.48484848484848497</v>
      </c>
      <c r="O11" s="19">
        <v>0.4375</v>
      </c>
      <c r="P11" s="19"/>
      <c r="Q11" s="19">
        <v>0.40988372093023301</v>
      </c>
      <c r="R11" s="19"/>
      <c r="S11" s="19">
        <v>0.39949109414758299</v>
      </c>
      <c r="T11" s="19"/>
      <c r="U11" s="19">
        <v>0.411276948590381</v>
      </c>
      <c r="V11" s="19"/>
      <c r="W11" s="19">
        <v>0.51219512195121997</v>
      </c>
      <c r="X11" s="19"/>
      <c r="Y11" s="19">
        <v>0.40954274353876702</v>
      </c>
      <c r="Z11" s="19">
        <v>0.375</v>
      </c>
      <c r="AA11" s="19">
        <v>0.33333333333333298</v>
      </c>
      <c r="AB11" s="19">
        <v>0.44444444444444398</v>
      </c>
      <c r="AC11" s="19"/>
      <c r="AD11" s="19">
        <v>0.41780821917808197</v>
      </c>
      <c r="AE11" s="19">
        <v>0.51685393258427004</v>
      </c>
      <c r="AF11" s="19">
        <v>0.397959183673469</v>
      </c>
      <c r="AG11" s="19">
        <v>0.32222222222222202</v>
      </c>
      <c r="AH11" s="19">
        <v>0.37398373983739802</v>
      </c>
      <c r="AI11" s="19">
        <v>0.39285714285714302</v>
      </c>
      <c r="AJ11" s="19">
        <v>0.41304347826087001</v>
      </c>
      <c r="AK11" s="19"/>
      <c r="AL11" s="19">
        <v>0.49122807017543901</v>
      </c>
      <c r="AM11" s="19">
        <v>0.42519685039370098</v>
      </c>
      <c r="AN11" s="19">
        <v>0.38461538461538503</v>
      </c>
      <c r="AO11" s="19">
        <v>0.42446043165467601</v>
      </c>
      <c r="AP11" s="19">
        <v>0.42105263157894701</v>
      </c>
      <c r="AQ11" s="19">
        <v>0.42</v>
      </c>
      <c r="AR11" s="19">
        <v>0.5</v>
      </c>
      <c r="AS11" s="19">
        <v>0.266666666666667</v>
      </c>
      <c r="AT11" s="19">
        <v>0.39759036144578302</v>
      </c>
      <c r="AU11" s="19">
        <v>0.46153846153846201</v>
      </c>
      <c r="AV11" s="19">
        <v>0.24242424242424199</v>
      </c>
      <c r="AW11" s="19">
        <v>0.26190476190476197</v>
      </c>
    </row>
    <row r="12" spans="2:49" x14ac:dyDescent="0.35">
      <c r="B12" s="17" t="s">
        <v>535</v>
      </c>
      <c r="C12" s="19">
        <v>0.26108374384236499</v>
      </c>
      <c r="D12" s="19">
        <v>0.207317073170732</v>
      </c>
      <c r="E12" s="19">
        <v>0.238805970149254</v>
      </c>
      <c r="F12" s="19">
        <v>0.28571428571428598</v>
      </c>
      <c r="G12" s="19">
        <v>0.3</v>
      </c>
      <c r="H12" s="19">
        <v>0.25</v>
      </c>
      <c r="I12" s="19">
        <v>0.25757575757575801</v>
      </c>
      <c r="J12" s="19">
        <v>0.25</v>
      </c>
      <c r="K12" s="19">
        <v>0.35897435897435898</v>
      </c>
      <c r="L12" s="19">
        <v>0.26250000000000001</v>
      </c>
      <c r="M12" s="19">
        <v>0.28169014084506999</v>
      </c>
      <c r="N12" s="19">
        <v>0.21212121212121199</v>
      </c>
      <c r="O12" s="19">
        <v>0.25</v>
      </c>
      <c r="P12" s="19"/>
      <c r="Q12" s="19">
        <v>0.26453488372092998</v>
      </c>
      <c r="R12" s="19"/>
      <c r="S12" s="19">
        <v>0.25699745547073799</v>
      </c>
      <c r="T12" s="19"/>
      <c r="U12" s="19">
        <v>0.27031509121061398</v>
      </c>
      <c r="V12" s="19"/>
      <c r="W12" s="19">
        <v>0.22764227642276399</v>
      </c>
      <c r="X12" s="19"/>
      <c r="Y12" s="19">
        <v>0.24850894632206799</v>
      </c>
      <c r="Z12" s="19">
        <v>0.28030303030303</v>
      </c>
      <c r="AA12" s="19">
        <v>0.27777777777777801</v>
      </c>
      <c r="AB12" s="19">
        <v>0.33333333333333298</v>
      </c>
      <c r="AC12" s="19"/>
      <c r="AD12" s="19">
        <v>0.24657534246575299</v>
      </c>
      <c r="AE12" s="19">
        <v>0.24719101123595499</v>
      </c>
      <c r="AF12" s="19">
        <v>0.26530612244898</v>
      </c>
      <c r="AG12" s="19">
        <v>0.26111111111111102</v>
      </c>
      <c r="AH12" s="19">
        <v>0.26016260162601601</v>
      </c>
      <c r="AI12" s="19">
        <v>0.28571428571428598</v>
      </c>
      <c r="AJ12" s="19">
        <v>0.27173913043478298</v>
      </c>
      <c r="AK12" s="19"/>
      <c r="AL12" s="19">
        <v>0.26315789473684198</v>
      </c>
      <c r="AM12" s="19">
        <v>0.244094488188976</v>
      </c>
      <c r="AN12" s="19">
        <v>0.28054298642533898</v>
      </c>
      <c r="AO12" s="19">
        <v>0.29496402877697803</v>
      </c>
      <c r="AP12" s="19">
        <v>0.157894736842105</v>
      </c>
      <c r="AQ12" s="19">
        <v>0.22</v>
      </c>
      <c r="AR12" s="19">
        <v>0</v>
      </c>
      <c r="AS12" s="19">
        <v>0.33333333333333298</v>
      </c>
      <c r="AT12" s="19">
        <v>0.20481927710843401</v>
      </c>
      <c r="AU12" s="19">
        <v>0.30769230769230799</v>
      </c>
      <c r="AV12" s="19">
        <v>0.24242424242424199</v>
      </c>
      <c r="AW12" s="19">
        <v>0.28571428571428598</v>
      </c>
    </row>
    <row r="13" spans="2:49" x14ac:dyDescent="0.35">
      <c r="B13" s="17" t="s">
        <v>463</v>
      </c>
      <c r="C13" s="20">
        <v>-0.55418719211822698</v>
      </c>
      <c r="D13" s="20">
        <v>-0.47560975609756101</v>
      </c>
      <c r="E13" s="20">
        <v>-0.58208955223880599</v>
      </c>
      <c r="F13" s="20">
        <v>-0.52941176470588203</v>
      </c>
      <c r="G13" s="20">
        <v>-0.61666666666666703</v>
      </c>
      <c r="H13" s="20">
        <v>-0.53846153846153799</v>
      </c>
      <c r="I13" s="20">
        <v>-0.5</v>
      </c>
      <c r="J13" s="20">
        <v>-0.6</v>
      </c>
      <c r="K13" s="20">
        <v>-0.53846153846153799</v>
      </c>
      <c r="L13" s="20">
        <v>-0.47499999999999998</v>
      </c>
      <c r="M13" s="20">
        <v>-0.647887323943662</v>
      </c>
      <c r="N13" s="20">
        <v>-0.63636363636363602</v>
      </c>
      <c r="O13" s="20">
        <v>-0.625</v>
      </c>
      <c r="P13" s="20"/>
      <c r="Q13" s="20">
        <v>-0.58284883720930203</v>
      </c>
      <c r="R13" s="20"/>
      <c r="S13" s="20">
        <v>-0.55597964376590303</v>
      </c>
      <c r="T13" s="20"/>
      <c r="U13" s="20">
        <v>-0.59038142620232203</v>
      </c>
      <c r="V13" s="20"/>
      <c r="W13" s="20">
        <v>-0.69105691056910601</v>
      </c>
      <c r="X13" s="20"/>
      <c r="Y13" s="20">
        <v>-0.55666003976143197</v>
      </c>
      <c r="Z13" s="20">
        <v>-0.54924242424242398</v>
      </c>
      <c r="AA13" s="20">
        <v>-0.5</v>
      </c>
      <c r="AB13" s="20">
        <v>-0.77777777777777801</v>
      </c>
      <c r="AC13" s="20"/>
      <c r="AD13" s="20">
        <v>-0.57534246575342496</v>
      </c>
      <c r="AE13" s="20">
        <v>-0.73033707865168596</v>
      </c>
      <c r="AF13" s="20">
        <v>-0.60204081632653095</v>
      </c>
      <c r="AG13" s="20">
        <v>-0.43333333333333302</v>
      </c>
      <c r="AH13" s="20">
        <v>-0.49593495934959397</v>
      </c>
      <c r="AI13" s="20">
        <v>-0.55952380952380998</v>
      </c>
      <c r="AJ13" s="20">
        <v>-0.60869565217391297</v>
      </c>
      <c r="AK13" s="20"/>
      <c r="AL13" s="20">
        <v>-0.70175438596491202</v>
      </c>
      <c r="AM13" s="20">
        <v>-0.54330708661417304</v>
      </c>
      <c r="AN13" s="20">
        <v>-0.58823529411764697</v>
      </c>
      <c r="AO13" s="20">
        <v>-0.61870503597122295</v>
      </c>
      <c r="AP13" s="20">
        <v>-0.47368421052631599</v>
      </c>
      <c r="AQ13" s="20">
        <v>-0.56000000000000005</v>
      </c>
      <c r="AR13" s="20">
        <v>-0.5</v>
      </c>
      <c r="AS13" s="20">
        <v>-0.46666666666666701</v>
      </c>
      <c r="AT13" s="20">
        <v>-0.50602409638554202</v>
      </c>
      <c r="AU13" s="20">
        <v>-0.69230769230769196</v>
      </c>
      <c r="AV13" s="20">
        <v>-0.30303030303030298</v>
      </c>
      <c r="AW13" s="20">
        <v>-0.38095238095238099</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AW18"/>
  <sheetViews>
    <sheetView showGridLines="0" workbookViewId="0">
      <pane xSplit="2" topLeftCell="C1" activePane="topRight" state="frozen"/>
      <selection pane="topRight" activeCell="B14" sqref="B14"/>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539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812</v>
      </c>
      <c r="D7" s="10">
        <v>82</v>
      </c>
      <c r="E7" s="10">
        <v>134</v>
      </c>
      <c r="F7" s="10">
        <v>119</v>
      </c>
      <c r="G7" s="10">
        <v>60</v>
      </c>
      <c r="H7" s="10">
        <v>52</v>
      </c>
      <c r="I7" s="10">
        <v>66</v>
      </c>
      <c r="J7" s="10">
        <v>61</v>
      </c>
      <c r="K7" s="10">
        <v>39</v>
      </c>
      <c r="L7" s="10">
        <v>80</v>
      </c>
      <c r="M7" s="10">
        <v>71</v>
      </c>
      <c r="N7" s="10">
        <v>32</v>
      </c>
      <c r="O7" s="10">
        <v>16</v>
      </c>
      <c r="P7" s="10"/>
      <c r="Q7" s="10">
        <v>687</v>
      </c>
      <c r="R7" s="10"/>
      <c r="S7" s="10">
        <v>786</v>
      </c>
      <c r="T7" s="10"/>
      <c r="U7" s="10">
        <v>602</v>
      </c>
      <c r="V7" s="10"/>
      <c r="W7" s="10">
        <v>123</v>
      </c>
      <c r="X7" s="10"/>
      <c r="Y7" s="10">
        <v>504</v>
      </c>
      <c r="Z7" s="10">
        <v>263</v>
      </c>
      <c r="AA7" s="10">
        <v>36</v>
      </c>
      <c r="AB7" s="10">
        <v>9</v>
      </c>
      <c r="AC7" s="10"/>
      <c r="AD7" s="10">
        <v>146</v>
      </c>
      <c r="AE7" s="10">
        <v>90</v>
      </c>
      <c r="AF7" s="10">
        <v>98</v>
      </c>
      <c r="AG7" s="10">
        <v>180</v>
      </c>
      <c r="AH7" s="10">
        <v>122</v>
      </c>
      <c r="AI7" s="10">
        <v>84</v>
      </c>
      <c r="AJ7" s="10">
        <v>92</v>
      </c>
      <c r="AK7" s="10"/>
      <c r="AL7" s="10">
        <v>57</v>
      </c>
      <c r="AM7" s="10">
        <v>127</v>
      </c>
      <c r="AN7" s="10">
        <v>220</v>
      </c>
      <c r="AO7" s="10">
        <v>139</v>
      </c>
      <c r="AP7" s="10">
        <v>19</v>
      </c>
      <c r="AQ7" s="10">
        <v>50</v>
      </c>
      <c r="AR7" s="10">
        <v>2</v>
      </c>
      <c r="AS7" s="10">
        <v>15</v>
      </c>
      <c r="AT7" s="10">
        <v>83</v>
      </c>
      <c r="AU7" s="10">
        <v>13</v>
      </c>
      <c r="AV7" s="10">
        <v>33</v>
      </c>
      <c r="AW7" s="10">
        <v>43</v>
      </c>
    </row>
    <row r="8" spans="2:49" x14ac:dyDescent="0.35">
      <c r="B8" s="17" t="s">
        <v>531</v>
      </c>
      <c r="C8" s="16">
        <v>4.6798029556650203E-2</v>
      </c>
      <c r="D8" s="16">
        <v>7.3170731707317097E-2</v>
      </c>
      <c r="E8" s="16">
        <v>3.7313432835820899E-2</v>
      </c>
      <c r="F8" s="16">
        <v>2.5210084033613401E-2</v>
      </c>
      <c r="G8" s="16">
        <v>0.05</v>
      </c>
      <c r="H8" s="16">
        <v>3.8461538461538498E-2</v>
      </c>
      <c r="I8" s="16">
        <v>4.5454545454545497E-2</v>
      </c>
      <c r="J8" s="16">
        <v>3.2786885245901599E-2</v>
      </c>
      <c r="K8" s="16">
        <v>5.1282051282051301E-2</v>
      </c>
      <c r="L8" s="16">
        <v>8.7499999999999994E-2</v>
      </c>
      <c r="M8" s="16">
        <v>7.0422535211267595E-2</v>
      </c>
      <c r="N8" s="16">
        <v>0</v>
      </c>
      <c r="O8" s="16">
        <v>0</v>
      </c>
      <c r="P8" s="16"/>
      <c r="Q8" s="16">
        <v>4.5123726346433801E-2</v>
      </c>
      <c r="R8" s="16"/>
      <c r="S8" s="16">
        <v>4.58015267175573E-2</v>
      </c>
      <c r="T8" s="16"/>
      <c r="U8" s="16">
        <v>4.48504983388704E-2</v>
      </c>
      <c r="V8" s="16"/>
      <c r="W8" s="16">
        <v>8.1300813008130107E-3</v>
      </c>
      <c r="X8" s="16"/>
      <c r="Y8" s="16">
        <v>3.1746031746031703E-2</v>
      </c>
      <c r="Z8" s="16">
        <v>7.6045627376425895E-2</v>
      </c>
      <c r="AA8" s="16">
        <v>5.5555555555555601E-2</v>
      </c>
      <c r="AB8" s="16">
        <v>0</v>
      </c>
      <c r="AC8" s="16"/>
      <c r="AD8" s="16">
        <v>3.42465753424658E-2</v>
      </c>
      <c r="AE8" s="16">
        <v>4.4444444444444398E-2</v>
      </c>
      <c r="AF8" s="16">
        <v>2.04081632653061E-2</v>
      </c>
      <c r="AG8" s="16">
        <v>4.4444444444444398E-2</v>
      </c>
      <c r="AH8" s="16">
        <v>8.1967213114754106E-2</v>
      </c>
      <c r="AI8" s="16">
        <v>5.95238095238095E-2</v>
      </c>
      <c r="AJ8" s="16">
        <v>4.3478260869565202E-2</v>
      </c>
      <c r="AK8" s="16"/>
      <c r="AL8" s="16">
        <v>5.2631578947368397E-2</v>
      </c>
      <c r="AM8" s="16">
        <v>3.1496062992125998E-2</v>
      </c>
      <c r="AN8" s="16">
        <v>4.5454545454545497E-2</v>
      </c>
      <c r="AO8" s="16">
        <v>3.5971223021582698E-2</v>
      </c>
      <c r="AP8" s="16">
        <v>0.105263157894737</v>
      </c>
      <c r="AQ8" s="16">
        <v>0.04</v>
      </c>
      <c r="AR8" s="16">
        <v>0</v>
      </c>
      <c r="AS8" s="16">
        <v>6.6666666666666693E-2</v>
      </c>
      <c r="AT8" s="16">
        <v>4.81927710843374E-2</v>
      </c>
      <c r="AU8" s="16">
        <v>0</v>
      </c>
      <c r="AV8" s="16">
        <v>6.0606060606060601E-2</v>
      </c>
      <c r="AW8" s="16">
        <v>9.3023255813953501E-2</v>
      </c>
    </row>
    <row r="9" spans="2:49" x14ac:dyDescent="0.35">
      <c r="B9" s="17" t="s">
        <v>532</v>
      </c>
      <c r="C9" s="16">
        <v>0.147783251231527</v>
      </c>
      <c r="D9" s="16">
        <v>0.146341463414634</v>
      </c>
      <c r="E9" s="16">
        <v>0.15671641791044799</v>
      </c>
      <c r="F9" s="16">
        <v>0.11764705882352899</v>
      </c>
      <c r="G9" s="16">
        <v>0.233333333333333</v>
      </c>
      <c r="H9" s="16">
        <v>0.17307692307692299</v>
      </c>
      <c r="I9" s="16">
        <v>0.16666666666666699</v>
      </c>
      <c r="J9" s="16">
        <v>8.1967213114754106E-2</v>
      </c>
      <c r="K9" s="16">
        <v>0.15384615384615399</v>
      </c>
      <c r="L9" s="16">
        <v>0.16250000000000001</v>
      </c>
      <c r="M9" s="16">
        <v>9.85915492957746E-2</v>
      </c>
      <c r="N9" s="16">
        <v>0.1875</v>
      </c>
      <c r="O9" s="16">
        <v>0.125</v>
      </c>
      <c r="P9" s="16"/>
      <c r="Q9" s="16">
        <v>0.14701601164483299</v>
      </c>
      <c r="R9" s="16"/>
      <c r="S9" s="16">
        <v>0.150127226463104</v>
      </c>
      <c r="T9" s="16"/>
      <c r="U9" s="16">
        <v>0.13953488372093001</v>
      </c>
      <c r="V9" s="16"/>
      <c r="W9" s="16">
        <v>0.13008130081300801</v>
      </c>
      <c r="X9" s="16"/>
      <c r="Y9" s="16">
        <v>0.125</v>
      </c>
      <c r="Z9" s="16">
        <v>0.19011406844106499</v>
      </c>
      <c r="AA9" s="16">
        <v>0.16666666666666699</v>
      </c>
      <c r="AB9" s="16">
        <v>0.11111111111111099</v>
      </c>
      <c r="AC9" s="16"/>
      <c r="AD9" s="16">
        <v>0.17808219178082199</v>
      </c>
      <c r="AE9" s="16">
        <v>0.1</v>
      </c>
      <c r="AF9" s="16">
        <v>7.1428571428571397E-2</v>
      </c>
      <c r="AG9" s="16">
        <v>0.18333333333333299</v>
      </c>
      <c r="AH9" s="16">
        <v>0.14754098360655701</v>
      </c>
      <c r="AI9" s="16">
        <v>0.14285714285714299</v>
      </c>
      <c r="AJ9" s="16">
        <v>0.16304347826087001</v>
      </c>
      <c r="AK9" s="16"/>
      <c r="AL9" s="16">
        <v>0.21052631578947401</v>
      </c>
      <c r="AM9" s="16">
        <v>0.14960629921259799</v>
      </c>
      <c r="AN9" s="16">
        <v>0.118181818181818</v>
      </c>
      <c r="AO9" s="16">
        <v>0.14388489208633101</v>
      </c>
      <c r="AP9" s="16">
        <v>5.2631578947368397E-2</v>
      </c>
      <c r="AQ9" s="16">
        <v>0.14000000000000001</v>
      </c>
      <c r="AR9" s="16">
        <v>0.5</v>
      </c>
      <c r="AS9" s="16">
        <v>0.133333333333333</v>
      </c>
      <c r="AT9" s="16">
        <v>0.19277108433734899</v>
      </c>
      <c r="AU9" s="16">
        <v>0</v>
      </c>
      <c r="AV9" s="16">
        <v>0.15151515151515199</v>
      </c>
      <c r="AW9" s="16">
        <v>0.186046511627907</v>
      </c>
    </row>
    <row r="10" spans="2:49" ht="29" x14ac:dyDescent="0.35">
      <c r="B10" s="17" t="s">
        <v>533</v>
      </c>
      <c r="C10" s="16">
        <v>0.27463054187192099</v>
      </c>
      <c r="D10" s="16">
        <v>0.32926829268292701</v>
      </c>
      <c r="E10" s="16">
        <v>0.33582089552238797</v>
      </c>
      <c r="F10" s="16">
        <v>0.24369747899159699</v>
      </c>
      <c r="G10" s="16">
        <v>0.25</v>
      </c>
      <c r="H10" s="16">
        <v>0.17307692307692299</v>
      </c>
      <c r="I10" s="16">
        <v>0.28787878787878801</v>
      </c>
      <c r="J10" s="16">
        <v>0.26229508196721302</v>
      </c>
      <c r="K10" s="16">
        <v>0.17948717948717899</v>
      </c>
      <c r="L10" s="16">
        <v>0.3125</v>
      </c>
      <c r="M10" s="16">
        <v>0.28169014084506999</v>
      </c>
      <c r="N10" s="16">
        <v>0.28125</v>
      </c>
      <c r="O10" s="16">
        <v>0.125</v>
      </c>
      <c r="P10" s="16"/>
      <c r="Q10" s="16">
        <v>0.27656477438136801</v>
      </c>
      <c r="R10" s="16"/>
      <c r="S10" s="16">
        <v>0.27735368956743001</v>
      </c>
      <c r="T10" s="16"/>
      <c r="U10" s="16">
        <v>0.27408637873754199</v>
      </c>
      <c r="V10" s="16"/>
      <c r="W10" s="16">
        <v>0.26016260162601601</v>
      </c>
      <c r="X10" s="16"/>
      <c r="Y10" s="16">
        <v>0.28968253968253999</v>
      </c>
      <c r="Z10" s="16">
        <v>0.25475285171102702</v>
      </c>
      <c r="AA10" s="16">
        <v>0.25</v>
      </c>
      <c r="AB10" s="16">
        <v>0.11111111111111099</v>
      </c>
      <c r="AC10" s="16"/>
      <c r="AD10" s="16">
        <v>0.27397260273972601</v>
      </c>
      <c r="AE10" s="16">
        <v>0.266666666666667</v>
      </c>
      <c r="AF10" s="16">
        <v>0.36734693877551</v>
      </c>
      <c r="AG10" s="16">
        <v>0.25</v>
      </c>
      <c r="AH10" s="16">
        <v>0.286885245901639</v>
      </c>
      <c r="AI10" s="16">
        <v>0.25</v>
      </c>
      <c r="AJ10" s="16">
        <v>0.23913043478260901</v>
      </c>
      <c r="AK10" s="16"/>
      <c r="AL10" s="16">
        <v>0.22807017543859601</v>
      </c>
      <c r="AM10" s="16">
        <v>0.28346456692913402</v>
      </c>
      <c r="AN10" s="16">
        <v>0.25909090909090898</v>
      </c>
      <c r="AO10" s="16">
        <v>0.24460431654676301</v>
      </c>
      <c r="AP10" s="16">
        <v>0.42105263157894701</v>
      </c>
      <c r="AQ10" s="16">
        <v>0.3</v>
      </c>
      <c r="AR10" s="16">
        <v>0.5</v>
      </c>
      <c r="AS10" s="16">
        <v>0.33333333333333298</v>
      </c>
      <c r="AT10" s="16">
        <v>0.32530120481927699</v>
      </c>
      <c r="AU10" s="16">
        <v>0.38461538461538503</v>
      </c>
      <c r="AV10" s="16">
        <v>0.30303030303030298</v>
      </c>
      <c r="AW10" s="16">
        <v>0.209302325581395</v>
      </c>
    </row>
    <row r="11" spans="2:49" x14ac:dyDescent="0.35">
      <c r="B11" s="17" t="s">
        <v>534</v>
      </c>
      <c r="C11" s="19">
        <v>0.36330049261083702</v>
      </c>
      <c r="D11" s="19">
        <v>0.36585365853658502</v>
      </c>
      <c r="E11" s="19">
        <v>0.31343283582089598</v>
      </c>
      <c r="F11" s="19">
        <v>0.41176470588235298</v>
      </c>
      <c r="G11" s="19">
        <v>0.3</v>
      </c>
      <c r="H11" s="19">
        <v>0.40384615384615402</v>
      </c>
      <c r="I11" s="19">
        <v>0.31818181818181801</v>
      </c>
      <c r="J11" s="19">
        <v>0.49180327868852503</v>
      </c>
      <c r="K11" s="19">
        <v>0.30769230769230799</v>
      </c>
      <c r="L11" s="19">
        <v>0.26250000000000001</v>
      </c>
      <c r="M11" s="19">
        <v>0.38028169014084501</v>
      </c>
      <c r="N11" s="19">
        <v>0.46875</v>
      </c>
      <c r="O11" s="19">
        <v>0.5625</v>
      </c>
      <c r="P11" s="19"/>
      <c r="Q11" s="19">
        <v>0.36826783114992701</v>
      </c>
      <c r="R11" s="19"/>
      <c r="S11" s="19">
        <v>0.36386768447837098</v>
      </c>
      <c r="T11" s="19"/>
      <c r="U11" s="19">
        <v>0.37375415282391999</v>
      </c>
      <c r="V11" s="19"/>
      <c r="W11" s="19">
        <v>0.48780487804877998</v>
      </c>
      <c r="X11" s="19"/>
      <c r="Y11" s="19">
        <v>0.38888888888888901</v>
      </c>
      <c r="Z11" s="19">
        <v>0.30798479087452502</v>
      </c>
      <c r="AA11" s="19">
        <v>0.38888888888888901</v>
      </c>
      <c r="AB11" s="19">
        <v>0.44444444444444398</v>
      </c>
      <c r="AC11" s="19"/>
      <c r="AD11" s="19">
        <v>0.37671232876712302</v>
      </c>
      <c r="AE11" s="19">
        <v>0.4</v>
      </c>
      <c r="AF11" s="19">
        <v>0.41836734693877597</v>
      </c>
      <c r="AG11" s="19">
        <v>0.35</v>
      </c>
      <c r="AH11" s="19">
        <v>0.29508196721311503</v>
      </c>
      <c r="AI11" s="19">
        <v>0.36904761904761901</v>
      </c>
      <c r="AJ11" s="19">
        <v>0.35869565217391303</v>
      </c>
      <c r="AK11" s="19"/>
      <c r="AL11" s="19">
        <v>0.40350877192982498</v>
      </c>
      <c r="AM11" s="19">
        <v>0.39370078740157499</v>
      </c>
      <c r="AN11" s="19">
        <v>0.354545454545455</v>
      </c>
      <c r="AO11" s="19">
        <v>0.42446043165467601</v>
      </c>
      <c r="AP11" s="19">
        <v>0.26315789473684198</v>
      </c>
      <c r="AQ11" s="19">
        <v>0.4</v>
      </c>
      <c r="AR11" s="19">
        <v>0</v>
      </c>
      <c r="AS11" s="19">
        <v>0.33333333333333298</v>
      </c>
      <c r="AT11" s="19">
        <v>0.313253012048193</v>
      </c>
      <c r="AU11" s="19">
        <v>0.38461538461538503</v>
      </c>
      <c r="AV11" s="19">
        <v>0.27272727272727298</v>
      </c>
      <c r="AW11" s="19">
        <v>0.30232558139534899</v>
      </c>
    </row>
    <row r="12" spans="2:49" x14ac:dyDescent="0.35">
      <c r="B12" s="17" t="s">
        <v>535</v>
      </c>
      <c r="C12" s="19">
        <v>0.167487684729064</v>
      </c>
      <c r="D12" s="19">
        <v>8.5365853658536606E-2</v>
      </c>
      <c r="E12" s="19">
        <v>0.15671641791044799</v>
      </c>
      <c r="F12" s="19">
        <v>0.20168067226890801</v>
      </c>
      <c r="G12" s="19">
        <v>0.16666666666666699</v>
      </c>
      <c r="H12" s="19">
        <v>0.21153846153846201</v>
      </c>
      <c r="I12" s="19">
        <v>0.18181818181818199</v>
      </c>
      <c r="J12" s="19">
        <v>0.13114754098360701</v>
      </c>
      <c r="K12" s="19">
        <v>0.30769230769230799</v>
      </c>
      <c r="L12" s="19">
        <v>0.17499999999999999</v>
      </c>
      <c r="M12" s="19">
        <v>0.169014084507042</v>
      </c>
      <c r="N12" s="19">
        <v>6.25E-2</v>
      </c>
      <c r="O12" s="19">
        <v>0.1875</v>
      </c>
      <c r="P12" s="19"/>
      <c r="Q12" s="19">
        <v>0.163027656477438</v>
      </c>
      <c r="R12" s="19"/>
      <c r="S12" s="19">
        <v>0.16284987277353699</v>
      </c>
      <c r="T12" s="19"/>
      <c r="U12" s="19">
        <v>0.167774086378738</v>
      </c>
      <c r="V12" s="19"/>
      <c r="W12" s="19">
        <v>0.113821138211382</v>
      </c>
      <c r="X12" s="19"/>
      <c r="Y12" s="19">
        <v>0.16468253968254001</v>
      </c>
      <c r="Z12" s="19">
        <v>0.171102661596958</v>
      </c>
      <c r="AA12" s="19">
        <v>0.13888888888888901</v>
      </c>
      <c r="AB12" s="19">
        <v>0.33333333333333298</v>
      </c>
      <c r="AC12" s="19"/>
      <c r="AD12" s="19">
        <v>0.13698630136986301</v>
      </c>
      <c r="AE12" s="19">
        <v>0.18888888888888899</v>
      </c>
      <c r="AF12" s="19">
        <v>0.122448979591837</v>
      </c>
      <c r="AG12" s="19">
        <v>0.172222222222222</v>
      </c>
      <c r="AH12" s="19">
        <v>0.188524590163934</v>
      </c>
      <c r="AI12" s="19">
        <v>0.17857142857142899</v>
      </c>
      <c r="AJ12" s="19">
        <v>0.19565217391304299</v>
      </c>
      <c r="AK12" s="19"/>
      <c r="AL12" s="19">
        <v>0.105263157894737</v>
      </c>
      <c r="AM12" s="19">
        <v>0.14173228346456701</v>
      </c>
      <c r="AN12" s="19">
        <v>0.222727272727273</v>
      </c>
      <c r="AO12" s="19">
        <v>0.15107913669064699</v>
      </c>
      <c r="AP12" s="19">
        <v>0.157894736842105</v>
      </c>
      <c r="AQ12" s="19">
        <v>0.12</v>
      </c>
      <c r="AR12" s="19">
        <v>0</v>
      </c>
      <c r="AS12" s="19">
        <v>0.133333333333333</v>
      </c>
      <c r="AT12" s="19">
        <v>0.120481927710843</v>
      </c>
      <c r="AU12" s="19">
        <v>0.230769230769231</v>
      </c>
      <c r="AV12" s="19">
        <v>0.21212121212121199</v>
      </c>
      <c r="AW12" s="19">
        <v>0.209302325581395</v>
      </c>
    </row>
    <row r="13" spans="2:49" x14ac:dyDescent="0.35">
      <c r="B13" s="17" t="s">
        <v>463</v>
      </c>
      <c r="C13" s="20">
        <v>-0.33620689655172398</v>
      </c>
      <c r="D13" s="20">
        <v>-0.23170731707317099</v>
      </c>
      <c r="E13" s="20">
        <v>-0.27611940298507498</v>
      </c>
      <c r="F13" s="20">
        <v>-0.47058823529411797</v>
      </c>
      <c r="G13" s="20">
        <v>-0.18333333333333299</v>
      </c>
      <c r="H13" s="20">
        <v>-0.40384615384615402</v>
      </c>
      <c r="I13" s="20">
        <v>-0.28787878787878801</v>
      </c>
      <c r="J13" s="20">
        <v>-0.50819672131147497</v>
      </c>
      <c r="K13" s="20">
        <v>-0.41025641025641002</v>
      </c>
      <c r="L13" s="20">
        <v>-0.1875</v>
      </c>
      <c r="M13" s="20">
        <v>-0.38028169014084501</v>
      </c>
      <c r="N13" s="20">
        <v>-0.34375</v>
      </c>
      <c r="O13" s="20">
        <v>-0.625</v>
      </c>
      <c r="P13" s="20"/>
      <c r="Q13" s="20">
        <v>-0.33915574963609901</v>
      </c>
      <c r="R13" s="20"/>
      <c r="S13" s="20">
        <v>-0.330788804071247</v>
      </c>
      <c r="T13" s="20"/>
      <c r="U13" s="20">
        <v>-0.35714285714285698</v>
      </c>
      <c r="V13" s="20"/>
      <c r="W13" s="20">
        <v>-0.46341463414634099</v>
      </c>
      <c r="X13" s="20"/>
      <c r="Y13" s="20">
        <v>-0.39682539682539703</v>
      </c>
      <c r="Z13" s="20">
        <v>-0.212927756653992</v>
      </c>
      <c r="AA13" s="20">
        <v>-0.30555555555555602</v>
      </c>
      <c r="AB13" s="20">
        <v>-0.66666666666666696</v>
      </c>
      <c r="AC13" s="20"/>
      <c r="AD13" s="20">
        <v>-0.301369863013699</v>
      </c>
      <c r="AE13" s="20">
        <v>-0.44444444444444398</v>
      </c>
      <c r="AF13" s="20">
        <v>-0.44897959183673503</v>
      </c>
      <c r="AG13" s="20">
        <v>-0.29444444444444401</v>
      </c>
      <c r="AH13" s="20">
        <v>-0.25409836065573799</v>
      </c>
      <c r="AI13" s="20">
        <v>-0.34523809523809501</v>
      </c>
      <c r="AJ13" s="20">
        <v>-0.34782608695652201</v>
      </c>
      <c r="AK13" s="20"/>
      <c r="AL13" s="20">
        <v>-0.24561403508771901</v>
      </c>
      <c r="AM13" s="20">
        <v>-0.35433070866141703</v>
      </c>
      <c r="AN13" s="20">
        <v>-0.41363636363636402</v>
      </c>
      <c r="AO13" s="20">
        <v>-0.39568345323741</v>
      </c>
      <c r="AP13" s="20">
        <v>-0.26315789473684198</v>
      </c>
      <c r="AQ13" s="20">
        <v>-0.34</v>
      </c>
      <c r="AR13" s="20">
        <v>0.5</v>
      </c>
      <c r="AS13" s="20">
        <v>-0.266666666666667</v>
      </c>
      <c r="AT13" s="20">
        <v>-0.19277108433734899</v>
      </c>
      <c r="AU13" s="20">
        <v>-0.61538461538461497</v>
      </c>
      <c r="AV13" s="20">
        <v>-0.27272727272727298</v>
      </c>
      <c r="AW13" s="20">
        <v>-0.232558139534884</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540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531</v>
      </c>
      <c r="C8" s="16">
        <v>0.16482164821648199</v>
      </c>
      <c r="D8" s="16">
        <v>0.207317073170732</v>
      </c>
      <c r="E8" s="16">
        <v>0.19402985074626899</v>
      </c>
      <c r="F8" s="16">
        <v>0.14285714285714299</v>
      </c>
      <c r="G8" s="16">
        <v>0.16666666666666699</v>
      </c>
      <c r="H8" s="16">
        <v>0.134615384615385</v>
      </c>
      <c r="I8" s="16">
        <v>0.16666666666666699</v>
      </c>
      <c r="J8" s="16">
        <v>9.8360655737704902E-2</v>
      </c>
      <c r="K8" s="16">
        <v>0.17948717948717899</v>
      </c>
      <c r="L8" s="16">
        <v>0.16250000000000001</v>
      </c>
      <c r="M8" s="16">
        <v>0.183098591549296</v>
      </c>
      <c r="N8" s="16">
        <v>9.0909090909090898E-2</v>
      </c>
      <c r="O8" s="16">
        <v>0.25</v>
      </c>
      <c r="P8" s="16"/>
      <c r="Q8" s="16">
        <v>0.164244186046512</v>
      </c>
      <c r="R8" s="16"/>
      <c r="S8" s="16">
        <v>0.16899618805590899</v>
      </c>
      <c r="T8" s="16"/>
      <c r="U8" s="16">
        <v>0.15257048092868999</v>
      </c>
      <c r="V8" s="16"/>
      <c r="W8" s="16">
        <v>0.12195121951219499</v>
      </c>
      <c r="X8" s="16"/>
      <c r="Y8" s="16">
        <v>0.148809523809524</v>
      </c>
      <c r="Z8" s="16">
        <v>0.204545454545455</v>
      </c>
      <c r="AA8" s="16">
        <v>0.13888888888888901</v>
      </c>
      <c r="AB8" s="16">
        <v>0</v>
      </c>
      <c r="AC8" s="16"/>
      <c r="AD8" s="16">
        <v>0.13698630136986301</v>
      </c>
      <c r="AE8" s="16">
        <v>8.8888888888888906E-2</v>
      </c>
      <c r="AF8" s="16">
        <v>0.13265306122449</v>
      </c>
      <c r="AG8" s="16">
        <v>0.16111111111111101</v>
      </c>
      <c r="AH8" s="16">
        <v>0.24390243902438999</v>
      </c>
      <c r="AI8" s="16">
        <v>0.214285714285714</v>
      </c>
      <c r="AJ8" s="16">
        <v>0.173913043478261</v>
      </c>
      <c r="AK8" s="16"/>
      <c r="AL8" s="16">
        <v>0.24561403508771901</v>
      </c>
      <c r="AM8" s="16">
        <v>0.17322834645669299</v>
      </c>
      <c r="AN8" s="16">
        <v>0.13574660633484201</v>
      </c>
      <c r="AO8" s="16">
        <v>0.13669064748201401</v>
      </c>
      <c r="AP8" s="16">
        <v>0.21052631578947401</v>
      </c>
      <c r="AQ8" s="16">
        <v>0.16</v>
      </c>
      <c r="AR8" s="16">
        <v>0</v>
      </c>
      <c r="AS8" s="16">
        <v>6.6666666666666693E-2</v>
      </c>
      <c r="AT8" s="16">
        <v>0.240963855421687</v>
      </c>
      <c r="AU8" s="16">
        <v>7.69230769230769E-2</v>
      </c>
      <c r="AV8" s="16">
        <v>0.21212121212121199</v>
      </c>
      <c r="AW8" s="16">
        <v>0.13953488372093001</v>
      </c>
    </row>
    <row r="9" spans="2:49" x14ac:dyDescent="0.35">
      <c r="B9" s="17" t="s">
        <v>532</v>
      </c>
      <c r="C9" s="16">
        <v>0.429274292742927</v>
      </c>
      <c r="D9" s="16">
        <v>0.37804878048780499</v>
      </c>
      <c r="E9" s="16">
        <v>0.45522388059701502</v>
      </c>
      <c r="F9" s="16">
        <v>0.45378151260504201</v>
      </c>
      <c r="G9" s="16">
        <v>0.45</v>
      </c>
      <c r="H9" s="16">
        <v>0.5</v>
      </c>
      <c r="I9" s="16">
        <v>0.33333333333333298</v>
      </c>
      <c r="J9" s="16">
        <v>0.37704918032786899</v>
      </c>
      <c r="K9" s="16">
        <v>0.28205128205128199</v>
      </c>
      <c r="L9" s="16">
        <v>0.47499999999999998</v>
      </c>
      <c r="M9" s="16">
        <v>0.43661971830985902</v>
      </c>
      <c r="N9" s="16">
        <v>0.54545454545454497</v>
      </c>
      <c r="O9" s="16">
        <v>0.4375</v>
      </c>
      <c r="P9" s="16"/>
      <c r="Q9" s="16">
        <v>0.43604651162790697</v>
      </c>
      <c r="R9" s="16"/>
      <c r="S9" s="16">
        <v>0.43202033036848803</v>
      </c>
      <c r="T9" s="16"/>
      <c r="U9" s="16">
        <v>0.434494195688226</v>
      </c>
      <c r="V9" s="16"/>
      <c r="W9" s="16">
        <v>0.34959349593495898</v>
      </c>
      <c r="X9" s="16"/>
      <c r="Y9" s="16">
        <v>0.452380952380952</v>
      </c>
      <c r="Z9" s="16">
        <v>0.40909090909090901</v>
      </c>
      <c r="AA9" s="16">
        <v>0.33333333333333298</v>
      </c>
      <c r="AB9" s="16">
        <v>0.11111111111111099</v>
      </c>
      <c r="AC9" s="16"/>
      <c r="AD9" s="16">
        <v>0.32191780821917798</v>
      </c>
      <c r="AE9" s="16">
        <v>0.4</v>
      </c>
      <c r="AF9" s="16">
        <v>0.51020408163265296</v>
      </c>
      <c r="AG9" s="16">
        <v>0.5</v>
      </c>
      <c r="AH9" s="16">
        <v>0.439024390243902</v>
      </c>
      <c r="AI9" s="16">
        <v>0.42857142857142899</v>
      </c>
      <c r="AJ9" s="16">
        <v>0.39130434782608697</v>
      </c>
      <c r="AK9" s="16"/>
      <c r="AL9" s="16">
        <v>0.42105263157894701</v>
      </c>
      <c r="AM9" s="16">
        <v>0.49606299212598398</v>
      </c>
      <c r="AN9" s="16">
        <v>0.40723981900452499</v>
      </c>
      <c r="AO9" s="16">
        <v>0.410071942446043</v>
      </c>
      <c r="AP9" s="16">
        <v>0.26315789473684198</v>
      </c>
      <c r="AQ9" s="16">
        <v>0.52</v>
      </c>
      <c r="AR9" s="16">
        <v>0.5</v>
      </c>
      <c r="AS9" s="16">
        <v>0.4</v>
      </c>
      <c r="AT9" s="16">
        <v>0.44578313253011997</v>
      </c>
      <c r="AU9" s="16">
        <v>0.46153846153846201</v>
      </c>
      <c r="AV9" s="16">
        <v>0.36363636363636398</v>
      </c>
      <c r="AW9" s="16">
        <v>0.418604651162791</v>
      </c>
    </row>
    <row r="10" spans="2:49" ht="29" x14ac:dyDescent="0.35">
      <c r="B10" s="17" t="s">
        <v>533</v>
      </c>
      <c r="C10" s="16">
        <v>0.27183271832718298</v>
      </c>
      <c r="D10" s="16">
        <v>0.219512195121951</v>
      </c>
      <c r="E10" s="16">
        <v>0.238805970149254</v>
      </c>
      <c r="F10" s="16">
        <v>0.26890756302521002</v>
      </c>
      <c r="G10" s="16">
        <v>0.21666666666666701</v>
      </c>
      <c r="H10" s="16">
        <v>0.28846153846153799</v>
      </c>
      <c r="I10" s="16">
        <v>0.39393939393939398</v>
      </c>
      <c r="J10" s="16">
        <v>0.31147540983606598</v>
      </c>
      <c r="K10" s="16">
        <v>0.35897435897435898</v>
      </c>
      <c r="L10" s="16">
        <v>0.26250000000000001</v>
      </c>
      <c r="M10" s="16">
        <v>0.29577464788732399</v>
      </c>
      <c r="N10" s="16">
        <v>0.24242424242424199</v>
      </c>
      <c r="O10" s="16">
        <v>0.125</v>
      </c>
      <c r="P10" s="16"/>
      <c r="Q10" s="16">
        <v>0.26308139534883701</v>
      </c>
      <c r="R10" s="16"/>
      <c r="S10" s="16">
        <v>0.26937738246505699</v>
      </c>
      <c r="T10" s="16"/>
      <c r="U10" s="16">
        <v>0.27197346600331701</v>
      </c>
      <c r="V10" s="16"/>
      <c r="W10" s="16">
        <v>0.35772357723577197</v>
      </c>
      <c r="X10" s="16"/>
      <c r="Y10" s="16">
        <v>0.273809523809524</v>
      </c>
      <c r="Z10" s="16">
        <v>0.25378787878787901</v>
      </c>
      <c r="AA10" s="16">
        <v>0.30555555555555602</v>
      </c>
      <c r="AB10" s="16">
        <v>0.55555555555555602</v>
      </c>
      <c r="AC10" s="16"/>
      <c r="AD10" s="16">
        <v>0.34246575342465801</v>
      </c>
      <c r="AE10" s="16">
        <v>0.36666666666666697</v>
      </c>
      <c r="AF10" s="16">
        <v>0.23469387755102</v>
      </c>
      <c r="AG10" s="16">
        <v>0.25555555555555598</v>
      </c>
      <c r="AH10" s="16">
        <v>0.22764227642276399</v>
      </c>
      <c r="AI10" s="16">
        <v>0.19047619047618999</v>
      </c>
      <c r="AJ10" s="16">
        <v>0.27173913043478298</v>
      </c>
      <c r="AK10" s="16"/>
      <c r="AL10" s="16">
        <v>0.19298245614035101</v>
      </c>
      <c r="AM10" s="16">
        <v>0.196850393700787</v>
      </c>
      <c r="AN10" s="16">
        <v>0.32579185520361997</v>
      </c>
      <c r="AO10" s="16">
        <v>0.28057553956834502</v>
      </c>
      <c r="AP10" s="16">
        <v>0.36842105263157898</v>
      </c>
      <c r="AQ10" s="16">
        <v>0.18</v>
      </c>
      <c r="AR10" s="16">
        <v>0.5</v>
      </c>
      <c r="AS10" s="16">
        <v>0.33333333333333298</v>
      </c>
      <c r="AT10" s="16">
        <v>0.20481927710843401</v>
      </c>
      <c r="AU10" s="16">
        <v>0.38461538461538503</v>
      </c>
      <c r="AV10" s="16">
        <v>0.36363636363636398</v>
      </c>
      <c r="AW10" s="16">
        <v>0.30232558139534899</v>
      </c>
    </row>
    <row r="11" spans="2:49" x14ac:dyDescent="0.35">
      <c r="B11" s="17" t="s">
        <v>534</v>
      </c>
      <c r="C11" s="19">
        <v>0.11070110701107</v>
      </c>
      <c r="D11" s="19">
        <v>0.134146341463415</v>
      </c>
      <c r="E11" s="19">
        <v>8.9552238805970102E-2</v>
      </c>
      <c r="F11" s="19">
        <v>0.10084033613445401</v>
      </c>
      <c r="G11" s="19">
        <v>0.116666666666667</v>
      </c>
      <c r="H11" s="19">
        <v>5.7692307692307702E-2</v>
      </c>
      <c r="I11" s="19">
        <v>9.0909090909090898E-2</v>
      </c>
      <c r="J11" s="19">
        <v>0.19672131147541</v>
      </c>
      <c r="K11" s="19">
        <v>0.17948717948717899</v>
      </c>
      <c r="L11" s="19">
        <v>0.1</v>
      </c>
      <c r="M11" s="19">
        <v>7.0422535211267595E-2</v>
      </c>
      <c r="N11" s="19">
        <v>0.12121212121212099</v>
      </c>
      <c r="O11" s="19">
        <v>0.1875</v>
      </c>
      <c r="P11" s="19"/>
      <c r="Q11" s="19">
        <v>0.116279069767442</v>
      </c>
      <c r="R11" s="19"/>
      <c r="S11" s="19">
        <v>0.109275730622618</v>
      </c>
      <c r="T11" s="19"/>
      <c r="U11" s="19">
        <v>0.119402985074627</v>
      </c>
      <c r="V11" s="19"/>
      <c r="W11" s="19">
        <v>0.146341463414634</v>
      </c>
      <c r="X11" s="19"/>
      <c r="Y11" s="19">
        <v>0.10515873015872999</v>
      </c>
      <c r="Z11" s="19">
        <v>0.102272727272727</v>
      </c>
      <c r="AA11" s="19">
        <v>0.194444444444444</v>
      </c>
      <c r="AB11" s="19">
        <v>0.33333333333333298</v>
      </c>
      <c r="AC11" s="19"/>
      <c r="AD11" s="19">
        <v>0.150684931506849</v>
      </c>
      <c r="AE11" s="19">
        <v>0.133333333333333</v>
      </c>
      <c r="AF11" s="19">
        <v>0.11224489795918401</v>
      </c>
      <c r="AG11" s="19">
        <v>7.2222222222222202E-2</v>
      </c>
      <c r="AH11" s="19">
        <v>8.1300813008130093E-2</v>
      </c>
      <c r="AI11" s="19">
        <v>0.15476190476190499</v>
      </c>
      <c r="AJ11" s="19">
        <v>9.7826086956521702E-2</v>
      </c>
      <c r="AK11" s="19"/>
      <c r="AL11" s="19">
        <v>0.12280701754386</v>
      </c>
      <c r="AM11" s="19">
        <v>0.118110236220472</v>
      </c>
      <c r="AN11" s="19">
        <v>0.104072398190045</v>
      </c>
      <c r="AO11" s="19">
        <v>0.13669064748201401</v>
      </c>
      <c r="AP11" s="19">
        <v>0.105263157894737</v>
      </c>
      <c r="AQ11" s="19">
        <v>0.14000000000000001</v>
      </c>
      <c r="AR11" s="19">
        <v>0</v>
      </c>
      <c r="AS11" s="19">
        <v>0.2</v>
      </c>
      <c r="AT11" s="19">
        <v>9.6385542168674704E-2</v>
      </c>
      <c r="AU11" s="19">
        <v>7.69230769230769E-2</v>
      </c>
      <c r="AV11" s="19">
        <v>3.03030303030303E-2</v>
      </c>
      <c r="AW11" s="19">
        <v>9.3023255813953501E-2</v>
      </c>
    </row>
    <row r="12" spans="2:49" x14ac:dyDescent="0.35">
      <c r="B12" s="17" t="s">
        <v>535</v>
      </c>
      <c r="C12" s="19">
        <v>2.3370233702337002E-2</v>
      </c>
      <c r="D12" s="19">
        <v>6.0975609756097601E-2</v>
      </c>
      <c r="E12" s="19">
        <v>2.2388059701492501E-2</v>
      </c>
      <c r="F12" s="19">
        <v>3.3613445378151301E-2</v>
      </c>
      <c r="G12" s="19">
        <v>0.05</v>
      </c>
      <c r="H12" s="19">
        <v>1.9230769230769201E-2</v>
      </c>
      <c r="I12" s="19">
        <v>1.5151515151515201E-2</v>
      </c>
      <c r="J12" s="19">
        <v>1.63934426229508E-2</v>
      </c>
      <c r="K12" s="19">
        <v>0</v>
      </c>
      <c r="L12" s="19">
        <v>0</v>
      </c>
      <c r="M12" s="19">
        <v>1.4084507042253501E-2</v>
      </c>
      <c r="N12" s="19">
        <v>0</v>
      </c>
      <c r="O12" s="19">
        <v>0</v>
      </c>
      <c r="P12" s="19"/>
      <c r="Q12" s="19">
        <v>2.0348837209302299E-2</v>
      </c>
      <c r="R12" s="19"/>
      <c r="S12" s="19">
        <v>2.0330368487928799E-2</v>
      </c>
      <c r="T12" s="19"/>
      <c r="U12" s="19">
        <v>2.1558872305140999E-2</v>
      </c>
      <c r="V12" s="19"/>
      <c r="W12" s="19">
        <v>2.4390243902439001E-2</v>
      </c>
      <c r="X12" s="19"/>
      <c r="Y12" s="19">
        <v>1.9841269841269799E-2</v>
      </c>
      <c r="Z12" s="19">
        <v>3.03030303030303E-2</v>
      </c>
      <c r="AA12" s="19">
        <v>2.7777777777777801E-2</v>
      </c>
      <c r="AB12" s="19">
        <v>0</v>
      </c>
      <c r="AC12" s="19"/>
      <c r="AD12" s="19">
        <v>4.7945205479452101E-2</v>
      </c>
      <c r="AE12" s="19">
        <v>1.1111111111111099E-2</v>
      </c>
      <c r="AF12" s="19">
        <v>1.02040816326531E-2</v>
      </c>
      <c r="AG12" s="19">
        <v>1.1111111111111099E-2</v>
      </c>
      <c r="AH12" s="19">
        <v>8.1300813008130107E-3</v>
      </c>
      <c r="AI12" s="19">
        <v>1.1904761904761901E-2</v>
      </c>
      <c r="AJ12" s="19">
        <v>6.5217391304347797E-2</v>
      </c>
      <c r="AK12" s="19"/>
      <c r="AL12" s="19">
        <v>1.7543859649122799E-2</v>
      </c>
      <c r="AM12" s="19">
        <v>1.5748031496062999E-2</v>
      </c>
      <c r="AN12" s="19">
        <v>2.7149321266968299E-2</v>
      </c>
      <c r="AO12" s="19">
        <v>3.5971223021582698E-2</v>
      </c>
      <c r="AP12" s="19">
        <v>5.2631578947368397E-2</v>
      </c>
      <c r="AQ12" s="19">
        <v>0</v>
      </c>
      <c r="AR12" s="19">
        <v>0</v>
      </c>
      <c r="AS12" s="19">
        <v>0</v>
      </c>
      <c r="AT12" s="19">
        <v>1.20481927710843E-2</v>
      </c>
      <c r="AU12" s="19">
        <v>0</v>
      </c>
      <c r="AV12" s="19">
        <v>3.03030303030303E-2</v>
      </c>
      <c r="AW12" s="19">
        <v>4.6511627906976702E-2</v>
      </c>
    </row>
    <row r="13" spans="2:49" x14ac:dyDescent="0.35">
      <c r="B13" s="17" t="s">
        <v>463</v>
      </c>
      <c r="C13" s="20">
        <v>0.460024600246002</v>
      </c>
      <c r="D13" s="20">
        <v>0.39024390243902402</v>
      </c>
      <c r="E13" s="20">
        <v>0.537313432835821</v>
      </c>
      <c r="F13" s="20">
        <v>0.46218487394958002</v>
      </c>
      <c r="G13" s="20">
        <v>0.45</v>
      </c>
      <c r="H13" s="20">
        <v>0.55769230769230804</v>
      </c>
      <c r="I13" s="20">
        <v>0.39393939393939398</v>
      </c>
      <c r="J13" s="20">
        <v>0.26229508196721302</v>
      </c>
      <c r="K13" s="20">
        <v>0.28205128205128199</v>
      </c>
      <c r="L13" s="20">
        <v>0.53749999999999998</v>
      </c>
      <c r="M13" s="20">
        <v>0.53521126760563398</v>
      </c>
      <c r="N13" s="20">
        <v>0.51515151515151503</v>
      </c>
      <c r="O13" s="20">
        <v>0.5</v>
      </c>
      <c r="P13" s="20"/>
      <c r="Q13" s="20">
        <v>0.46366279069767402</v>
      </c>
      <c r="R13" s="20"/>
      <c r="S13" s="20">
        <v>0.47141041931385003</v>
      </c>
      <c r="T13" s="20"/>
      <c r="U13" s="20">
        <v>0.44610281923714801</v>
      </c>
      <c r="V13" s="20"/>
      <c r="W13" s="20">
        <v>0.30081300813008099</v>
      </c>
      <c r="X13" s="20"/>
      <c r="Y13" s="20">
        <v>0.476190476190476</v>
      </c>
      <c r="Z13" s="20">
        <v>0.48106060606060602</v>
      </c>
      <c r="AA13" s="20">
        <v>0.25</v>
      </c>
      <c r="AB13" s="20">
        <v>-0.22222222222222199</v>
      </c>
      <c r="AC13" s="20"/>
      <c r="AD13" s="20">
        <v>0.26027397260273999</v>
      </c>
      <c r="AE13" s="20">
        <v>0.344444444444444</v>
      </c>
      <c r="AF13" s="20">
        <v>0.52040816326530603</v>
      </c>
      <c r="AG13" s="20">
        <v>0.57777777777777795</v>
      </c>
      <c r="AH13" s="20">
        <v>0.59349593495934905</v>
      </c>
      <c r="AI13" s="20">
        <v>0.476190476190476</v>
      </c>
      <c r="AJ13" s="20">
        <v>0.40217391304347799</v>
      </c>
      <c r="AK13" s="20"/>
      <c r="AL13" s="20">
        <v>0.52631578947368396</v>
      </c>
      <c r="AM13" s="20">
        <v>0.535433070866142</v>
      </c>
      <c r="AN13" s="20">
        <v>0.41176470588235298</v>
      </c>
      <c r="AO13" s="20">
        <v>0.37410071942445999</v>
      </c>
      <c r="AP13" s="20">
        <v>0.31578947368421101</v>
      </c>
      <c r="AQ13" s="20">
        <v>0.54</v>
      </c>
      <c r="AR13" s="20">
        <v>0.5</v>
      </c>
      <c r="AS13" s="20">
        <v>0.266666666666667</v>
      </c>
      <c r="AT13" s="20">
        <v>0.57831325301204795</v>
      </c>
      <c r="AU13" s="20">
        <v>0.46153846153846201</v>
      </c>
      <c r="AV13" s="20">
        <v>0.51515151515151503</v>
      </c>
      <c r="AW13" s="20">
        <v>0.418604651162791</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550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158</v>
      </c>
      <c r="D7" s="10">
        <v>18</v>
      </c>
      <c r="E7" s="10">
        <v>26</v>
      </c>
      <c r="F7" s="10">
        <v>17</v>
      </c>
      <c r="G7" s="10">
        <v>17</v>
      </c>
      <c r="H7" s="10">
        <v>11</v>
      </c>
      <c r="I7" s="10">
        <v>14</v>
      </c>
      <c r="J7" s="10">
        <v>7</v>
      </c>
      <c r="K7" s="10">
        <v>8</v>
      </c>
      <c r="L7" s="10">
        <v>20</v>
      </c>
      <c r="M7" s="10">
        <v>12</v>
      </c>
      <c r="N7" s="10">
        <v>6</v>
      </c>
      <c r="O7" s="10">
        <v>2</v>
      </c>
      <c r="P7" s="10"/>
      <c r="Q7" s="10">
        <v>132</v>
      </c>
      <c r="R7" s="10"/>
      <c r="S7" s="10">
        <v>154</v>
      </c>
      <c r="T7" s="10"/>
      <c r="U7" s="10">
        <v>111</v>
      </c>
      <c r="V7" s="10"/>
      <c r="W7" s="10">
        <v>17</v>
      </c>
      <c r="X7" s="10"/>
      <c r="Y7" s="10">
        <v>79</v>
      </c>
      <c r="Z7" s="10">
        <v>70</v>
      </c>
      <c r="AA7" s="10">
        <v>8</v>
      </c>
      <c r="AB7" s="10">
        <v>1</v>
      </c>
      <c r="AC7" s="10"/>
      <c r="AD7" s="10">
        <v>31</v>
      </c>
      <c r="AE7" s="10">
        <v>13</v>
      </c>
      <c r="AF7" s="10">
        <v>9</v>
      </c>
      <c r="AG7" s="10">
        <v>41</v>
      </c>
      <c r="AH7" s="10">
        <v>28</v>
      </c>
      <c r="AI7" s="10">
        <v>17</v>
      </c>
      <c r="AJ7" s="10">
        <v>19</v>
      </c>
      <c r="AK7" s="10"/>
      <c r="AL7" s="10">
        <v>15</v>
      </c>
      <c r="AM7" s="10">
        <v>23</v>
      </c>
      <c r="AN7" s="10">
        <v>36</v>
      </c>
      <c r="AO7" s="10">
        <v>25</v>
      </c>
      <c r="AP7" s="10">
        <v>3</v>
      </c>
      <c r="AQ7" s="10">
        <v>9</v>
      </c>
      <c r="AR7" s="10">
        <v>1</v>
      </c>
      <c r="AS7" s="10">
        <v>3</v>
      </c>
      <c r="AT7" s="10">
        <v>20</v>
      </c>
      <c r="AU7" s="10">
        <v>0</v>
      </c>
      <c r="AV7" s="10">
        <v>7</v>
      </c>
      <c r="AW7" s="10">
        <v>12</v>
      </c>
    </row>
    <row r="8" spans="2:49" ht="43.5" x14ac:dyDescent="0.35">
      <c r="B8" s="17" t="s">
        <v>541</v>
      </c>
      <c r="C8" s="16">
        <v>0.531645569620253</v>
      </c>
      <c r="D8" s="16">
        <v>0.33333333333333298</v>
      </c>
      <c r="E8" s="16">
        <v>0.5</v>
      </c>
      <c r="F8" s="16">
        <v>0.52941176470588203</v>
      </c>
      <c r="G8" s="16">
        <v>0.70588235294117696</v>
      </c>
      <c r="H8" s="16">
        <v>0.54545454545454497</v>
      </c>
      <c r="I8" s="16">
        <v>0.5</v>
      </c>
      <c r="J8" s="16">
        <v>0.57142857142857095</v>
      </c>
      <c r="K8" s="16">
        <v>0.25</v>
      </c>
      <c r="L8" s="16">
        <v>0.55000000000000004</v>
      </c>
      <c r="M8" s="16">
        <v>0.75</v>
      </c>
      <c r="N8" s="16">
        <v>0.66666666666666696</v>
      </c>
      <c r="O8" s="16">
        <v>0.5</v>
      </c>
      <c r="P8" s="16"/>
      <c r="Q8" s="16">
        <v>0.53030303030303005</v>
      </c>
      <c r="R8" s="16"/>
      <c r="S8" s="16">
        <v>0.52597402597402598</v>
      </c>
      <c r="T8" s="16"/>
      <c r="U8" s="16">
        <v>0.51351351351351304</v>
      </c>
      <c r="V8" s="16"/>
      <c r="W8" s="16">
        <v>0.52941176470588203</v>
      </c>
      <c r="X8" s="16"/>
      <c r="Y8" s="16">
        <v>0.594936708860759</v>
      </c>
      <c r="Z8" s="16">
        <v>0.45714285714285702</v>
      </c>
      <c r="AA8" s="16">
        <v>0.625</v>
      </c>
      <c r="AB8" s="16">
        <v>0</v>
      </c>
      <c r="AC8" s="16"/>
      <c r="AD8" s="16">
        <v>0.51612903225806495</v>
      </c>
      <c r="AE8" s="16">
        <v>0.53846153846153799</v>
      </c>
      <c r="AF8" s="16">
        <v>0.33333333333333298</v>
      </c>
      <c r="AG8" s="16">
        <v>0.60975609756097604</v>
      </c>
      <c r="AH8" s="16">
        <v>0.5</v>
      </c>
      <c r="AI8" s="16">
        <v>0.52941176470588203</v>
      </c>
      <c r="AJ8" s="16">
        <v>0.52631578947368396</v>
      </c>
      <c r="AK8" s="16"/>
      <c r="AL8" s="16">
        <v>0.6</v>
      </c>
      <c r="AM8" s="16">
        <v>0.65217391304347805</v>
      </c>
      <c r="AN8" s="16">
        <v>0.5</v>
      </c>
      <c r="AO8" s="16">
        <v>0.48</v>
      </c>
      <c r="AP8" s="16">
        <v>0.33333333333333298</v>
      </c>
      <c r="AQ8" s="16">
        <v>0.66666666666666696</v>
      </c>
      <c r="AR8" s="16">
        <v>0</v>
      </c>
      <c r="AS8" s="16">
        <v>0.33333333333333298</v>
      </c>
      <c r="AT8" s="16">
        <v>0.55000000000000004</v>
      </c>
      <c r="AU8" s="16">
        <v>0</v>
      </c>
      <c r="AV8" s="16">
        <v>0.42857142857142899</v>
      </c>
      <c r="AW8" s="16">
        <v>0.5</v>
      </c>
    </row>
    <row r="9" spans="2:49" ht="29" x14ac:dyDescent="0.35">
      <c r="B9" s="17" t="s">
        <v>542</v>
      </c>
      <c r="C9" s="16">
        <v>0.493670886075949</v>
      </c>
      <c r="D9" s="16">
        <v>0.38888888888888901</v>
      </c>
      <c r="E9" s="16">
        <v>0.57692307692307698</v>
      </c>
      <c r="F9" s="16">
        <v>0.47058823529411797</v>
      </c>
      <c r="G9" s="16">
        <v>0.64705882352941202</v>
      </c>
      <c r="H9" s="16">
        <v>0.27272727272727298</v>
      </c>
      <c r="I9" s="16">
        <v>0.35714285714285698</v>
      </c>
      <c r="J9" s="16">
        <v>0.71428571428571397</v>
      </c>
      <c r="K9" s="16">
        <v>0.625</v>
      </c>
      <c r="L9" s="16">
        <v>0.45</v>
      </c>
      <c r="M9" s="16">
        <v>0.41666666666666702</v>
      </c>
      <c r="N9" s="16">
        <v>0.66666666666666696</v>
      </c>
      <c r="O9" s="16">
        <v>0.5</v>
      </c>
      <c r="P9" s="16"/>
      <c r="Q9" s="16">
        <v>0.46212121212121199</v>
      </c>
      <c r="R9" s="16"/>
      <c r="S9" s="16">
        <v>0.48051948051948101</v>
      </c>
      <c r="T9" s="16"/>
      <c r="U9" s="16">
        <v>0.47747747747747699</v>
      </c>
      <c r="V9" s="16"/>
      <c r="W9" s="16">
        <v>0.41176470588235298</v>
      </c>
      <c r="X9" s="16"/>
      <c r="Y9" s="16">
        <v>0.443037974683544</v>
      </c>
      <c r="Z9" s="16">
        <v>0.5</v>
      </c>
      <c r="AA9" s="16">
        <v>0.875</v>
      </c>
      <c r="AB9" s="16">
        <v>1</v>
      </c>
      <c r="AC9" s="16"/>
      <c r="AD9" s="16">
        <v>0.38709677419354799</v>
      </c>
      <c r="AE9" s="16">
        <v>0.61538461538461497</v>
      </c>
      <c r="AF9" s="16">
        <v>0.33333333333333298</v>
      </c>
      <c r="AG9" s="16">
        <v>0.41463414634146301</v>
      </c>
      <c r="AH9" s="16">
        <v>0.60714285714285698</v>
      </c>
      <c r="AI9" s="16">
        <v>0.58823529411764697</v>
      </c>
      <c r="AJ9" s="16">
        <v>0.57894736842105299</v>
      </c>
      <c r="AK9" s="16"/>
      <c r="AL9" s="16">
        <v>0.46666666666666701</v>
      </c>
      <c r="AM9" s="16">
        <v>0.565217391304348</v>
      </c>
      <c r="AN9" s="16">
        <v>0.33333333333333298</v>
      </c>
      <c r="AO9" s="16">
        <v>0.68</v>
      </c>
      <c r="AP9" s="16">
        <v>1</v>
      </c>
      <c r="AQ9" s="16">
        <v>0.44444444444444398</v>
      </c>
      <c r="AR9" s="16">
        <v>0</v>
      </c>
      <c r="AS9" s="16">
        <v>0.66666666666666696</v>
      </c>
      <c r="AT9" s="16">
        <v>0.4</v>
      </c>
      <c r="AU9" s="16">
        <v>0</v>
      </c>
      <c r="AV9" s="16">
        <v>0.42857142857142899</v>
      </c>
      <c r="AW9" s="16">
        <v>0.75</v>
      </c>
    </row>
    <row r="10" spans="2:49" ht="43.5" x14ac:dyDescent="0.35">
      <c r="B10" s="17" t="s">
        <v>543</v>
      </c>
      <c r="C10" s="16">
        <v>0.468354430379747</v>
      </c>
      <c r="D10" s="16">
        <v>0.38888888888888901</v>
      </c>
      <c r="E10" s="16">
        <v>0.53846153846153799</v>
      </c>
      <c r="F10" s="16">
        <v>0.41176470588235298</v>
      </c>
      <c r="G10" s="16">
        <v>0.64705882352941202</v>
      </c>
      <c r="H10" s="16">
        <v>0.54545454545454497</v>
      </c>
      <c r="I10" s="16">
        <v>0.5</v>
      </c>
      <c r="J10" s="16">
        <v>0.28571428571428598</v>
      </c>
      <c r="K10" s="16">
        <v>0.5</v>
      </c>
      <c r="L10" s="16">
        <v>0.35</v>
      </c>
      <c r="M10" s="16">
        <v>0.41666666666666702</v>
      </c>
      <c r="N10" s="16">
        <v>0.5</v>
      </c>
      <c r="O10" s="16">
        <v>0.5</v>
      </c>
      <c r="P10" s="16"/>
      <c r="Q10" s="16">
        <v>0.45454545454545497</v>
      </c>
      <c r="R10" s="16"/>
      <c r="S10" s="16">
        <v>0.46103896103896103</v>
      </c>
      <c r="T10" s="16"/>
      <c r="U10" s="16">
        <v>0.45945945945945899</v>
      </c>
      <c r="V10" s="16"/>
      <c r="W10" s="16">
        <v>0.58823529411764697</v>
      </c>
      <c r="X10" s="16"/>
      <c r="Y10" s="16">
        <v>0.468354430379747</v>
      </c>
      <c r="Z10" s="16">
        <v>0.442857142857143</v>
      </c>
      <c r="AA10" s="16">
        <v>0.625</v>
      </c>
      <c r="AB10" s="16">
        <v>1</v>
      </c>
      <c r="AC10" s="16"/>
      <c r="AD10" s="16">
        <v>0.51612903225806495</v>
      </c>
      <c r="AE10" s="16">
        <v>0.53846153846153799</v>
      </c>
      <c r="AF10" s="16">
        <v>0.11111111111111099</v>
      </c>
      <c r="AG10" s="16">
        <v>0.48780487804877998</v>
      </c>
      <c r="AH10" s="16">
        <v>0.42857142857142899</v>
      </c>
      <c r="AI10" s="16">
        <v>0.52941176470588203</v>
      </c>
      <c r="AJ10" s="16">
        <v>0.47368421052631599</v>
      </c>
      <c r="AK10" s="16"/>
      <c r="AL10" s="16">
        <v>0.4</v>
      </c>
      <c r="AM10" s="16">
        <v>0.52173913043478304</v>
      </c>
      <c r="AN10" s="16">
        <v>0.36111111111111099</v>
      </c>
      <c r="AO10" s="16">
        <v>0.48</v>
      </c>
      <c r="AP10" s="16">
        <v>0.66666666666666696</v>
      </c>
      <c r="AQ10" s="16">
        <v>0.88888888888888895</v>
      </c>
      <c r="AR10" s="16">
        <v>1</v>
      </c>
      <c r="AS10" s="16">
        <v>0</v>
      </c>
      <c r="AT10" s="16">
        <v>0.4</v>
      </c>
      <c r="AU10" s="16">
        <v>0</v>
      </c>
      <c r="AV10" s="16">
        <v>0.42857142857142899</v>
      </c>
      <c r="AW10" s="16">
        <v>0.58333333333333304</v>
      </c>
    </row>
    <row r="11" spans="2:49" x14ac:dyDescent="0.35">
      <c r="B11" s="17" t="s">
        <v>544</v>
      </c>
      <c r="C11" s="16">
        <v>0.417721518987342</v>
      </c>
      <c r="D11" s="16">
        <v>0.33333333333333298</v>
      </c>
      <c r="E11" s="16">
        <v>0.57692307692307698</v>
      </c>
      <c r="F11" s="16">
        <v>0.35294117647058798</v>
      </c>
      <c r="G11" s="16">
        <v>0.35294117647058798</v>
      </c>
      <c r="H11" s="16">
        <v>0.27272727272727298</v>
      </c>
      <c r="I11" s="16">
        <v>0.5</v>
      </c>
      <c r="J11" s="16">
        <v>0.42857142857142899</v>
      </c>
      <c r="K11" s="16">
        <v>0.125</v>
      </c>
      <c r="L11" s="16">
        <v>0.45</v>
      </c>
      <c r="M11" s="16">
        <v>0.5</v>
      </c>
      <c r="N11" s="16">
        <v>0.5</v>
      </c>
      <c r="O11" s="16">
        <v>0.5</v>
      </c>
      <c r="P11" s="16"/>
      <c r="Q11" s="16">
        <v>0.40909090909090901</v>
      </c>
      <c r="R11" s="16"/>
      <c r="S11" s="16">
        <v>0.422077922077922</v>
      </c>
      <c r="T11" s="16"/>
      <c r="U11" s="16">
        <v>0.41441441441441401</v>
      </c>
      <c r="V11" s="16"/>
      <c r="W11" s="16">
        <v>0.52941176470588203</v>
      </c>
      <c r="X11" s="16"/>
      <c r="Y11" s="16">
        <v>0.430379746835443</v>
      </c>
      <c r="Z11" s="16">
        <v>0.34285714285714303</v>
      </c>
      <c r="AA11" s="16">
        <v>0.875</v>
      </c>
      <c r="AB11" s="16">
        <v>1</v>
      </c>
      <c r="AC11" s="16"/>
      <c r="AD11" s="16">
        <v>0.38709677419354799</v>
      </c>
      <c r="AE11" s="16">
        <v>0.46153846153846201</v>
      </c>
      <c r="AF11" s="16">
        <v>0.33333333333333298</v>
      </c>
      <c r="AG11" s="16">
        <v>0.48780487804877998</v>
      </c>
      <c r="AH11" s="16">
        <v>0.42857142857142899</v>
      </c>
      <c r="AI11" s="16">
        <v>0.35294117647058798</v>
      </c>
      <c r="AJ11" s="16">
        <v>0.36842105263157898</v>
      </c>
      <c r="AK11" s="16"/>
      <c r="AL11" s="16">
        <v>0.6</v>
      </c>
      <c r="AM11" s="16">
        <v>0.47826086956521702</v>
      </c>
      <c r="AN11" s="16">
        <v>0.38888888888888901</v>
      </c>
      <c r="AO11" s="16">
        <v>0.32</v>
      </c>
      <c r="AP11" s="16">
        <v>0.33333333333333298</v>
      </c>
      <c r="AQ11" s="16">
        <v>0.55555555555555602</v>
      </c>
      <c r="AR11" s="16">
        <v>1</v>
      </c>
      <c r="AS11" s="16">
        <v>0</v>
      </c>
      <c r="AT11" s="16">
        <v>0.35</v>
      </c>
      <c r="AU11" s="16">
        <v>0</v>
      </c>
      <c r="AV11" s="16">
        <v>0.71428571428571397</v>
      </c>
      <c r="AW11" s="16">
        <v>0.33333333333333298</v>
      </c>
    </row>
    <row r="12" spans="2:49" x14ac:dyDescent="0.35">
      <c r="B12" s="17" t="s">
        <v>545</v>
      </c>
      <c r="C12" s="16">
        <v>0.360759493670886</v>
      </c>
      <c r="D12" s="16">
        <v>0.16666666666666699</v>
      </c>
      <c r="E12" s="16">
        <v>0.61538461538461497</v>
      </c>
      <c r="F12" s="16">
        <v>0.35294117647058798</v>
      </c>
      <c r="G12" s="16">
        <v>0.52941176470588203</v>
      </c>
      <c r="H12" s="16">
        <v>0.27272727272727298</v>
      </c>
      <c r="I12" s="16">
        <v>0.14285714285714299</v>
      </c>
      <c r="J12" s="16">
        <v>0.57142857142857095</v>
      </c>
      <c r="K12" s="16">
        <v>0.125</v>
      </c>
      <c r="L12" s="16">
        <v>0.35</v>
      </c>
      <c r="M12" s="16">
        <v>0.16666666666666699</v>
      </c>
      <c r="N12" s="16">
        <v>0.66666666666666696</v>
      </c>
      <c r="O12" s="16">
        <v>0</v>
      </c>
      <c r="P12" s="16"/>
      <c r="Q12" s="16">
        <v>0.35606060606060602</v>
      </c>
      <c r="R12" s="16"/>
      <c r="S12" s="16">
        <v>0.35714285714285698</v>
      </c>
      <c r="T12" s="16"/>
      <c r="U12" s="16">
        <v>0.37837837837837801</v>
      </c>
      <c r="V12" s="16"/>
      <c r="W12" s="16">
        <v>0.41176470588235298</v>
      </c>
      <c r="X12" s="16"/>
      <c r="Y12" s="16">
        <v>0.341772151898734</v>
      </c>
      <c r="Z12" s="16">
        <v>0.35714285714285698</v>
      </c>
      <c r="AA12" s="16">
        <v>0.625</v>
      </c>
      <c r="AB12" s="16">
        <v>0</v>
      </c>
      <c r="AC12" s="16"/>
      <c r="AD12" s="16">
        <v>0.225806451612903</v>
      </c>
      <c r="AE12" s="16">
        <v>0.46153846153846201</v>
      </c>
      <c r="AF12" s="16">
        <v>0.22222222222222199</v>
      </c>
      <c r="AG12" s="16">
        <v>0.41463414634146301</v>
      </c>
      <c r="AH12" s="16">
        <v>0.35714285714285698</v>
      </c>
      <c r="AI12" s="16">
        <v>0.41176470588235298</v>
      </c>
      <c r="AJ12" s="16">
        <v>0.42105263157894701</v>
      </c>
      <c r="AK12" s="16"/>
      <c r="AL12" s="16">
        <v>0.46666666666666701</v>
      </c>
      <c r="AM12" s="16">
        <v>0.39130434782608697</v>
      </c>
      <c r="AN12" s="16">
        <v>0.30555555555555602</v>
      </c>
      <c r="AO12" s="16">
        <v>0.36</v>
      </c>
      <c r="AP12" s="16">
        <v>0.33333333333333298</v>
      </c>
      <c r="AQ12" s="16">
        <v>0.55555555555555602</v>
      </c>
      <c r="AR12" s="16">
        <v>1</v>
      </c>
      <c r="AS12" s="16">
        <v>0.66666666666666696</v>
      </c>
      <c r="AT12" s="16">
        <v>0.25</v>
      </c>
      <c r="AU12" s="16">
        <v>0</v>
      </c>
      <c r="AV12" s="16">
        <v>0.71428571428571397</v>
      </c>
      <c r="AW12" s="16">
        <v>8.3333333333333301E-2</v>
      </c>
    </row>
    <row r="13" spans="2:49" ht="29" x14ac:dyDescent="0.35">
      <c r="B13" s="17" t="s">
        <v>546</v>
      </c>
      <c r="C13" s="16">
        <v>0.354430379746835</v>
      </c>
      <c r="D13" s="16">
        <v>0.33333333333333298</v>
      </c>
      <c r="E13" s="16">
        <v>0.38461538461538503</v>
      </c>
      <c r="F13" s="16">
        <v>0.17647058823529399</v>
      </c>
      <c r="G13" s="16">
        <v>0.47058823529411797</v>
      </c>
      <c r="H13" s="16">
        <v>0.18181818181818199</v>
      </c>
      <c r="I13" s="16">
        <v>0.35714285714285698</v>
      </c>
      <c r="J13" s="16">
        <v>0.71428571428571397</v>
      </c>
      <c r="K13" s="16">
        <v>0.25</v>
      </c>
      <c r="L13" s="16">
        <v>0.4</v>
      </c>
      <c r="M13" s="16">
        <v>0.5</v>
      </c>
      <c r="N13" s="16">
        <v>0.16666666666666699</v>
      </c>
      <c r="O13" s="16">
        <v>0</v>
      </c>
      <c r="P13" s="16"/>
      <c r="Q13" s="16">
        <v>0.35606060606060602</v>
      </c>
      <c r="R13" s="16"/>
      <c r="S13" s="16">
        <v>0.35064935064935099</v>
      </c>
      <c r="T13" s="16"/>
      <c r="U13" s="16">
        <v>0.38738738738738698</v>
      </c>
      <c r="V13" s="16"/>
      <c r="W13" s="16">
        <v>0.23529411764705899</v>
      </c>
      <c r="X13" s="16"/>
      <c r="Y13" s="16">
        <v>0.265822784810127</v>
      </c>
      <c r="Z13" s="16">
        <v>0.41428571428571398</v>
      </c>
      <c r="AA13" s="16">
        <v>0.75</v>
      </c>
      <c r="AB13" s="16">
        <v>0</v>
      </c>
      <c r="AC13" s="16"/>
      <c r="AD13" s="16">
        <v>0.32258064516128998</v>
      </c>
      <c r="AE13" s="16">
        <v>0.30769230769230799</v>
      </c>
      <c r="AF13" s="16">
        <v>0.22222222222222199</v>
      </c>
      <c r="AG13" s="16">
        <v>0.31707317073170699</v>
      </c>
      <c r="AH13" s="16">
        <v>0.32142857142857101</v>
      </c>
      <c r="AI13" s="16">
        <v>0.52941176470588203</v>
      </c>
      <c r="AJ13" s="16">
        <v>0.47368421052631599</v>
      </c>
      <c r="AK13" s="16"/>
      <c r="AL13" s="16">
        <v>0.4</v>
      </c>
      <c r="AM13" s="16">
        <v>0.565217391304348</v>
      </c>
      <c r="AN13" s="16">
        <v>0.41666666666666702</v>
      </c>
      <c r="AO13" s="16">
        <v>0.4</v>
      </c>
      <c r="AP13" s="16">
        <v>0.66666666666666696</v>
      </c>
      <c r="AQ13" s="16">
        <v>0.22222222222222199</v>
      </c>
      <c r="AR13" s="16">
        <v>0</v>
      </c>
      <c r="AS13" s="16">
        <v>0</v>
      </c>
      <c r="AT13" s="16">
        <v>0.1</v>
      </c>
      <c r="AU13" s="16">
        <v>0</v>
      </c>
      <c r="AV13" s="16">
        <v>0.28571428571428598</v>
      </c>
      <c r="AW13" s="16">
        <v>0.25</v>
      </c>
    </row>
    <row r="14" spans="2:49" ht="29" x14ac:dyDescent="0.35">
      <c r="B14" s="17" t="s">
        <v>547</v>
      </c>
      <c r="C14" s="16">
        <v>0.316455696202532</v>
      </c>
      <c r="D14" s="16">
        <v>0.27777777777777801</v>
      </c>
      <c r="E14" s="16">
        <v>0.46153846153846201</v>
      </c>
      <c r="F14" s="16">
        <v>0.17647058823529399</v>
      </c>
      <c r="G14" s="16">
        <v>0.29411764705882398</v>
      </c>
      <c r="H14" s="16">
        <v>0.18181818181818199</v>
      </c>
      <c r="I14" s="16">
        <v>0.28571428571428598</v>
      </c>
      <c r="J14" s="16">
        <v>0.28571428571428598</v>
      </c>
      <c r="K14" s="16">
        <v>0.5</v>
      </c>
      <c r="L14" s="16">
        <v>0.35</v>
      </c>
      <c r="M14" s="16">
        <v>0.25</v>
      </c>
      <c r="N14" s="16">
        <v>0.33333333333333298</v>
      </c>
      <c r="O14" s="16">
        <v>0.5</v>
      </c>
      <c r="P14" s="16"/>
      <c r="Q14" s="16">
        <v>0.33333333333333298</v>
      </c>
      <c r="R14" s="16"/>
      <c r="S14" s="16">
        <v>0.31818181818181801</v>
      </c>
      <c r="T14" s="16"/>
      <c r="U14" s="16">
        <v>0.36036036036036001</v>
      </c>
      <c r="V14" s="16"/>
      <c r="W14" s="16">
        <v>0.29411764705882398</v>
      </c>
      <c r="X14" s="16"/>
      <c r="Y14" s="16">
        <v>0.341772151898734</v>
      </c>
      <c r="Z14" s="16">
        <v>0.25714285714285701</v>
      </c>
      <c r="AA14" s="16">
        <v>0.625</v>
      </c>
      <c r="AB14" s="16">
        <v>0</v>
      </c>
      <c r="AC14" s="16"/>
      <c r="AD14" s="16">
        <v>0.225806451612903</v>
      </c>
      <c r="AE14" s="16">
        <v>0.38461538461538503</v>
      </c>
      <c r="AF14" s="16">
        <v>0.22222222222222199</v>
      </c>
      <c r="AG14" s="16">
        <v>0.31707317073170699</v>
      </c>
      <c r="AH14" s="16">
        <v>0.35714285714285698</v>
      </c>
      <c r="AI14" s="16">
        <v>0.17647058823529399</v>
      </c>
      <c r="AJ14" s="16">
        <v>0.52631578947368396</v>
      </c>
      <c r="AK14" s="16"/>
      <c r="AL14" s="16">
        <v>0.4</v>
      </c>
      <c r="AM14" s="16">
        <v>0.34782608695652201</v>
      </c>
      <c r="AN14" s="16">
        <v>0.30555555555555602</v>
      </c>
      <c r="AO14" s="16">
        <v>0.24</v>
      </c>
      <c r="AP14" s="16">
        <v>0.66666666666666696</v>
      </c>
      <c r="AQ14" s="16">
        <v>0.55555555555555602</v>
      </c>
      <c r="AR14" s="16">
        <v>0</v>
      </c>
      <c r="AS14" s="16">
        <v>0.33333333333333298</v>
      </c>
      <c r="AT14" s="16">
        <v>0.15</v>
      </c>
      <c r="AU14" s="16">
        <v>0</v>
      </c>
      <c r="AV14" s="16">
        <v>0.28571428571428598</v>
      </c>
      <c r="AW14" s="16">
        <v>0.25</v>
      </c>
    </row>
    <row r="15" spans="2:49" ht="29" x14ac:dyDescent="0.35">
      <c r="B15" s="17" t="s">
        <v>548</v>
      </c>
      <c r="C15" s="16">
        <v>0.120253164556962</v>
      </c>
      <c r="D15" s="16">
        <v>0</v>
      </c>
      <c r="E15" s="16">
        <v>0.230769230769231</v>
      </c>
      <c r="F15" s="16">
        <v>5.8823529411764698E-2</v>
      </c>
      <c r="G15" s="16">
        <v>0.17647058823529399</v>
      </c>
      <c r="H15" s="16">
        <v>9.0909090909090898E-2</v>
      </c>
      <c r="I15" s="16">
        <v>0</v>
      </c>
      <c r="J15" s="16">
        <v>0.42857142857142899</v>
      </c>
      <c r="K15" s="16">
        <v>0.125</v>
      </c>
      <c r="L15" s="16">
        <v>0.05</v>
      </c>
      <c r="M15" s="16">
        <v>0</v>
      </c>
      <c r="N15" s="16">
        <v>0.5</v>
      </c>
      <c r="O15" s="16">
        <v>0</v>
      </c>
      <c r="P15" s="16"/>
      <c r="Q15" s="16">
        <v>0.11363636363636399</v>
      </c>
      <c r="R15" s="16"/>
      <c r="S15" s="16">
        <v>0.123376623376623</v>
      </c>
      <c r="T15" s="16"/>
      <c r="U15" s="16">
        <v>0.108108108108108</v>
      </c>
      <c r="V15" s="16"/>
      <c r="W15" s="16">
        <v>0.11764705882352899</v>
      </c>
      <c r="X15" s="16"/>
      <c r="Y15" s="16">
        <v>0.139240506329114</v>
      </c>
      <c r="Z15" s="16">
        <v>0.1</v>
      </c>
      <c r="AA15" s="16">
        <v>0.125</v>
      </c>
      <c r="AB15" s="16">
        <v>0</v>
      </c>
      <c r="AC15" s="16"/>
      <c r="AD15" s="16">
        <v>3.2258064516128997E-2</v>
      </c>
      <c r="AE15" s="16">
        <v>0.230769230769231</v>
      </c>
      <c r="AF15" s="16">
        <v>0.22222222222222199</v>
      </c>
      <c r="AG15" s="16">
        <v>0.17073170731707299</v>
      </c>
      <c r="AH15" s="16">
        <v>0.107142857142857</v>
      </c>
      <c r="AI15" s="16">
        <v>5.8823529411764698E-2</v>
      </c>
      <c r="AJ15" s="16">
        <v>0.105263157894737</v>
      </c>
      <c r="AK15" s="16"/>
      <c r="AL15" s="16">
        <v>0.133333333333333</v>
      </c>
      <c r="AM15" s="16">
        <v>0.13043478260869601</v>
      </c>
      <c r="AN15" s="16">
        <v>8.3333333333333301E-2</v>
      </c>
      <c r="AO15" s="16">
        <v>0.08</v>
      </c>
      <c r="AP15" s="16">
        <v>0.33333333333333298</v>
      </c>
      <c r="AQ15" s="16">
        <v>0.22222222222222199</v>
      </c>
      <c r="AR15" s="16">
        <v>0</v>
      </c>
      <c r="AS15" s="16">
        <v>0</v>
      </c>
      <c r="AT15" s="16">
        <v>0.15</v>
      </c>
      <c r="AU15" s="16">
        <v>0</v>
      </c>
      <c r="AV15" s="16">
        <v>0.28571428571428598</v>
      </c>
      <c r="AW15" s="16">
        <v>8.3333333333333301E-2</v>
      </c>
    </row>
    <row r="16" spans="2:49" x14ac:dyDescent="0.35">
      <c r="B16" s="17" t="s">
        <v>549</v>
      </c>
      <c r="C16" s="18">
        <v>1.8987341772151899E-2</v>
      </c>
      <c r="D16" s="18">
        <v>5.5555555555555601E-2</v>
      </c>
      <c r="E16" s="18">
        <v>0</v>
      </c>
      <c r="F16" s="18">
        <v>5.8823529411764698E-2</v>
      </c>
      <c r="G16" s="18">
        <v>5.8823529411764698E-2</v>
      </c>
      <c r="H16" s="18">
        <v>0</v>
      </c>
      <c r="I16" s="18">
        <v>0</v>
      </c>
      <c r="J16" s="18">
        <v>0</v>
      </c>
      <c r="K16" s="18">
        <v>0</v>
      </c>
      <c r="L16" s="18">
        <v>0</v>
      </c>
      <c r="M16" s="18">
        <v>0</v>
      </c>
      <c r="N16" s="18">
        <v>0</v>
      </c>
      <c r="O16" s="18">
        <v>0</v>
      </c>
      <c r="P16" s="18"/>
      <c r="Q16" s="18">
        <v>1.5151515151515201E-2</v>
      </c>
      <c r="R16" s="18"/>
      <c r="S16" s="18">
        <v>1.2987012987013E-2</v>
      </c>
      <c r="T16" s="18"/>
      <c r="U16" s="18">
        <v>1.8018018018018001E-2</v>
      </c>
      <c r="V16" s="18"/>
      <c r="W16" s="18">
        <v>0</v>
      </c>
      <c r="X16" s="18"/>
      <c r="Y16" s="18">
        <v>0</v>
      </c>
      <c r="Z16" s="18">
        <v>4.2857142857142899E-2</v>
      </c>
      <c r="AA16" s="18">
        <v>0</v>
      </c>
      <c r="AB16" s="18">
        <v>0</v>
      </c>
      <c r="AC16" s="18"/>
      <c r="AD16" s="18">
        <v>3.2258064516128997E-2</v>
      </c>
      <c r="AE16" s="18">
        <v>0</v>
      </c>
      <c r="AF16" s="18">
        <v>0</v>
      </c>
      <c r="AG16" s="18">
        <v>0</v>
      </c>
      <c r="AH16" s="18">
        <v>0</v>
      </c>
      <c r="AI16" s="18">
        <v>5.8823529411764698E-2</v>
      </c>
      <c r="AJ16" s="18">
        <v>5.2631578947368397E-2</v>
      </c>
      <c r="AK16" s="18"/>
      <c r="AL16" s="18">
        <v>0</v>
      </c>
      <c r="AM16" s="18">
        <v>4.3478260869565202E-2</v>
      </c>
      <c r="AN16" s="18">
        <v>2.7777777777777801E-2</v>
      </c>
      <c r="AO16" s="18">
        <v>0</v>
      </c>
      <c r="AP16" s="18">
        <v>0</v>
      </c>
      <c r="AQ16" s="18">
        <v>0</v>
      </c>
      <c r="AR16" s="18">
        <v>0</v>
      </c>
      <c r="AS16" s="18">
        <v>0</v>
      </c>
      <c r="AT16" s="18">
        <v>0</v>
      </c>
      <c r="AU16" s="18">
        <v>0</v>
      </c>
      <c r="AV16" s="18">
        <v>0</v>
      </c>
      <c r="AW16" s="18">
        <v>8.3333333333333301E-2</v>
      </c>
    </row>
    <row r="17" spans="2:2" x14ac:dyDescent="0.35">
      <c r="B17" s="15" t="s">
        <v>551</v>
      </c>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552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431</v>
      </c>
      <c r="D7" s="10">
        <v>37</v>
      </c>
      <c r="E7" s="10">
        <v>63</v>
      </c>
      <c r="F7" s="10">
        <v>73</v>
      </c>
      <c r="G7" s="10">
        <v>28</v>
      </c>
      <c r="H7" s="10">
        <v>32</v>
      </c>
      <c r="I7" s="10">
        <v>33</v>
      </c>
      <c r="J7" s="10">
        <v>38</v>
      </c>
      <c r="K7" s="10">
        <v>24</v>
      </c>
      <c r="L7" s="10">
        <v>35</v>
      </c>
      <c r="M7" s="10">
        <v>39</v>
      </c>
      <c r="N7" s="10">
        <v>17</v>
      </c>
      <c r="O7" s="10">
        <v>12</v>
      </c>
      <c r="P7" s="10"/>
      <c r="Q7" s="10">
        <v>365</v>
      </c>
      <c r="R7" s="10"/>
      <c r="S7" s="10">
        <v>414</v>
      </c>
      <c r="T7" s="10"/>
      <c r="U7" s="10">
        <v>326</v>
      </c>
      <c r="V7" s="10"/>
      <c r="W7" s="10">
        <v>74</v>
      </c>
      <c r="X7" s="10"/>
      <c r="Y7" s="10">
        <v>279</v>
      </c>
      <c r="Z7" s="10">
        <v>126</v>
      </c>
      <c r="AA7" s="10">
        <v>19</v>
      </c>
      <c r="AB7" s="10">
        <v>7</v>
      </c>
      <c r="AC7" s="10"/>
      <c r="AD7" s="10">
        <v>75</v>
      </c>
      <c r="AE7" s="10">
        <v>53</v>
      </c>
      <c r="AF7" s="10">
        <v>53</v>
      </c>
      <c r="AG7" s="10">
        <v>94</v>
      </c>
      <c r="AH7" s="10">
        <v>59</v>
      </c>
      <c r="AI7" s="10">
        <v>46</v>
      </c>
      <c r="AJ7" s="10">
        <v>51</v>
      </c>
      <c r="AK7" s="10"/>
      <c r="AL7" s="10">
        <v>29</v>
      </c>
      <c r="AM7" s="10">
        <v>68</v>
      </c>
      <c r="AN7" s="10">
        <v>127</v>
      </c>
      <c r="AO7" s="10">
        <v>80</v>
      </c>
      <c r="AP7" s="10">
        <v>8</v>
      </c>
      <c r="AQ7" s="10">
        <v>26</v>
      </c>
      <c r="AR7" s="10">
        <v>0</v>
      </c>
      <c r="AS7" s="10">
        <v>7</v>
      </c>
      <c r="AT7" s="10">
        <v>36</v>
      </c>
      <c r="AU7" s="10">
        <v>8</v>
      </c>
      <c r="AV7" s="10">
        <v>16</v>
      </c>
      <c r="AW7" s="10">
        <v>22</v>
      </c>
    </row>
    <row r="8" spans="2:49" ht="43.5" x14ac:dyDescent="0.35">
      <c r="B8" s="17" t="s">
        <v>543</v>
      </c>
      <c r="C8" s="16">
        <v>0.90023201856148505</v>
      </c>
      <c r="D8" s="16">
        <v>0.86486486486486502</v>
      </c>
      <c r="E8" s="16">
        <v>0.92063492063492103</v>
      </c>
      <c r="F8" s="16">
        <v>0.90410958904109595</v>
      </c>
      <c r="G8" s="16">
        <v>0.85714285714285698</v>
      </c>
      <c r="H8" s="16">
        <v>0.90625</v>
      </c>
      <c r="I8" s="16">
        <v>0.84848484848484895</v>
      </c>
      <c r="J8" s="16">
        <v>0.92105263157894701</v>
      </c>
      <c r="K8" s="16">
        <v>0.95833333333333304</v>
      </c>
      <c r="L8" s="16">
        <v>0.88571428571428601</v>
      </c>
      <c r="M8" s="16">
        <v>0.89743589743589702</v>
      </c>
      <c r="N8" s="16">
        <v>0.94117647058823495</v>
      </c>
      <c r="O8" s="16">
        <v>0.91666666666666696</v>
      </c>
      <c r="P8" s="16"/>
      <c r="Q8" s="16">
        <v>0.91506849315068495</v>
      </c>
      <c r="R8" s="16"/>
      <c r="S8" s="16">
        <v>0.90338164251207698</v>
      </c>
      <c r="T8" s="16"/>
      <c r="U8" s="16">
        <v>0.90797546012269903</v>
      </c>
      <c r="V8" s="16"/>
      <c r="W8" s="16">
        <v>0.94594594594594605</v>
      </c>
      <c r="X8" s="16"/>
      <c r="Y8" s="16">
        <v>0.89964157706093195</v>
      </c>
      <c r="Z8" s="16">
        <v>0.88888888888888895</v>
      </c>
      <c r="AA8" s="16">
        <v>0.94736842105263197</v>
      </c>
      <c r="AB8" s="16">
        <v>1</v>
      </c>
      <c r="AC8" s="16"/>
      <c r="AD8" s="16">
        <v>0.89333333333333298</v>
      </c>
      <c r="AE8" s="16">
        <v>0.96226415094339601</v>
      </c>
      <c r="AF8" s="16">
        <v>0.92452830188679203</v>
      </c>
      <c r="AG8" s="16">
        <v>0.87234042553191504</v>
      </c>
      <c r="AH8" s="16">
        <v>0.88135593220339004</v>
      </c>
      <c r="AI8" s="16">
        <v>0.86956521739130399</v>
      </c>
      <c r="AJ8" s="16">
        <v>0.92156862745098</v>
      </c>
      <c r="AK8" s="16"/>
      <c r="AL8" s="16">
        <v>0.82758620689655205</v>
      </c>
      <c r="AM8" s="16">
        <v>0.94117647058823495</v>
      </c>
      <c r="AN8" s="16">
        <v>0.90551181102362199</v>
      </c>
      <c r="AO8" s="16">
        <v>0.9</v>
      </c>
      <c r="AP8" s="16">
        <v>1</v>
      </c>
      <c r="AQ8" s="16">
        <v>0.96153846153846201</v>
      </c>
      <c r="AR8" s="16">
        <v>0</v>
      </c>
      <c r="AS8" s="16">
        <v>0.71428571428571397</v>
      </c>
      <c r="AT8" s="16">
        <v>0.94444444444444398</v>
      </c>
      <c r="AU8" s="16">
        <v>1</v>
      </c>
      <c r="AV8" s="16">
        <v>0.8125</v>
      </c>
      <c r="AW8" s="16">
        <v>0.81818181818181801</v>
      </c>
    </row>
    <row r="9" spans="2:49" ht="43.5" x14ac:dyDescent="0.35">
      <c r="B9" s="17" t="s">
        <v>541</v>
      </c>
      <c r="C9" s="16">
        <v>0.647331786542923</v>
      </c>
      <c r="D9" s="16">
        <v>0.75675675675675702</v>
      </c>
      <c r="E9" s="16">
        <v>0.65079365079365104</v>
      </c>
      <c r="F9" s="16">
        <v>0.602739726027397</v>
      </c>
      <c r="G9" s="16">
        <v>0.78571428571428603</v>
      </c>
      <c r="H9" s="16">
        <v>0.78125</v>
      </c>
      <c r="I9" s="16">
        <v>0.78787878787878796</v>
      </c>
      <c r="J9" s="16">
        <v>0.65789473684210498</v>
      </c>
      <c r="K9" s="16">
        <v>0.5</v>
      </c>
      <c r="L9" s="16">
        <v>0.54285714285714304</v>
      </c>
      <c r="M9" s="16">
        <v>0.53846153846153799</v>
      </c>
      <c r="N9" s="16">
        <v>0.47058823529411797</v>
      </c>
      <c r="O9" s="16">
        <v>0.66666666666666696</v>
      </c>
      <c r="P9" s="16"/>
      <c r="Q9" s="16">
        <v>0.65753424657534199</v>
      </c>
      <c r="R9" s="16"/>
      <c r="S9" s="16">
        <v>0.64251207729468596</v>
      </c>
      <c r="T9" s="16"/>
      <c r="U9" s="16">
        <v>0.65337423312883403</v>
      </c>
      <c r="V9" s="16"/>
      <c r="W9" s="16">
        <v>0.66216216216216195</v>
      </c>
      <c r="X9" s="16"/>
      <c r="Y9" s="16">
        <v>0.637992831541219</v>
      </c>
      <c r="Z9" s="16">
        <v>0.682539682539683</v>
      </c>
      <c r="AA9" s="16">
        <v>0.63157894736842102</v>
      </c>
      <c r="AB9" s="16">
        <v>0.42857142857142899</v>
      </c>
      <c r="AC9" s="16"/>
      <c r="AD9" s="16">
        <v>0.64</v>
      </c>
      <c r="AE9" s="16">
        <v>0.64150943396226401</v>
      </c>
      <c r="AF9" s="16">
        <v>0.71698113207547198</v>
      </c>
      <c r="AG9" s="16">
        <v>0.61702127659574502</v>
      </c>
      <c r="AH9" s="16">
        <v>0.61016949152542399</v>
      </c>
      <c r="AI9" s="16">
        <v>0.63043478260869601</v>
      </c>
      <c r="AJ9" s="16">
        <v>0.70588235294117696</v>
      </c>
      <c r="AK9" s="16"/>
      <c r="AL9" s="16">
        <v>0.62068965517241403</v>
      </c>
      <c r="AM9" s="16">
        <v>0.69117647058823495</v>
      </c>
      <c r="AN9" s="16">
        <v>0.63779527559055105</v>
      </c>
      <c r="AO9" s="16">
        <v>0.6875</v>
      </c>
      <c r="AP9" s="16">
        <v>0.625</v>
      </c>
      <c r="AQ9" s="16">
        <v>0.73076923076923095</v>
      </c>
      <c r="AR9" s="16">
        <v>0</v>
      </c>
      <c r="AS9" s="16">
        <v>0.57142857142857095</v>
      </c>
      <c r="AT9" s="16">
        <v>0.66666666666666696</v>
      </c>
      <c r="AU9" s="16">
        <v>0.5</v>
      </c>
      <c r="AV9" s="16">
        <v>0.4375</v>
      </c>
      <c r="AW9" s="16">
        <v>0.68181818181818199</v>
      </c>
    </row>
    <row r="10" spans="2:49" ht="29" x14ac:dyDescent="0.35">
      <c r="B10" s="17" t="s">
        <v>546</v>
      </c>
      <c r="C10" s="16">
        <v>0.46403712296983801</v>
      </c>
      <c r="D10" s="16">
        <v>0.40540540540540498</v>
      </c>
      <c r="E10" s="16">
        <v>0.476190476190476</v>
      </c>
      <c r="F10" s="16">
        <v>0.50684931506849296</v>
      </c>
      <c r="G10" s="16">
        <v>0.39285714285714302</v>
      </c>
      <c r="H10" s="16">
        <v>0.34375</v>
      </c>
      <c r="I10" s="16">
        <v>0.45454545454545497</v>
      </c>
      <c r="J10" s="16">
        <v>0.44736842105263203</v>
      </c>
      <c r="K10" s="16">
        <v>0.33333333333333298</v>
      </c>
      <c r="L10" s="16">
        <v>0.4</v>
      </c>
      <c r="M10" s="16">
        <v>0.58974358974358998</v>
      </c>
      <c r="N10" s="16">
        <v>0.70588235294117696</v>
      </c>
      <c r="O10" s="16">
        <v>0.58333333333333304</v>
      </c>
      <c r="P10" s="16"/>
      <c r="Q10" s="16">
        <v>0.45205479452054798</v>
      </c>
      <c r="R10" s="16"/>
      <c r="S10" s="16">
        <v>0.45410628019323701</v>
      </c>
      <c r="T10" s="16"/>
      <c r="U10" s="16">
        <v>0.46012269938650302</v>
      </c>
      <c r="V10" s="16"/>
      <c r="W10" s="16">
        <v>0.5</v>
      </c>
      <c r="X10" s="16"/>
      <c r="Y10" s="16">
        <v>0.43727598566308201</v>
      </c>
      <c r="Z10" s="16">
        <v>0.53968253968253999</v>
      </c>
      <c r="AA10" s="16">
        <v>0.21052631578947401</v>
      </c>
      <c r="AB10" s="16">
        <v>0.85714285714285698</v>
      </c>
      <c r="AC10" s="16"/>
      <c r="AD10" s="16">
        <v>0.48</v>
      </c>
      <c r="AE10" s="16">
        <v>0.45283018867924502</v>
      </c>
      <c r="AF10" s="16">
        <v>0.50943396226415105</v>
      </c>
      <c r="AG10" s="16">
        <v>0.39361702127659598</v>
      </c>
      <c r="AH10" s="16">
        <v>0.40677966101694901</v>
      </c>
      <c r="AI10" s="16">
        <v>0.52173913043478304</v>
      </c>
      <c r="AJ10" s="16">
        <v>0.54901960784313697</v>
      </c>
      <c r="AK10" s="16"/>
      <c r="AL10" s="16">
        <v>0.41379310344827602</v>
      </c>
      <c r="AM10" s="16">
        <v>0.69117647058823495</v>
      </c>
      <c r="AN10" s="16">
        <v>0.42519685039370098</v>
      </c>
      <c r="AO10" s="16">
        <v>0.51249999999999996</v>
      </c>
      <c r="AP10" s="16">
        <v>0.375</v>
      </c>
      <c r="AQ10" s="16">
        <v>0.38461538461538503</v>
      </c>
      <c r="AR10" s="16">
        <v>0</v>
      </c>
      <c r="AS10" s="16">
        <v>0.14285714285714299</v>
      </c>
      <c r="AT10" s="16">
        <v>0.36111111111111099</v>
      </c>
      <c r="AU10" s="16">
        <v>0.5</v>
      </c>
      <c r="AV10" s="16">
        <v>0.375</v>
      </c>
      <c r="AW10" s="16">
        <v>0.40909090909090901</v>
      </c>
    </row>
    <row r="11" spans="2:49" ht="29" x14ac:dyDescent="0.35">
      <c r="B11" s="17" t="s">
        <v>548</v>
      </c>
      <c r="C11" s="16">
        <v>0.33178654292343401</v>
      </c>
      <c r="D11" s="16">
        <v>0.35135135135135098</v>
      </c>
      <c r="E11" s="16">
        <v>0.365079365079365</v>
      </c>
      <c r="F11" s="16">
        <v>0.34246575342465801</v>
      </c>
      <c r="G11" s="16">
        <v>0.35714285714285698</v>
      </c>
      <c r="H11" s="16">
        <v>0.3125</v>
      </c>
      <c r="I11" s="16">
        <v>0.27272727272727298</v>
      </c>
      <c r="J11" s="16">
        <v>0.394736842105263</v>
      </c>
      <c r="K11" s="16">
        <v>0.41666666666666702</v>
      </c>
      <c r="L11" s="16">
        <v>0.314285714285714</v>
      </c>
      <c r="M11" s="16">
        <v>0.30769230769230799</v>
      </c>
      <c r="N11" s="16">
        <v>0.11764705882352899</v>
      </c>
      <c r="O11" s="16">
        <v>0.25</v>
      </c>
      <c r="P11" s="16"/>
      <c r="Q11" s="16">
        <v>0.32876712328767099</v>
      </c>
      <c r="R11" s="16"/>
      <c r="S11" s="16">
        <v>0.33816425120772903</v>
      </c>
      <c r="T11" s="16"/>
      <c r="U11" s="16">
        <v>0.31901840490797501</v>
      </c>
      <c r="V11" s="16"/>
      <c r="W11" s="16">
        <v>0.28378378378378399</v>
      </c>
      <c r="X11" s="16"/>
      <c r="Y11" s="16">
        <v>0.329749103942652</v>
      </c>
      <c r="Z11" s="16">
        <v>0.32539682539682502</v>
      </c>
      <c r="AA11" s="16">
        <v>0.26315789473684198</v>
      </c>
      <c r="AB11" s="16">
        <v>0.71428571428571397</v>
      </c>
      <c r="AC11" s="16"/>
      <c r="AD11" s="16">
        <v>0.42666666666666703</v>
      </c>
      <c r="AE11" s="16">
        <v>0.22641509433962301</v>
      </c>
      <c r="AF11" s="16">
        <v>0.28301886792452802</v>
      </c>
      <c r="AG11" s="16">
        <v>0.39361702127659598</v>
      </c>
      <c r="AH11" s="16">
        <v>0.322033898305085</v>
      </c>
      <c r="AI11" s="16">
        <v>0.32608695652173902</v>
      </c>
      <c r="AJ11" s="16">
        <v>0.25490196078431399</v>
      </c>
      <c r="AK11" s="16"/>
      <c r="AL11" s="16">
        <v>0.27586206896551702</v>
      </c>
      <c r="AM11" s="16">
        <v>0.32352941176470601</v>
      </c>
      <c r="AN11" s="16">
        <v>0.35433070866141703</v>
      </c>
      <c r="AO11" s="16">
        <v>0.26250000000000001</v>
      </c>
      <c r="AP11" s="16">
        <v>0.625</v>
      </c>
      <c r="AQ11" s="16">
        <v>0.38461538461538503</v>
      </c>
      <c r="AR11" s="16">
        <v>0</v>
      </c>
      <c r="AS11" s="16">
        <v>0</v>
      </c>
      <c r="AT11" s="16">
        <v>0.47222222222222199</v>
      </c>
      <c r="AU11" s="16">
        <v>0.25</v>
      </c>
      <c r="AV11" s="16">
        <v>0.5</v>
      </c>
      <c r="AW11" s="16">
        <v>0.18181818181818199</v>
      </c>
    </row>
    <row r="12" spans="2:49" x14ac:dyDescent="0.35">
      <c r="B12" s="17" t="s">
        <v>544</v>
      </c>
      <c r="C12" s="16">
        <v>0.27842227378190298</v>
      </c>
      <c r="D12" s="16">
        <v>0.24324324324324301</v>
      </c>
      <c r="E12" s="16">
        <v>0.25396825396825401</v>
      </c>
      <c r="F12" s="16">
        <v>0.28767123287671198</v>
      </c>
      <c r="G12" s="16">
        <v>0.214285714285714</v>
      </c>
      <c r="H12" s="16">
        <v>0.15625</v>
      </c>
      <c r="I12" s="16">
        <v>0.33333333333333298</v>
      </c>
      <c r="J12" s="16">
        <v>0.23684210526315799</v>
      </c>
      <c r="K12" s="16">
        <v>0.33333333333333298</v>
      </c>
      <c r="L12" s="16">
        <v>0.28571428571428598</v>
      </c>
      <c r="M12" s="16">
        <v>0.35897435897435898</v>
      </c>
      <c r="N12" s="16">
        <v>0.23529411764705899</v>
      </c>
      <c r="O12" s="16">
        <v>0.58333333333333304</v>
      </c>
      <c r="P12" s="16"/>
      <c r="Q12" s="16">
        <v>0.26849315068493201</v>
      </c>
      <c r="R12" s="16"/>
      <c r="S12" s="16">
        <v>0.27294685990338202</v>
      </c>
      <c r="T12" s="16"/>
      <c r="U12" s="16">
        <v>0.26993865030674802</v>
      </c>
      <c r="V12" s="16"/>
      <c r="W12" s="16">
        <v>0.29729729729729698</v>
      </c>
      <c r="X12" s="16"/>
      <c r="Y12" s="16">
        <v>0.247311827956989</v>
      </c>
      <c r="Z12" s="16">
        <v>0.33333333333333298</v>
      </c>
      <c r="AA12" s="16">
        <v>0.36842105263157898</v>
      </c>
      <c r="AB12" s="16">
        <v>0.28571428571428598</v>
      </c>
      <c r="AC12" s="16"/>
      <c r="AD12" s="16">
        <v>0.22666666666666699</v>
      </c>
      <c r="AE12" s="16">
        <v>0.169811320754717</v>
      </c>
      <c r="AF12" s="16">
        <v>0.22641509433962301</v>
      </c>
      <c r="AG12" s="16">
        <v>0.30851063829787201</v>
      </c>
      <c r="AH12" s="16">
        <v>0.38983050847457601</v>
      </c>
      <c r="AI12" s="16">
        <v>0.282608695652174</v>
      </c>
      <c r="AJ12" s="16">
        <v>0.33333333333333298</v>
      </c>
      <c r="AK12" s="16"/>
      <c r="AL12" s="16">
        <v>0.27586206896551702</v>
      </c>
      <c r="AM12" s="16">
        <v>0.308823529411765</v>
      </c>
      <c r="AN12" s="16">
        <v>0.267716535433071</v>
      </c>
      <c r="AO12" s="16">
        <v>0.3125</v>
      </c>
      <c r="AP12" s="16">
        <v>0.375</v>
      </c>
      <c r="AQ12" s="16">
        <v>0.15384615384615399</v>
      </c>
      <c r="AR12" s="16">
        <v>0</v>
      </c>
      <c r="AS12" s="16">
        <v>0.14285714285714299</v>
      </c>
      <c r="AT12" s="16">
        <v>0.27777777777777801</v>
      </c>
      <c r="AU12" s="16">
        <v>0.125</v>
      </c>
      <c r="AV12" s="16">
        <v>0.1875</v>
      </c>
      <c r="AW12" s="16">
        <v>0.40909090909090901</v>
      </c>
    </row>
    <row r="13" spans="2:49" x14ac:dyDescent="0.35">
      <c r="B13" s="17" t="s">
        <v>545</v>
      </c>
      <c r="C13" s="16">
        <v>0.19257540603248299</v>
      </c>
      <c r="D13" s="16">
        <v>0.24324324324324301</v>
      </c>
      <c r="E13" s="16">
        <v>0.238095238095238</v>
      </c>
      <c r="F13" s="16">
        <v>0.219178082191781</v>
      </c>
      <c r="G13" s="16">
        <v>0.25</v>
      </c>
      <c r="H13" s="16">
        <v>0.21875</v>
      </c>
      <c r="I13" s="16">
        <v>0.18181818181818199</v>
      </c>
      <c r="J13" s="16">
        <v>0.157894736842105</v>
      </c>
      <c r="K13" s="16">
        <v>0.16666666666666699</v>
      </c>
      <c r="L13" s="16">
        <v>0.2</v>
      </c>
      <c r="M13" s="16">
        <v>7.69230769230769E-2</v>
      </c>
      <c r="N13" s="16">
        <v>0.11764705882352899</v>
      </c>
      <c r="O13" s="16">
        <v>8.3333333333333301E-2</v>
      </c>
      <c r="P13" s="16"/>
      <c r="Q13" s="16">
        <v>0.18630136986301399</v>
      </c>
      <c r="R13" s="16"/>
      <c r="S13" s="16">
        <v>0.190821256038647</v>
      </c>
      <c r="T13" s="16"/>
      <c r="U13" s="16">
        <v>0.19325153374233101</v>
      </c>
      <c r="V13" s="16"/>
      <c r="W13" s="16">
        <v>0.18918918918918901</v>
      </c>
      <c r="X13" s="16"/>
      <c r="Y13" s="16">
        <v>0.19354838709677399</v>
      </c>
      <c r="Z13" s="16">
        <v>0.19047619047618999</v>
      </c>
      <c r="AA13" s="16">
        <v>0.157894736842105</v>
      </c>
      <c r="AB13" s="16">
        <v>0.28571428571428598</v>
      </c>
      <c r="AC13" s="16"/>
      <c r="AD13" s="16">
        <v>0.22666666666666699</v>
      </c>
      <c r="AE13" s="16">
        <v>0.13207547169811301</v>
      </c>
      <c r="AF13" s="16">
        <v>0.15094339622641501</v>
      </c>
      <c r="AG13" s="16">
        <v>0.24468085106383</v>
      </c>
      <c r="AH13" s="16">
        <v>0.152542372881356</v>
      </c>
      <c r="AI13" s="16">
        <v>0.26086956521739102</v>
      </c>
      <c r="AJ13" s="16">
        <v>0.13725490196078399</v>
      </c>
      <c r="AK13" s="16"/>
      <c r="AL13" s="16">
        <v>0.13793103448275901</v>
      </c>
      <c r="AM13" s="16">
        <v>0.25</v>
      </c>
      <c r="AN13" s="16">
        <v>0.18897637795275599</v>
      </c>
      <c r="AO13" s="16">
        <v>0.17499999999999999</v>
      </c>
      <c r="AP13" s="16">
        <v>0</v>
      </c>
      <c r="AQ13" s="16">
        <v>0.19230769230769201</v>
      </c>
      <c r="AR13" s="16">
        <v>0</v>
      </c>
      <c r="AS13" s="16">
        <v>0.14285714285714299</v>
      </c>
      <c r="AT13" s="16">
        <v>0.11111111111111099</v>
      </c>
      <c r="AU13" s="16">
        <v>0.25</v>
      </c>
      <c r="AV13" s="16">
        <v>0.25</v>
      </c>
      <c r="AW13" s="16">
        <v>0.27272727272727298</v>
      </c>
    </row>
    <row r="14" spans="2:49" ht="29" x14ac:dyDescent="0.35">
      <c r="B14" s="17" t="s">
        <v>547</v>
      </c>
      <c r="C14" s="16">
        <v>0.185614849187935</v>
      </c>
      <c r="D14" s="16">
        <v>0.162162162162162</v>
      </c>
      <c r="E14" s="16">
        <v>0.22222222222222199</v>
      </c>
      <c r="F14" s="16">
        <v>0.19178082191780799</v>
      </c>
      <c r="G14" s="16">
        <v>0.25</v>
      </c>
      <c r="H14" s="16">
        <v>0.125</v>
      </c>
      <c r="I14" s="16">
        <v>0.18181818181818199</v>
      </c>
      <c r="J14" s="16">
        <v>0.157894736842105</v>
      </c>
      <c r="K14" s="16">
        <v>0.125</v>
      </c>
      <c r="L14" s="16">
        <v>8.5714285714285701E-2</v>
      </c>
      <c r="M14" s="16">
        <v>0.28205128205128199</v>
      </c>
      <c r="N14" s="16">
        <v>0.17647058823529399</v>
      </c>
      <c r="O14" s="16">
        <v>0.25</v>
      </c>
      <c r="P14" s="16"/>
      <c r="Q14" s="16">
        <v>0.17534246575342499</v>
      </c>
      <c r="R14" s="16"/>
      <c r="S14" s="16">
        <v>0.17874396135265699</v>
      </c>
      <c r="T14" s="16"/>
      <c r="U14" s="16">
        <v>0.17484662576687099</v>
      </c>
      <c r="V14" s="16"/>
      <c r="W14" s="16">
        <v>0.20270270270270299</v>
      </c>
      <c r="X14" s="16"/>
      <c r="Y14" s="16">
        <v>0.16845878136200701</v>
      </c>
      <c r="Z14" s="16">
        <v>0.19841269841269801</v>
      </c>
      <c r="AA14" s="16">
        <v>0.26315789473684198</v>
      </c>
      <c r="AB14" s="16">
        <v>0.42857142857142899</v>
      </c>
      <c r="AC14" s="16"/>
      <c r="AD14" s="16">
        <v>0.17333333333333301</v>
      </c>
      <c r="AE14" s="16">
        <v>0.113207547169811</v>
      </c>
      <c r="AF14" s="16">
        <v>0.169811320754717</v>
      </c>
      <c r="AG14" s="16">
        <v>0.170212765957447</v>
      </c>
      <c r="AH14" s="16">
        <v>0.27118644067796599</v>
      </c>
      <c r="AI14" s="16">
        <v>0.217391304347826</v>
      </c>
      <c r="AJ14" s="16">
        <v>0.19607843137254899</v>
      </c>
      <c r="AK14" s="16"/>
      <c r="AL14" s="16">
        <v>0.13793103448275901</v>
      </c>
      <c r="AM14" s="16">
        <v>0.23529411764705899</v>
      </c>
      <c r="AN14" s="16">
        <v>0.18897637795275599</v>
      </c>
      <c r="AO14" s="16">
        <v>0.13750000000000001</v>
      </c>
      <c r="AP14" s="16">
        <v>0.25</v>
      </c>
      <c r="AQ14" s="16">
        <v>0.230769230769231</v>
      </c>
      <c r="AR14" s="16">
        <v>0</v>
      </c>
      <c r="AS14" s="16">
        <v>0.28571428571428598</v>
      </c>
      <c r="AT14" s="16">
        <v>0.13888888888888901</v>
      </c>
      <c r="AU14" s="16">
        <v>0.125</v>
      </c>
      <c r="AV14" s="16">
        <v>0.1875</v>
      </c>
      <c r="AW14" s="16">
        <v>0.27272727272727298</v>
      </c>
    </row>
    <row r="15" spans="2:49" ht="29" x14ac:dyDescent="0.35">
      <c r="B15" s="17" t="s">
        <v>542</v>
      </c>
      <c r="C15" s="16">
        <v>0.10904872389791199</v>
      </c>
      <c r="D15" s="16">
        <v>0.108108108108108</v>
      </c>
      <c r="E15" s="16">
        <v>0.17460317460317501</v>
      </c>
      <c r="F15" s="16">
        <v>9.5890410958904104E-2</v>
      </c>
      <c r="G15" s="16">
        <v>7.1428571428571397E-2</v>
      </c>
      <c r="H15" s="16">
        <v>6.25E-2</v>
      </c>
      <c r="I15" s="16">
        <v>3.03030303030303E-2</v>
      </c>
      <c r="J15" s="16">
        <v>0.105263157894737</v>
      </c>
      <c r="K15" s="16">
        <v>0.125</v>
      </c>
      <c r="L15" s="16">
        <v>0.114285714285714</v>
      </c>
      <c r="M15" s="16">
        <v>0.128205128205128</v>
      </c>
      <c r="N15" s="16">
        <v>0.11764705882352899</v>
      </c>
      <c r="O15" s="16">
        <v>0.16666666666666699</v>
      </c>
      <c r="P15" s="16"/>
      <c r="Q15" s="16">
        <v>9.0410958904109606E-2</v>
      </c>
      <c r="R15" s="16"/>
      <c r="S15" s="16">
        <v>0.101449275362319</v>
      </c>
      <c r="T15" s="16"/>
      <c r="U15" s="16">
        <v>8.8957055214723899E-2</v>
      </c>
      <c r="V15" s="16"/>
      <c r="W15" s="16">
        <v>8.1081081081081099E-2</v>
      </c>
      <c r="X15" s="16"/>
      <c r="Y15" s="16">
        <v>0.10035842293906801</v>
      </c>
      <c r="Z15" s="16">
        <v>0.126984126984127</v>
      </c>
      <c r="AA15" s="16">
        <v>0.105263157894737</v>
      </c>
      <c r="AB15" s="16">
        <v>0.14285714285714299</v>
      </c>
      <c r="AC15" s="16"/>
      <c r="AD15" s="16">
        <v>0.10666666666666701</v>
      </c>
      <c r="AE15" s="16">
        <v>7.5471698113207503E-2</v>
      </c>
      <c r="AF15" s="16">
        <v>1.88679245283019E-2</v>
      </c>
      <c r="AG15" s="16">
        <v>0.13829787234042601</v>
      </c>
      <c r="AH15" s="16">
        <v>0.13559322033898299</v>
      </c>
      <c r="AI15" s="16">
        <v>0.15217391304347799</v>
      </c>
      <c r="AJ15" s="16">
        <v>0.11764705882352899</v>
      </c>
      <c r="AK15" s="16"/>
      <c r="AL15" s="16">
        <v>3.4482758620689703E-2</v>
      </c>
      <c r="AM15" s="16">
        <v>0.17647058823529399</v>
      </c>
      <c r="AN15" s="16">
        <v>0.102362204724409</v>
      </c>
      <c r="AO15" s="16">
        <v>0.1</v>
      </c>
      <c r="AP15" s="16">
        <v>0.125</v>
      </c>
      <c r="AQ15" s="16">
        <v>0</v>
      </c>
      <c r="AR15" s="16">
        <v>0</v>
      </c>
      <c r="AS15" s="16">
        <v>0</v>
      </c>
      <c r="AT15" s="16">
        <v>0.11111111111111099</v>
      </c>
      <c r="AU15" s="16">
        <v>0.125</v>
      </c>
      <c r="AV15" s="16">
        <v>0.25</v>
      </c>
      <c r="AW15" s="16">
        <v>0.13636363636363599</v>
      </c>
    </row>
    <row r="16" spans="2:49" x14ac:dyDescent="0.35">
      <c r="B16" s="17" t="s">
        <v>549</v>
      </c>
      <c r="C16" s="18">
        <v>6.9605568445475594E-2</v>
      </c>
      <c r="D16" s="18">
        <v>5.4054054054054099E-2</v>
      </c>
      <c r="E16" s="18">
        <v>9.5238095238095205E-2</v>
      </c>
      <c r="F16" s="18">
        <v>9.5890410958904104E-2</v>
      </c>
      <c r="G16" s="18">
        <v>3.5714285714285698E-2</v>
      </c>
      <c r="H16" s="18">
        <v>0</v>
      </c>
      <c r="I16" s="18">
        <v>6.0606060606060601E-2</v>
      </c>
      <c r="J16" s="18">
        <v>2.6315789473684199E-2</v>
      </c>
      <c r="K16" s="18">
        <v>0.16666666666666699</v>
      </c>
      <c r="L16" s="18">
        <v>0.114285714285714</v>
      </c>
      <c r="M16" s="18">
        <v>7.69230769230769E-2</v>
      </c>
      <c r="N16" s="18">
        <v>0</v>
      </c>
      <c r="O16" s="18">
        <v>0</v>
      </c>
      <c r="P16" s="18"/>
      <c r="Q16" s="18">
        <v>6.02739726027397E-2</v>
      </c>
      <c r="R16" s="18"/>
      <c r="S16" s="18">
        <v>6.7632850241545903E-2</v>
      </c>
      <c r="T16" s="18"/>
      <c r="U16" s="18">
        <v>5.2147239263803699E-2</v>
      </c>
      <c r="V16" s="18"/>
      <c r="W16" s="18">
        <v>8.1081081081081099E-2</v>
      </c>
      <c r="X16" s="18"/>
      <c r="Y16" s="18">
        <v>5.3763440860215103E-2</v>
      </c>
      <c r="Z16" s="18">
        <v>0.103174603174603</v>
      </c>
      <c r="AA16" s="18">
        <v>0.105263157894737</v>
      </c>
      <c r="AB16" s="18">
        <v>0</v>
      </c>
      <c r="AC16" s="18"/>
      <c r="AD16" s="18">
        <v>5.3333333333333302E-2</v>
      </c>
      <c r="AE16" s="18">
        <v>3.77358490566038E-2</v>
      </c>
      <c r="AF16" s="18">
        <v>3.77358490566038E-2</v>
      </c>
      <c r="AG16" s="18">
        <v>4.2553191489361701E-2</v>
      </c>
      <c r="AH16" s="18">
        <v>8.4745762711864403E-2</v>
      </c>
      <c r="AI16" s="18">
        <v>0.173913043478261</v>
      </c>
      <c r="AJ16" s="18">
        <v>9.8039215686274495E-2</v>
      </c>
      <c r="AK16" s="18"/>
      <c r="AL16" s="18">
        <v>6.8965517241379296E-2</v>
      </c>
      <c r="AM16" s="18">
        <v>5.8823529411764698E-2</v>
      </c>
      <c r="AN16" s="18">
        <v>7.0866141732283505E-2</v>
      </c>
      <c r="AO16" s="18">
        <v>3.7499999999999999E-2</v>
      </c>
      <c r="AP16" s="18">
        <v>0</v>
      </c>
      <c r="AQ16" s="18">
        <v>3.8461538461538498E-2</v>
      </c>
      <c r="AR16" s="18">
        <v>0</v>
      </c>
      <c r="AS16" s="18">
        <v>0.14285714285714299</v>
      </c>
      <c r="AT16" s="18">
        <v>0.13888888888888901</v>
      </c>
      <c r="AU16" s="18">
        <v>0</v>
      </c>
      <c r="AV16" s="18">
        <v>6.25E-2</v>
      </c>
      <c r="AW16" s="18">
        <v>0.13636363636363599</v>
      </c>
    </row>
    <row r="17" spans="2:2" x14ac:dyDescent="0.35">
      <c r="B17" s="15" t="s">
        <v>553</v>
      </c>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554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223</v>
      </c>
      <c r="D7" s="10">
        <v>27</v>
      </c>
      <c r="E7" s="10">
        <v>45</v>
      </c>
      <c r="F7" s="10">
        <v>29</v>
      </c>
      <c r="G7" s="10">
        <v>15</v>
      </c>
      <c r="H7" s="10">
        <v>9</v>
      </c>
      <c r="I7" s="10">
        <v>19</v>
      </c>
      <c r="J7" s="10">
        <v>16</v>
      </c>
      <c r="K7" s="10">
        <v>7</v>
      </c>
      <c r="L7" s="10">
        <v>25</v>
      </c>
      <c r="M7" s="10">
        <v>20</v>
      </c>
      <c r="N7" s="10">
        <v>9</v>
      </c>
      <c r="O7" s="10">
        <v>2</v>
      </c>
      <c r="P7" s="10"/>
      <c r="Q7" s="10">
        <v>190</v>
      </c>
      <c r="R7" s="10"/>
      <c r="S7" s="10">
        <v>218</v>
      </c>
      <c r="T7" s="10"/>
      <c r="U7" s="10">
        <v>165</v>
      </c>
      <c r="V7" s="10"/>
      <c r="W7" s="10">
        <v>32</v>
      </c>
      <c r="X7" s="10"/>
      <c r="Y7" s="10">
        <v>146</v>
      </c>
      <c r="Z7" s="10">
        <v>67</v>
      </c>
      <c r="AA7" s="10">
        <v>9</v>
      </c>
      <c r="AB7" s="10">
        <v>1</v>
      </c>
      <c r="AC7" s="10"/>
      <c r="AD7" s="10">
        <v>40</v>
      </c>
      <c r="AE7" s="10">
        <v>24</v>
      </c>
      <c r="AF7" s="10">
        <v>36</v>
      </c>
      <c r="AG7" s="10">
        <v>45</v>
      </c>
      <c r="AH7" s="10">
        <v>35</v>
      </c>
      <c r="AI7" s="10">
        <v>21</v>
      </c>
      <c r="AJ7" s="10">
        <v>22</v>
      </c>
      <c r="AK7" s="10"/>
      <c r="AL7" s="10">
        <v>13</v>
      </c>
      <c r="AM7" s="10">
        <v>36</v>
      </c>
      <c r="AN7" s="10">
        <v>57</v>
      </c>
      <c r="AO7" s="10">
        <v>34</v>
      </c>
      <c r="AP7" s="10">
        <v>8</v>
      </c>
      <c r="AQ7" s="10">
        <v>15</v>
      </c>
      <c r="AR7" s="10">
        <v>1</v>
      </c>
      <c r="AS7" s="10">
        <v>5</v>
      </c>
      <c r="AT7" s="10">
        <v>27</v>
      </c>
      <c r="AU7" s="10">
        <v>5</v>
      </c>
      <c r="AV7" s="10">
        <v>10</v>
      </c>
      <c r="AW7" s="10">
        <v>9</v>
      </c>
    </row>
    <row r="8" spans="2:49" ht="43.5" x14ac:dyDescent="0.35">
      <c r="B8" s="17" t="s">
        <v>543</v>
      </c>
      <c r="C8" s="16">
        <v>0.61434977578475303</v>
      </c>
      <c r="D8" s="16">
        <v>0.407407407407407</v>
      </c>
      <c r="E8" s="16">
        <v>0.57777777777777795</v>
      </c>
      <c r="F8" s="16">
        <v>0.82758620689655205</v>
      </c>
      <c r="G8" s="16">
        <v>0.53333333333333299</v>
      </c>
      <c r="H8" s="16">
        <v>0.77777777777777801</v>
      </c>
      <c r="I8" s="16">
        <v>0.57894736842105299</v>
      </c>
      <c r="J8" s="16">
        <v>0.625</v>
      </c>
      <c r="K8" s="16">
        <v>0.71428571428571397</v>
      </c>
      <c r="L8" s="16">
        <v>0.56000000000000005</v>
      </c>
      <c r="M8" s="16">
        <v>0.65</v>
      </c>
      <c r="N8" s="16">
        <v>0.77777777777777801</v>
      </c>
      <c r="O8" s="16">
        <v>0.5</v>
      </c>
      <c r="P8" s="16"/>
      <c r="Q8" s="16">
        <v>0.62105263157894697</v>
      </c>
      <c r="R8" s="16"/>
      <c r="S8" s="16">
        <v>0.61009174311926595</v>
      </c>
      <c r="T8" s="16"/>
      <c r="U8" s="16">
        <v>0.63030303030303003</v>
      </c>
      <c r="V8" s="16"/>
      <c r="W8" s="16">
        <v>0.65625</v>
      </c>
      <c r="X8" s="16"/>
      <c r="Y8" s="16">
        <v>0.65753424657534199</v>
      </c>
      <c r="Z8" s="16">
        <v>0.55223880597014896</v>
      </c>
      <c r="AA8" s="16">
        <v>0.44444444444444398</v>
      </c>
      <c r="AB8" s="16">
        <v>0</v>
      </c>
      <c r="AC8" s="16"/>
      <c r="AD8" s="16">
        <v>0.7</v>
      </c>
      <c r="AE8" s="16">
        <v>0.70833333333333304</v>
      </c>
      <c r="AF8" s="16">
        <v>0.61111111111111105</v>
      </c>
      <c r="AG8" s="16">
        <v>0.57777777777777795</v>
      </c>
      <c r="AH8" s="16">
        <v>0.51428571428571401</v>
      </c>
      <c r="AI8" s="16">
        <v>0.61904761904761896</v>
      </c>
      <c r="AJ8" s="16">
        <v>0.59090909090909105</v>
      </c>
      <c r="AK8" s="16"/>
      <c r="AL8" s="16">
        <v>0.61538461538461497</v>
      </c>
      <c r="AM8" s="16">
        <v>0.63888888888888895</v>
      </c>
      <c r="AN8" s="16">
        <v>0.61403508771929804</v>
      </c>
      <c r="AO8" s="16">
        <v>0.61764705882352899</v>
      </c>
      <c r="AP8" s="16">
        <v>0.5</v>
      </c>
      <c r="AQ8" s="16">
        <v>0.66666666666666696</v>
      </c>
      <c r="AR8" s="16">
        <v>1</v>
      </c>
      <c r="AS8" s="16">
        <v>0.6</v>
      </c>
      <c r="AT8" s="16">
        <v>0.55555555555555602</v>
      </c>
      <c r="AU8" s="16">
        <v>0.4</v>
      </c>
      <c r="AV8" s="16">
        <v>0.5</v>
      </c>
      <c r="AW8" s="16">
        <v>0.88888888888888895</v>
      </c>
    </row>
    <row r="9" spans="2:49" ht="43.5" x14ac:dyDescent="0.35">
      <c r="B9" s="17" t="s">
        <v>541</v>
      </c>
      <c r="C9" s="16">
        <v>0.40358744394618801</v>
      </c>
      <c r="D9" s="16">
        <v>0.407407407407407</v>
      </c>
      <c r="E9" s="16">
        <v>0.44444444444444398</v>
      </c>
      <c r="F9" s="16">
        <v>0.27586206896551702</v>
      </c>
      <c r="G9" s="16">
        <v>0.33333333333333298</v>
      </c>
      <c r="H9" s="16">
        <v>0.33333333333333298</v>
      </c>
      <c r="I9" s="16">
        <v>0.47368421052631599</v>
      </c>
      <c r="J9" s="16">
        <v>0.4375</v>
      </c>
      <c r="K9" s="16">
        <v>0.28571428571428598</v>
      </c>
      <c r="L9" s="16">
        <v>0.48</v>
      </c>
      <c r="M9" s="16">
        <v>0.4</v>
      </c>
      <c r="N9" s="16">
        <v>0.33333333333333298</v>
      </c>
      <c r="O9" s="16">
        <v>1</v>
      </c>
      <c r="P9" s="16"/>
      <c r="Q9" s="16">
        <v>0.4</v>
      </c>
      <c r="R9" s="16"/>
      <c r="S9" s="16">
        <v>0.408256880733945</v>
      </c>
      <c r="T9" s="16"/>
      <c r="U9" s="16">
        <v>0.38787878787878799</v>
      </c>
      <c r="V9" s="16"/>
      <c r="W9" s="16">
        <v>0.40625</v>
      </c>
      <c r="X9" s="16"/>
      <c r="Y9" s="16">
        <v>0.42465753424657499</v>
      </c>
      <c r="Z9" s="16">
        <v>0.38805970149253699</v>
      </c>
      <c r="AA9" s="16">
        <v>0.22222222222222199</v>
      </c>
      <c r="AB9" s="16">
        <v>0</v>
      </c>
      <c r="AC9" s="16"/>
      <c r="AD9" s="16">
        <v>0.52500000000000002</v>
      </c>
      <c r="AE9" s="16">
        <v>0.5</v>
      </c>
      <c r="AF9" s="16">
        <v>0.30555555555555602</v>
      </c>
      <c r="AG9" s="16">
        <v>0.33333333333333298</v>
      </c>
      <c r="AH9" s="16">
        <v>0.45714285714285702</v>
      </c>
      <c r="AI9" s="16">
        <v>0.42857142857142899</v>
      </c>
      <c r="AJ9" s="16">
        <v>0.27272727272727298</v>
      </c>
      <c r="AK9" s="16"/>
      <c r="AL9" s="16">
        <v>0.38461538461538503</v>
      </c>
      <c r="AM9" s="16">
        <v>0.38888888888888901</v>
      </c>
      <c r="AN9" s="16">
        <v>0.38596491228070201</v>
      </c>
      <c r="AO9" s="16">
        <v>0.441176470588235</v>
      </c>
      <c r="AP9" s="16">
        <v>0.375</v>
      </c>
      <c r="AQ9" s="16">
        <v>0.4</v>
      </c>
      <c r="AR9" s="16">
        <v>0</v>
      </c>
      <c r="AS9" s="16">
        <v>0.4</v>
      </c>
      <c r="AT9" s="16">
        <v>0.37037037037037002</v>
      </c>
      <c r="AU9" s="16">
        <v>0.2</v>
      </c>
      <c r="AV9" s="16">
        <v>0.7</v>
      </c>
      <c r="AW9" s="16">
        <v>0.44444444444444398</v>
      </c>
    </row>
    <row r="10" spans="2:49" ht="29" x14ac:dyDescent="0.35">
      <c r="B10" s="17" t="s">
        <v>546</v>
      </c>
      <c r="C10" s="16">
        <v>0.32735426008968599</v>
      </c>
      <c r="D10" s="16">
        <v>0.25925925925925902</v>
      </c>
      <c r="E10" s="16">
        <v>0.31111111111111101</v>
      </c>
      <c r="F10" s="16">
        <v>0.41379310344827602</v>
      </c>
      <c r="G10" s="16">
        <v>0.2</v>
      </c>
      <c r="H10" s="16">
        <v>0.33333333333333298</v>
      </c>
      <c r="I10" s="16">
        <v>0.31578947368421101</v>
      </c>
      <c r="J10" s="16">
        <v>0.375</v>
      </c>
      <c r="K10" s="16">
        <v>0.42857142857142899</v>
      </c>
      <c r="L10" s="16">
        <v>0.28000000000000003</v>
      </c>
      <c r="M10" s="16">
        <v>0.3</v>
      </c>
      <c r="N10" s="16">
        <v>0.66666666666666696</v>
      </c>
      <c r="O10" s="16">
        <v>0</v>
      </c>
      <c r="P10" s="16"/>
      <c r="Q10" s="16">
        <v>0.326315789473684</v>
      </c>
      <c r="R10" s="16"/>
      <c r="S10" s="16">
        <v>0.32568807339449501</v>
      </c>
      <c r="T10" s="16"/>
      <c r="U10" s="16">
        <v>0.32727272727272699</v>
      </c>
      <c r="V10" s="16"/>
      <c r="W10" s="16">
        <v>0.40625</v>
      </c>
      <c r="X10" s="16"/>
      <c r="Y10" s="16">
        <v>0.34931506849315103</v>
      </c>
      <c r="Z10" s="16">
        <v>0.28358208955223901</v>
      </c>
      <c r="AA10" s="16">
        <v>0.33333333333333298</v>
      </c>
      <c r="AB10" s="16">
        <v>0</v>
      </c>
      <c r="AC10" s="16"/>
      <c r="AD10" s="16">
        <v>0.35</v>
      </c>
      <c r="AE10" s="16">
        <v>0.33333333333333298</v>
      </c>
      <c r="AF10" s="16">
        <v>0.25</v>
      </c>
      <c r="AG10" s="16">
        <v>0.4</v>
      </c>
      <c r="AH10" s="16">
        <v>0.34285714285714303</v>
      </c>
      <c r="AI10" s="16">
        <v>0.238095238095238</v>
      </c>
      <c r="AJ10" s="16">
        <v>0.31818181818181801</v>
      </c>
      <c r="AK10" s="16"/>
      <c r="AL10" s="16">
        <v>0.61538461538461497</v>
      </c>
      <c r="AM10" s="16">
        <v>0.30555555555555602</v>
      </c>
      <c r="AN10" s="16">
        <v>0.22807017543859601</v>
      </c>
      <c r="AO10" s="16">
        <v>0.41176470588235298</v>
      </c>
      <c r="AP10" s="16">
        <v>0.375</v>
      </c>
      <c r="AQ10" s="16">
        <v>0.4</v>
      </c>
      <c r="AR10" s="16">
        <v>0</v>
      </c>
      <c r="AS10" s="16">
        <v>0</v>
      </c>
      <c r="AT10" s="16">
        <v>0.25925925925925902</v>
      </c>
      <c r="AU10" s="16">
        <v>0.2</v>
      </c>
      <c r="AV10" s="16">
        <v>0.4</v>
      </c>
      <c r="AW10" s="16">
        <v>0.55555555555555602</v>
      </c>
    </row>
    <row r="11" spans="2:49" x14ac:dyDescent="0.35">
      <c r="B11" s="17" t="s">
        <v>544</v>
      </c>
      <c r="C11" s="16">
        <v>0.30493273542600902</v>
      </c>
      <c r="D11" s="16">
        <v>0.33333333333333298</v>
      </c>
      <c r="E11" s="16">
        <v>0.33333333333333298</v>
      </c>
      <c r="F11" s="16">
        <v>0.24137931034482801</v>
      </c>
      <c r="G11" s="16">
        <v>0.2</v>
      </c>
      <c r="H11" s="16">
        <v>0.11111111111111099</v>
      </c>
      <c r="I11" s="16">
        <v>0.31578947368421101</v>
      </c>
      <c r="J11" s="16">
        <v>0.375</v>
      </c>
      <c r="K11" s="16">
        <v>0.57142857142857095</v>
      </c>
      <c r="L11" s="16">
        <v>0.4</v>
      </c>
      <c r="M11" s="16">
        <v>0.25</v>
      </c>
      <c r="N11" s="16">
        <v>0.22222222222222199</v>
      </c>
      <c r="O11" s="16">
        <v>0</v>
      </c>
      <c r="P11" s="16"/>
      <c r="Q11" s="16">
        <v>0.3</v>
      </c>
      <c r="R11" s="16"/>
      <c r="S11" s="16">
        <v>0.307339449541284</v>
      </c>
      <c r="T11" s="16"/>
      <c r="U11" s="16">
        <v>0.29696969696969699</v>
      </c>
      <c r="V11" s="16"/>
      <c r="W11" s="16">
        <v>0.375</v>
      </c>
      <c r="X11" s="16"/>
      <c r="Y11" s="16">
        <v>0.30821917808219201</v>
      </c>
      <c r="Z11" s="16">
        <v>0.28358208955223901</v>
      </c>
      <c r="AA11" s="16">
        <v>0.44444444444444398</v>
      </c>
      <c r="AB11" s="16">
        <v>0</v>
      </c>
      <c r="AC11" s="16"/>
      <c r="AD11" s="16">
        <v>0.27500000000000002</v>
      </c>
      <c r="AE11" s="16">
        <v>0.375</v>
      </c>
      <c r="AF11" s="16">
        <v>0.30555555555555602</v>
      </c>
      <c r="AG11" s="16">
        <v>0.266666666666667</v>
      </c>
      <c r="AH11" s="16">
        <v>0.28571428571428598</v>
      </c>
      <c r="AI11" s="16">
        <v>0.33333333333333298</v>
      </c>
      <c r="AJ11" s="16">
        <v>0.36363636363636398</v>
      </c>
      <c r="AK11" s="16"/>
      <c r="AL11" s="16">
        <v>0.30769230769230799</v>
      </c>
      <c r="AM11" s="16">
        <v>0.30555555555555602</v>
      </c>
      <c r="AN11" s="16">
        <v>0.19298245614035101</v>
      </c>
      <c r="AO11" s="16">
        <v>0.5</v>
      </c>
      <c r="AP11" s="16">
        <v>0.375</v>
      </c>
      <c r="AQ11" s="16">
        <v>0.133333333333333</v>
      </c>
      <c r="AR11" s="16">
        <v>1</v>
      </c>
      <c r="AS11" s="16">
        <v>0.4</v>
      </c>
      <c r="AT11" s="16">
        <v>0.33333333333333298</v>
      </c>
      <c r="AU11" s="16">
        <v>0.4</v>
      </c>
      <c r="AV11" s="16">
        <v>0.3</v>
      </c>
      <c r="AW11" s="16">
        <v>0.33333333333333298</v>
      </c>
    </row>
    <row r="12" spans="2:49" ht="29" x14ac:dyDescent="0.35">
      <c r="B12" s="17" t="s">
        <v>547</v>
      </c>
      <c r="C12" s="16">
        <v>0.17040358744394599</v>
      </c>
      <c r="D12" s="16">
        <v>0.18518518518518501</v>
      </c>
      <c r="E12" s="16">
        <v>0.11111111111111099</v>
      </c>
      <c r="F12" s="16">
        <v>0.17241379310344801</v>
      </c>
      <c r="G12" s="16">
        <v>0.2</v>
      </c>
      <c r="H12" s="16">
        <v>0</v>
      </c>
      <c r="I12" s="16">
        <v>0.31578947368421101</v>
      </c>
      <c r="J12" s="16">
        <v>0.1875</v>
      </c>
      <c r="K12" s="16">
        <v>0.14285714285714299</v>
      </c>
      <c r="L12" s="16">
        <v>0.16</v>
      </c>
      <c r="M12" s="16">
        <v>0.2</v>
      </c>
      <c r="N12" s="16">
        <v>0.22222222222222199</v>
      </c>
      <c r="O12" s="16">
        <v>0</v>
      </c>
      <c r="P12" s="16"/>
      <c r="Q12" s="16">
        <v>0.168421052631579</v>
      </c>
      <c r="R12" s="16"/>
      <c r="S12" s="16">
        <v>0.17431192660550501</v>
      </c>
      <c r="T12" s="16"/>
      <c r="U12" s="16">
        <v>0.145454545454545</v>
      </c>
      <c r="V12" s="16"/>
      <c r="W12" s="16">
        <v>0.1875</v>
      </c>
      <c r="X12" s="16"/>
      <c r="Y12" s="16">
        <v>0.184931506849315</v>
      </c>
      <c r="Z12" s="16">
        <v>0.134328358208955</v>
      </c>
      <c r="AA12" s="16">
        <v>0.22222222222222199</v>
      </c>
      <c r="AB12" s="16">
        <v>0</v>
      </c>
      <c r="AC12" s="16"/>
      <c r="AD12" s="16">
        <v>0.125</v>
      </c>
      <c r="AE12" s="16">
        <v>8.3333333333333301E-2</v>
      </c>
      <c r="AF12" s="16">
        <v>0.194444444444444</v>
      </c>
      <c r="AG12" s="16">
        <v>0.24444444444444399</v>
      </c>
      <c r="AH12" s="16">
        <v>0.14285714285714299</v>
      </c>
      <c r="AI12" s="16">
        <v>0.14285714285714299</v>
      </c>
      <c r="AJ12" s="16">
        <v>0.22727272727272699</v>
      </c>
      <c r="AK12" s="16"/>
      <c r="AL12" s="16">
        <v>0</v>
      </c>
      <c r="AM12" s="16">
        <v>8.3333333333333301E-2</v>
      </c>
      <c r="AN12" s="16">
        <v>0.175438596491228</v>
      </c>
      <c r="AO12" s="16">
        <v>0.23529411764705899</v>
      </c>
      <c r="AP12" s="16">
        <v>0.25</v>
      </c>
      <c r="AQ12" s="16">
        <v>0.2</v>
      </c>
      <c r="AR12" s="16">
        <v>0</v>
      </c>
      <c r="AS12" s="16">
        <v>0.2</v>
      </c>
      <c r="AT12" s="16">
        <v>0.25925925925925902</v>
      </c>
      <c r="AU12" s="16">
        <v>0.2</v>
      </c>
      <c r="AV12" s="16">
        <v>0.2</v>
      </c>
      <c r="AW12" s="16">
        <v>0.11111111111111099</v>
      </c>
    </row>
    <row r="13" spans="2:49" ht="29" x14ac:dyDescent="0.35">
      <c r="B13" s="17" t="s">
        <v>548</v>
      </c>
      <c r="C13" s="16">
        <v>0.161434977578475</v>
      </c>
      <c r="D13" s="16">
        <v>0.148148148148148</v>
      </c>
      <c r="E13" s="16">
        <v>6.6666666666666693E-2</v>
      </c>
      <c r="F13" s="16">
        <v>0.31034482758620702</v>
      </c>
      <c r="G13" s="16">
        <v>0.2</v>
      </c>
      <c r="H13" s="16">
        <v>0</v>
      </c>
      <c r="I13" s="16">
        <v>0.157894736842105</v>
      </c>
      <c r="J13" s="16">
        <v>0.125</v>
      </c>
      <c r="K13" s="16">
        <v>0.14285714285714299</v>
      </c>
      <c r="L13" s="16">
        <v>0.16</v>
      </c>
      <c r="M13" s="16">
        <v>0.2</v>
      </c>
      <c r="N13" s="16">
        <v>0.33333333333333298</v>
      </c>
      <c r="O13" s="16">
        <v>0</v>
      </c>
      <c r="P13" s="16"/>
      <c r="Q13" s="16">
        <v>0.15263157894736801</v>
      </c>
      <c r="R13" s="16"/>
      <c r="S13" s="16">
        <v>0.16055045871559601</v>
      </c>
      <c r="T13" s="16"/>
      <c r="U13" s="16">
        <v>0.15151515151515199</v>
      </c>
      <c r="V13" s="16"/>
      <c r="W13" s="16">
        <v>9.375E-2</v>
      </c>
      <c r="X13" s="16"/>
      <c r="Y13" s="16">
        <v>0.15753424657534201</v>
      </c>
      <c r="Z13" s="16">
        <v>0.164179104477612</v>
      </c>
      <c r="AA13" s="16">
        <v>0.22222222222222199</v>
      </c>
      <c r="AB13" s="16">
        <v>0</v>
      </c>
      <c r="AC13" s="16"/>
      <c r="AD13" s="16">
        <v>0.125</v>
      </c>
      <c r="AE13" s="16">
        <v>0.20833333333333301</v>
      </c>
      <c r="AF13" s="16">
        <v>0.13888888888888901</v>
      </c>
      <c r="AG13" s="16">
        <v>0.17777777777777801</v>
      </c>
      <c r="AH13" s="16">
        <v>0.14285714285714299</v>
      </c>
      <c r="AI13" s="16">
        <v>0.238095238095238</v>
      </c>
      <c r="AJ13" s="16">
        <v>0.13636363636363599</v>
      </c>
      <c r="AK13" s="16"/>
      <c r="AL13" s="16">
        <v>0</v>
      </c>
      <c r="AM13" s="16">
        <v>0.13888888888888901</v>
      </c>
      <c r="AN13" s="16">
        <v>0.175438596491228</v>
      </c>
      <c r="AO13" s="16">
        <v>8.8235294117647106E-2</v>
      </c>
      <c r="AP13" s="16">
        <v>0.25</v>
      </c>
      <c r="AQ13" s="16">
        <v>0.266666666666667</v>
      </c>
      <c r="AR13" s="16">
        <v>0</v>
      </c>
      <c r="AS13" s="16">
        <v>0.4</v>
      </c>
      <c r="AT13" s="16">
        <v>0.148148148148148</v>
      </c>
      <c r="AU13" s="16">
        <v>0.2</v>
      </c>
      <c r="AV13" s="16">
        <v>0.4</v>
      </c>
      <c r="AW13" s="16">
        <v>0.11111111111111099</v>
      </c>
    </row>
    <row r="14" spans="2:49" x14ac:dyDescent="0.35">
      <c r="B14" s="17" t="s">
        <v>545</v>
      </c>
      <c r="C14" s="16">
        <v>0.14798206278026901</v>
      </c>
      <c r="D14" s="16">
        <v>0.25925925925925902</v>
      </c>
      <c r="E14" s="16">
        <v>8.8888888888888906E-2</v>
      </c>
      <c r="F14" s="16">
        <v>0.13793103448275901</v>
      </c>
      <c r="G14" s="16">
        <v>0.2</v>
      </c>
      <c r="H14" s="16">
        <v>0.22222222222222199</v>
      </c>
      <c r="I14" s="16">
        <v>0.105263157894737</v>
      </c>
      <c r="J14" s="16">
        <v>0</v>
      </c>
      <c r="K14" s="16">
        <v>0.14285714285714299</v>
      </c>
      <c r="L14" s="16">
        <v>0.24</v>
      </c>
      <c r="M14" s="16">
        <v>0.2</v>
      </c>
      <c r="N14" s="16">
        <v>0</v>
      </c>
      <c r="O14" s="16">
        <v>0</v>
      </c>
      <c r="P14" s="16"/>
      <c r="Q14" s="16">
        <v>0.163157894736842</v>
      </c>
      <c r="R14" s="16"/>
      <c r="S14" s="16">
        <v>0.146788990825688</v>
      </c>
      <c r="T14" s="16"/>
      <c r="U14" s="16">
        <v>0.15151515151515199</v>
      </c>
      <c r="V14" s="16"/>
      <c r="W14" s="16">
        <v>9.375E-2</v>
      </c>
      <c r="X14" s="16"/>
      <c r="Y14" s="16">
        <v>0.13013698630136999</v>
      </c>
      <c r="Z14" s="16">
        <v>0.164179104477612</v>
      </c>
      <c r="AA14" s="16">
        <v>0.22222222222222199</v>
      </c>
      <c r="AB14" s="16">
        <v>1</v>
      </c>
      <c r="AC14" s="16"/>
      <c r="AD14" s="16">
        <v>0.15</v>
      </c>
      <c r="AE14" s="16">
        <v>0.125</v>
      </c>
      <c r="AF14" s="16">
        <v>0.16666666666666699</v>
      </c>
      <c r="AG14" s="16">
        <v>0.133333333333333</v>
      </c>
      <c r="AH14" s="16">
        <v>0.14285714285714299</v>
      </c>
      <c r="AI14" s="16">
        <v>0.19047619047618999</v>
      </c>
      <c r="AJ14" s="16">
        <v>0.13636363636363599</v>
      </c>
      <c r="AK14" s="16"/>
      <c r="AL14" s="16">
        <v>0</v>
      </c>
      <c r="AM14" s="16">
        <v>0.11111111111111099</v>
      </c>
      <c r="AN14" s="16">
        <v>0.12280701754386</v>
      </c>
      <c r="AO14" s="16">
        <v>0.23529411764705899</v>
      </c>
      <c r="AP14" s="16">
        <v>0.375</v>
      </c>
      <c r="AQ14" s="16">
        <v>0.133333333333333</v>
      </c>
      <c r="AR14" s="16">
        <v>0</v>
      </c>
      <c r="AS14" s="16">
        <v>0.4</v>
      </c>
      <c r="AT14" s="16">
        <v>0.22222222222222199</v>
      </c>
      <c r="AU14" s="16">
        <v>0</v>
      </c>
      <c r="AV14" s="16">
        <v>0.1</v>
      </c>
      <c r="AW14" s="16">
        <v>0</v>
      </c>
    </row>
    <row r="15" spans="2:49" ht="29" x14ac:dyDescent="0.35">
      <c r="B15" s="17" t="s">
        <v>542</v>
      </c>
      <c r="C15" s="16">
        <v>0.139013452914798</v>
      </c>
      <c r="D15" s="16">
        <v>0.148148148148148</v>
      </c>
      <c r="E15" s="16">
        <v>6.6666666666666693E-2</v>
      </c>
      <c r="F15" s="16">
        <v>0.17241379310344801</v>
      </c>
      <c r="G15" s="16">
        <v>0.2</v>
      </c>
      <c r="H15" s="16">
        <v>0</v>
      </c>
      <c r="I15" s="16">
        <v>0.21052631578947401</v>
      </c>
      <c r="J15" s="16">
        <v>0.25</v>
      </c>
      <c r="K15" s="16">
        <v>0</v>
      </c>
      <c r="L15" s="16">
        <v>0.08</v>
      </c>
      <c r="M15" s="16">
        <v>0.25</v>
      </c>
      <c r="N15" s="16">
        <v>0.11111111111111099</v>
      </c>
      <c r="O15" s="16">
        <v>0</v>
      </c>
      <c r="P15" s="16"/>
      <c r="Q15" s="16">
        <v>0.121052631578947</v>
      </c>
      <c r="R15" s="16"/>
      <c r="S15" s="16">
        <v>0.13302752293577999</v>
      </c>
      <c r="T15" s="16"/>
      <c r="U15" s="16">
        <v>0.12121212121212099</v>
      </c>
      <c r="V15" s="16"/>
      <c r="W15" s="16">
        <v>0.15625</v>
      </c>
      <c r="X15" s="16"/>
      <c r="Y15" s="16">
        <v>0.14383561643835599</v>
      </c>
      <c r="Z15" s="16">
        <v>0.119402985074627</v>
      </c>
      <c r="AA15" s="16">
        <v>0.22222222222222199</v>
      </c>
      <c r="AB15" s="16">
        <v>0</v>
      </c>
      <c r="AC15" s="16"/>
      <c r="AD15" s="16">
        <v>0.1</v>
      </c>
      <c r="AE15" s="16">
        <v>4.1666666666666699E-2</v>
      </c>
      <c r="AF15" s="16">
        <v>0.13888888888888901</v>
      </c>
      <c r="AG15" s="16">
        <v>0.133333333333333</v>
      </c>
      <c r="AH15" s="16">
        <v>0.17142857142857101</v>
      </c>
      <c r="AI15" s="16">
        <v>0.19047619047618999</v>
      </c>
      <c r="AJ15" s="16">
        <v>0.22727272727272699</v>
      </c>
      <c r="AK15" s="16"/>
      <c r="AL15" s="16">
        <v>7.69230769230769E-2</v>
      </c>
      <c r="AM15" s="16">
        <v>8.3333333333333301E-2</v>
      </c>
      <c r="AN15" s="16">
        <v>0.157894736842105</v>
      </c>
      <c r="AO15" s="16">
        <v>0.17647058823529399</v>
      </c>
      <c r="AP15" s="16">
        <v>0.125</v>
      </c>
      <c r="AQ15" s="16">
        <v>0.133333333333333</v>
      </c>
      <c r="AR15" s="16">
        <v>0</v>
      </c>
      <c r="AS15" s="16">
        <v>0</v>
      </c>
      <c r="AT15" s="16">
        <v>3.7037037037037E-2</v>
      </c>
      <c r="AU15" s="16">
        <v>0.6</v>
      </c>
      <c r="AV15" s="16">
        <v>0.2</v>
      </c>
      <c r="AW15" s="16">
        <v>0.33333333333333298</v>
      </c>
    </row>
    <row r="16" spans="2:49" x14ac:dyDescent="0.35">
      <c r="B16" s="17" t="s">
        <v>549</v>
      </c>
      <c r="C16" s="18">
        <v>0.134529147982063</v>
      </c>
      <c r="D16" s="18">
        <v>0.18518518518518501</v>
      </c>
      <c r="E16" s="18">
        <v>0.133333333333333</v>
      </c>
      <c r="F16" s="18">
        <v>3.4482758620689703E-2</v>
      </c>
      <c r="G16" s="18">
        <v>0.2</v>
      </c>
      <c r="H16" s="18">
        <v>0.11111111111111099</v>
      </c>
      <c r="I16" s="18">
        <v>0.105263157894737</v>
      </c>
      <c r="J16" s="18">
        <v>0.125</v>
      </c>
      <c r="K16" s="18">
        <v>0.14285714285714299</v>
      </c>
      <c r="L16" s="18">
        <v>0.12</v>
      </c>
      <c r="M16" s="18">
        <v>0.3</v>
      </c>
      <c r="N16" s="18">
        <v>0</v>
      </c>
      <c r="O16" s="18">
        <v>0</v>
      </c>
      <c r="P16" s="18"/>
      <c r="Q16" s="18">
        <v>0.14210526315789501</v>
      </c>
      <c r="R16" s="18"/>
      <c r="S16" s="18">
        <v>0.13761467889908299</v>
      </c>
      <c r="T16" s="18"/>
      <c r="U16" s="18">
        <v>0.15151515151515199</v>
      </c>
      <c r="V16" s="18"/>
      <c r="W16" s="18">
        <v>0.125</v>
      </c>
      <c r="X16" s="18"/>
      <c r="Y16" s="18">
        <v>0.10958904109589</v>
      </c>
      <c r="Z16" s="18">
        <v>0.17910447761194001</v>
      </c>
      <c r="AA16" s="18">
        <v>0.22222222222222199</v>
      </c>
      <c r="AB16" s="18">
        <v>0</v>
      </c>
      <c r="AC16" s="18"/>
      <c r="AD16" s="18">
        <v>0.15</v>
      </c>
      <c r="AE16" s="18">
        <v>8.3333333333333301E-2</v>
      </c>
      <c r="AF16" s="18">
        <v>0.16666666666666699</v>
      </c>
      <c r="AG16" s="18">
        <v>0.155555555555556</v>
      </c>
      <c r="AH16" s="18">
        <v>0.114285714285714</v>
      </c>
      <c r="AI16" s="18">
        <v>0.14285714285714299</v>
      </c>
      <c r="AJ16" s="18">
        <v>9.0909090909090898E-2</v>
      </c>
      <c r="AK16" s="18"/>
      <c r="AL16" s="18">
        <v>7.69230769230769E-2</v>
      </c>
      <c r="AM16" s="18">
        <v>0.194444444444444</v>
      </c>
      <c r="AN16" s="18">
        <v>0.105263157894737</v>
      </c>
      <c r="AO16" s="18">
        <v>0.20588235294117599</v>
      </c>
      <c r="AP16" s="18">
        <v>0</v>
      </c>
      <c r="AQ16" s="18">
        <v>0.266666666666667</v>
      </c>
      <c r="AR16" s="18">
        <v>0</v>
      </c>
      <c r="AS16" s="18">
        <v>0</v>
      </c>
      <c r="AT16" s="18">
        <v>0.11111111111111099</v>
      </c>
      <c r="AU16" s="18">
        <v>0</v>
      </c>
      <c r="AV16" s="18">
        <v>0.1</v>
      </c>
      <c r="AW16" s="18">
        <v>0</v>
      </c>
    </row>
    <row r="17" spans="2:2" x14ac:dyDescent="0.35">
      <c r="B17" s="15" t="s">
        <v>555</v>
      </c>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W13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681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556</v>
      </c>
      <c r="C8" s="16">
        <v>0.43665436654366502</v>
      </c>
      <c r="D8" s="16">
        <v>0.48780487804877998</v>
      </c>
      <c r="E8" s="16">
        <v>0.50746268656716398</v>
      </c>
      <c r="F8" s="16">
        <v>0.47058823529411797</v>
      </c>
      <c r="G8" s="16">
        <v>0.46666666666666701</v>
      </c>
      <c r="H8" s="16">
        <v>0.36538461538461497</v>
      </c>
      <c r="I8" s="16">
        <v>0.33333333333333298</v>
      </c>
      <c r="J8" s="16">
        <v>0.50819672131147497</v>
      </c>
      <c r="K8" s="16">
        <v>0.38461538461538503</v>
      </c>
      <c r="L8" s="16">
        <v>0.32500000000000001</v>
      </c>
      <c r="M8" s="16">
        <v>0.38028169014084501</v>
      </c>
      <c r="N8" s="16">
        <v>0.45454545454545497</v>
      </c>
      <c r="O8" s="16">
        <v>0.5</v>
      </c>
      <c r="P8" s="16"/>
      <c r="Q8" s="16">
        <v>0.42732558139534899</v>
      </c>
      <c r="R8" s="16"/>
      <c r="S8" s="16">
        <v>0.42947903430749701</v>
      </c>
      <c r="T8" s="16"/>
      <c r="U8" s="16">
        <v>0.42454394693200698</v>
      </c>
      <c r="V8" s="16"/>
      <c r="W8" s="16">
        <v>0.41463414634146301</v>
      </c>
      <c r="X8" s="16"/>
      <c r="Y8" s="16">
        <v>0.38888888888888901</v>
      </c>
      <c r="Z8" s="16">
        <v>0.51136363636363602</v>
      </c>
      <c r="AA8" s="16">
        <v>0.58333333333333304</v>
      </c>
      <c r="AB8" s="16">
        <v>0.33333333333333298</v>
      </c>
      <c r="AC8" s="16"/>
      <c r="AD8" s="16">
        <v>0.43835616438356201</v>
      </c>
      <c r="AE8" s="16">
        <v>0.344444444444444</v>
      </c>
      <c r="AF8" s="16">
        <v>0.40816326530612201</v>
      </c>
      <c r="AG8" s="16">
        <v>0.32222222222222202</v>
      </c>
      <c r="AH8" s="16">
        <v>0.51219512195121997</v>
      </c>
      <c r="AI8" s="16">
        <v>0.57142857142857095</v>
      </c>
      <c r="AJ8" s="16">
        <v>0.55434782608695699</v>
      </c>
      <c r="AK8" s="16"/>
      <c r="AL8" s="16">
        <v>0.50877192982456099</v>
      </c>
      <c r="AM8" s="16">
        <v>0.47244094488188998</v>
      </c>
      <c r="AN8" s="16">
        <v>0.420814479638009</v>
      </c>
      <c r="AO8" s="16">
        <v>0.43884892086330901</v>
      </c>
      <c r="AP8" s="16">
        <v>0.31578947368421101</v>
      </c>
      <c r="AQ8" s="16">
        <v>0.4</v>
      </c>
      <c r="AR8" s="16">
        <v>0</v>
      </c>
      <c r="AS8" s="16">
        <v>0.4</v>
      </c>
      <c r="AT8" s="16">
        <v>0.45783132530120502</v>
      </c>
      <c r="AU8" s="16">
        <v>0.15384615384615399</v>
      </c>
      <c r="AV8" s="16">
        <v>0.36363636363636398</v>
      </c>
      <c r="AW8" s="16">
        <v>0.60465116279069797</v>
      </c>
    </row>
    <row r="9" spans="2:49" x14ac:dyDescent="0.35">
      <c r="B9" s="17" t="s">
        <v>557</v>
      </c>
      <c r="C9" s="16">
        <v>0.407134071340713</v>
      </c>
      <c r="D9" s="16">
        <v>0.41463414634146301</v>
      </c>
      <c r="E9" s="16">
        <v>0.41044776119402998</v>
      </c>
      <c r="F9" s="16">
        <v>0.47058823529411797</v>
      </c>
      <c r="G9" s="16">
        <v>0.31666666666666698</v>
      </c>
      <c r="H9" s="16">
        <v>0.30769230769230799</v>
      </c>
      <c r="I9" s="16">
        <v>0.40909090909090901</v>
      </c>
      <c r="J9" s="16">
        <v>0.37704918032786899</v>
      </c>
      <c r="K9" s="16">
        <v>0.46153846153846201</v>
      </c>
      <c r="L9" s="16">
        <v>0.41249999999999998</v>
      </c>
      <c r="M9" s="16">
        <v>0.42253521126760601</v>
      </c>
      <c r="N9" s="16">
        <v>0.39393939393939398</v>
      </c>
      <c r="O9" s="16">
        <v>0.4375</v>
      </c>
      <c r="P9" s="16"/>
      <c r="Q9" s="16">
        <v>0.40116279069767402</v>
      </c>
      <c r="R9" s="16"/>
      <c r="S9" s="16">
        <v>0.39898348157560398</v>
      </c>
      <c r="T9" s="16"/>
      <c r="U9" s="16">
        <v>0.39800995024875602</v>
      </c>
      <c r="V9" s="16"/>
      <c r="W9" s="16">
        <v>0.31707317073170699</v>
      </c>
      <c r="X9" s="16"/>
      <c r="Y9" s="16">
        <v>0.33730158730158699</v>
      </c>
      <c r="Z9" s="16">
        <v>0.50757575757575801</v>
      </c>
      <c r="AA9" s="16">
        <v>0.63888888888888895</v>
      </c>
      <c r="AB9" s="16">
        <v>0.44444444444444398</v>
      </c>
      <c r="AC9" s="16"/>
      <c r="AD9" s="16">
        <v>0.28767123287671198</v>
      </c>
      <c r="AE9" s="16">
        <v>0.36666666666666697</v>
      </c>
      <c r="AF9" s="16">
        <v>0.31632653061224503</v>
      </c>
      <c r="AG9" s="16">
        <v>0.43333333333333302</v>
      </c>
      <c r="AH9" s="16">
        <v>0.46341463414634099</v>
      </c>
      <c r="AI9" s="16">
        <v>0.48809523809523803</v>
      </c>
      <c r="AJ9" s="16">
        <v>0.53260869565217395</v>
      </c>
      <c r="AK9" s="16"/>
      <c r="AL9" s="16">
        <v>0.47368421052631599</v>
      </c>
      <c r="AM9" s="16">
        <v>0.48031496062992102</v>
      </c>
      <c r="AN9" s="16">
        <v>0.434389140271493</v>
      </c>
      <c r="AO9" s="16">
        <v>0.33093525179856098</v>
      </c>
      <c r="AP9" s="16">
        <v>0.36842105263157898</v>
      </c>
      <c r="AQ9" s="16">
        <v>0.3</v>
      </c>
      <c r="AR9" s="16">
        <v>0</v>
      </c>
      <c r="AS9" s="16">
        <v>0.4</v>
      </c>
      <c r="AT9" s="16">
        <v>0.373493975903614</v>
      </c>
      <c r="AU9" s="16">
        <v>0.230769230769231</v>
      </c>
      <c r="AV9" s="16">
        <v>0.45454545454545497</v>
      </c>
      <c r="AW9" s="16">
        <v>0.46511627906976699</v>
      </c>
    </row>
    <row r="10" spans="2:49" x14ac:dyDescent="0.35">
      <c r="B10" s="17" t="s">
        <v>558</v>
      </c>
      <c r="C10" s="16">
        <v>0.31242312423124202</v>
      </c>
      <c r="D10" s="16">
        <v>0.37804878048780499</v>
      </c>
      <c r="E10" s="16">
        <v>0.30597014925373101</v>
      </c>
      <c r="F10" s="16">
        <v>0.26890756302521002</v>
      </c>
      <c r="G10" s="16">
        <v>0.2</v>
      </c>
      <c r="H10" s="16">
        <v>0.36538461538461497</v>
      </c>
      <c r="I10" s="16">
        <v>0.37878787878787901</v>
      </c>
      <c r="J10" s="16">
        <v>0.32786885245901598</v>
      </c>
      <c r="K10" s="16">
        <v>0.28205128205128199</v>
      </c>
      <c r="L10" s="16">
        <v>0.36249999999999999</v>
      </c>
      <c r="M10" s="16">
        <v>0.28169014084506999</v>
      </c>
      <c r="N10" s="16">
        <v>0.24242424242424199</v>
      </c>
      <c r="O10" s="16">
        <v>0.375</v>
      </c>
      <c r="P10" s="16"/>
      <c r="Q10" s="16">
        <v>0.31976744186046502</v>
      </c>
      <c r="R10" s="16"/>
      <c r="S10" s="16">
        <v>0.30876747141041899</v>
      </c>
      <c r="T10" s="16"/>
      <c r="U10" s="16">
        <v>0.31674958540630199</v>
      </c>
      <c r="V10" s="16"/>
      <c r="W10" s="16">
        <v>0.26016260162601601</v>
      </c>
      <c r="X10" s="16"/>
      <c r="Y10" s="16">
        <v>0.27976190476190499</v>
      </c>
      <c r="Z10" s="16">
        <v>0.35984848484848497</v>
      </c>
      <c r="AA10" s="16">
        <v>0.41666666666666702</v>
      </c>
      <c r="AB10" s="16">
        <v>0.33333333333333298</v>
      </c>
      <c r="AC10" s="16"/>
      <c r="AD10" s="16">
        <v>0.28082191780821902</v>
      </c>
      <c r="AE10" s="16">
        <v>0.233333333333333</v>
      </c>
      <c r="AF10" s="16">
        <v>0.32653061224489799</v>
      </c>
      <c r="AG10" s="16">
        <v>0.27777777777777801</v>
      </c>
      <c r="AH10" s="16">
        <v>0.35772357723577197</v>
      </c>
      <c r="AI10" s="16">
        <v>0.36904761904761901</v>
      </c>
      <c r="AJ10" s="16">
        <v>0.38043478260869601</v>
      </c>
      <c r="AK10" s="16"/>
      <c r="AL10" s="16">
        <v>0.35087719298245601</v>
      </c>
      <c r="AM10" s="16">
        <v>0.42519685039370098</v>
      </c>
      <c r="AN10" s="16">
        <v>0.29411764705882398</v>
      </c>
      <c r="AO10" s="16">
        <v>0.31654676258992798</v>
      </c>
      <c r="AP10" s="16">
        <v>0.26315789473684198</v>
      </c>
      <c r="AQ10" s="16">
        <v>0.08</v>
      </c>
      <c r="AR10" s="16">
        <v>0</v>
      </c>
      <c r="AS10" s="16">
        <v>0.6</v>
      </c>
      <c r="AT10" s="16">
        <v>0.33734939759036098</v>
      </c>
      <c r="AU10" s="16">
        <v>0.230769230769231</v>
      </c>
      <c r="AV10" s="16">
        <v>0.12121212121212099</v>
      </c>
      <c r="AW10" s="16">
        <v>0.372093023255814</v>
      </c>
    </row>
    <row r="11" spans="2:49" x14ac:dyDescent="0.35">
      <c r="B11" s="17" t="s">
        <v>559</v>
      </c>
      <c r="C11" s="16">
        <v>0.230012300123001</v>
      </c>
      <c r="D11" s="16">
        <v>0.15853658536585399</v>
      </c>
      <c r="E11" s="16">
        <v>0.18656716417910399</v>
      </c>
      <c r="F11" s="16">
        <v>0.16806722689075601</v>
      </c>
      <c r="G11" s="16">
        <v>0.16666666666666699</v>
      </c>
      <c r="H11" s="16">
        <v>0.269230769230769</v>
      </c>
      <c r="I11" s="16">
        <v>0.28787878787878801</v>
      </c>
      <c r="J11" s="16">
        <v>0.26229508196721302</v>
      </c>
      <c r="K11" s="16">
        <v>0.30769230769230799</v>
      </c>
      <c r="L11" s="16">
        <v>0.27500000000000002</v>
      </c>
      <c r="M11" s="16">
        <v>0.28169014084506999</v>
      </c>
      <c r="N11" s="16">
        <v>0.30303030303030298</v>
      </c>
      <c r="O11" s="16">
        <v>0.375</v>
      </c>
      <c r="P11" s="16"/>
      <c r="Q11" s="16">
        <v>0.22093023255814001</v>
      </c>
      <c r="R11" s="16"/>
      <c r="S11" s="16">
        <v>0.23252858958068601</v>
      </c>
      <c r="T11" s="16"/>
      <c r="U11" s="16">
        <v>0.217247097844113</v>
      </c>
      <c r="V11" s="16"/>
      <c r="W11" s="16">
        <v>0.219512195121951</v>
      </c>
      <c r="X11" s="16"/>
      <c r="Y11" s="16">
        <v>0.24404761904761901</v>
      </c>
      <c r="Z11" s="16">
        <v>0.20833333333333301</v>
      </c>
      <c r="AA11" s="16">
        <v>0.194444444444444</v>
      </c>
      <c r="AB11" s="16">
        <v>0.22222222222222199</v>
      </c>
      <c r="AC11" s="16"/>
      <c r="AD11" s="16">
        <v>0.232876712328767</v>
      </c>
      <c r="AE11" s="16">
        <v>0.24444444444444399</v>
      </c>
      <c r="AF11" s="16">
        <v>0.214285714285714</v>
      </c>
      <c r="AG11" s="16">
        <v>0.27777777777777801</v>
      </c>
      <c r="AH11" s="16">
        <v>0.211382113821138</v>
      </c>
      <c r="AI11" s="16">
        <v>0.16666666666666699</v>
      </c>
      <c r="AJ11" s="16">
        <v>0.217391304347826</v>
      </c>
      <c r="AK11" s="16"/>
      <c r="AL11" s="16">
        <v>0.19298245614035101</v>
      </c>
      <c r="AM11" s="16">
        <v>0.23622047244094499</v>
      </c>
      <c r="AN11" s="16">
        <v>0.24434389140271501</v>
      </c>
      <c r="AO11" s="16">
        <v>0.15827338129496399</v>
      </c>
      <c r="AP11" s="16">
        <v>0.105263157894737</v>
      </c>
      <c r="AQ11" s="16">
        <v>0.26</v>
      </c>
      <c r="AR11" s="16">
        <v>0</v>
      </c>
      <c r="AS11" s="16">
        <v>0.266666666666667</v>
      </c>
      <c r="AT11" s="16">
        <v>0.22891566265060201</v>
      </c>
      <c r="AU11" s="16">
        <v>0.38461538461538503</v>
      </c>
      <c r="AV11" s="16">
        <v>0.39393939393939398</v>
      </c>
      <c r="AW11" s="16">
        <v>0.209302325581395</v>
      </c>
    </row>
    <row r="12" spans="2:49" x14ac:dyDescent="0.35">
      <c r="B12" s="17" t="s">
        <v>560</v>
      </c>
      <c r="C12" s="16">
        <v>0.19557195571955699</v>
      </c>
      <c r="D12" s="16">
        <v>0.23170731707317099</v>
      </c>
      <c r="E12" s="16">
        <v>0.25373134328358199</v>
      </c>
      <c r="F12" s="16">
        <v>0.21008403361344499</v>
      </c>
      <c r="G12" s="16">
        <v>0.18333333333333299</v>
      </c>
      <c r="H12" s="16">
        <v>0.115384615384615</v>
      </c>
      <c r="I12" s="16">
        <v>0.24242424242424199</v>
      </c>
      <c r="J12" s="16">
        <v>0.16393442622950799</v>
      </c>
      <c r="K12" s="16">
        <v>0.15384615384615399</v>
      </c>
      <c r="L12" s="16">
        <v>0.2</v>
      </c>
      <c r="M12" s="16">
        <v>0.11267605633802801</v>
      </c>
      <c r="N12" s="16">
        <v>0.21212121212121199</v>
      </c>
      <c r="O12" s="16">
        <v>6.25E-2</v>
      </c>
      <c r="P12" s="16"/>
      <c r="Q12" s="16">
        <v>0.19186046511627899</v>
      </c>
      <c r="R12" s="16"/>
      <c r="S12" s="16">
        <v>0.188055908513342</v>
      </c>
      <c r="T12" s="16"/>
      <c r="U12" s="16">
        <v>0.185737976782753</v>
      </c>
      <c r="V12" s="16"/>
      <c r="W12" s="16">
        <v>0.18699186991869901</v>
      </c>
      <c r="X12" s="16"/>
      <c r="Y12" s="16">
        <v>6.9444444444444406E-2</v>
      </c>
      <c r="Z12" s="16">
        <v>0.38257575757575801</v>
      </c>
      <c r="AA12" s="16">
        <v>0.61111111111111105</v>
      </c>
      <c r="AB12" s="16">
        <v>0.11111111111111099</v>
      </c>
      <c r="AC12" s="16"/>
      <c r="AD12" s="16">
        <v>7.5342465753424695E-2</v>
      </c>
      <c r="AE12" s="16">
        <v>6.6666666666666693E-2</v>
      </c>
      <c r="AF12" s="16">
        <v>0.11224489795918401</v>
      </c>
      <c r="AG12" s="16">
        <v>0.122222222222222</v>
      </c>
      <c r="AH12" s="16">
        <v>0.23577235772357699</v>
      </c>
      <c r="AI12" s="16">
        <v>0.40476190476190499</v>
      </c>
      <c r="AJ12" s="16">
        <v>0.5</v>
      </c>
      <c r="AK12" s="16"/>
      <c r="AL12" s="16">
        <v>0.47368421052631599</v>
      </c>
      <c r="AM12" s="16">
        <v>0.244094488188976</v>
      </c>
      <c r="AN12" s="16">
        <v>0.15384615384615399</v>
      </c>
      <c r="AO12" s="16">
        <v>0.14388489208633101</v>
      </c>
      <c r="AP12" s="16">
        <v>0.21052631578947401</v>
      </c>
      <c r="AQ12" s="16">
        <v>0.14000000000000001</v>
      </c>
      <c r="AR12" s="16">
        <v>0</v>
      </c>
      <c r="AS12" s="16">
        <v>0.266666666666667</v>
      </c>
      <c r="AT12" s="16">
        <v>0.19277108433734899</v>
      </c>
      <c r="AU12" s="16">
        <v>7.69230769230769E-2</v>
      </c>
      <c r="AV12" s="16">
        <v>9.0909090909090898E-2</v>
      </c>
      <c r="AW12" s="16">
        <v>0.25581395348837199</v>
      </c>
    </row>
    <row r="13" spans="2:49" x14ac:dyDescent="0.35">
      <c r="B13" s="17" t="s">
        <v>561</v>
      </c>
      <c r="C13" s="16">
        <v>0.14760147601476001</v>
      </c>
      <c r="D13" s="16">
        <v>0.146341463414634</v>
      </c>
      <c r="E13" s="16">
        <v>0.164179104477612</v>
      </c>
      <c r="F13" s="16">
        <v>0.10084033613445401</v>
      </c>
      <c r="G13" s="16">
        <v>0.133333333333333</v>
      </c>
      <c r="H13" s="16">
        <v>0.15384615384615399</v>
      </c>
      <c r="I13" s="16">
        <v>0.18181818181818199</v>
      </c>
      <c r="J13" s="16">
        <v>0.16393442622950799</v>
      </c>
      <c r="K13" s="16">
        <v>0.102564102564103</v>
      </c>
      <c r="L13" s="16">
        <v>0.1875</v>
      </c>
      <c r="M13" s="16">
        <v>0.12676056338028199</v>
      </c>
      <c r="N13" s="16">
        <v>0.21212121212121199</v>
      </c>
      <c r="O13" s="16">
        <v>6.25E-2</v>
      </c>
      <c r="P13" s="16"/>
      <c r="Q13" s="16">
        <v>0.143895348837209</v>
      </c>
      <c r="R13" s="16"/>
      <c r="S13" s="16">
        <v>0.14866581956798</v>
      </c>
      <c r="T13" s="16"/>
      <c r="U13" s="16">
        <v>0.14759535655058001</v>
      </c>
      <c r="V13" s="16"/>
      <c r="W13" s="16">
        <v>0.138211382113821</v>
      </c>
      <c r="X13" s="16"/>
      <c r="Y13" s="16">
        <v>0.12896825396825401</v>
      </c>
      <c r="Z13" s="16">
        <v>0.16666666666666699</v>
      </c>
      <c r="AA13" s="16">
        <v>0.27777777777777801</v>
      </c>
      <c r="AB13" s="16">
        <v>0.11111111111111099</v>
      </c>
      <c r="AC13" s="16"/>
      <c r="AD13" s="16">
        <v>0.102739726027397</v>
      </c>
      <c r="AE13" s="16">
        <v>0.155555555555556</v>
      </c>
      <c r="AF13" s="16">
        <v>0.214285714285714</v>
      </c>
      <c r="AG13" s="16">
        <v>0.122222222222222</v>
      </c>
      <c r="AH13" s="16">
        <v>0.154471544715447</v>
      </c>
      <c r="AI13" s="16">
        <v>0.15476190476190499</v>
      </c>
      <c r="AJ13" s="16">
        <v>0.173913043478261</v>
      </c>
      <c r="AK13" s="16"/>
      <c r="AL13" s="16">
        <v>0.36842105263157898</v>
      </c>
      <c r="AM13" s="16">
        <v>0.14173228346456701</v>
      </c>
      <c r="AN13" s="16">
        <v>0.12669683257918599</v>
      </c>
      <c r="AO13" s="16">
        <v>0.16546762589928099</v>
      </c>
      <c r="AP13" s="16">
        <v>0</v>
      </c>
      <c r="AQ13" s="16">
        <v>0.02</v>
      </c>
      <c r="AR13" s="16">
        <v>0</v>
      </c>
      <c r="AS13" s="16">
        <v>0.133333333333333</v>
      </c>
      <c r="AT13" s="16">
        <v>0.120481927710843</v>
      </c>
      <c r="AU13" s="16">
        <v>0.15384615384615399</v>
      </c>
      <c r="AV13" s="16">
        <v>0.12121212121212099</v>
      </c>
      <c r="AW13" s="16">
        <v>0.232558139534884</v>
      </c>
    </row>
    <row r="14" spans="2:49" x14ac:dyDescent="0.35">
      <c r="B14" s="17" t="s">
        <v>69</v>
      </c>
      <c r="C14" s="16">
        <v>0.14268142681426799</v>
      </c>
      <c r="D14" s="16">
        <v>0.146341463414634</v>
      </c>
      <c r="E14" s="16">
        <v>9.7014925373134303E-2</v>
      </c>
      <c r="F14" s="16">
        <v>0.14285714285714299</v>
      </c>
      <c r="G14" s="16">
        <v>0.116666666666667</v>
      </c>
      <c r="H14" s="16">
        <v>9.6153846153846201E-2</v>
      </c>
      <c r="I14" s="16">
        <v>0.16666666666666699</v>
      </c>
      <c r="J14" s="16">
        <v>0.18032786885245899</v>
      </c>
      <c r="K14" s="16">
        <v>7.69230769230769E-2</v>
      </c>
      <c r="L14" s="16">
        <v>0.15</v>
      </c>
      <c r="M14" s="16">
        <v>0.23943661971831001</v>
      </c>
      <c r="N14" s="16">
        <v>0.21212121212121199</v>
      </c>
      <c r="O14" s="16">
        <v>6.25E-2</v>
      </c>
      <c r="P14" s="16"/>
      <c r="Q14" s="16">
        <v>0.146802325581395</v>
      </c>
      <c r="R14" s="16"/>
      <c r="S14" s="16">
        <v>0.144853875476493</v>
      </c>
      <c r="T14" s="16"/>
      <c r="U14" s="16">
        <v>0.15257048092868999</v>
      </c>
      <c r="V14" s="16"/>
      <c r="W14" s="16">
        <v>0.211382113821138</v>
      </c>
      <c r="X14" s="16"/>
      <c r="Y14" s="16">
        <v>0.168650793650794</v>
      </c>
      <c r="Z14" s="16">
        <v>0.102272727272727</v>
      </c>
      <c r="AA14" s="16">
        <v>5.5555555555555601E-2</v>
      </c>
      <c r="AB14" s="16">
        <v>0.22222222222222199</v>
      </c>
      <c r="AC14" s="16"/>
      <c r="AD14" s="16">
        <v>0.15753424657534201</v>
      </c>
      <c r="AE14" s="16">
        <v>0.266666666666667</v>
      </c>
      <c r="AF14" s="16">
        <v>0.19387755102040799</v>
      </c>
      <c r="AG14" s="16">
        <v>0.116666666666667</v>
      </c>
      <c r="AH14" s="16">
        <v>0.105691056910569</v>
      </c>
      <c r="AI14" s="16">
        <v>8.3333333333333301E-2</v>
      </c>
      <c r="AJ14" s="16">
        <v>9.7826086956521702E-2</v>
      </c>
      <c r="AK14" s="16"/>
      <c r="AL14" s="16">
        <v>7.0175438596491196E-2</v>
      </c>
      <c r="AM14" s="16">
        <v>0.17322834645669299</v>
      </c>
      <c r="AN14" s="16">
        <v>0.11764705882352899</v>
      </c>
      <c r="AO14" s="16">
        <v>0.18705035971223</v>
      </c>
      <c r="AP14" s="16">
        <v>0.105263157894737</v>
      </c>
      <c r="AQ14" s="16">
        <v>0.26</v>
      </c>
      <c r="AR14" s="16">
        <v>0</v>
      </c>
      <c r="AS14" s="16">
        <v>0.133333333333333</v>
      </c>
      <c r="AT14" s="16">
        <v>0.132530120481928</v>
      </c>
      <c r="AU14" s="16">
        <v>0.230769230769231</v>
      </c>
      <c r="AV14" s="16">
        <v>6.0606060606060601E-2</v>
      </c>
      <c r="AW14" s="16">
        <v>6.9767441860465101E-2</v>
      </c>
    </row>
    <row r="15" spans="2:49" ht="43.5" x14ac:dyDescent="0.35">
      <c r="B15" s="17" t="s">
        <v>562</v>
      </c>
      <c r="C15" s="16">
        <v>0.132841328413284</v>
      </c>
      <c r="D15" s="16">
        <v>0.17073170731707299</v>
      </c>
      <c r="E15" s="16">
        <v>9.7014925373134303E-2</v>
      </c>
      <c r="F15" s="16">
        <v>0.109243697478992</v>
      </c>
      <c r="G15" s="16">
        <v>0.2</v>
      </c>
      <c r="H15" s="16">
        <v>0.115384615384615</v>
      </c>
      <c r="I15" s="16">
        <v>9.0909090909090898E-2</v>
      </c>
      <c r="J15" s="16">
        <v>0.18032786885245899</v>
      </c>
      <c r="K15" s="16">
        <v>0.102564102564103</v>
      </c>
      <c r="L15" s="16">
        <v>0.1</v>
      </c>
      <c r="M15" s="16">
        <v>0.19718309859154901</v>
      </c>
      <c r="N15" s="16">
        <v>9.0909090909090898E-2</v>
      </c>
      <c r="O15" s="16">
        <v>0.25</v>
      </c>
      <c r="P15" s="16"/>
      <c r="Q15" s="16">
        <v>0.126453488372093</v>
      </c>
      <c r="R15" s="16"/>
      <c r="S15" s="16">
        <v>0.13341804320203299</v>
      </c>
      <c r="T15" s="16"/>
      <c r="U15" s="16">
        <v>0.134328358208955</v>
      </c>
      <c r="V15" s="16"/>
      <c r="W15" s="16">
        <v>0.146341463414634</v>
      </c>
      <c r="X15" s="16"/>
      <c r="Y15" s="16">
        <v>0.14484126984126999</v>
      </c>
      <c r="Z15" s="16">
        <v>0.12121212121212099</v>
      </c>
      <c r="AA15" s="16">
        <v>5.5555555555555601E-2</v>
      </c>
      <c r="AB15" s="16">
        <v>0.11111111111111099</v>
      </c>
      <c r="AC15" s="16"/>
      <c r="AD15" s="16">
        <v>0.17808219178082199</v>
      </c>
      <c r="AE15" s="16">
        <v>0.16666666666666699</v>
      </c>
      <c r="AF15" s="16">
        <v>0.102040816326531</v>
      </c>
      <c r="AG15" s="16">
        <v>0.13888888888888901</v>
      </c>
      <c r="AH15" s="16">
        <v>0.13008130081300801</v>
      </c>
      <c r="AI15" s="16">
        <v>9.5238095238095205E-2</v>
      </c>
      <c r="AJ15" s="16">
        <v>8.6956521739130405E-2</v>
      </c>
      <c r="AK15" s="16"/>
      <c r="AL15" s="16">
        <v>0.105263157894737</v>
      </c>
      <c r="AM15" s="16">
        <v>0.18897637795275599</v>
      </c>
      <c r="AN15" s="16">
        <v>0.122171945701357</v>
      </c>
      <c r="AO15" s="16">
        <v>0.12949640287769801</v>
      </c>
      <c r="AP15" s="16">
        <v>0.105263157894737</v>
      </c>
      <c r="AQ15" s="16">
        <v>0.1</v>
      </c>
      <c r="AR15" s="16">
        <v>0</v>
      </c>
      <c r="AS15" s="16">
        <v>0.2</v>
      </c>
      <c r="AT15" s="16">
        <v>9.6385542168674704E-2</v>
      </c>
      <c r="AU15" s="16">
        <v>0.15384615384615399</v>
      </c>
      <c r="AV15" s="16">
        <v>0.18181818181818199</v>
      </c>
      <c r="AW15" s="16">
        <v>0.116279069767442</v>
      </c>
    </row>
    <row r="16" spans="2:49" x14ac:dyDescent="0.35">
      <c r="B16" s="17" t="s">
        <v>563</v>
      </c>
      <c r="C16" s="16">
        <v>0.12792127921279201</v>
      </c>
      <c r="D16" s="16">
        <v>0.109756097560976</v>
      </c>
      <c r="E16" s="16">
        <v>0.164179104477612</v>
      </c>
      <c r="F16" s="16">
        <v>0.159663865546218</v>
      </c>
      <c r="G16" s="16">
        <v>8.3333333333333301E-2</v>
      </c>
      <c r="H16" s="16">
        <v>0.115384615384615</v>
      </c>
      <c r="I16" s="16">
        <v>7.5757575757575801E-2</v>
      </c>
      <c r="J16" s="16">
        <v>0.13114754098360701</v>
      </c>
      <c r="K16" s="16">
        <v>7.69230769230769E-2</v>
      </c>
      <c r="L16" s="16">
        <v>0.13750000000000001</v>
      </c>
      <c r="M16" s="16">
        <v>0.140845070422535</v>
      </c>
      <c r="N16" s="16">
        <v>9.0909090909090898E-2</v>
      </c>
      <c r="O16" s="16">
        <v>0.1875</v>
      </c>
      <c r="P16" s="16"/>
      <c r="Q16" s="16">
        <v>0.107558139534884</v>
      </c>
      <c r="R16" s="16"/>
      <c r="S16" s="16">
        <v>0.121982210927573</v>
      </c>
      <c r="T16" s="16"/>
      <c r="U16" s="16">
        <v>0.104477611940299</v>
      </c>
      <c r="V16" s="16"/>
      <c r="W16" s="16">
        <v>0.146341463414634</v>
      </c>
      <c r="X16" s="16"/>
      <c r="Y16" s="16">
        <v>0.11706349206349199</v>
      </c>
      <c r="Z16" s="16">
        <v>0.14772727272727301</v>
      </c>
      <c r="AA16" s="16">
        <v>0.11111111111111099</v>
      </c>
      <c r="AB16" s="16">
        <v>0.22222222222222199</v>
      </c>
      <c r="AC16" s="16"/>
      <c r="AD16" s="16">
        <v>0.10958904109589</v>
      </c>
      <c r="AE16" s="16">
        <v>0.1</v>
      </c>
      <c r="AF16" s="16">
        <v>0.11224489795918401</v>
      </c>
      <c r="AG16" s="16">
        <v>0.12777777777777799</v>
      </c>
      <c r="AH16" s="16">
        <v>0.138211382113821</v>
      </c>
      <c r="AI16" s="16">
        <v>0.17857142857142899</v>
      </c>
      <c r="AJ16" s="16">
        <v>0.141304347826087</v>
      </c>
      <c r="AK16" s="16"/>
      <c r="AL16" s="16">
        <v>0.24561403508771901</v>
      </c>
      <c r="AM16" s="16">
        <v>0.181102362204724</v>
      </c>
      <c r="AN16" s="16">
        <v>7.2398190045248903E-2</v>
      </c>
      <c r="AO16" s="16">
        <v>0.107913669064748</v>
      </c>
      <c r="AP16" s="16">
        <v>5.2631578947368397E-2</v>
      </c>
      <c r="AQ16" s="16">
        <v>0.02</v>
      </c>
      <c r="AR16" s="16">
        <v>0</v>
      </c>
      <c r="AS16" s="16">
        <v>0.133333333333333</v>
      </c>
      <c r="AT16" s="16">
        <v>0.132530120481928</v>
      </c>
      <c r="AU16" s="16">
        <v>0.230769230769231</v>
      </c>
      <c r="AV16" s="16">
        <v>0.27272727272727298</v>
      </c>
      <c r="AW16" s="16">
        <v>0.186046511627907</v>
      </c>
    </row>
    <row r="17" spans="2:49" ht="29" x14ac:dyDescent="0.35">
      <c r="B17" s="17" t="s">
        <v>564</v>
      </c>
      <c r="C17" s="16">
        <v>8.9790897908979095E-2</v>
      </c>
      <c r="D17" s="16">
        <v>7.3170731707317097E-2</v>
      </c>
      <c r="E17" s="16">
        <v>0.14179104477611901</v>
      </c>
      <c r="F17" s="16">
        <v>0.10084033613445401</v>
      </c>
      <c r="G17" s="16">
        <v>0.1</v>
      </c>
      <c r="H17" s="16">
        <v>5.7692307692307702E-2</v>
      </c>
      <c r="I17" s="16">
        <v>7.5757575757575801E-2</v>
      </c>
      <c r="J17" s="16">
        <v>4.91803278688525E-2</v>
      </c>
      <c r="K17" s="16">
        <v>0.102564102564103</v>
      </c>
      <c r="L17" s="16">
        <v>8.7499999999999994E-2</v>
      </c>
      <c r="M17" s="16">
        <v>9.85915492957746E-2</v>
      </c>
      <c r="N17" s="16">
        <v>3.03030303030303E-2</v>
      </c>
      <c r="O17" s="16">
        <v>0</v>
      </c>
      <c r="P17" s="16"/>
      <c r="Q17" s="16">
        <v>9.3023255813953501E-2</v>
      </c>
      <c r="R17" s="16"/>
      <c r="S17" s="16">
        <v>9.1486658195679804E-2</v>
      </c>
      <c r="T17" s="16"/>
      <c r="U17" s="16">
        <v>8.7893864013267001E-2</v>
      </c>
      <c r="V17" s="16"/>
      <c r="W17" s="16">
        <v>0.113821138211382</v>
      </c>
      <c r="X17" s="16"/>
      <c r="Y17" s="16">
        <v>0.103174603174603</v>
      </c>
      <c r="Z17" s="16">
        <v>7.1969696969697003E-2</v>
      </c>
      <c r="AA17" s="16">
        <v>2.7777777777777801E-2</v>
      </c>
      <c r="AB17" s="16">
        <v>0.11111111111111099</v>
      </c>
      <c r="AC17" s="16"/>
      <c r="AD17" s="16">
        <v>9.5890410958904104E-2</v>
      </c>
      <c r="AE17" s="16">
        <v>6.6666666666666693E-2</v>
      </c>
      <c r="AF17" s="16">
        <v>0.11224489795918401</v>
      </c>
      <c r="AG17" s="16">
        <v>0.116666666666667</v>
      </c>
      <c r="AH17" s="16">
        <v>4.8780487804878099E-2</v>
      </c>
      <c r="AI17" s="16">
        <v>7.1428571428571397E-2</v>
      </c>
      <c r="AJ17" s="16">
        <v>9.7826086956521702E-2</v>
      </c>
      <c r="AK17" s="16"/>
      <c r="AL17" s="16">
        <v>5.2631578947368397E-2</v>
      </c>
      <c r="AM17" s="16">
        <v>7.8740157480315001E-2</v>
      </c>
      <c r="AN17" s="16">
        <v>7.69230769230769E-2</v>
      </c>
      <c r="AO17" s="16">
        <v>0.100719424460432</v>
      </c>
      <c r="AP17" s="16">
        <v>0.105263157894737</v>
      </c>
      <c r="AQ17" s="16">
        <v>0.16</v>
      </c>
      <c r="AR17" s="16">
        <v>0.5</v>
      </c>
      <c r="AS17" s="16">
        <v>6.6666666666666693E-2</v>
      </c>
      <c r="AT17" s="16">
        <v>0.132530120481928</v>
      </c>
      <c r="AU17" s="16">
        <v>0</v>
      </c>
      <c r="AV17" s="16">
        <v>3.03030303030303E-2</v>
      </c>
      <c r="AW17" s="16">
        <v>9.3023255813953501E-2</v>
      </c>
    </row>
    <row r="18" spans="2:49" x14ac:dyDescent="0.35">
      <c r="B18" s="17" t="s">
        <v>565</v>
      </c>
      <c r="C18" s="16">
        <v>7.2570725707257103E-2</v>
      </c>
      <c r="D18" s="16">
        <v>7.3170731707317097E-2</v>
      </c>
      <c r="E18" s="16">
        <v>8.2089552238805999E-2</v>
      </c>
      <c r="F18" s="16">
        <v>5.8823529411764698E-2</v>
      </c>
      <c r="G18" s="16">
        <v>0.05</v>
      </c>
      <c r="H18" s="16">
        <v>5.7692307692307702E-2</v>
      </c>
      <c r="I18" s="16">
        <v>4.5454545454545497E-2</v>
      </c>
      <c r="J18" s="16">
        <v>8.1967213114754106E-2</v>
      </c>
      <c r="K18" s="16">
        <v>2.5641025641025599E-2</v>
      </c>
      <c r="L18" s="16">
        <v>0.125</v>
      </c>
      <c r="M18" s="16">
        <v>8.4507042253521097E-2</v>
      </c>
      <c r="N18" s="16">
        <v>9.0909090909090898E-2</v>
      </c>
      <c r="O18" s="16">
        <v>6.25E-2</v>
      </c>
      <c r="P18" s="16"/>
      <c r="Q18" s="16">
        <v>7.2674418604651195E-2</v>
      </c>
      <c r="R18" s="16"/>
      <c r="S18" s="16">
        <v>7.3697585768742094E-2</v>
      </c>
      <c r="T18" s="16"/>
      <c r="U18" s="16">
        <v>7.4626865671641798E-2</v>
      </c>
      <c r="V18" s="16"/>
      <c r="W18" s="16">
        <v>5.6910569105691103E-2</v>
      </c>
      <c r="X18" s="16"/>
      <c r="Y18" s="16">
        <v>3.5714285714285698E-2</v>
      </c>
      <c r="Z18" s="16">
        <v>0.12878787878787901</v>
      </c>
      <c r="AA18" s="16">
        <v>0.13888888888888901</v>
      </c>
      <c r="AB18" s="16">
        <v>0.22222222222222199</v>
      </c>
      <c r="AC18" s="16"/>
      <c r="AD18" s="16">
        <v>2.7397260273972601E-2</v>
      </c>
      <c r="AE18" s="16">
        <v>5.5555555555555601E-2</v>
      </c>
      <c r="AF18" s="16">
        <v>7.1428571428571397E-2</v>
      </c>
      <c r="AG18" s="16">
        <v>4.4444444444444398E-2</v>
      </c>
      <c r="AH18" s="16">
        <v>7.3170731707317097E-2</v>
      </c>
      <c r="AI18" s="16">
        <v>0.15476190476190499</v>
      </c>
      <c r="AJ18" s="16">
        <v>0.141304347826087</v>
      </c>
      <c r="AK18" s="16"/>
      <c r="AL18" s="16">
        <v>0.21052631578947401</v>
      </c>
      <c r="AM18" s="16">
        <v>9.4488188976377993E-2</v>
      </c>
      <c r="AN18" s="16">
        <v>4.9773755656108601E-2</v>
      </c>
      <c r="AO18" s="16">
        <v>3.5971223021582698E-2</v>
      </c>
      <c r="AP18" s="16">
        <v>0.105263157894737</v>
      </c>
      <c r="AQ18" s="16">
        <v>0.06</v>
      </c>
      <c r="AR18" s="16">
        <v>0</v>
      </c>
      <c r="AS18" s="16">
        <v>0.2</v>
      </c>
      <c r="AT18" s="16">
        <v>6.02409638554217E-2</v>
      </c>
      <c r="AU18" s="16">
        <v>0</v>
      </c>
      <c r="AV18" s="16">
        <v>9.0909090909090898E-2</v>
      </c>
      <c r="AW18" s="16">
        <v>6.9767441860465101E-2</v>
      </c>
    </row>
    <row r="19" spans="2:49" x14ac:dyDescent="0.35">
      <c r="B19" s="17" t="s">
        <v>566</v>
      </c>
      <c r="C19" s="16">
        <v>6.1500615006150103E-2</v>
      </c>
      <c r="D19" s="16">
        <v>4.8780487804878099E-2</v>
      </c>
      <c r="E19" s="16">
        <v>6.7164179104477598E-2</v>
      </c>
      <c r="F19" s="16">
        <v>7.5630252100840303E-2</v>
      </c>
      <c r="G19" s="16">
        <v>3.3333333333333298E-2</v>
      </c>
      <c r="H19" s="16">
        <v>3.8461538461538498E-2</v>
      </c>
      <c r="I19" s="16">
        <v>1.5151515151515201E-2</v>
      </c>
      <c r="J19" s="16">
        <v>3.2786885245901599E-2</v>
      </c>
      <c r="K19" s="16">
        <v>5.1282051282051301E-2</v>
      </c>
      <c r="L19" s="16">
        <v>8.7499999999999994E-2</v>
      </c>
      <c r="M19" s="16">
        <v>0.11267605633802801</v>
      </c>
      <c r="N19" s="16">
        <v>6.0606060606060601E-2</v>
      </c>
      <c r="O19" s="16">
        <v>0.125</v>
      </c>
      <c r="P19" s="16"/>
      <c r="Q19" s="16">
        <v>6.1046511627907002E-2</v>
      </c>
      <c r="R19" s="16"/>
      <c r="S19" s="16">
        <v>6.0991105463786499E-2</v>
      </c>
      <c r="T19" s="16"/>
      <c r="U19" s="16">
        <v>6.3018242122719698E-2</v>
      </c>
      <c r="V19" s="16"/>
      <c r="W19" s="16">
        <v>6.50406504065041E-2</v>
      </c>
      <c r="X19" s="16"/>
      <c r="Y19" s="16">
        <v>5.7539682539682502E-2</v>
      </c>
      <c r="Z19" s="16">
        <v>6.8181818181818205E-2</v>
      </c>
      <c r="AA19" s="16">
        <v>2.7777777777777801E-2</v>
      </c>
      <c r="AB19" s="16">
        <v>0.22222222222222199</v>
      </c>
      <c r="AC19" s="16"/>
      <c r="AD19" s="16">
        <v>3.42465753424658E-2</v>
      </c>
      <c r="AE19" s="16">
        <v>4.4444444444444398E-2</v>
      </c>
      <c r="AF19" s="16">
        <v>8.1632653061224497E-2</v>
      </c>
      <c r="AG19" s="16">
        <v>5.5555555555555601E-2</v>
      </c>
      <c r="AH19" s="16">
        <v>0.105691056910569</v>
      </c>
      <c r="AI19" s="16">
        <v>9.5238095238095205E-2</v>
      </c>
      <c r="AJ19" s="16">
        <v>2.1739130434782601E-2</v>
      </c>
      <c r="AK19" s="16"/>
      <c r="AL19" s="16">
        <v>5.2631578947368397E-2</v>
      </c>
      <c r="AM19" s="16">
        <v>9.4488188976377993E-2</v>
      </c>
      <c r="AN19" s="16">
        <v>6.7873303167420795E-2</v>
      </c>
      <c r="AO19" s="16">
        <v>6.4748201438848907E-2</v>
      </c>
      <c r="AP19" s="16">
        <v>0</v>
      </c>
      <c r="AQ19" s="16">
        <v>0</v>
      </c>
      <c r="AR19" s="16">
        <v>0.5</v>
      </c>
      <c r="AS19" s="16">
        <v>0</v>
      </c>
      <c r="AT19" s="16">
        <v>6.02409638554217E-2</v>
      </c>
      <c r="AU19" s="16">
        <v>7.69230769230769E-2</v>
      </c>
      <c r="AV19" s="16">
        <v>0</v>
      </c>
      <c r="AW19" s="16">
        <v>6.9767441860465101E-2</v>
      </c>
    </row>
    <row r="20" spans="2:49" ht="43.5" x14ac:dyDescent="0.35">
      <c r="B20" s="17" t="s">
        <v>567</v>
      </c>
      <c r="C20" s="16">
        <v>3.9360393603935999E-2</v>
      </c>
      <c r="D20" s="16">
        <v>2.4390243902439001E-2</v>
      </c>
      <c r="E20" s="16">
        <v>4.47761194029851E-2</v>
      </c>
      <c r="F20" s="16">
        <v>5.8823529411764698E-2</v>
      </c>
      <c r="G20" s="16">
        <v>6.6666666666666693E-2</v>
      </c>
      <c r="H20" s="16">
        <v>3.8461538461538498E-2</v>
      </c>
      <c r="I20" s="16">
        <v>1.5151515151515201E-2</v>
      </c>
      <c r="J20" s="16">
        <v>3.2786885245901599E-2</v>
      </c>
      <c r="K20" s="16">
        <v>2.5641025641025599E-2</v>
      </c>
      <c r="L20" s="16">
        <v>3.7499999999999999E-2</v>
      </c>
      <c r="M20" s="16">
        <v>2.8169014084507001E-2</v>
      </c>
      <c r="N20" s="16">
        <v>6.0606060606060601E-2</v>
      </c>
      <c r="O20" s="16">
        <v>0</v>
      </c>
      <c r="P20" s="16"/>
      <c r="Q20" s="16">
        <v>4.0697674418604703E-2</v>
      </c>
      <c r="R20" s="16"/>
      <c r="S20" s="16">
        <v>4.0660736975857703E-2</v>
      </c>
      <c r="T20" s="16"/>
      <c r="U20" s="16">
        <v>3.98009950248756E-2</v>
      </c>
      <c r="V20" s="16"/>
      <c r="W20" s="16">
        <v>3.2520325203252001E-2</v>
      </c>
      <c r="X20" s="16"/>
      <c r="Y20" s="16">
        <v>4.36507936507936E-2</v>
      </c>
      <c r="Z20" s="16">
        <v>2.6515151515151499E-2</v>
      </c>
      <c r="AA20" s="16">
        <v>5.5555555555555601E-2</v>
      </c>
      <c r="AB20" s="16">
        <v>0.11111111111111099</v>
      </c>
      <c r="AC20" s="16"/>
      <c r="AD20" s="16">
        <v>8.9041095890410996E-2</v>
      </c>
      <c r="AE20" s="16">
        <v>2.2222222222222199E-2</v>
      </c>
      <c r="AF20" s="16">
        <v>2.04081632653061E-2</v>
      </c>
      <c r="AG20" s="16">
        <v>3.8888888888888903E-2</v>
      </c>
      <c r="AH20" s="16">
        <v>4.0650406504064998E-2</v>
      </c>
      <c r="AI20" s="16">
        <v>1.1904761904761901E-2</v>
      </c>
      <c r="AJ20" s="16">
        <v>2.1739130434782601E-2</v>
      </c>
      <c r="AK20" s="16"/>
      <c r="AL20" s="16">
        <v>3.5087719298245598E-2</v>
      </c>
      <c r="AM20" s="16">
        <v>3.9370078740157501E-2</v>
      </c>
      <c r="AN20" s="16">
        <v>4.0723981900452497E-2</v>
      </c>
      <c r="AO20" s="16">
        <v>2.8776978417266199E-2</v>
      </c>
      <c r="AP20" s="16">
        <v>5.2631578947368397E-2</v>
      </c>
      <c r="AQ20" s="16">
        <v>0.04</v>
      </c>
      <c r="AR20" s="16">
        <v>0</v>
      </c>
      <c r="AS20" s="16">
        <v>0.133333333333333</v>
      </c>
      <c r="AT20" s="16">
        <v>3.6144578313252997E-2</v>
      </c>
      <c r="AU20" s="16">
        <v>0</v>
      </c>
      <c r="AV20" s="16">
        <v>0</v>
      </c>
      <c r="AW20" s="16">
        <v>6.9767441860465101E-2</v>
      </c>
    </row>
    <row r="21" spans="2:49" x14ac:dyDescent="0.35">
      <c r="B21" s="17" t="s">
        <v>568</v>
      </c>
      <c r="C21" s="16">
        <v>3.6900369003690002E-2</v>
      </c>
      <c r="D21" s="16">
        <v>2.4390243902439001E-2</v>
      </c>
      <c r="E21" s="16">
        <v>2.2388059701492501E-2</v>
      </c>
      <c r="F21" s="16">
        <v>2.5210084033613401E-2</v>
      </c>
      <c r="G21" s="16">
        <v>1.6666666666666701E-2</v>
      </c>
      <c r="H21" s="16">
        <v>9.6153846153846201E-2</v>
      </c>
      <c r="I21" s="16">
        <v>3.03030303030303E-2</v>
      </c>
      <c r="J21" s="16">
        <v>6.5573770491803296E-2</v>
      </c>
      <c r="K21" s="16">
        <v>0</v>
      </c>
      <c r="L21" s="16">
        <v>7.4999999999999997E-2</v>
      </c>
      <c r="M21" s="16">
        <v>1.4084507042253501E-2</v>
      </c>
      <c r="N21" s="16">
        <v>3.03030303030303E-2</v>
      </c>
      <c r="O21" s="16">
        <v>0.125</v>
      </c>
      <c r="P21" s="16"/>
      <c r="Q21" s="16">
        <v>3.1976744186046499E-2</v>
      </c>
      <c r="R21" s="16"/>
      <c r="S21" s="16">
        <v>3.5578144853875497E-2</v>
      </c>
      <c r="T21" s="16"/>
      <c r="U21" s="16">
        <v>3.1509121061359897E-2</v>
      </c>
      <c r="V21" s="16"/>
      <c r="W21" s="16">
        <v>4.8780487804878099E-2</v>
      </c>
      <c r="X21" s="16"/>
      <c r="Y21" s="16">
        <v>3.3730158730158701E-2</v>
      </c>
      <c r="Z21" s="16">
        <v>4.1666666666666699E-2</v>
      </c>
      <c r="AA21" s="16">
        <v>5.5555555555555601E-2</v>
      </c>
      <c r="AB21" s="16">
        <v>0</v>
      </c>
      <c r="AC21" s="16"/>
      <c r="AD21" s="16">
        <v>2.0547945205479499E-2</v>
      </c>
      <c r="AE21" s="16">
        <v>0</v>
      </c>
      <c r="AF21" s="16">
        <v>3.06122448979592E-2</v>
      </c>
      <c r="AG21" s="16">
        <v>3.8888888888888903E-2</v>
      </c>
      <c r="AH21" s="16">
        <v>3.2520325203252001E-2</v>
      </c>
      <c r="AI21" s="16">
        <v>9.5238095238095205E-2</v>
      </c>
      <c r="AJ21" s="16">
        <v>5.4347826086956499E-2</v>
      </c>
      <c r="AK21" s="16"/>
      <c r="AL21" s="16">
        <v>0</v>
      </c>
      <c r="AM21" s="16">
        <v>4.7244094488188997E-2</v>
      </c>
      <c r="AN21" s="16">
        <v>4.0723981900452497E-2</v>
      </c>
      <c r="AO21" s="16">
        <v>4.3165467625899297E-2</v>
      </c>
      <c r="AP21" s="16">
        <v>0</v>
      </c>
      <c r="AQ21" s="16">
        <v>0</v>
      </c>
      <c r="AR21" s="16">
        <v>0</v>
      </c>
      <c r="AS21" s="16">
        <v>6.6666666666666693E-2</v>
      </c>
      <c r="AT21" s="16">
        <v>3.6144578313252997E-2</v>
      </c>
      <c r="AU21" s="16">
        <v>0</v>
      </c>
      <c r="AV21" s="16">
        <v>6.0606060606060601E-2</v>
      </c>
      <c r="AW21" s="16">
        <v>6.9767441860465101E-2</v>
      </c>
    </row>
    <row r="22" spans="2:49" x14ac:dyDescent="0.35">
      <c r="B22" s="17" t="s">
        <v>525</v>
      </c>
      <c r="C22" s="16">
        <v>3.1980319803198001E-2</v>
      </c>
      <c r="D22" s="16">
        <v>3.65853658536585E-2</v>
      </c>
      <c r="E22" s="16">
        <v>1.49253731343284E-2</v>
      </c>
      <c r="F22" s="16">
        <v>1.6806722689075598E-2</v>
      </c>
      <c r="G22" s="16">
        <v>0.05</v>
      </c>
      <c r="H22" s="16">
        <v>0</v>
      </c>
      <c r="I22" s="16">
        <v>6.0606060606060601E-2</v>
      </c>
      <c r="J22" s="16">
        <v>6.5573770491803296E-2</v>
      </c>
      <c r="K22" s="16">
        <v>7.69230769230769E-2</v>
      </c>
      <c r="L22" s="16">
        <v>3.7499999999999999E-2</v>
      </c>
      <c r="M22" s="16">
        <v>0</v>
      </c>
      <c r="N22" s="16">
        <v>3.03030303030303E-2</v>
      </c>
      <c r="O22" s="16">
        <v>6.25E-2</v>
      </c>
      <c r="P22" s="16"/>
      <c r="Q22" s="16">
        <v>3.3430232558139497E-2</v>
      </c>
      <c r="R22" s="16"/>
      <c r="S22" s="16">
        <v>3.3036848792884398E-2</v>
      </c>
      <c r="T22" s="16"/>
      <c r="U22" s="16">
        <v>3.1509121061359897E-2</v>
      </c>
      <c r="V22" s="16"/>
      <c r="W22" s="16">
        <v>3.2520325203252001E-2</v>
      </c>
      <c r="X22" s="16"/>
      <c r="Y22" s="16">
        <v>3.3730158730158701E-2</v>
      </c>
      <c r="Z22" s="16">
        <v>2.6515151515151499E-2</v>
      </c>
      <c r="AA22" s="16">
        <v>5.5555555555555601E-2</v>
      </c>
      <c r="AB22" s="16">
        <v>0</v>
      </c>
      <c r="AC22" s="16"/>
      <c r="AD22" s="16">
        <v>4.1095890410958902E-2</v>
      </c>
      <c r="AE22" s="16">
        <v>3.3333333333333298E-2</v>
      </c>
      <c r="AF22" s="16">
        <v>2.04081632653061E-2</v>
      </c>
      <c r="AG22" s="16">
        <v>0.05</v>
      </c>
      <c r="AH22" s="16">
        <v>2.4390243902439001E-2</v>
      </c>
      <c r="AI22" s="16">
        <v>1.1904761904761901E-2</v>
      </c>
      <c r="AJ22" s="16">
        <v>2.1739130434782601E-2</v>
      </c>
      <c r="AK22" s="16"/>
      <c r="AL22" s="16">
        <v>3.5087719298245598E-2</v>
      </c>
      <c r="AM22" s="16">
        <v>7.8740157480314994E-3</v>
      </c>
      <c r="AN22" s="16">
        <v>3.1674208144796399E-2</v>
      </c>
      <c r="AO22" s="16">
        <v>3.5971223021582698E-2</v>
      </c>
      <c r="AP22" s="16">
        <v>0.105263157894737</v>
      </c>
      <c r="AQ22" s="16">
        <v>0.04</v>
      </c>
      <c r="AR22" s="16">
        <v>0</v>
      </c>
      <c r="AS22" s="16">
        <v>0</v>
      </c>
      <c r="AT22" s="16">
        <v>4.81927710843374E-2</v>
      </c>
      <c r="AU22" s="16">
        <v>7.69230769230769E-2</v>
      </c>
      <c r="AV22" s="16">
        <v>3.03030303030303E-2</v>
      </c>
      <c r="AW22" s="16">
        <v>2.32558139534884E-2</v>
      </c>
    </row>
    <row r="23" spans="2:49" x14ac:dyDescent="0.35">
      <c r="B23" s="17" t="s">
        <v>569</v>
      </c>
      <c r="C23" s="16">
        <v>2.4600246002459999E-3</v>
      </c>
      <c r="D23" s="16">
        <v>1.21951219512195E-2</v>
      </c>
      <c r="E23" s="16">
        <v>0</v>
      </c>
      <c r="F23" s="16">
        <v>0</v>
      </c>
      <c r="G23" s="16">
        <v>0</v>
      </c>
      <c r="H23" s="16">
        <v>0</v>
      </c>
      <c r="I23" s="16">
        <v>0</v>
      </c>
      <c r="J23" s="16">
        <v>0</v>
      </c>
      <c r="K23" s="16">
        <v>0</v>
      </c>
      <c r="L23" s="16">
        <v>0</v>
      </c>
      <c r="M23" s="16">
        <v>0</v>
      </c>
      <c r="N23" s="16">
        <v>0</v>
      </c>
      <c r="O23" s="16">
        <v>6.25E-2</v>
      </c>
      <c r="P23" s="16"/>
      <c r="Q23" s="16">
        <v>2.9069767441860499E-3</v>
      </c>
      <c r="R23" s="16"/>
      <c r="S23" s="16">
        <v>2.5412960609911099E-3</v>
      </c>
      <c r="T23" s="16"/>
      <c r="U23" s="16">
        <v>3.3167495854063002E-3</v>
      </c>
      <c r="V23" s="16"/>
      <c r="W23" s="16">
        <v>0</v>
      </c>
      <c r="X23" s="16"/>
      <c r="Y23" s="16">
        <v>1.9841269841269801E-3</v>
      </c>
      <c r="Z23" s="16">
        <v>3.7878787878787902E-3</v>
      </c>
      <c r="AA23" s="16">
        <v>0</v>
      </c>
      <c r="AB23" s="16">
        <v>0</v>
      </c>
      <c r="AC23" s="16"/>
      <c r="AD23" s="16">
        <v>6.8493150684931503E-3</v>
      </c>
      <c r="AE23" s="16">
        <v>1.1111111111111099E-2</v>
      </c>
      <c r="AF23" s="16">
        <v>0</v>
      </c>
      <c r="AG23" s="16">
        <v>0</v>
      </c>
      <c r="AH23" s="16">
        <v>0</v>
      </c>
      <c r="AI23" s="16">
        <v>0</v>
      </c>
      <c r="AJ23" s="16">
        <v>0</v>
      </c>
      <c r="AK23" s="16"/>
      <c r="AL23" s="16">
        <v>0</v>
      </c>
      <c r="AM23" s="16">
        <v>0</v>
      </c>
      <c r="AN23" s="16">
        <v>0</v>
      </c>
      <c r="AO23" s="16">
        <v>1.4388489208633099E-2</v>
      </c>
      <c r="AP23" s="16">
        <v>0</v>
      </c>
      <c r="AQ23" s="16">
        <v>0</v>
      </c>
      <c r="AR23" s="16">
        <v>0</v>
      </c>
      <c r="AS23" s="16">
        <v>0</v>
      </c>
      <c r="AT23" s="16">
        <v>0</v>
      </c>
      <c r="AU23" s="16">
        <v>0</v>
      </c>
      <c r="AV23" s="16">
        <v>0</v>
      </c>
      <c r="AW23" s="16">
        <v>0</v>
      </c>
    </row>
    <row r="24" spans="2:49" x14ac:dyDescent="0.35">
      <c r="B24" s="17" t="s">
        <v>570</v>
      </c>
      <c r="C24" s="16">
        <v>2.4600246002459999E-3</v>
      </c>
      <c r="D24" s="16">
        <v>0</v>
      </c>
      <c r="E24" s="16">
        <v>0</v>
      </c>
      <c r="F24" s="16">
        <v>0</v>
      </c>
      <c r="G24" s="16">
        <v>0</v>
      </c>
      <c r="H24" s="16">
        <v>0</v>
      </c>
      <c r="I24" s="16">
        <v>0</v>
      </c>
      <c r="J24" s="16">
        <v>1.63934426229508E-2</v>
      </c>
      <c r="K24" s="16">
        <v>0</v>
      </c>
      <c r="L24" s="16">
        <v>0</v>
      </c>
      <c r="M24" s="16">
        <v>0</v>
      </c>
      <c r="N24" s="16">
        <v>3.03030303030303E-2</v>
      </c>
      <c r="O24" s="16">
        <v>0</v>
      </c>
      <c r="P24" s="16"/>
      <c r="Q24" s="16">
        <v>2.9069767441860499E-3</v>
      </c>
      <c r="R24" s="16"/>
      <c r="S24" s="16">
        <v>2.5412960609911099E-3</v>
      </c>
      <c r="T24" s="16"/>
      <c r="U24" s="16">
        <v>3.3167495854063002E-3</v>
      </c>
      <c r="V24" s="16"/>
      <c r="W24" s="16">
        <v>0</v>
      </c>
      <c r="X24" s="16"/>
      <c r="Y24" s="16">
        <v>3.9682539682539698E-3</v>
      </c>
      <c r="Z24" s="16">
        <v>0</v>
      </c>
      <c r="AA24" s="16">
        <v>0</v>
      </c>
      <c r="AB24" s="16">
        <v>0</v>
      </c>
      <c r="AC24" s="16"/>
      <c r="AD24" s="16">
        <v>0</v>
      </c>
      <c r="AE24" s="16">
        <v>0</v>
      </c>
      <c r="AF24" s="16">
        <v>1.02040816326531E-2</v>
      </c>
      <c r="AG24" s="16">
        <v>0</v>
      </c>
      <c r="AH24" s="16">
        <v>8.1300813008130107E-3</v>
      </c>
      <c r="AI24" s="16">
        <v>0</v>
      </c>
      <c r="AJ24" s="16">
        <v>0</v>
      </c>
      <c r="AK24" s="16"/>
      <c r="AL24" s="16">
        <v>0</v>
      </c>
      <c r="AM24" s="16">
        <v>7.8740157480314994E-3</v>
      </c>
      <c r="AN24" s="16">
        <v>4.5248868778280504E-3</v>
      </c>
      <c r="AO24" s="16">
        <v>0</v>
      </c>
      <c r="AP24" s="16">
        <v>0</v>
      </c>
      <c r="AQ24" s="16">
        <v>0</v>
      </c>
      <c r="AR24" s="16">
        <v>0</v>
      </c>
      <c r="AS24" s="16">
        <v>0</v>
      </c>
      <c r="AT24" s="16">
        <v>0</v>
      </c>
      <c r="AU24" s="16">
        <v>0</v>
      </c>
      <c r="AV24" s="16">
        <v>0</v>
      </c>
      <c r="AW24" s="16">
        <v>0</v>
      </c>
    </row>
    <row r="25" spans="2:49" x14ac:dyDescent="0.35">
      <c r="B25" s="17" t="s">
        <v>571</v>
      </c>
      <c r="C25" s="16">
        <v>2.4600246002459999E-3</v>
      </c>
      <c r="D25" s="16">
        <v>2.4390243902439001E-2</v>
      </c>
      <c r="E25" s="16">
        <v>0</v>
      </c>
      <c r="F25" s="16">
        <v>0</v>
      </c>
      <c r="G25" s="16">
        <v>0</v>
      </c>
      <c r="H25" s="16">
        <v>0</v>
      </c>
      <c r="I25" s="16">
        <v>0</v>
      </c>
      <c r="J25" s="16">
        <v>0</v>
      </c>
      <c r="K25" s="16">
        <v>0</v>
      </c>
      <c r="L25" s="16">
        <v>0</v>
      </c>
      <c r="M25" s="16">
        <v>0</v>
      </c>
      <c r="N25" s="16">
        <v>0</v>
      </c>
      <c r="O25" s="16">
        <v>0</v>
      </c>
      <c r="P25" s="16"/>
      <c r="Q25" s="16">
        <v>2.9069767441860499E-3</v>
      </c>
      <c r="R25" s="16"/>
      <c r="S25" s="16">
        <v>2.5412960609911099E-3</v>
      </c>
      <c r="T25" s="16"/>
      <c r="U25" s="16">
        <v>3.3167495854063002E-3</v>
      </c>
      <c r="V25" s="16"/>
      <c r="W25" s="16">
        <v>0</v>
      </c>
      <c r="X25" s="16"/>
      <c r="Y25" s="16">
        <v>1.9841269841269801E-3</v>
      </c>
      <c r="Z25" s="16">
        <v>3.7878787878787902E-3</v>
      </c>
      <c r="AA25" s="16">
        <v>0</v>
      </c>
      <c r="AB25" s="16">
        <v>0</v>
      </c>
      <c r="AC25" s="16"/>
      <c r="AD25" s="16">
        <v>0</v>
      </c>
      <c r="AE25" s="16">
        <v>0</v>
      </c>
      <c r="AF25" s="16">
        <v>1.02040816326531E-2</v>
      </c>
      <c r="AG25" s="16">
        <v>5.5555555555555601E-3</v>
      </c>
      <c r="AH25" s="16">
        <v>0</v>
      </c>
      <c r="AI25" s="16">
        <v>0</v>
      </c>
      <c r="AJ25" s="16">
        <v>0</v>
      </c>
      <c r="AK25" s="16"/>
      <c r="AL25" s="16">
        <v>0</v>
      </c>
      <c r="AM25" s="16">
        <v>0</v>
      </c>
      <c r="AN25" s="16">
        <v>4.5248868778280504E-3</v>
      </c>
      <c r="AO25" s="16">
        <v>0</v>
      </c>
      <c r="AP25" s="16">
        <v>0</v>
      </c>
      <c r="AQ25" s="16">
        <v>0.02</v>
      </c>
      <c r="AR25" s="16">
        <v>0</v>
      </c>
      <c r="AS25" s="16">
        <v>0</v>
      </c>
      <c r="AT25" s="16">
        <v>0</v>
      </c>
      <c r="AU25" s="16">
        <v>0</v>
      </c>
      <c r="AV25" s="16">
        <v>0</v>
      </c>
      <c r="AW25" s="16">
        <v>0</v>
      </c>
    </row>
    <row r="26" spans="2:49" x14ac:dyDescent="0.35">
      <c r="B26" s="17" t="s">
        <v>572</v>
      </c>
      <c r="C26" s="16">
        <v>2.4600246002459999E-3</v>
      </c>
      <c r="D26" s="16">
        <v>0</v>
      </c>
      <c r="E26" s="16">
        <v>0</v>
      </c>
      <c r="F26" s="16">
        <v>0</v>
      </c>
      <c r="G26" s="16">
        <v>1.6666666666666701E-2</v>
      </c>
      <c r="H26" s="16">
        <v>0</v>
      </c>
      <c r="I26" s="16">
        <v>0</v>
      </c>
      <c r="J26" s="16">
        <v>0</v>
      </c>
      <c r="K26" s="16">
        <v>0</v>
      </c>
      <c r="L26" s="16">
        <v>1.2500000000000001E-2</v>
      </c>
      <c r="M26" s="16">
        <v>0</v>
      </c>
      <c r="N26" s="16">
        <v>0</v>
      </c>
      <c r="O26" s="16">
        <v>0</v>
      </c>
      <c r="P26" s="16"/>
      <c r="Q26" s="16">
        <v>2.9069767441860499E-3</v>
      </c>
      <c r="R26" s="16"/>
      <c r="S26" s="16">
        <v>2.5412960609911099E-3</v>
      </c>
      <c r="T26" s="16"/>
      <c r="U26" s="16">
        <v>3.3167495854063002E-3</v>
      </c>
      <c r="V26" s="16"/>
      <c r="W26" s="16">
        <v>0</v>
      </c>
      <c r="X26" s="16"/>
      <c r="Y26" s="16">
        <v>3.9682539682539698E-3</v>
      </c>
      <c r="Z26" s="16">
        <v>0</v>
      </c>
      <c r="AA26" s="16">
        <v>0</v>
      </c>
      <c r="AB26" s="16">
        <v>0</v>
      </c>
      <c r="AC26" s="16"/>
      <c r="AD26" s="16">
        <v>0</v>
      </c>
      <c r="AE26" s="16">
        <v>1.1111111111111099E-2</v>
      </c>
      <c r="AF26" s="16">
        <v>1.02040816326531E-2</v>
      </c>
      <c r="AG26" s="16">
        <v>0</v>
      </c>
      <c r="AH26" s="16">
        <v>0</v>
      </c>
      <c r="AI26" s="16">
        <v>0</v>
      </c>
      <c r="AJ26" s="16">
        <v>0</v>
      </c>
      <c r="AK26" s="16"/>
      <c r="AL26" s="16">
        <v>0</v>
      </c>
      <c r="AM26" s="16">
        <v>0</v>
      </c>
      <c r="AN26" s="16">
        <v>0</v>
      </c>
      <c r="AO26" s="16">
        <v>0</v>
      </c>
      <c r="AP26" s="16">
        <v>0</v>
      </c>
      <c r="AQ26" s="16">
        <v>0.02</v>
      </c>
      <c r="AR26" s="16">
        <v>0</v>
      </c>
      <c r="AS26" s="16">
        <v>6.6666666666666693E-2</v>
      </c>
      <c r="AT26" s="16">
        <v>0</v>
      </c>
      <c r="AU26" s="16">
        <v>0</v>
      </c>
      <c r="AV26" s="16">
        <v>0</v>
      </c>
      <c r="AW26" s="16">
        <v>0</v>
      </c>
    </row>
    <row r="27" spans="2:49" x14ac:dyDescent="0.35">
      <c r="B27" s="17" t="s">
        <v>573</v>
      </c>
      <c r="C27" s="16">
        <v>1.230012300123E-3</v>
      </c>
      <c r="D27" s="16">
        <v>0</v>
      </c>
      <c r="E27" s="16">
        <v>0</v>
      </c>
      <c r="F27" s="16">
        <v>0</v>
      </c>
      <c r="G27" s="16">
        <v>0</v>
      </c>
      <c r="H27" s="16">
        <v>0</v>
      </c>
      <c r="I27" s="16">
        <v>0</v>
      </c>
      <c r="J27" s="16">
        <v>0</v>
      </c>
      <c r="K27" s="16">
        <v>2.5641025641025599E-2</v>
      </c>
      <c r="L27" s="16">
        <v>0</v>
      </c>
      <c r="M27" s="16">
        <v>0</v>
      </c>
      <c r="N27" s="16">
        <v>0</v>
      </c>
      <c r="O27" s="16">
        <v>0</v>
      </c>
      <c r="P27" s="16"/>
      <c r="Q27" s="16">
        <v>1.45348837209302E-3</v>
      </c>
      <c r="R27" s="16"/>
      <c r="S27" s="16">
        <v>1.27064803049555E-3</v>
      </c>
      <c r="T27" s="16"/>
      <c r="U27" s="16">
        <v>1.6583747927031501E-3</v>
      </c>
      <c r="V27" s="16"/>
      <c r="W27" s="16">
        <v>0</v>
      </c>
      <c r="X27" s="16"/>
      <c r="Y27" s="16">
        <v>1.9841269841269801E-3</v>
      </c>
      <c r="Z27" s="16">
        <v>0</v>
      </c>
      <c r="AA27" s="16">
        <v>0</v>
      </c>
      <c r="AB27" s="16">
        <v>0</v>
      </c>
      <c r="AC27" s="16"/>
      <c r="AD27" s="16">
        <v>6.8493150684931503E-3</v>
      </c>
      <c r="AE27" s="16">
        <v>0</v>
      </c>
      <c r="AF27" s="16">
        <v>0</v>
      </c>
      <c r="AG27" s="16">
        <v>0</v>
      </c>
      <c r="AH27" s="16">
        <v>0</v>
      </c>
      <c r="AI27" s="16">
        <v>0</v>
      </c>
      <c r="AJ27" s="16">
        <v>0</v>
      </c>
      <c r="AK27" s="16"/>
      <c r="AL27" s="16">
        <v>0</v>
      </c>
      <c r="AM27" s="16">
        <v>0</v>
      </c>
      <c r="AN27" s="16">
        <v>0</v>
      </c>
      <c r="AO27" s="16">
        <v>0</v>
      </c>
      <c r="AP27" s="16">
        <v>0</v>
      </c>
      <c r="AQ27" s="16">
        <v>0</v>
      </c>
      <c r="AR27" s="16">
        <v>0</v>
      </c>
      <c r="AS27" s="16">
        <v>0</v>
      </c>
      <c r="AT27" s="16">
        <v>0</v>
      </c>
      <c r="AU27" s="16">
        <v>0</v>
      </c>
      <c r="AV27" s="16">
        <v>0</v>
      </c>
      <c r="AW27" s="16">
        <v>0</v>
      </c>
    </row>
    <row r="28" spans="2:49" ht="29" x14ac:dyDescent="0.35">
      <c r="B28" s="17" t="s">
        <v>574</v>
      </c>
      <c r="C28" s="16">
        <v>1.230012300123E-3</v>
      </c>
      <c r="D28" s="16">
        <v>0</v>
      </c>
      <c r="E28" s="16">
        <v>0</v>
      </c>
      <c r="F28" s="16">
        <v>0</v>
      </c>
      <c r="G28" s="16">
        <v>0</v>
      </c>
      <c r="H28" s="16">
        <v>0</v>
      </c>
      <c r="I28" s="16">
        <v>0</v>
      </c>
      <c r="J28" s="16">
        <v>0</v>
      </c>
      <c r="K28" s="16">
        <v>0</v>
      </c>
      <c r="L28" s="16">
        <v>1.2500000000000001E-2</v>
      </c>
      <c r="M28" s="16">
        <v>0</v>
      </c>
      <c r="N28" s="16">
        <v>0</v>
      </c>
      <c r="O28" s="16">
        <v>0</v>
      </c>
      <c r="P28" s="16"/>
      <c r="Q28" s="16">
        <v>1.45348837209302E-3</v>
      </c>
      <c r="R28" s="16"/>
      <c r="S28" s="16">
        <v>1.27064803049555E-3</v>
      </c>
      <c r="T28" s="16"/>
      <c r="U28" s="16">
        <v>1.6583747927031501E-3</v>
      </c>
      <c r="V28" s="16"/>
      <c r="W28" s="16">
        <v>0</v>
      </c>
      <c r="X28" s="16"/>
      <c r="Y28" s="16">
        <v>1.9841269841269801E-3</v>
      </c>
      <c r="Z28" s="16">
        <v>0</v>
      </c>
      <c r="AA28" s="16">
        <v>0</v>
      </c>
      <c r="AB28" s="16">
        <v>0</v>
      </c>
      <c r="AC28" s="16"/>
      <c r="AD28" s="16">
        <v>0</v>
      </c>
      <c r="AE28" s="16">
        <v>0</v>
      </c>
      <c r="AF28" s="16">
        <v>0</v>
      </c>
      <c r="AG28" s="16">
        <v>5.5555555555555601E-3</v>
      </c>
      <c r="AH28" s="16">
        <v>0</v>
      </c>
      <c r="AI28" s="16">
        <v>0</v>
      </c>
      <c r="AJ28" s="16">
        <v>0</v>
      </c>
      <c r="AK28" s="16"/>
      <c r="AL28" s="16">
        <v>0</v>
      </c>
      <c r="AM28" s="16">
        <v>0</v>
      </c>
      <c r="AN28" s="16">
        <v>0</v>
      </c>
      <c r="AO28" s="16">
        <v>0</v>
      </c>
      <c r="AP28" s="16">
        <v>0</v>
      </c>
      <c r="AQ28" s="16">
        <v>0</v>
      </c>
      <c r="AR28" s="16">
        <v>0</v>
      </c>
      <c r="AS28" s="16">
        <v>0</v>
      </c>
      <c r="AT28" s="16">
        <v>0</v>
      </c>
      <c r="AU28" s="16">
        <v>0</v>
      </c>
      <c r="AV28" s="16">
        <v>0</v>
      </c>
      <c r="AW28" s="16">
        <v>0</v>
      </c>
    </row>
    <row r="29" spans="2:49" ht="29" x14ac:dyDescent="0.35">
      <c r="B29" s="17" t="s">
        <v>575</v>
      </c>
      <c r="C29" s="16">
        <v>1.230012300123E-3</v>
      </c>
      <c r="D29" s="16">
        <v>0</v>
      </c>
      <c r="E29" s="16">
        <v>0</v>
      </c>
      <c r="F29" s="16">
        <v>0</v>
      </c>
      <c r="G29" s="16">
        <v>0</v>
      </c>
      <c r="H29" s="16">
        <v>0</v>
      </c>
      <c r="I29" s="16">
        <v>0</v>
      </c>
      <c r="J29" s="16">
        <v>0</v>
      </c>
      <c r="K29" s="16">
        <v>0</v>
      </c>
      <c r="L29" s="16">
        <v>0</v>
      </c>
      <c r="M29" s="16">
        <v>0</v>
      </c>
      <c r="N29" s="16">
        <v>3.03030303030303E-2</v>
      </c>
      <c r="O29" s="16">
        <v>0</v>
      </c>
      <c r="P29" s="16"/>
      <c r="Q29" s="16">
        <v>1.45348837209302E-3</v>
      </c>
      <c r="R29" s="16"/>
      <c r="S29" s="16">
        <v>1.27064803049555E-3</v>
      </c>
      <c r="T29" s="16"/>
      <c r="U29" s="16">
        <v>1.6583747927031501E-3</v>
      </c>
      <c r="V29" s="16"/>
      <c r="W29" s="16">
        <v>0</v>
      </c>
      <c r="X29" s="16"/>
      <c r="Y29" s="16">
        <v>0</v>
      </c>
      <c r="Z29" s="16">
        <v>3.7878787878787902E-3</v>
      </c>
      <c r="AA29" s="16">
        <v>0</v>
      </c>
      <c r="AB29" s="16">
        <v>0</v>
      </c>
      <c r="AC29" s="16"/>
      <c r="AD29" s="16">
        <v>0</v>
      </c>
      <c r="AE29" s="16">
        <v>0</v>
      </c>
      <c r="AF29" s="16">
        <v>0</v>
      </c>
      <c r="AG29" s="16">
        <v>0</v>
      </c>
      <c r="AH29" s="16">
        <v>8.1300813008130107E-3</v>
      </c>
      <c r="AI29" s="16">
        <v>0</v>
      </c>
      <c r="AJ29" s="16">
        <v>0</v>
      </c>
      <c r="AK29" s="16"/>
      <c r="AL29" s="16">
        <v>1.7543859649122799E-2</v>
      </c>
      <c r="AM29" s="16">
        <v>0</v>
      </c>
      <c r="AN29" s="16">
        <v>0</v>
      </c>
      <c r="AO29" s="16">
        <v>0</v>
      </c>
      <c r="AP29" s="16">
        <v>0</v>
      </c>
      <c r="AQ29" s="16">
        <v>0</v>
      </c>
      <c r="AR29" s="16">
        <v>0</v>
      </c>
      <c r="AS29" s="16">
        <v>0</v>
      </c>
      <c r="AT29" s="16">
        <v>0</v>
      </c>
      <c r="AU29" s="16">
        <v>0</v>
      </c>
      <c r="AV29" s="16">
        <v>0</v>
      </c>
      <c r="AW29" s="16">
        <v>0</v>
      </c>
    </row>
    <row r="30" spans="2:49" ht="43.5" x14ac:dyDescent="0.35">
      <c r="B30" s="17" t="s">
        <v>576</v>
      </c>
      <c r="C30" s="16">
        <v>1.230012300123E-3</v>
      </c>
      <c r="D30" s="16">
        <v>0</v>
      </c>
      <c r="E30" s="16">
        <v>0</v>
      </c>
      <c r="F30" s="16">
        <v>0</v>
      </c>
      <c r="G30" s="16">
        <v>0</v>
      </c>
      <c r="H30" s="16">
        <v>0</v>
      </c>
      <c r="I30" s="16">
        <v>1.5151515151515201E-2</v>
      </c>
      <c r="J30" s="16">
        <v>0</v>
      </c>
      <c r="K30" s="16">
        <v>0</v>
      </c>
      <c r="L30" s="16">
        <v>0</v>
      </c>
      <c r="M30" s="16">
        <v>0</v>
      </c>
      <c r="N30" s="16">
        <v>0</v>
      </c>
      <c r="O30" s="16">
        <v>0</v>
      </c>
      <c r="P30" s="16"/>
      <c r="Q30" s="16">
        <v>1.45348837209302E-3</v>
      </c>
      <c r="R30" s="16"/>
      <c r="S30" s="16">
        <v>1.27064803049555E-3</v>
      </c>
      <c r="T30" s="16"/>
      <c r="U30" s="16">
        <v>1.6583747927031501E-3</v>
      </c>
      <c r="V30" s="16"/>
      <c r="W30" s="16">
        <v>0</v>
      </c>
      <c r="X30" s="16"/>
      <c r="Y30" s="16">
        <v>0</v>
      </c>
      <c r="Z30" s="16">
        <v>3.7878787878787902E-3</v>
      </c>
      <c r="AA30" s="16">
        <v>0</v>
      </c>
      <c r="AB30" s="16">
        <v>0</v>
      </c>
      <c r="AC30" s="16"/>
      <c r="AD30" s="16">
        <v>0</v>
      </c>
      <c r="AE30" s="16">
        <v>0</v>
      </c>
      <c r="AF30" s="16">
        <v>0</v>
      </c>
      <c r="AG30" s="16">
        <v>0</v>
      </c>
      <c r="AH30" s="16">
        <v>8.1300813008130107E-3</v>
      </c>
      <c r="AI30" s="16">
        <v>0</v>
      </c>
      <c r="AJ30" s="16">
        <v>0</v>
      </c>
      <c r="AK30" s="16"/>
      <c r="AL30" s="16">
        <v>1.7543859649122799E-2</v>
      </c>
      <c r="AM30" s="16">
        <v>0</v>
      </c>
      <c r="AN30" s="16">
        <v>0</v>
      </c>
      <c r="AO30" s="16">
        <v>0</v>
      </c>
      <c r="AP30" s="16">
        <v>0</v>
      </c>
      <c r="AQ30" s="16">
        <v>0</v>
      </c>
      <c r="AR30" s="16">
        <v>0</v>
      </c>
      <c r="AS30" s="16">
        <v>0</v>
      </c>
      <c r="AT30" s="16">
        <v>0</v>
      </c>
      <c r="AU30" s="16">
        <v>0</v>
      </c>
      <c r="AV30" s="16">
        <v>0</v>
      </c>
      <c r="AW30" s="16">
        <v>0</v>
      </c>
    </row>
    <row r="31" spans="2:49" ht="29" x14ac:dyDescent="0.35">
      <c r="B31" s="17" t="s">
        <v>577</v>
      </c>
      <c r="C31" s="16">
        <v>1.230012300123E-3</v>
      </c>
      <c r="D31" s="16">
        <v>0</v>
      </c>
      <c r="E31" s="16">
        <v>0</v>
      </c>
      <c r="F31" s="16">
        <v>8.4033613445378096E-3</v>
      </c>
      <c r="G31" s="16">
        <v>0</v>
      </c>
      <c r="H31" s="16">
        <v>0</v>
      </c>
      <c r="I31" s="16">
        <v>0</v>
      </c>
      <c r="J31" s="16">
        <v>0</v>
      </c>
      <c r="K31" s="16">
        <v>0</v>
      </c>
      <c r="L31" s="16">
        <v>0</v>
      </c>
      <c r="M31" s="16">
        <v>0</v>
      </c>
      <c r="N31" s="16">
        <v>0</v>
      </c>
      <c r="O31" s="16">
        <v>0</v>
      </c>
      <c r="P31" s="16"/>
      <c r="Q31" s="16">
        <v>1.45348837209302E-3</v>
      </c>
      <c r="R31" s="16"/>
      <c r="S31" s="16">
        <v>1.27064803049555E-3</v>
      </c>
      <c r="T31" s="16"/>
      <c r="U31" s="16">
        <v>1.6583747927031501E-3</v>
      </c>
      <c r="V31" s="16"/>
      <c r="W31" s="16">
        <v>0</v>
      </c>
      <c r="X31" s="16"/>
      <c r="Y31" s="16">
        <v>0</v>
      </c>
      <c r="Z31" s="16">
        <v>3.7878787878787902E-3</v>
      </c>
      <c r="AA31" s="16">
        <v>0</v>
      </c>
      <c r="AB31" s="16">
        <v>0</v>
      </c>
      <c r="AC31" s="16"/>
      <c r="AD31" s="16">
        <v>0</v>
      </c>
      <c r="AE31" s="16">
        <v>0</v>
      </c>
      <c r="AF31" s="16">
        <v>0</v>
      </c>
      <c r="AG31" s="16">
        <v>0</v>
      </c>
      <c r="AH31" s="16">
        <v>0</v>
      </c>
      <c r="AI31" s="16">
        <v>1.1904761904761901E-2</v>
      </c>
      <c r="AJ31" s="16">
        <v>0</v>
      </c>
      <c r="AK31" s="16"/>
      <c r="AL31" s="16">
        <v>1.7543859649122799E-2</v>
      </c>
      <c r="AM31" s="16">
        <v>0</v>
      </c>
      <c r="AN31" s="16">
        <v>0</v>
      </c>
      <c r="AO31" s="16">
        <v>0</v>
      </c>
      <c r="AP31" s="16">
        <v>0</v>
      </c>
      <c r="AQ31" s="16">
        <v>0</v>
      </c>
      <c r="AR31" s="16">
        <v>0</v>
      </c>
      <c r="AS31" s="16">
        <v>0</v>
      </c>
      <c r="AT31" s="16">
        <v>0</v>
      </c>
      <c r="AU31" s="16">
        <v>0</v>
      </c>
      <c r="AV31" s="16">
        <v>0</v>
      </c>
      <c r="AW31" s="16">
        <v>0</v>
      </c>
    </row>
    <row r="32" spans="2:49" x14ac:dyDescent="0.35">
      <c r="B32" s="17" t="s">
        <v>578</v>
      </c>
      <c r="C32" s="16">
        <v>1.230012300123E-3</v>
      </c>
      <c r="D32" s="16">
        <v>0</v>
      </c>
      <c r="E32" s="16">
        <v>0</v>
      </c>
      <c r="F32" s="16">
        <v>8.4033613445378096E-3</v>
      </c>
      <c r="G32" s="16">
        <v>0</v>
      </c>
      <c r="H32" s="16">
        <v>0</v>
      </c>
      <c r="I32" s="16">
        <v>0</v>
      </c>
      <c r="J32" s="16">
        <v>0</v>
      </c>
      <c r="K32" s="16">
        <v>0</v>
      </c>
      <c r="L32" s="16">
        <v>0</v>
      </c>
      <c r="M32" s="16">
        <v>0</v>
      </c>
      <c r="N32" s="16">
        <v>0</v>
      </c>
      <c r="O32" s="16">
        <v>0</v>
      </c>
      <c r="P32" s="16"/>
      <c r="Q32" s="16">
        <v>1.45348837209302E-3</v>
      </c>
      <c r="R32" s="16"/>
      <c r="S32" s="16">
        <v>1.27064803049555E-3</v>
      </c>
      <c r="T32" s="16"/>
      <c r="U32" s="16">
        <v>1.6583747927031501E-3</v>
      </c>
      <c r="V32" s="16"/>
      <c r="W32" s="16">
        <v>0</v>
      </c>
      <c r="X32" s="16"/>
      <c r="Y32" s="16">
        <v>0</v>
      </c>
      <c r="Z32" s="16">
        <v>3.7878787878787902E-3</v>
      </c>
      <c r="AA32" s="16">
        <v>0</v>
      </c>
      <c r="AB32" s="16">
        <v>0</v>
      </c>
      <c r="AC32" s="16"/>
      <c r="AD32" s="16">
        <v>0</v>
      </c>
      <c r="AE32" s="16">
        <v>0</v>
      </c>
      <c r="AF32" s="16">
        <v>0</v>
      </c>
      <c r="AG32" s="16">
        <v>0</v>
      </c>
      <c r="AH32" s="16">
        <v>0</v>
      </c>
      <c r="AI32" s="16">
        <v>0</v>
      </c>
      <c r="AJ32" s="16">
        <v>1.0869565217391301E-2</v>
      </c>
      <c r="AK32" s="16"/>
      <c r="AL32" s="16">
        <v>1.7543859649122799E-2</v>
      </c>
      <c r="AM32" s="16">
        <v>0</v>
      </c>
      <c r="AN32" s="16">
        <v>0</v>
      </c>
      <c r="AO32" s="16">
        <v>0</v>
      </c>
      <c r="AP32" s="16">
        <v>0</v>
      </c>
      <c r="AQ32" s="16">
        <v>0</v>
      </c>
      <c r="AR32" s="16">
        <v>0</v>
      </c>
      <c r="AS32" s="16">
        <v>0</v>
      </c>
      <c r="AT32" s="16">
        <v>0</v>
      </c>
      <c r="AU32" s="16">
        <v>0</v>
      </c>
      <c r="AV32" s="16">
        <v>0</v>
      </c>
      <c r="AW32" s="16">
        <v>0</v>
      </c>
    </row>
    <row r="33" spans="2:49" ht="29" x14ac:dyDescent="0.35">
      <c r="B33" s="17" t="s">
        <v>579</v>
      </c>
      <c r="C33" s="16">
        <v>1.230012300123E-3</v>
      </c>
      <c r="D33" s="16">
        <v>0</v>
      </c>
      <c r="E33" s="16">
        <v>0</v>
      </c>
      <c r="F33" s="16">
        <v>8.4033613445378096E-3</v>
      </c>
      <c r="G33" s="16">
        <v>0</v>
      </c>
      <c r="H33" s="16">
        <v>0</v>
      </c>
      <c r="I33" s="16">
        <v>0</v>
      </c>
      <c r="J33" s="16">
        <v>0</v>
      </c>
      <c r="K33" s="16">
        <v>0</v>
      </c>
      <c r="L33" s="16">
        <v>0</v>
      </c>
      <c r="M33" s="16">
        <v>0</v>
      </c>
      <c r="N33" s="16">
        <v>0</v>
      </c>
      <c r="O33" s="16">
        <v>0</v>
      </c>
      <c r="P33" s="16"/>
      <c r="Q33" s="16">
        <v>1.45348837209302E-3</v>
      </c>
      <c r="R33" s="16"/>
      <c r="S33" s="16">
        <v>1.27064803049555E-3</v>
      </c>
      <c r="T33" s="16"/>
      <c r="U33" s="16">
        <v>1.6583747927031501E-3</v>
      </c>
      <c r="V33" s="16"/>
      <c r="W33" s="16">
        <v>0</v>
      </c>
      <c r="X33" s="16"/>
      <c r="Y33" s="16">
        <v>1.9841269841269801E-3</v>
      </c>
      <c r="Z33" s="16">
        <v>0</v>
      </c>
      <c r="AA33" s="16">
        <v>0</v>
      </c>
      <c r="AB33" s="16">
        <v>0</v>
      </c>
      <c r="AC33" s="16"/>
      <c r="AD33" s="16">
        <v>6.8493150684931503E-3</v>
      </c>
      <c r="AE33" s="16">
        <v>0</v>
      </c>
      <c r="AF33" s="16">
        <v>0</v>
      </c>
      <c r="AG33" s="16">
        <v>0</v>
      </c>
      <c r="AH33" s="16">
        <v>0</v>
      </c>
      <c r="AI33" s="16">
        <v>0</v>
      </c>
      <c r="AJ33" s="16">
        <v>0</v>
      </c>
      <c r="AK33" s="16"/>
      <c r="AL33" s="16">
        <v>0</v>
      </c>
      <c r="AM33" s="16">
        <v>7.8740157480314994E-3</v>
      </c>
      <c r="AN33" s="16">
        <v>0</v>
      </c>
      <c r="AO33" s="16">
        <v>0</v>
      </c>
      <c r="AP33" s="16">
        <v>0</v>
      </c>
      <c r="AQ33" s="16">
        <v>0</v>
      </c>
      <c r="AR33" s="16">
        <v>0</v>
      </c>
      <c r="AS33" s="16">
        <v>0</v>
      </c>
      <c r="AT33" s="16">
        <v>0</v>
      </c>
      <c r="AU33" s="16">
        <v>0</v>
      </c>
      <c r="AV33" s="16">
        <v>0</v>
      </c>
      <c r="AW33" s="16">
        <v>0</v>
      </c>
    </row>
    <row r="34" spans="2:49" ht="116" x14ac:dyDescent="0.35">
      <c r="B34" s="17" t="s">
        <v>580</v>
      </c>
      <c r="C34" s="16">
        <v>1.230012300123E-3</v>
      </c>
      <c r="D34" s="16">
        <v>0</v>
      </c>
      <c r="E34" s="16">
        <v>0</v>
      </c>
      <c r="F34" s="16">
        <v>0</v>
      </c>
      <c r="G34" s="16">
        <v>0</v>
      </c>
      <c r="H34" s="16">
        <v>0</v>
      </c>
      <c r="I34" s="16">
        <v>0</v>
      </c>
      <c r="J34" s="16">
        <v>0</v>
      </c>
      <c r="K34" s="16">
        <v>0</v>
      </c>
      <c r="L34" s="16">
        <v>1.2500000000000001E-2</v>
      </c>
      <c r="M34" s="16">
        <v>0</v>
      </c>
      <c r="N34" s="16">
        <v>0</v>
      </c>
      <c r="O34" s="16">
        <v>0</v>
      </c>
      <c r="P34" s="16"/>
      <c r="Q34" s="16">
        <v>1.45348837209302E-3</v>
      </c>
      <c r="R34" s="16"/>
      <c r="S34" s="16">
        <v>1.27064803049555E-3</v>
      </c>
      <c r="T34" s="16"/>
      <c r="U34" s="16">
        <v>1.6583747927031501E-3</v>
      </c>
      <c r="V34" s="16"/>
      <c r="W34" s="16">
        <v>0</v>
      </c>
      <c r="X34" s="16"/>
      <c r="Y34" s="16">
        <v>0</v>
      </c>
      <c r="Z34" s="16">
        <v>3.7878787878787902E-3</v>
      </c>
      <c r="AA34" s="16">
        <v>0</v>
      </c>
      <c r="AB34" s="16">
        <v>0</v>
      </c>
      <c r="AC34" s="16"/>
      <c r="AD34" s="16">
        <v>0</v>
      </c>
      <c r="AE34" s="16">
        <v>0</v>
      </c>
      <c r="AF34" s="16">
        <v>0</v>
      </c>
      <c r="AG34" s="16">
        <v>0</v>
      </c>
      <c r="AH34" s="16">
        <v>0</v>
      </c>
      <c r="AI34" s="16">
        <v>1.1904761904761901E-2</v>
      </c>
      <c r="AJ34" s="16">
        <v>0</v>
      </c>
      <c r="AK34" s="16"/>
      <c r="AL34" s="16">
        <v>0</v>
      </c>
      <c r="AM34" s="16">
        <v>7.8740157480314994E-3</v>
      </c>
      <c r="AN34" s="16">
        <v>0</v>
      </c>
      <c r="AO34" s="16">
        <v>0</v>
      </c>
      <c r="AP34" s="16">
        <v>0</v>
      </c>
      <c r="AQ34" s="16">
        <v>0</v>
      </c>
      <c r="AR34" s="16">
        <v>0</v>
      </c>
      <c r="AS34" s="16">
        <v>0</v>
      </c>
      <c r="AT34" s="16">
        <v>0</v>
      </c>
      <c r="AU34" s="16">
        <v>0</v>
      </c>
      <c r="AV34" s="16">
        <v>0</v>
      </c>
      <c r="AW34" s="16">
        <v>0</v>
      </c>
    </row>
    <row r="35" spans="2:49" x14ac:dyDescent="0.35">
      <c r="B35" s="17" t="s">
        <v>581</v>
      </c>
      <c r="C35" s="16">
        <v>1.230012300123E-3</v>
      </c>
      <c r="D35" s="16">
        <v>0</v>
      </c>
      <c r="E35" s="16">
        <v>0</v>
      </c>
      <c r="F35" s="16">
        <v>8.4033613445378096E-3</v>
      </c>
      <c r="G35" s="16">
        <v>0</v>
      </c>
      <c r="H35" s="16">
        <v>0</v>
      </c>
      <c r="I35" s="16">
        <v>0</v>
      </c>
      <c r="J35" s="16">
        <v>0</v>
      </c>
      <c r="K35" s="16">
        <v>0</v>
      </c>
      <c r="L35" s="16">
        <v>0</v>
      </c>
      <c r="M35" s="16">
        <v>0</v>
      </c>
      <c r="N35" s="16">
        <v>0</v>
      </c>
      <c r="O35" s="16">
        <v>0</v>
      </c>
      <c r="P35" s="16"/>
      <c r="Q35" s="16">
        <v>1.45348837209302E-3</v>
      </c>
      <c r="R35" s="16"/>
      <c r="S35" s="16">
        <v>1.27064803049555E-3</v>
      </c>
      <c r="T35" s="16"/>
      <c r="U35" s="16">
        <v>1.6583747927031501E-3</v>
      </c>
      <c r="V35" s="16"/>
      <c r="W35" s="16">
        <v>0</v>
      </c>
      <c r="X35" s="16"/>
      <c r="Y35" s="16">
        <v>1.9841269841269801E-3</v>
      </c>
      <c r="Z35" s="16">
        <v>0</v>
      </c>
      <c r="AA35" s="16">
        <v>0</v>
      </c>
      <c r="AB35" s="16">
        <v>0</v>
      </c>
      <c r="AC35" s="16"/>
      <c r="AD35" s="16">
        <v>6.8493150684931503E-3</v>
      </c>
      <c r="AE35" s="16">
        <v>0</v>
      </c>
      <c r="AF35" s="16">
        <v>0</v>
      </c>
      <c r="AG35" s="16">
        <v>0</v>
      </c>
      <c r="AH35" s="16">
        <v>0</v>
      </c>
      <c r="AI35" s="16">
        <v>0</v>
      </c>
      <c r="AJ35" s="16">
        <v>0</v>
      </c>
      <c r="AK35" s="16"/>
      <c r="AL35" s="16">
        <v>0</v>
      </c>
      <c r="AM35" s="16">
        <v>0</v>
      </c>
      <c r="AN35" s="16">
        <v>4.5248868778280504E-3</v>
      </c>
      <c r="AO35" s="16">
        <v>0</v>
      </c>
      <c r="AP35" s="16">
        <v>0</v>
      </c>
      <c r="AQ35" s="16">
        <v>0</v>
      </c>
      <c r="AR35" s="16">
        <v>0</v>
      </c>
      <c r="AS35" s="16">
        <v>0</v>
      </c>
      <c r="AT35" s="16">
        <v>0</v>
      </c>
      <c r="AU35" s="16">
        <v>0</v>
      </c>
      <c r="AV35" s="16">
        <v>0</v>
      </c>
      <c r="AW35" s="16">
        <v>0</v>
      </c>
    </row>
    <row r="36" spans="2:49" x14ac:dyDescent="0.35">
      <c r="B36" s="17" t="s">
        <v>582</v>
      </c>
      <c r="C36" s="16">
        <v>1.230012300123E-3</v>
      </c>
      <c r="D36" s="16">
        <v>0</v>
      </c>
      <c r="E36" s="16">
        <v>0</v>
      </c>
      <c r="F36" s="16">
        <v>0</v>
      </c>
      <c r="G36" s="16">
        <v>0</v>
      </c>
      <c r="H36" s="16">
        <v>0</v>
      </c>
      <c r="I36" s="16">
        <v>1.5151515151515201E-2</v>
      </c>
      <c r="J36" s="16">
        <v>0</v>
      </c>
      <c r="K36" s="16">
        <v>0</v>
      </c>
      <c r="L36" s="16">
        <v>0</v>
      </c>
      <c r="M36" s="16">
        <v>0</v>
      </c>
      <c r="N36" s="16">
        <v>0</v>
      </c>
      <c r="O36" s="16">
        <v>0</v>
      </c>
      <c r="P36" s="16"/>
      <c r="Q36" s="16">
        <v>1.45348837209302E-3</v>
      </c>
      <c r="R36" s="16"/>
      <c r="S36" s="16">
        <v>1.27064803049555E-3</v>
      </c>
      <c r="T36" s="16"/>
      <c r="U36" s="16">
        <v>1.6583747927031501E-3</v>
      </c>
      <c r="V36" s="16"/>
      <c r="W36" s="16">
        <v>8.1300813008130107E-3</v>
      </c>
      <c r="X36" s="16"/>
      <c r="Y36" s="16">
        <v>1.9841269841269801E-3</v>
      </c>
      <c r="Z36" s="16">
        <v>0</v>
      </c>
      <c r="AA36" s="16">
        <v>0</v>
      </c>
      <c r="AB36" s="16">
        <v>0</v>
      </c>
      <c r="AC36" s="16"/>
      <c r="AD36" s="16">
        <v>0</v>
      </c>
      <c r="AE36" s="16">
        <v>0</v>
      </c>
      <c r="AF36" s="16">
        <v>0</v>
      </c>
      <c r="AG36" s="16">
        <v>5.5555555555555601E-3</v>
      </c>
      <c r="AH36" s="16">
        <v>0</v>
      </c>
      <c r="AI36" s="16">
        <v>0</v>
      </c>
      <c r="AJ36" s="16">
        <v>0</v>
      </c>
      <c r="AK36" s="16"/>
      <c r="AL36" s="16">
        <v>0</v>
      </c>
      <c r="AM36" s="16">
        <v>0</v>
      </c>
      <c r="AN36" s="16">
        <v>4.5248868778280504E-3</v>
      </c>
      <c r="AO36" s="16">
        <v>0</v>
      </c>
      <c r="AP36" s="16">
        <v>0</v>
      </c>
      <c r="AQ36" s="16">
        <v>0</v>
      </c>
      <c r="AR36" s="16">
        <v>0</v>
      </c>
      <c r="AS36" s="16">
        <v>0</v>
      </c>
      <c r="AT36" s="16">
        <v>0</v>
      </c>
      <c r="AU36" s="16">
        <v>0</v>
      </c>
      <c r="AV36" s="16">
        <v>0</v>
      </c>
      <c r="AW36" s="16">
        <v>0</v>
      </c>
    </row>
    <row r="37" spans="2:49" ht="43.5" x14ac:dyDescent="0.35">
      <c r="B37" s="17" t="s">
        <v>583</v>
      </c>
      <c r="C37" s="16">
        <v>1.230012300123E-3</v>
      </c>
      <c r="D37" s="16">
        <v>0</v>
      </c>
      <c r="E37" s="16">
        <v>0</v>
      </c>
      <c r="F37" s="16">
        <v>0</v>
      </c>
      <c r="G37" s="16">
        <v>0</v>
      </c>
      <c r="H37" s="16">
        <v>1.9230769230769201E-2</v>
      </c>
      <c r="I37" s="16">
        <v>0</v>
      </c>
      <c r="J37" s="16">
        <v>0</v>
      </c>
      <c r="K37" s="16">
        <v>0</v>
      </c>
      <c r="L37" s="16">
        <v>0</v>
      </c>
      <c r="M37" s="16">
        <v>0</v>
      </c>
      <c r="N37" s="16">
        <v>0</v>
      </c>
      <c r="O37" s="16">
        <v>0</v>
      </c>
      <c r="P37" s="16"/>
      <c r="Q37" s="16">
        <v>1.45348837209302E-3</v>
      </c>
      <c r="R37" s="16"/>
      <c r="S37" s="16">
        <v>1.27064803049555E-3</v>
      </c>
      <c r="T37" s="16"/>
      <c r="U37" s="16">
        <v>1.6583747927031501E-3</v>
      </c>
      <c r="V37" s="16"/>
      <c r="W37" s="16">
        <v>8.1300813008130107E-3</v>
      </c>
      <c r="X37" s="16"/>
      <c r="Y37" s="16">
        <v>0</v>
      </c>
      <c r="Z37" s="16">
        <v>3.7878787878787902E-3</v>
      </c>
      <c r="AA37" s="16">
        <v>0</v>
      </c>
      <c r="AB37" s="16">
        <v>0</v>
      </c>
      <c r="AC37" s="16"/>
      <c r="AD37" s="16">
        <v>0</v>
      </c>
      <c r="AE37" s="16">
        <v>0</v>
      </c>
      <c r="AF37" s="16">
        <v>0</v>
      </c>
      <c r="AG37" s="16">
        <v>0</v>
      </c>
      <c r="AH37" s="16">
        <v>8.1300813008130107E-3</v>
      </c>
      <c r="AI37" s="16">
        <v>0</v>
      </c>
      <c r="AJ37" s="16">
        <v>0</v>
      </c>
      <c r="AK37" s="16"/>
      <c r="AL37" s="16">
        <v>0</v>
      </c>
      <c r="AM37" s="16">
        <v>7.8740157480314994E-3</v>
      </c>
      <c r="AN37" s="16">
        <v>0</v>
      </c>
      <c r="AO37" s="16">
        <v>0</v>
      </c>
      <c r="AP37" s="16">
        <v>0</v>
      </c>
      <c r="AQ37" s="16">
        <v>0</v>
      </c>
      <c r="AR37" s="16">
        <v>0</v>
      </c>
      <c r="AS37" s="16">
        <v>0</v>
      </c>
      <c r="AT37" s="16">
        <v>0</v>
      </c>
      <c r="AU37" s="16">
        <v>0</v>
      </c>
      <c r="AV37" s="16">
        <v>0</v>
      </c>
      <c r="AW37" s="16">
        <v>0</v>
      </c>
    </row>
    <row r="38" spans="2:49" x14ac:dyDescent="0.35">
      <c r="B38" s="17" t="s">
        <v>584</v>
      </c>
      <c r="C38" s="16">
        <v>1.230012300123E-3</v>
      </c>
      <c r="D38" s="16">
        <v>0</v>
      </c>
      <c r="E38" s="16">
        <v>0</v>
      </c>
      <c r="F38" s="16">
        <v>0</v>
      </c>
      <c r="G38" s="16">
        <v>0</v>
      </c>
      <c r="H38" s="16">
        <v>0</v>
      </c>
      <c r="I38" s="16">
        <v>0</v>
      </c>
      <c r="J38" s="16">
        <v>1.63934426229508E-2</v>
      </c>
      <c r="K38" s="16">
        <v>0</v>
      </c>
      <c r="L38" s="16">
        <v>0</v>
      </c>
      <c r="M38" s="16">
        <v>0</v>
      </c>
      <c r="N38" s="16">
        <v>0</v>
      </c>
      <c r="O38" s="16">
        <v>0</v>
      </c>
      <c r="P38" s="16"/>
      <c r="Q38" s="16">
        <v>1.45348837209302E-3</v>
      </c>
      <c r="R38" s="16"/>
      <c r="S38" s="16">
        <v>1.27064803049555E-3</v>
      </c>
      <c r="T38" s="16"/>
      <c r="U38" s="16">
        <v>1.6583747927031501E-3</v>
      </c>
      <c r="V38" s="16"/>
      <c r="W38" s="16">
        <v>0</v>
      </c>
      <c r="X38" s="16"/>
      <c r="Y38" s="16">
        <v>1.9841269841269801E-3</v>
      </c>
      <c r="Z38" s="16">
        <v>0</v>
      </c>
      <c r="AA38" s="16">
        <v>0</v>
      </c>
      <c r="AB38" s="16">
        <v>0</v>
      </c>
      <c r="AC38" s="16"/>
      <c r="AD38" s="16">
        <v>6.8493150684931503E-3</v>
      </c>
      <c r="AE38" s="16">
        <v>0</v>
      </c>
      <c r="AF38" s="16">
        <v>0</v>
      </c>
      <c r="AG38" s="16">
        <v>0</v>
      </c>
      <c r="AH38" s="16">
        <v>0</v>
      </c>
      <c r="AI38" s="16">
        <v>0</v>
      </c>
      <c r="AJ38" s="16">
        <v>0</v>
      </c>
      <c r="AK38" s="16"/>
      <c r="AL38" s="16">
        <v>0</v>
      </c>
      <c r="AM38" s="16">
        <v>7.8740157480314994E-3</v>
      </c>
      <c r="AN38" s="16">
        <v>0</v>
      </c>
      <c r="AO38" s="16">
        <v>0</v>
      </c>
      <c r="AP38" s="16">
        <v>0</v>
      </c>
      <c r="AQ38" s="16">
        <v>0</v>
      </c>
      <c r="AR38" s="16">
        <v>0</v>
      </c>
      <c r="AS38" s="16">
        <v>0</v>
      </c>
      <c r="AT38" s="16">
        <v>0</v>
      </c>
      <c r="AU38" s="16">
        <v>0</v>
      </c>
      <c r="AV38" s="16">
        <v>0</v>
      </c>
      <c r="AW38" s="16">
        <v>0</v>
      </c>
    </row>
    <row r="39" spans="2:49" x14ac:dyDescent="0.35">
      <c r="B39" s="17" t="s">
        <v>585</v>
      </c>
      <c r="C39" s="16">
        <v>1.230012300123E-3</v>
      </c>
      <c r="D39" s="16">
        <v>0</v>
      </c>
      <c r="E39" s="16">
        <v>0</v>
      </c>
      <c r="F39" s="16">
        <v>0</v>
      </c>
      <c r="G39" s="16">
        <v>0</v>
      </c>
      <c r="H39" s="16">
        <v>0</v>
      </c>
      <c r="I39" s="16">
        <v>0</v>
      </c>
      <c r="J39" s="16">
        <v>0</v>
      </c>
      <c r="K39" s="16">
        <v>0</v>
      </c>
      <c r="L39" s="16">
        <v>0</v>
      </c>
      <c r="M39" s="16">
        <v>0</v>
      </c>
      <c r="N39" s="16">
        <v>3.03030303030303E-2</v>
      </c>
      <c r="O39" s="16">
        <v>0</v>
      </c>
      <c r="P39" s="16"/>
      <c r="Q39" s="16">
        <v>1.45348837209302E-3</v>
      </c>
      <c r="R39" s="16"/>
      <c r="S39" s="16">
        <v>1.27064803049555E-3</v>
      </c>
      <c r="T39" s="16"/>
      <c r="U39" s="16">
        <v>1.6583747927031501E-3</v>
      </c>
      <c r="V39" s="16"/>
      <c r="W39" s="16">
        <v>8.1300813008130107E-3</v>
      </c>
      <c r="X39" s="16"/>
      <c r="Y39" s="16">
        <v>1.9841269841269801E-3</v>
      </c>
      <c r="Z39" s="16">
        <v>0</v>
      </c>
      <c r="AA39" s="16">
        <v>0</v>
      </c>
      <c r="AB39" s="16">
        <v>0</v>
      </c>
      <c r="AC39" s="16"/>
      <c r="AD39" s="16">
        <v>6.8493150684931503E-3</v>
      </c>
      <c r="AE39" s="16">
        <v>0</v>
      </c>
      <c r="AF39" s="16">
        <v>0</v>
      </c>
      <c r="AG39" s="16">
        <v>0</v>
      </c>
      <c r="AH39" s="16">
        <v>0</v>
      </c>
      <c r="AI39" s="16">
        <v>0</v>
      </c>
      <c r="AJ39" s="16">
        <v>0</v>
      </c>
      <c r="AK39" s="16"/>
      <c r="AL39" s="16">
        <v>0</v>
      </c>
      <c r="AM39" s="16">
        <v>0</v>
      </c>
      <c r="AN39" s="16">
        <v>0</v>
      </c>
      <c r="AO39" s="16">
        <v>7.1942446043165497E-3</v>
      </c>
      <c r="AP39" s="16">
        <v>0</v>
      </c>
      <c r="AQ39" s="16">
        <v>0</v>
      </c>
      <c r="AR39" s="16">
        <v>0</v>
      </c>
      <c r="AS39" s="16">
        <v>0</v>
      </c>
      <c r="AT39" s="16">
        <v>0</v>
      </c>
      <c r="AU39" s="16">
        <v>0</v>
      </c>
      <c r="AV39" s="16">
        <v>0</v>
      </c>
      <c r="AW39" s="16">
        <v>0</v>
      </c>
    </row>
    <row r="40" spans="2:49" x14ac:dyDescent="0.35">
      <c r="B40" s="17" t="s">
        <v>586</v>
      </c>
      <c r="C40" s="16">
        <v>1.230012300123E-3</v>
      </c>
      <c r="D40" s="16">
        <v>0</v>
      </c>
      <c r="E40" s="16">
        <v>0</v>
      </c>
      <c r="F40" s="16">
        <v>0</v>
      </c>
      <c r="G40" s="16">
        <v>0</v>
      </c>
      <c r="H40" s="16">
        <v>0</v>
      </c>
      <c r="I40" s="16">
        <v>1.5151515151515201E-2</v>
      </c>
      <c r="J40" s="16">
        <v>0</v>
      </c>
      <c r="K40" s="16">
        <v>0</v>
      </c>
      <c r="L40" s="16">
        <v>0</v>
      </c>
      <c r="M40" s="16">
        <v>0</v>
      </c>
      <c r="N40" s="16">
        <v>0</v>
      </c>
      <c r="O40" s="16">
        <v>0</v>
      </c>
      <c r="P40" s="16"/>
      <c r="Q40" s="16">
        <v>1.45348837209302E-3</v>
      </c>
      <c r="R40" s="16"/>
      <c r="S40" s="16">
        <v>1.27064803049555E-3</v>
      </c>
      <c r="T40" s="16"/>
      <c r="U40" s="16">
        <v>1.6583747927031501E-3</v>
      </c>
      <c r="V40" s="16"/>
      <c r="W40" s="16">
        <v>8.1300813008130107E-3</v>
      </c>
      <c r="X40" s="16"/>
      <c r="Y40" s="16">
        <v>1.9841269841269801E-3</v>
      </c>
      <c r="Z40" s="16">
        <v>0</v>
      </c>
      <c r="AA40" s="16">
        <v>0</v>
      </c>
      <c r="AB40" s="16">
        <v>0</v>
      </c>
      <c r="AC40" s="16"/>
      <c r="AD40" s="16">
        <v>6.8493150684931503E-3</v>
      </c>
      <c r="AE40" s="16">
        <v>0</v>
      </c>
      <c r="AF40" s="16">
        <v>0</v>
      </c>
      <c r="AG40" s="16">
        <v>0</v>
      </c>
      <c r="AH40" s="16">
        <v>0</v>
      </c>
      <c r="AI40" s="16">
        <v>0</v>
      </c>
      <c r="AJ40" s="16">
        <v>0</v>
      </c>
      <c r="AK40" s="16"/>
      <c r="AL40" s="16">
        <v>0</v>
      </c>
      <c r="AM40" s="16">
        <v>0</v>
      </c>
      <c r="AN40" s="16">
        <v>0</v>
      </c>
      <c r="AO40" s="16">
        <v>7.1942446043165497E-3</v>
      </c>
      <c r="AP40" s="16">
        <v>0</v>
      </c>
      <c r="AQ40" s="16">
        <v>0</v>
      </c>
      <c r="AR40" s="16">
        <v>0</v>
      </c>
      <c r="AS40" s="16">
        <v>0</v>
      </c>
      <c r="AT40" s="16">
        <v>0</v>
      </c>
      <c r="AU40" s="16">
        <v>0</v>
      </c>
      <c r="AV40" s="16">
        <v>0</v>
      </c>
      <c r="AW40" s="16">
        <v>0</v>
      </c>
    </row>
    <row r="41" spans="2:49" ht="43.5" x14ac:dyDescent="0.35">
      <c r="B41" s="17" t="s">
        <v>587</v>
      </c>
      <c r="C41" s="16">
        <v>1.230012300123E-3</v>
      </c>
      <c r="D41" s="16">
        <v>0</v>
      </c>
      <c r="E41" s="16">
        <v>0</v>
      </c>
      <c r="F41" s="16">
        <v>0</v>
      </c>
      <c r="G41" s="16">
        <v>0</v>
      </c>
      <c r="H41" s="16">
        <v>0</v>
      </c>
      <c r="I41" s="16">
        <v>0</v>
      </c>
      <c r="J41" s="16">
        <v>1.63934426229508E-2</v>
      </c>
      <c r="K41" s="16">
        <v>0</v>
      </c>
      <c r="L41" s="16">
        <v>0</v>
      </c>
      <c r="M41" s="16">
        <v>0</v>
      </c>
      <c r="N41" s="16">
        <v>0</v>
      </c>
      <c r="O41" s="16">
        <v>0</v>
      </c>
      <c r="P41" s="16"/>
      <c r="Q41" s="16">
        <v>1.45348837209302E-3</v>
      </c>
      <c r="R41" s="16"/>
      <c r="S41" s="16">
        <v>1.27064803049555E-3</v>
      </c>
      <c r="T41" s="16"/>
      <c r="U41" s="16">
        <v>1.6583747927031501E-3</v>
      </c>
      <c r="V41" s="16"/>
      <c r="W41" s="16">
        <v>0</v>
      </c>
      <c r="X41" s="16"/>
      <c r="Y41" s="16">
        <v>1.9841269841269801E-3</v>
      </c>
      <c r="Z41" s="16">
        <v>0</v>
      </c>
      <c r="AA41" s="16">
        <v>0</v>
      </c>
      <c r="AB41" s="16">
        <v>0</v>
      </c>
      <c r="AC41" s="16"/>
      <c r="AD41" s="16">
        <v>6.8493150684931503E-3</v>
      </c>
      <c r="AE41" s="16">
        <v>0</v>
      </c>
      <c r="AF41" s="16">
        <v>0</v>
      </c>
      <c r="AG41" s="16">
        <v>0</v>
      </c>
      <c r="AH41" s="16">
        <v>0</v>
      </c>
      <c r="AI41" s="16">
        <v>0</v>
      </c>
      <c r="AJ41" s="16">
        <v>0</v>
      </c>
      <c r="AK41" s="16"/>
      <c r="AL41" s="16">
        <v>0</v>
      </c>
      <c r="AM41" s="16">
        <v>0</v>
      </c>
      <c r="AN41" s="16">
        <v>0</v>
      </c>
      <c r="AO41" s="16">
        <v>7.1942446043165497E-3</v>
      </c>
      <c r="AP41" s="16">
        <v>0</v>
      </c>
      <c r="AQ41" s="16">
        <v>0</v>
      </c>
      <c r="AR41" s="16">
        <v>0</v>
      </c>
      <c r="AS41" s="16">
        <v>0</v>
      </c>
      <c r="AT41" s="16">
        <v>0</v>
      </c>
      <c r="AU41" s="16">
        <v>0</v>
      </c>
      <c r="AV41" s="16">
        <v>0</v>
      </c>
      <c r="AW41" s="16">
        <v>0</v>
      </c>
    </row>
    <row r="42" spans="2:49" ht="58" x14ac:dyDescent="0.35">
      <c r="B42" s="17" t="s">
        <v>588</v>
      </c>
      <c r="C42" s="16">
        <v>1.230012300123E-3</v>
      </c>
      <c r="D42" s="16">
        <v>0</v>
      </c>
      <c r="E42" s="16">
        <v>0</v>
      </c>
      <c r="F42" s="16">
        <v>0</v>
      </c>
      <c r="G42" s="16">
        <v>0</v>
      </c>
      <c r="H42" s="16">
        <v>0</v>
      </c>
      <c r="I42" s="16">
        <v>0</v>
      </c>
      <c r="J42" s="16">
        <v>0</v>
      </c>
      <c r="K42" s="16">
        <v>0</v>
      </c>
      <c r="L42" s="16">
        <v>1.2500000000000001E-2</v>
      </c>
      <c r="M42" s="16">
        <v>0</v>
      </c>
      <c r="N42" s="16">
        <v>0</v>
      </c>
      <c r="O42" s="16">
        <v>0</v>
      </c>
      <c r="P42" s="16"/>
      <c r="Q42" s="16">
        <v>1.45348837209302E-3</v>
      </c>
      <c r="R42" s="16"/>
      <c r="S42" s="16">
        <v>1.27064803049555E-3</v>
      </c>
      <c r="T42" s="16"/>
      <c r="U42" s="16">
        <v>1.6583747927031501E-3</v>
      </c>
      <c r="V42" s="16"/>
      <c r="W42" s="16">
        <v>0</v>
      </c>
      <c r="X42" s="16"/>
      <c r="Y42" s="16">
        <v>1.9841269841269801E-3</v>
      </c>
      <c r="Z42" s="16">
        <v>0</v>
      </c>
      <c r="AA42" s="16">
        <v>0</v>
      </c>
      <c r="AB42" s="16">
        <v>0</v>
      </c>
      <c r="AC42" s="16"/>
      <c r="AD42" s="16">
        <v>6.8493150684931503E-3</v>
      </c>
      <c r="AE42" s="16">
        <v>0</v>
      </c>
      <c r="AF42" s="16">
        <v>0</v>
      </c>
      <c r="AG42" s="16">
        <v>0</v>
      </c>
      <c r="AH42" s="16">
        <v>0</v>
      </c>
      <c r="AI42" s="16">
        <v>0</v>
      </c>
      <c r="AJ42" s="16">
        <v>0</v>
      </c>
      <c r="AK42" s="16"/>
      <c r="AL42" s="16">
        <v>0</v>
      </c>
      <c r="AM42" s="16">
        <v>0</v>
      </c>
      <c r="AN42" s="16">
        <v>0</v>
      </c>
      <c r="AO42" s="16">
        <v>7.1942446043165497E-3</v>
      </c>
      <c r="AP42" s="16">
        <v>0</v>
      </c>
      <c r="AQ42" s="16">
        <v>0</v>
      </c>
      <c r="AR42" s="16">
        <v>0</v>
      </c>
      <c r="AS42" s="16">
        <v>0</v>
      </c>
      <c r="AT42" s="16">
        <v>0</v>
      </c>
      <c r="AU42" s="16">
        <v>0</v>
      </c>
      <c r="AV42" s="16">
        <v>0</v>
      </c>
      <c r="AW42" s="16">
        <v>0</v>
      </c>
    </row>
    <row r="43" spans="2:49" ht="29" x14ac:dyDescent="0.35">
      <c r="B43" s="17" t="s">
        <v>589</v>
      </c>
      <c r="C43" s="16">
        <v>1.230012300123E-3</v>
      </c>
      <c r="D43" s="16">
        <v>1.21951219512195E-2</v>
      </c>
      <c r="E43" s="16">
        <v>0</v>
      </c>
      <c r="F43" s="16">
        <v>0</v>
      </c>
      <c r="G43" s="16">
        <v>0</v>
      </c>
      <c r="H43" s="16">
        <v>0</v>
      </c>
      <c r="I43" s="16">
        <v>0</v>
      </c>
      <c r="J43" s="16">
        <v>0</v>
      </c>
      <c r="K43" s="16">
        <v>0</v>
      </c>
      <c r="L43" s="16">
        <v>0</v>
      </c>
      <c r="M43" s="16">
        <v>0</v>
      </c>
      <c r="N43" s="16">
        <v>0</v>
      </c>
      <c r="O43" s="16">
        <v>0</v>
      </c>
      <c r="P43" s="16"/>
      <c r="Q43" s="16">
        <v>1.45348837209302E-3</v>
      </c>
      <c r="R43" s="16"/>
      <c r="S43" s="16">
        <v>1.27064803049555E-3</v>
      </c>
      <c r="T43" s="16"/>
      <c r="U43" s="16">
        <v>1.6583747927031501E-3</v>
      </c>
      <c r="V43" s="16"/>
      <c r="W43" s="16">
        <v>0</v>
      </c>
      <c r="X43" s="16"/>
      <c r="Y43" s="16">
        <v>1.9841269841269801E-3</v>
      </c>
      <c r="Z43" s="16">
        <v>0</v>
      </c>
      <c r="AA43" s="16">
        <v>0</v>
      </c>
      <c r="AB43" s="16">
        <v>0</v>
      </c>
      <c r="AC43" s="16"/>
      <c r="AD43" s="16">
        <v>6.8493150684931503E-3</v>
      </c>
      <c r="AE43" s="16">
        <v>0</v>
      </c>
      <c r="AF43" s="16">
        <v>0</v>
      </c>
      <c r="AG43" s="16">
        <v>0</v>
      </c>
      <c r="AH43" s="16">
        <v>0</v>
      </c>
      <c r="AI43" s="16">
        <v>0</v>
      </c>
      <c r="AJ43" s="16">
        <v>0</v>
      </c>
      <c r="AK43" s="16"/>
      <c r="AL43" s="16">
        <v>0</v>
      </c>
      <c r="AM43" s="16">
        <v>0</v>
      </c>
      <c r="AN43" s="16">
        <v>0</v>
      </c>
      <c r="AO43" s="16">
        <v>7.1942446043165497E-3</v>
      </c>
      <c r="AP43" s="16">
        <v>0</v>
      </c>
      <c r="AQ43" s="16">
        <v>0</v>
      </c>
      <c r="AR43" s="16">
        <v>0</v>
      </c>
      <c r="AS43" s="16">
        <v>0</v>
      </c>
      <c r="AT43" s="16">
        <v>0</v>
      </c>
      <c r="AU43" s="16">
        <v>0</v>
      </c>
      <c r="AV43" s="16">
        <v>0</v>
      </c>
      <c r="AW43" s="16">
        <v>0</v>
      </c>
    </row>
    <row r="44" spans="2:49" ht="29" x14ac:dyDescent="0.35">
      <c r="B44" s="17" t="s">
        <v>590</v>
      </c>
      <c r="C44" s="16">
        <v>1.230012300123E-3</v>
      </c>
      <c r="D44" s="16">
        <v>0</v>
      </c>
      <c r="E44" s="16">
        <v>0</v>
      </c>
      <c r="F44" s="16">
        <v>0</v>
      </c>
      <c r="G44" s="16">
        <v>0</v>
      </c>
      <c r="H44" s="16">
        <v>0</v>
      </c>
      <c r="I44" s="16">
        <v>0</v>
      </c>
      <c r="J44" s="16">
        <v>0</v>
      </c>
      <c r="K44" s="16">
        <v>0</v>
      </c>
      <c r="L44" s="16">
        <v>0</v>
      </c>
      <c r="M44" s="16">
        <v>1.4084507042253501E-2</v>
      </c>
      <c r="N44" s="16">
        <v>0</v>
      </c>
      <c r="O44" s="16">
        <v>0</v>
      </c>
      <c r="P44" s="16"/>
      <c r="Q44" s="16">
        <v>1.45348837209302E-3</v>
      </c>
      <c r="R44" s="16"/>
      <c r="S44" s="16">
        <v>1.27064803049555E-3</v>
      </c>
      <c r="T44" s="16"/>
      <c r="U44" s="16">
        <v>1.6583747927031501E-3</v>
      </c>
      <c r="V44" s="16"/>
      <c r="W44" s="16">
        <v>0</v>
      </c>
      <c r="X44" s="16"/>
      <c r="Y44" s="16">
        <v>0</v>
      </c>
      <c r="Z44" s="16">
        <v>0</v>
      </c>
      <c r="AA44" s="16">
        <v>0</v>
      </c>
      <c r="AB44" s="16">
        <v>0.11111111111111099</v>
      </c>
      <c r="AC44" s="16"/>
      <c r="AD44" s="16">
        <v>6.8493150684931503E-3</v>
      </c>
      <c r="AE44" s="16">
        <v>0</v>
      </c>
      <c r="AF44" s="16">
        <v>0</v>
      </c>
      <c r="AG44" s="16">
        <v>0</v>
      </c>
      <c r="AH44" s="16">
        <v>0</v>
      </c>
      <c r="AI44" s="16">
        <v>0</v>
      </c>
      <c r="AJ44" s="16">
        <v>0</v>
      </c>
      <c r="AK44" s="16"/>
      <c r="AL44" s="16">
        <v>0</v>
      </c>
      <c r="AM44" s="16">
        <v>0</v>
      </c>
      <c r="AN44" s="16">
        <v>0</v>
      </c>
      <c r="AO44" s="16">
        <v>7.1942446043165497E-3</v>
      </c>
      <c r="AP44" s="16">
        <v>0</v>
      </c>
      <c r="AQ44" s="16">
        <v>0</v>
      </c>
      <c r="AR44" s="16">
        <v>0</v>
      </c>
      <c r="AS44" s="16">
        <v>0</v>
      </c>
      <c r="AT44" s="16">
        <v>0</v>
      </c>
      <c r="AU44" s="16">
        <v>0</v>
      </c>
      <c r="AV44" s="16">
        <v>0</v>
      </c>
      <c r="AW44" s="16">
        <v>0</v>
      </c>
    </row>
    <row r="45" spans="2:49" ht="43.5" x14ac:dyDescent="0.35">
      <c r="B45" s="17" t="s">
        <v>591</v>
      </c>
      <c r="C45" s="16">
        <v>1.230012300123E-3</v>
      </c>
      <c r="D45" s="16">
        <v>0</v>
      </c>
      <c r="E45" s="16">
        <v>0</v>
      </c>
      <c r="F45" s="16">
        <v>0</v>
      </c>
      <c r="G45" s="16">
        <v>1.6666666666666701E-2</v>
      </c>
      <c r="H45" s="16">
        <v>0</v>
      </c>
      <c r="I45" s="16">
        <v>0</v>
      </c>
      <c r="J45" s="16">
        <v>0</v>
      </c>
      <c r="K45" s="16">
        <v>0</v>
      </c>
      <c r="L45" s="16">
        <v>0</v>
      </c>
      <c r="M45" s="16">
        <v>0</v>
      </c>
      <c r="N45" s="16">
        <v>0</v>
      </c>
      <c r="O45" s="16">
        <v>0</v>
      </c>
      <c r="P45" s="16"/>
      <c r="Q45" s="16">
        <v>1.45348837209302E-3</v>
      </c>
      <c r="R45" s="16"/>
      <c r="S45" s="16">
        <v>1.27064803049555E-3</v>
      </c>
      <c r="T45" s="16"/>
      <c r="U45" s="16">
        <v>1.6583747927031501E-3</v>
      </c>
      <c r="V45" s="16"/>
      <c r="W45" s="16">
        <v>0</v>
      </c>
      <c r="X45" s="16"/>
      <c r="Y45" s="16">
        <v>1.9841269841269801E-3</v>
      </c>
      <c r="Z45" s="16">
        <v>0</v>
      </c>
      <c r="AA45" s="16">
        <v>0</v>
      </c>
      <c r="AB45" s="16">
        <v>0</v>
      </c>
      <c r="AC45" s="16"/>
      <c r="AD45" s="16">
        <v>6.8493150684931503E-3</v>
      </c>
      <c r="AE45" s="16">
        <v>0</v>
      </c>
      <c r="AF45" s="16">
        <v>0</v>
      </c>
      <c r="AG45" s="16">
        <v>0</v>
      </c>
      <c r="AH45" s="16">
        <v>0</v>
      </c>
      <c r="AI45" s="16">
        <v>0</v>
      </c>
      <c r="AJ45" s="16">
        <v>0</v>
      </c>
      <c r="AK45" s="16"/>
      <c r="AL45" s="16">
        <v>0</v>
      </c>
      <c r="AM45" s="16">
        <v>0</v>
      </c>
      <c r="AN45" s="16">
        <v>0</v>
      </c>
      <c r="AO45" s="16">
        <v>7.1942446043165497E-3</v>
      </c>
      <c r="AP45" s="16">
        <v>0</v>
      </c>
      <c r="AQ45" s="16">
        <v>0</v>
      </c>
      <c r="AR45" s="16">
        <v>0</v>
      </c>
      <c r="AS45" s="16">
        <v>0</v>
      </c>
      <c r="AT45" s="16">
        <v>0</v>
      </c>
      <c r="AU45" s="16">
        <v>0</v>
      </c>
      <c r="AV45" s="16">
        <v>0</v>
      </c>
      <c r="AW45" s="16">
        <v>0</v>
      </c>
    </row>
    <row r="46" spans="2:49" ht="58" x14ac:dyDescent="0.35">
      <c r="B46" s="17" t="s">
        <v>592</v>
      </c>
      <c r="C46" s="16">
        <v>1.230012300123E-3</v>
      </c>
      <c r="D46" s="16">
        <v>0</v>
      </c>
      <c r="E46" s="16">
        <v>0</v>
      </c>
      <c r="F46" s="16">
        <v>0</v>
      </c>
      <c r="G46" s="16">
        <v>1.6666666666666701E-2</v>
      </c>
      <c r="H46" s="16">
        <v>0</v>
      </c>
      <c r="I46" s="16">
        <v>0</v>
      </c>
      <c r="J46" s="16">
        <v>0</v>
      </c>
      <c r="K46" s="16">
        <v>0</v>
      </c>
      <c r="L46" s="16">
        <v>0</v>
      </c>
      <c r="M46" s="16">
        <v>0</v>
      </c>
      <c r="N46" s="16">
        <v>0</v>
      </c>
      <c r="O46" s="16">
        <v>0</v>
      </c>
      <c r="P46" s="16"/>
      <c r="Q46" s="16">
        <v>1.45348837209302E-3</v>
      </c>
      <c r="R46" s="16"/>
      <c r="S46" s="16">
        <v>1.27064803049555E-3</v>
      </c>
      <c r="T46" s="16"/>
      <c r="U46" s="16">
        <v>1.6583747927031501E-3</v>
      </c>
      <c r="V46" s="16"/>
      <c r="W46" s="16">
        <v>0</v>
      </c>
      <c r="X46" s="16"/>
      <c r="Y46" s="16">
        <v>1.9841269841269801E-3</v>
      </c>
      <c r="Z46" s="16">
        <v>0</v>
      </c>
      <c r="AA46" s="16">
        <v>0</v>
      </c>
      <c r="AB46" s="16">
        <v>0</v>
      </c>
      <c r="AC46" s="16"/>
      <c r="AD46" s="16">
        <v>0</v>
      </c>
      <c r="AE46" s="16">
        <v>1.1111111111111099E-2</v>
      </c>
      <c r="AF46" s="16">
        <v>0</v>
      </c>
      <c r="AG46" s="16">
        <v>0</v>
      </c>
      <c r="AH46" s="16">
        <v>0</v>
      </c>
      <c r="AI46" s="16">
        <v>0</v>
      </c>
      <c r="AJ46" s="16">
        <v>0</v>
      </c>
      <c r="AK46" s="16"/>
      <c r="AL46" s="16">
        <v>0</v>
      </c>
      <c r="AM46" s="16">
        <v>0</v>
      </c>
      <c r="AN46" s="16">
        <v>0</v>
      </c>
      <c r="AO46" s="16">
        <v>7.1942446043165497E-3</v>
      </c>
      <c r="AP46" s="16">
        <v>0</v>
      </c>
      <c r="AQ46" s="16">
        <v>0</v>
      </c>
      <c r="AR46" s="16">
        <v>0</v>
      </c>
      <c r="AS46" s="16">
        <v>0</v>
      </c>
      <c r="AT46" s="16">
        <v>0</v>
      </c>
      <c r="AU46" s="16">
        <v>0</v>
      </c>
      <c r="AV46" s="16">
        <v>0</v>
      </c>
      <c r="AW46" s="16">
        <v>0</v>
      </c>
    </row>
    <row r="47" spans="2:49" x14ac:dyDescent="0.35">
      <c r="B47" s="17" t="s">
        <v>593</v>
      </c>
      <c r="C47" s="16">
        <v>1.230012300123E-3</v>
      </c>
      <c r="D47" s="16">
        <v>0</v>
      </c>
      <c r="E47" s="16">
        <v>0</v>
      </c>
      <c r="F47" s="16">
        <v>8.4033613445378096E-3</v>
      </c>
      <c r="G47" s="16">
        <v>0</v>
      </c>
      <c r="H47" s="16">
        <v>0</v>
      </c>
      <c r="I47" s="16">
        <v>0</v>
      </c>
      <c r="J47" s="16">
        <v>0</v>
      </c>
      <c r="K47" s="16">
        <v>0</v>
      </c>
      <c r="L47" s="16">
        <v>0</v>
      </c>
      <c r="M47" s="16">
        <v>0</v>
      </c>
      <c r="N47" s="16">
        <v>0</v>
      </c>
      <c r="O47" s="16">
        <v>0</v>
      </c>
      <c r="P47" s="16"/>
      <c r="Q47" s="16">
        <v>1.45348837209302E-3</v>
      </c>
      <c r="R47" s="16"/>
      <c r="S47" s="16">
        <v>1.27064803049555E-3</v>
      </c>
      <c r="T47" s="16"/>
      <c r="U47" s="16">
        <v>1.6583747927031501E-3</v>
      </c>
      <c r="V47" s="16"/>
      <c r="W47" s="16">
        <v>0</v>
      </c>
      <c r="X47" s="16"/>
      <c r="Y47" s="16">
        <v>1.9841269841269801E-3</v>
      </c>
      <c r="Z47" s="16">
        <v>0</v>
      </c>
      <c r="AA47" s="16">
        <v>0</v>
      </c>
      <c r="AB47" s="16">
        <v>0</v>
      </c>
      <c r="AC47" s="16"/>
      <c r="AD47" s="16">
        <v>0</v>
      </c>
      <c r="AE47" s="16">
        <v>1.1111111111111099E-2</v>
      </c>
      <c r="AF47" s="16">
        <v>0</v>
      </c>
      <c r="AG47" s="16">
        <v>0</v>
      </c>
      <c r="AH47" s="16">
        <v>0</v>
      </c>
      <c r="AI47" s="16">
        <v>0</v>
      </c>
      <c r="AJ47" s="16">
        <v>0</v>
      </c>
      <c r="AK47" s="16"/>
      <c r="AL47" s="16">
        <v>0</v>
      </c>
      <c r="AM47" s="16">
        <v>0</v>
      </c>
      <c r="AN47" s="16">
        <v>0</v>
      </c>
      <c r="AO47" s="16">
        <v>7.1942446043165497E-3</v>
      </c>
      <c r="AP47" s="16">
        <v>0</v>
      </c>
      <c r="AQ47" s="16">
        <v>0</v>
      </c>
      <c r="AR47" s="16">
        <v>0</v>
      </c>
      <c r="AS47" s="16">
        <v>0</v>
      </c>
      <c r="AT47" s="16">
        <v>0</v>
      </c>
      <c r="AU47" s="16">
        <v>0</v>
      </c>
      <c r="AV47" s="16">
        <v>0</v>
      </c>
      <c r="AW47" s="16">
        <v>0</v>
      </c>
    </row>
    <row r="48" spans="2:49" x14ac:dyDescent="0.35">
      <c r="B48" s="17" t="s">
        <v>594</v>
      </c>
      <c r="C48" s="16">
        <v>1.230012300123E-3</v>
      </c>
      <c r="D48" s="16">
        <v>0</v>
      </c>
      <c r="E48" s="16">
        <v>0</v>
      </c>
      <c r="F48" s="16">
        <v>0</v>
      </c>
      <c r="G48" s="16">
        <v>0</v>
      </c>
      <c r="H48" s="16">
        <v>0</v>
      </c>
      <c r="I48" s="16">
        <v>0</v>
      </c>
      <c r="J48" s="16">
        <v>0</v>
      </c>
      <c r="K48" s="16">
        <v>0</v>
      </c>
      <c r="L48" s="16">
        <v>0</v>
      </c>
      <c r="M48" s="16">
        <v>1.4084507042253501E-2</v>
      </c>
      <c r="N48" s="16">
        <v>0</v>
      </c>
      <c r="O48" s="16">
        <v>0</v>
      </c>
      <c r="P48" s="16"/>
      <c r="Q48" s="16">
        <v>1.45348837209302E-3</v>
      </c>
      <c r="R48" s="16"/>
      <c r="S48" s="16">
        <v>1.27064803049555E-3</v>
      </c>
      <c r="T48" s="16"/>
      <c r="U48" s="16">
        <v>1.6583747927031501E-3</v>
      </c>
      <c r="V48" s="16"/>
      <c r="W48" s="16">
        <v>0</v>
      </c>
      <c r="X48" s="16"/>
      <c r="Y48" s="16">
        <v>1.9841269841269801E-3</v>
      </c>
      <c r="Z48" s="16">
        <v>0</v>
      </c>
      <c r="AA48" s="16">
        <v>0</v>
      </c>
      <c r="AB48" s="16">
        <v>0</v>
      </c>
      <c r="AC48" s="16"/>
      <c r="AD48" s="16">
        <v>0</v>
      </c>
      <c r="AE48" s="16">
        <v>1.1111111111111099E-2</v>
      </c>
      <c r="AF48" s="16">
        <v>0</v>
      </c>
      <c r="AG48" s="16">
        <v>0</v>
      </c>
      <c r="AH48" s="16">
        <v>0</v>
      </c>
      <c r="AI48" s="16">
        <v>0</v>
      </c>
      <c r="AJ48" s="16">
        <v>0</v>
      </c>
      <c r="AK48" s="16"/>
      <c r="AL48" s="16">
        <v>0</v>
      </c>
      <c r="AM48" s="16">
        <v>0</v>
      </c>
      <c r="AN48" s="16">
        <v>0</v>
      </c>
      <c r="AO48" s="16">
        <v>7.1942446043165497E-3</v>
      </c>
      <c r="AP48" s="16">
        <v>0</v>
      </c>
      <c r="AQ48" s="16">
        <v>0</v>
      </c>
      <c r="AR48" s="16">
        <v>0</v>
      </c>
      <c r="AS48" s="16">
        <v>0</v>
      </c>
      <c r="AT48" s="16">
        <v>0</v>
      </c>
      <c r="AU48" s="16">
        <v>0</v>
      </c>
      <c r="AV48" s="16">
        <v>0</v>
      </c>
      <c r="AW48" s="16">
        <v>0</v>
      </c>
    </row>
    <row r="49" spans="2:49" ht="29" x14ac:dyDescent="0.35">
      <c r="B49" s="17" t="s">
        <v>595</v>
      </c>
      <c r="C49" s="16">
        <v>1.230012300123E-3</v>
      </c>
      <c r="D49" s="16">
        <v>0</v>
      </c>
      <c r="E49" s="16">
        <v>0</v>
      </c>
      <c r="F49" s="16">
        <v>0</v>
      </c>
      <c r="G49" s="16">
        <v>0</v>
      </c>
      <c r="H49" s="16">
        <v>0</v>
      </c>
      <c r="I49" s="16">
        <v>1.5151515151515201E-2</v>
      </c>
      <c r="J49" s="16">
        <v>0</v>
      </c>
      <c r="K49" s="16">
        <v>0</v>
      </c>
      <c r="L49" s="16">
        <v>0</v>
      </c>
      <c r="M49" s="16">
        <v>0</v>
      </c>
      <c r="N49" s="16">
        <v>0</v>
      </c>
      <c r="O49" s="16">
        <v>0</v>
      </c>
      <c r="P49" s="16"/>
      <c r="Q49" s="16">
        <v>1.45348837209302E-3</v>
      </c>
      <c r="R49" s="16"/>
      <c r="S49" s="16">
        <v>1.27064803049555E-3</v>
      </c>
      <c r="T49" s="16"/>
      <c r="U49" s="16">
        <v>1.6583747927031501E-3</v>
      </c>
      <c r="V49" s="16"/>
      <c r="W49" s="16">
        <v>0</v>
      </c>
      <c r="X49" s="16"/>
      <c r="Y49" s="16">
        <v>0</v>
      </c>
      <c r="Z49" s="16">
        <v>0</v>
      </c>
      <c r="AA49" s="16">
        <v>0</v>
      </c>
      <c r="AB49" s="16">
        <v>0.11111111111111099</v>
      </c>
      <c r="AC49" s="16"/>
      <c r="AD49" s="16">
        <v>0</v>
      </c>
      <c r="AE49" s="16">
        <v>1.1111111111111099E-2</v>
      </c>
      <c r="AF49" s="16">
        <v>0</v>
      </c>
      <c r="AG49" s="16">
        <v>0</v>
      </c>
      <c r="AH49" s="16">
        <v>0</v>
      </c>
      <c r="AI49" s="16">
        <v>0</v>
      </c>
      <c r="AJ49" s="16">
        <v>0</v>
      </c>
      <c r="AK49" s="16"/>
      <c r="AL49" s="16">
        <v>0</v>
      </c>
      <c r="AM49" s="16">
        <v>0</v>
      </c>
      <c r="AN49" s="16">
        <v>0</v>
      </c>
      <c r="AO49" s="16">
        <v>7.1942446043165497E-3</v>
      </c>
      <c r="AP49" s="16">
        <v>0</v>
      </c>
      <c r="AQ49" s="16">
        <v>0</v>
      </c>
      <c r="AR49" s="16">
        <v>0</v>
      </c>
      <c r="AS49" s="16">
        <v>0</v>
      </c>
      <c r="AT49" s="16">
        <v>0</v>
      </c>
      <c r="AU49" s="16">
        <v>0</v>
      </c>
      <c r="AV49" s="16">
        <v>0</v>
      </c>
      <c r="AW49" s="16">
        <v>0</v>
      </c>
    </row>
    <row r="50" spans="2:49" ht="58" x14ac:dyDescent="0.35">
      <c r="B50" s="17" t="s">
        <v>596</v>
      </c>
      <c r="C50" s="16">
        <v>1.230012300123E-3</v>
      </c>
      <c r="D50" s="16">
        <v>0</v>
      </c>
      <c r="E50" s="16">
        <v>0</v>
      </c>
      <c r="F50" s="16">
        <v>0</v>
      </c>
      <c r="G50" s="16">
        <v>0</v>
      </c>
      <c r="H50" s="16">
        <v>0</v>
      </c>
      <c r="I50" s="16">
        <v>0</v>
      </c>
      <c r="J50" s="16">
        <v>1.63934426229508E-2</v>
      </c>
      <c r="K50" s="16">
        <v>0</v>
      </c>
      <c r="L50" s="16">
        <v>0</v>
      </c>
      <c r="M50" s="16">
        <v>0</v>
      </c>
      <c r="N50" s="16">
        <v>0</v>
      </c>
      <c r="O50" s="16">
        <v>0</v>
      </c>
      <c r="P50" s="16"/>
      <c r="Q50" s="16">
        <v>1.45348837209302E-3</v>
      </c>
      <c r="R50" s="16"/>
      <c r="S50" s="16">
        <v>1.27064803049555E-3</v>
      </c>
      <c r="T50" s="16"/>
      <c r="U50" s="16">
        <v>1.6583747927031501E-3</v>
      </c>
      <c r="V50" s="16"/>
      <c r="W50" s="16">
        <v>0</v>
      </c>
      <c r="X50" s="16"/>
      <c r="Y50" s="16">
        <v>1.9841269841269801E-3</v>
      </c>
      <c r="Z50" s="16">
        <v>0</v>
      </c>
      <c r="AA50" s="16">
        <v>0</v>
      </c>
      <c r="AB50" s="16">
        <v>0</v>
      </c>
      <c r="AC50" s="16"/>
      <c r="AD50" s="16">
        <v>0</v>
      </c>
      <c r="AE50" s="16">
        <v>1.1111111111111099E-2</v>
      </c>
      <c r="AF50" s="16">
        <v>0</v>
      </c>
      <c r="AG50" s="16">
        <v>0</v>
      </c>
      <c r="AH50" s="16">
        <v>0</v>
      </c>
      <c r="AI50" s="16">
        <v>0</v>
      </c>
      <c r="AJ50" s="16">
        <v>0</v>
      </c>
      <c r="AK50" s="16"/>
      <c r="AL50" s="16">
        <v>0</v>
      </c>
      <c r="AM50" s="16">
        <v>0</v>
      </c>
      <c r="AN50" s="16">
        <v>0</v>
      </c>
      <c r="AO50" s="16">
        <v>7.1942446043165497E-3</v>
      </c>
      <c r="AP50" s="16">
        <v>0</v>
      </c>
      <c r="AQ50" s="16">
        <v>0</v>
      </c>
      <c r="AR50" s="16">
        <v>0</v>
      </c>
      <c r="AS50" s="16">
        <v>0</v>
      </c>
      <c r="AT50" s="16">
        <v>0</v>
      </c>
      <c r="AU50" s="16">
        <v>0</v>
      </c>
      <c r="AV50" s="16">
        <v>0</v>
      </c>
      <c r="AW50" s="16">
        <v>0</v>
      </c>
    </row>
    <row r="51" spans="2:49" x14ac:dyDescent="0.35">
      <c r="B51" s="17" t="s">
        <v>597</v>
      </c>
      <c r="C51" s="16">
        <v>1.230012300123E-3</v>
      </c>
      <c r="D51" s="16">
        <v>0</v>
      </c>
      <c r="E51" s="16">
        <v>0</v>
      </c>
      <c r="F51" s="16">
        <v>0</v>
      </c>
      <c r="G51" s="16">
        <v>0</v>
      </c>
      <c r="H51" s="16">
        <v>0</v>
      </c>
      <c r="I51" s="16">
        <v>1.5151515151515201E-2</v>
      </c>
      <c r="J51" s="16">
        <v>0</v>
      </c>
      <c r="K51" s="16">
        <v>0</v>
      </c>
      <c r="L51" s="16">
        <v>0</v>
      </c>
      <c r="M51" s="16">
        <v>0</v>
      </c>
      <c r="N51" s="16">
        <v>0</v>
      </c>
      <c r="O51" s="16">
        <v>0</v>
      </c>
      <c r="P51" s="16"/>
      <c r="Q51" s="16">
        <v>1.45348837209302E-3</v>
      </c>
      <c r="R51" s="16"/>
      <c r="S51" s="16">
        <v>1.27064803049555E-3</v>
      </c>
      <c r="T51" s="16"/>
      <c r="U51" s="16">
        <v>1.6583747927031501E-3</v>
      </c>
      <c r="V51" s="16"/>
      <c r="W51" s="16">
        <v>0</v>
      </c>
      <c r="X51" s="16"/>
      <c r="Y51" s="16">
        <v>1.9841269841269801E-3</v>
      </c>
      <c r="Z51" s="16">
        <v>0</v>
      </c>
      <c r="AA51" s="16">
        <v>0</v>
      </c>
      <c r="AB51" s="16">
        <v>0</v>
      </c>
      <c r="AC51" s="16"/>
      <c r="AD51" s="16">
        <v>0</v>
      </c>
      <c r="AE51" s="16">
        <v>1.1111111111111099E-2</v>
      </c>
      <c r="AF51" s="16">
        <v>0</v>
      </c>
      <c r="AG51" s="16">
        <v>0</v>
      </c>
      <c r="AH51" s="16">
        <v>0</v>
      </c>
      <c r="AI51" s="16">
        <v>0</v>
      </c>
      <c r="AJ51" s="16">
        <v>0</v>
      </c>
      <c r="AK51" s="16"/>
      <c r="AL51" s="16">
        <v>0</v>
      </c>
      <c r="AM51" s="16">
        <v>0</v>
      </c>
      <c r="AN51" s="16">
        <v>0</v>
      </c>
      <c r="AO51" s="16">
        <v>7.1942446043165497E-3</v>
      </c>
      <c r="AP51" s="16">
        <v>0</v>
      </c>
      <c r="AQ51" s="16">
        <v>0</v>
      </c>
      <c r="AR51" s="16">
        <v>0</v>
      </c>
      <c r="AS51" s="16">
        <v>0</v>
      </c>
      <c r="AT51" s="16">
        <v>0</v>
      </c>
      <c r="AU51" s="16">
        <v>0</v>
      </c>
      <c r="AV51" s="16">
        <v>0</v>
      </c>
      <c r="AW51" s="16">
        <v>0</v>
      </c>
    </row>
    <row r="52" spans="2:49" x14ac:dyDescent="0.35">
      <c r="B52" s="17" t="s">
        <v>598</v>
      </c>
      <c r="C52" s="16">
        <v>1.230012300123E-3</v>
      </c>
      <c r="D52" s="16">
        <v>0</v>
      </c>
      <c r="E52" s="16">
        <v>0</v>
      </c>
      <c r="F52" s="16">
        <v>0</v>
      </c>
      <c r="G52" s="16">
        <v>1.6666666666666701E-2</v>
      </c>
      <c r="H52" s="16">
        <v>0</v>
      </c>
      <c r="I52" s="16">
        <v>0</v>
      </c>
      <c r="J52" s="16">
        <v>0</v>
      </c>
      <c r="K52" s="16">
        <v>0</v>
      </c>
      <c r="L52" s="16">
        <v>0</v>
      </c>
      <c r="M52" s="16">
        <v>0</v>
      </c>
      <c r="N52" s="16">
        <v>0</v>
      </c>
      <c r="O52" s="16">
        <v>0</v>
      </c>
      <c r="P52" s="16"/>
      <c r="Q52" s="16">
        <v>1.45348837209302E-3</v>
      </c>
      <c r="R52" s="16"/>
      <c r="S52" s="16">
        <v>1.27064803049555E-3</v>
      </c>
      <c r="T52" s="16"/>
      <c r="U52" s="16">
        <v>1.6583747927031501E-3</v>
      </c>
      <c r="V52" s="16"/>
      <c r="W52" s="16">
        <v>8.1300813008130107E-3</v>
      </c>
      <c r="X52" s="16"/>
      <c r="Y52" s="16">
        <v>0</v>
      </c>
      <c r="Z52" s="16">
        <v>3.7878787878787902E-3</v>
      </c>
      <c r="AA52" s="16">
        <v>0</v>
      </c>
      <c r="AB52" s="16">
        <v>0</v>
      </c>
      <c r="AC52" s="16"/>
      <c r="AD52" s="16">
        <v>0</v>
      </c>
      <c r="AE52" s="16">
        <v>1.1111111111111099E-2</v>
      </c>
      <c r="AF52" s="16">
        <v>0</v>
      </c>
      <c r="AG52" s="16">
        <v>0</v>
      </c>
      <c r="AH52" s="16">
        <v>0</v>
      </c>
      <c r="AI52" s="16">
        <v>0</v>
      </c>
      <c r="AJ52" s="16">
        <v>0</v>
      </c>
      <c r="AK52" s="16"/>
      <c r="AL52" s="16">
        <v>0</v>
      </c>
      <c r="AM52" s="16">
        <v>0</v>
      </c>
      <c r="AN52" s="16">
        <v>0</v>
      </c>
      <c r="AO52" s="16">
        <v>7.1942446043165497E-3</v>
      </c>
      <c r="AP52" s="16">
        <v>0</v>
      </c>
      <c r="AQ52" s="16">
        <v>0</v>
      </c>
      <c r="AR52" s="16">
        <v>0</v>
      </c>
      <c r="AS52" s="16">
        <v>0</v>
      </c>
      <c r="AT52" s="16">
        <v>0</v>
      </c>
      <c r="AU52" s="16">
        <v>0</v>
      </c>
      <c r="AV52" s="16">
        <v>0</v>
      </c>
      <c r="AW52" s="16">
        <v>0</v>
      </c>
    </row>
    <row r="53" spans="2:49" ht="29" x14ac:dyDescent="0.35">
      <c r="B53" s="17" t="s">
        <v>599</v>
      </c>
      <c r="C53" s="16">
        <v>1.230012300123E-3</v>
      </c>
      <c r="D53" s="16">
        <v>0</v>
      </c>
      <c r="E53" s="16">
        <v>7.4626865671641798E-3</v>
      </c>
      <c r="F53" s="16">
        <v>0</v>
      </c>
      <c r="G53" s="16">
        <v>0</v>
      </c>
      <c r="H53" s="16">
        <v>0</v>
      </c>
      <c r="I53" s="16">
        <v>0</v>
      </c>
      <c r="J53" s="16">
        <v>0</v>
      </c>
      <c r="K53" s="16">
        <v>0</v>
      </c>
      <c r="L53" s="16">
        <v>0</v>
      </c>
      <c r="M53" s="16">
        <v>0</v>
      </c>
      <c r="N53" s="16">
        <v>0</v>
      </c>
      <c r="O53" s="16">
        <v>0</v>
      </c>
      <c r="P53" s="16"/>
      <c r="Q53" s="16">
        <v>1.45348837209302E-3</v>
      </c>
      <c r="R53" s="16"/>
      <c r="S53" s="16">
        <v>1.27064803049555E-3</v>
      </c>
      <c r="T53" s="16"/>
      <c r="U53" s="16">
        <v>1.6583747927031501E-3</v>
      </c>
      <c r="V53" s="16"/>
      <c r="W53" s="16">
        <v>0</v>
      </c>
      <c r="X53" s="16"/>
      <c r="Y53" s="16">
        <v>1.9841269841269801E-3</v>
      </c>
      <c r="Z53" s="16">
        <v>0</v>
      </c>
      <c r="AA53" s="16">
        <v>0</v>
      </c>
      <c r="AB53" s="16">
        <v>0</v>
      </c>
      <c r="AC53" s="16"/>
      <c r="AD53" s="16">
        <v>0</v>
      </c>
      <c r="AE53" s="16">
        <v>1.1111111111111099E-2</v>
      </c>
      <c r="AF53" s="16">
        <v>0</v>
      </c>
      <c r="AG53" s="16">
        <v>0</v>
      </c>
      <c r="AH53" s="16">
        <v>0</v>
      </c>
      <c r="AI53" s="16">
        <v>0</v>
      </c>
      <c r="AJ53" s="16">
        <v>0</v>
      </c>
      <c r="AK53" s="16"/>
      <c r="AL53" s="16">
        <v>0</v>
      </c>
      <c r="AM53" s="16">
        <v>0</v>
      </c>
      <c r="AN53" s="16">
        <v>0</v>
      </c>
      <c r="AO53" s="16">
        <v>7.1942446043165497E-3</v>
      </c>
      <c r="AP53" s="16">
        <v>0</v>
      </c>
      <c r="AQ53" s="16">
        <v>0</v>
      </c>
      <c r="AR53" s="16">
        <v>0</v>
      </c>
      <c r="AS53" s="16">
        <v>0</v>
      </c>
      <c r="AT53" s="16">
        <v>0</v>
      </c>
      <c r="AU53" s="16">
        <v>0</v>
      </c>
      <c r="AV53" s="16">
        <v>0</v>
      </c>
      <c r="AW53" s="16">
        <v>0</v>
      </c>
    </row>
    <row r="54" spans="2:49" ht="29" x14ac:dyDescent="0.35">
      <c r="B54" s="17" t="s">
        <v>600</v>
      </c>
      <c r="C54" s="16">
        <v>1.230012300123E-3</v>
      </c>
      <c r="D54" s="16">
        <v>0</v>
      </c>
      <c r="E54" s="16">
        <v>0</v>
      </c>
      <c r="F54" s="16">
        <v>0</v>
      </c>
      <c r="G54" s="16">
        <v>0</v>
      </c>
      <c r="H54" s="16">
        <v>1.9230769230769201E-2</v>
      </c>
      <c r="I54" s="16">
        <v>0</v>
      </c>
      <c r="J54" s="16">
        <v>0</v>
      </c>
      <c r="K54" s="16">
        <v>0</v>
      </c>
      <c r="L54" s="16">
        <v>0</v>
      </c>
      <c r="M54" s="16">
        <v>0</v>
      </c>
      <c r="N54" s="16">
        <v>0</v>
      </c>
      <c r="O54" s="16">
        <v>0</v>
      </c>
      <c r="P54" s="16"/>
      <c r="Q54" s="16">
        <v>1.45348837209302E-3</v>
      </c>
      <c r="R54" s="16"/>
      <c r="S54" s="16">
        <v>1.27064803049555E-3</v>
      </c>
      <c r="T54" s="16"/>
      <c r="U54" s="16">
        <v>1.6583747927031501E-3</v>
      </c>
      <c r="V54" s="16"/>
      <c r="W54" s="16">
        <v>8.1300813008130107E-3</v>
      </c>
      <c r="X54" s="16"/>
      <c r="Y54" s="16">
        <v>1.9841269841269801E-3</v>
      </c>
      <c r="Z54" s="16">
        <v>0</v>
      </c>
      <c r="AA54" s="16">
        <v>0</v>
      </c>
      <c r="AB54" s="16">
        <v>0</v>
      </c>
      <c r="AC54" s="16"/>
      <c r="AD54" s="16">
        <v>0</v>
      </c>
      <c r="AE54" s="16">
        <v>0</v>
      </c>
      <c r="AF54" s="16">
        <v>1.02040816326531E-2</v>
      </c>
      <c r="AG54" s="16">
        <v>0</v>
      </c>
      <c r="AH54" s="16">
        <v>0</v>
      </c>
      <c r="AI54" s="16">
        <v>0</v>
      </c>
      <c r="AJ54" s="16">
        <v>0</v>
      </c>
      <c r="AK54" s="16"/>
      <c r="AL54" s="16">
        <v>0</v>
      </c>
      <c r="AM54" s="16">
        <v>0</v>
      </c>
      <c r="AN54" s="16">
        <v>0</v>
      </c>
      <c r="AO54" s="16">
        <v>7.1942446043165497E-3</v>
      </c>
      <c r="AP54" s="16">
        <v>0</v>
      </c>
      <c r="AQ54" s="16">
        <v>0</v>
      </c>
      <c r="AR54" s="16">
        <v>0</v>
      </c>
      <c r="AS54" s="16">
        <v>0</v>
      </c>
      <c r="AT54" s="16">
        <v>0</v>
      </c>
      <c r="AU54" s="16">
        <v>0</v>
      </c>
      <c r="AV54" s="16">
        <v>0</v>
      </c>
      <c r="AW54" s="16">
        <v>0</v>
      </c>
    </row>
    <row r="55" spans="2:49" ht="58" x14ac:dyDescent="0.35">
      <c r="B55" s="17" t="s">
        <v>601</v>
      </c>
      <c r="C55" s="16">
        <v>1.230012300123E-3</v>
      </c>
      <c r="D55" s="16">
        <v>0</v>
      </c>
      <c r="E55" s="16">
        <v>0</v>
      </c>
      <c r="F55" s="16">
        <v>0</v>
      </c>
      <c r="G55" s="16">
        <v>0</v>
      </c>
      <c r="H55" s="16">
        <v>0</v>
      </c>
      <c r="I55" s="16">
        <v>0</v>
      </c>
      <c r="J55" s="16">
        <v>0</v>
      </c>
      <c r="K55" s="16">
        <v>0</v>
      </c>
      <c r="L55" s="16">
        <v>0</v>
      </c>
      <c r="M55" s="16">
        <v>1.4084507042253501E-2</v>
      </c>
      <c r="N55" s="16">
        <v>0</v>
      </c>
      <c r="O55" s="16">
        <v>0</v>
      </c>
      <c r="P55" s="16"/>
      <c r="Q55" s="16">
        <v>1.45348837209302E-3</v>
      </c>
      <c r="R55" s="16"/>
      <c r="S55" s="16">
        <v>1.27064803049555E-3</v>
      </c>
      <c r="T55" s="16"/>
      <c r="U55" s="16">
        <v>1.6583747927031501E-3</v>
      </c>
      <c r="V55" s="16"/>
      <c r="W55" s="16">
        <v>8.1300813008130107E-3</v>
      </c>
      <c r="X55" s="16"/>
      <c r="Y55" s="16">
        <v>1.9841269841269801E-3</v>
      </c>
      <c r="Z55" s="16">
        <v>0</v>
      </c>
      <c r="AA55" s="16">
        <v>0</v>
      </c>
      <c r="AB55" s="16">
        <v>0</v>
      </c>
      <c r="AC55" s="16"/>
      <c r="AD55" s="16">
        <v>0</v>
      </c>
      <c r="AE55" s="16">
        <v>0</v>
      </c>
      <c r="AF55" s="16">
        <v>1.02040816326531E-2</v>
      </c>
      <c r="AG55" s="16">
        <v>0</v>
      </c>
      <c r="AH55" s="16">
        <v>0</v>
      </c>
      <c r="AI55" s="16">
        <v>0</v>
      </c>
      <c r="AJ55" s="16">
        <v>0</v>
      </c>
      <c r="AK55" s="16"/>
      <c r="AL55" s="16">
        <v>0</v>
      </c>
      <c r="AM55" s="16">
        <v>0</v>
      </c>
      <c r="AN55" s="16">
        <v>0</v>
      </c>
      <c r="AO55" s="16">
        <v>7.1942446043165497E-3</v>
      </c>
      <c r="AP55" s="16">
        <v>0</v>
      </c>
      <c r="AQ55" s="16">
        <v>0</v>
      </c>
      <c r="AR55" s="16">
        <v>0</v>
      </c>
      <c r="AS55" s="16">
        <v>0</v>
      </c>
      <c r="AT55" s="16">
        <v>0</v>
      </c>
      <c r="AU55" s="16">
        <v>0</v>
      </c>
      <c r="AV55" s="16">
        <v>0</v>
      </c>
      <c r="AW55" s="16">
        <v>0</v>
      </c>
    </row>
    <row r="56" spans="2:49" ht="29" x14ac:dyDescent="0.35">
      <c r="B56" s="17" t="s">
        <v>602</v>
      </c>
      <c r="C56" s="16">
        <v>1.230012300123E-3</v>
      </c>
      <c r="D56" s="16">
        <v>0</v>
      </c>
      <c r="E56" s="16">
        <v>0</v>
      </c>
      <c r="F56" s="16">
        <v>8.4033613445378096E-3</v>
      </c>
      <c r="G56" s="16">
        <v>0</v>
      </c>
      <c r="H56" s="16">
        <v>0</v>
      </c>
      <c r="I56" s="16">
        <v>0</v>
      </c>
      <c r="J56" s="16">
        <v>0</v>
      </c>
      <c r="K56" s="16">
        <v>0</v>
      </c>
      <c r="L56" s="16">
        <v>0</v>
      </c>
      <c r="M56" s="16">
        <v>0</v>
      </c>
      <c r="N56" s="16">
        <v>0</v>
      </c>
      <c r="O56" s="16">
        <v>0</v>
      </c>
      <c r="P56" s="16"/>
      <c r="Q56" s="16">
        <v>1.45348837209302E-3</v>
      </c>
      <c r="R56" s="16"/>
      <c r="S56" s="16">
        <v>1.27064803049555E-3</v>
      </c>
      <c r="T56" s="16"/>
      <c r="U56" s="16">
        <v>1.6583747927031501E-3</v>
      </c>
      <c r="V56" s="16"/>
      <c r="W56" s="16">
        <v>0</v>
      </c>
      <c r="X56" s="16"/>
      <c r="Y56" s="16">
        <v>0</v>
      </c>
      <c r="Z56" s="16">
        <v>3.7878787878787902E-3</v>
      </c>
      <c r="AA56" s="16">
        <v>0</v>
      </c>
      <c r="AB56" s="16">
        <v>0</v>
      </c>
      <c r="AC56" s="16"/>
      <c r="AD56" s="16">
        <v>0</v>
      </c>
      <c r="AE56" s="16">
        <v>0</v>
      </c>
      <c r="AF56" s="16">
        <v>1.02040816326531E-2</v>
      </c>
      <c r="AG56" s="16">
        <v>0</v>
      </c>
      <c r="AH56" s="16">
        <v>0</v>
      </c>
      <c r="AI56" s="16">
        <v>0</v>
      </c>
      <c r="AJ56" s="16">
        <v>0</v>
      </c>
      <c r="AK56" s="16"/>
      <c r="AL56" s="16">
        <v>0</v>
      </c>
      <c r="AM56" s="16">
        <v>0</v>
      </c>
      <c r="AN56" s="16">
        <v>0</v>
      </c>
      <c r="AO56" s="16">
        <v>7.1942446043165497E-3</v>
      </c>
      <c r="AP56" s="16">
        <v>0</v>
      </c>
      <c r="AQ56" s="16">
        <v>0</v>
      </c>
      <c r="AR56" s="16">
        <v>0</v>
      </c>
      <c r="AS56" s="16">
        <v>0</v>
      </c>
      <c r="AT56" s="16">
        <v>0</v>
      </c>
      <c r="AU56" s="16">
        <v>0</v>
      </c>
      <c r="AV56" s="16">
        <v>0</v>
      </c>
      <c r="AW56" s="16">
        <v>0</v>
      </c>
    </row>
    <row r="57" spans="2:49" ht="29" x14ac:dyDescent="0.35">
      <c r="B57" s="17" t="s">
        <v>603</v>
      </c>
      <c r="C57" s="16">
        <v>1.230012300123E-3</v>
      </c>
      <c r="D57" s="16">
        <v>0</v>
      </c>
      <c r="E57" s="16">
        <v>0</v>
      </c>
      <c r="F57" s="16">
        <v>0</v>
      </c>
      <c r="G57" s="16">
        <v>0</v>
      </c>
      <c r="H57" s="16">
        <v>0</v>
      </c>
      <c r="I57" s="16">
        <v>1.5151515151515201E-2</v>
      </c>
      <c r="J57" s="16">
        <v>0</v>
      </c>
      <c r="K57" s="16">
        <v>0</v>
      </c>
      <c r="L57" s="16">
        <v>0</v>
      </c>
      <c r="M57" s="16">
        <v>0</v>
      </c>
      <c r="N57" s="16">
        <v>0</v>
      </c>
      <c r="O57" s="16">
        <v>0</v>
      </c>
      <c r="P57" s="16"/>
      <c r="Q57" s="16">
        <v>1.45348837209302E-3</v>
      </c>
      <c r="R57" s="16"/>
      <c r="S57" s="16">
        <v>1.27064803049555E-3</v>
      </c>
      <c r="T57" s="16"/>
      <c r="U57" s="16">
        <v>1.6583747927031501E-3</v>
      </c>
      <c r="V57" s="16"/>
      <c r="W57" s="16">
        <v>8.1300813008130107E-3</v>
      </c>
      <c r="X57" s="16"/>
      <c r="Y57" s="16">
        <v>1.9841269841269801E-3</v>
      </c>
      <c r="Z57" s="16">
        <v>0</v>
      </c>
      <c r="AA57" s="16">
        <v>0</v>
      </c>
      <c r="AB57" s="16">
        <v>0</v>
      </c>
      <c r="AC57" s="16"/>
      <c r="AD57" s="16">
        <v>0</v>
      </c>
      <c r="AE57" s="16">
        <v>0</v>
      </c>
      <c r="AF57" s="16">
        <v>1.02040816326531E-2</v>
      </c>
      <c r="AG57" s="16">
        <v>0</v>
      </c>
      <c r="AH57" s="16">
        <v>0</v>
      </c>
      <c r="AI57" s="16">
        <v>0</v>
      </c>
      <c r="AJ57" s="16">
        <v>0</v>
      </c>
      <c r="AK57" s="16"/>
      <c r="AL57" s="16">
        <v>0</v>
      </c>
      <c r="AM57" s="16">
        <v>0</v>
      </c>
      <c r="AN57" s="16">
        <v>0</v>
      </c>
      <c r="AO57" s="16">
        <v>7.1942446043165497E-3</v>
      </c>
      <c r="AP57" s="16">
        <v>0</v>
      </c>
      <c r="AQ57" s="16">
        <v>0</v>
      </c>
      <c r="AR57" s="16">
        <v>0</v>
      </c>
      <c r="AS57" s="16">
        <v>0</v>
      </c>
      <c r="AT57" s="16">
        <v>0</v>
      </c>
      <c r="AU57" s="16">
        <v>0</v>
      </c>
      <c r="AV57" s="16">
        <v>0</v>
      </c>
      <c r="AW57" s="16">
        <v>0</v>
      </c>
    </row>
    <row r="58" spans="2:49" ht="29" x14ac:dyDescent="0.35">
      <c r="B58" s="17" t="s">
        <v>604</v>
      </c>
      <c r="C58" s="16">
        <v>1.230012300123E-3</v>
      </c>
      <c r="D58" s="16">
        <v>0</v>
      </c>
      <c r="E58" s="16">
        <v>0</v>
      </c>
      <c r="F58" s="16">
        <v>0</v>
      </c>
      <c r="G58" s="16">
        <v>0</v>
      </c>
      <c r="H58" s="16">
        <v>1.9230769230769201E-2</v>
      </c>
      <c r="I58" s="16">
        <v>0</v>
      </c>
      <c r="J58" s="16">
        <v>0</v>
      </c>
      <c r="K58" s="16">
        <v>0</v>
      </c>
      <c r="L58" s="16">
        <v>0</v>
      </c>
      <c r="M58" s="16">
        <v>0</v>
      </c>
      <c r="N58" s="16">
        <v>0</v>
      </c>
      <c r="O58" s="16">
        <v>0</v>
      </c>
      <c r="P58" s="16"/>
      <c r="Q58" s="16">
        <v>1.45348837209302E-3</v>
      </c>
      <c r="R58" s="16"/>
      <c r="S58" s="16">
        <v>1.27064803049555E-3</v>
      </c>
      <c r="T58" s="16"/>
      <c r="U58" s="16">
        <v>1.6583747927031501E-3</v>
      </c>
      <c r="V58" s="16"/>
      <c r="W58" s="16">
        <v>0</v>
      </c>
      <c r="X58" s="16"/>
      <c r="Y58" s="16">
        <v>1.9841269841269801E-3</v>
      </c>
      <c r="Z58" s="16">
        <v>0</v>
      </c>
      <c r="AA58" s="16">
        <v>0</v>
      </c>
      <c r="AB58" s="16">
        <v>0</v>
      </c>
      <c r="AC58" s="16"/>
      <c r="AD58" s="16">
        <v>0</v>
      </c>
      <c r="AE58" s="16">
        <v>0</v>
      </c>
      <c r="AF58" s="16">
        <v>0</v>
      </c>
      <c r="AG58" s="16">
        <v>5.5555555555555601E-3</v>
      </c>
      <c r="AH58" s="16">
        <v>0</v>
      </c>
      <c r="AI58" s="16">
        <v>0</v>
      </c>
      <c r="AJ58" s="16">
        <v>0</v>
      </c>
      <c r="AK58" s="16"/>
      <c r="AL58" s="16">
        <v>0</v>
      </c>
      <c r="AM58" s="16">
        <v>0</v>
      </c>
      <c r="AN58" s="16">
        <v>0</v>
      </c>
      <c r="AO58" s="16">
        <v>7.1942446043165497E-3</v>
      </c>
      <c r="AP58" s="16">
        <v>0</v>
      </c>
      <c r="AQ58" s="16">
        <v>0</v>
      </c>
      <c r="AR58" s="16">
        <v>0</v>
      </c>
      <c r="AS58" s="16">
        <v>0</v>
      </c>
      <c r="AT58" s="16">
        <v>0</v>
      </c>
      <c r="AU58" s="16">
        <v>0</v>
      </c>
      <c r="AV58" s="16">
        <v>0</v>
      </c>
      <c r="AW58" s="16">
        <v>0</v>
      </c>
    </row>
    <row r="59" spans="2:49" ht="29" x14ac:dyDescent="0.35">
      <c r="B59" s="17" t="s">
        <v>605</v>
      </c>
      <c r="C59" s="16">
        <v>1.230012300123E-3</v>
      </c>
      <c r="D59" s="16">
        <v>0</v>
      </c>
      <c r="E59" s="16">
        <v>0</v>
      </c>
      <c r="F59" s="16">
        <v>0</v>
      </c>
      <c r="G59" s="16">
        <v>0</v>
      </c>
      <c r="H59" s="16">
        <v>0</v>
      </c>
      <c r="I59" s="16">
        <v>0</v>
      </c>
      <c r="J59" s="16">
        <v>1.63934426229508E-2</v>
      </c>
      <c r="K59" s="16">
        <v>0</v>
      </c>
      <c r="L59" s="16">
        <v>0</v>
      </c>
      <c r="M59" s="16">
        <v>0</v>
      </c>
      <c r="N59" s="16">
        <v>0</v>
      </c>
      <c r="O59" s="16">
        <v>0</v>
      </c>
      <c r="P59" s="16"/>
      <c r="Q59" s="16">
        <v>1.45348837209302E-3</v>
      </c>
      <c r="R59" s="16"/>
      <c r="S59" s="16">
        <v>1.27064803049555E-3</v>
      </c>
      <c r="T59" s="16"/>
      <c r="U59" s="16">
        <v>1.6583747927031501E-3</v>
      </c>
      <c r="V59" s="16"/>
      <c r="W59" s="16">
        <v>0</v>
      </c>
      <c r="X59" s="16"/>
      <c r="Y59" s="16">
        <v>1.9841269841269801E-3</v>
      </c>
      <c r="Z59" s="16">
        <v>0</v>
      </c>
      <c r="AA59" s="16">
        <v>0</v>
      </c>
      <c r="AB59" s="16">
        <v>0</v>
      </c>
      <c r="AC59" s="16"/>
      <c r="AD59" s="16">
        <v>0</v>
      </c>
      <c r="AE59" s="16">
        <v>0</v>
      </c>
      <c r="AF59" s="16">
        <v>0</v>
      </c>
      <c r="AG59" s="16">
        <v>5.5555555555555601E-3</v>
      </c>
      <c r="AH59" s="16">
        <v>0</v>
      </c>
      <c r="AI59" s="16">
        <v>0</v>
      </c>
      <c r="AJ59" s="16">
        <v>0</v>
      </c>
      <c r="AK59" s="16"/>
      <c r="AL59" s="16">
        <v>0</v>
      </c>
      <c r="AM59" s="16">
        <v>0</v>
      </c>
      <c r="AN59" s="16">
        <v>0</v>
      </c>
      <c r="AO59" s="16">
        <v>7.1942446043165497E-3</v>
      </c>
      <c r="AP59" s="16">
        <v>0</v>
      </c>
      <c r="AQ59" s="16">
        <v>0</v>
      </c>
      <c r="AR59" s="16">
        <v>0</v>
      </c>
      <c r="AS59" s="16">
        <v>0</v>
      </c>
      <c r="AT59" s="16">
        <v>0</v>
      </c>
      <c r="AU59" s="16">
        <v>0</v>
      </c>
      <c r="AV59" s="16">
        <v>0</v>
      </c>
      <c r="AW59" s="16">
        <v>0</v>
      </c>
    </row>
    <row r="60" spans="2:49" ht="29" x14ac:dyDescent="0.35">
      <c r="B60" s="17" t="s">
        <v>606</v>
      </c>
      <c r="C60" s="16">
        <v>1.230012300123E-3</v>
      </c>
      <c r="D60" s="16">
        <v>0</v>
      </c>
      <c r="E60" s="16">
        <v>0</v>
      </c>
      <c r="F60" s="16">
        <v>8.4033613445378096E-3</v>
      </c>
      <c r="G60" s="16">
        <v>0</v>
      </c>
      <c r="H60" s="16">
        <v>0</v>
      </c>
      <c r="I60" s="16">
        <v>0</v>
      </c>
      <c r="J60" s="16">
        <v>0</v>
      </c>
      <c r="K60" s="16">
        <v>0</v>
      </c>
      <c r="L60" s="16">
        <v>0</v>
      </c>
      <c r="M60" s="16">
        <v>0</v>
      </c>
      <c r="N60" s="16">
        <v>0</v>
      </c>
      <c r="O60" s="16">
        <v>0</v>
      </c>
      <c r="P60" s="16"/>
      <c r="Q60" s="16">
        <v>1.45348837209302E-3</v>
      </c>
      <c r="R60" s="16"/>
      <c r="S60" s="16">
        <v>1.27064803049555E-3</v>
      </c>
      <c r="T60" s="16"/>
      <c r="U60" s="16">
        <v>1.6583747927031501E-3</v>
      </c>
      <c r="V60" s="16"/>
      <c r="W60" s="16">
        <v>0</v>
      </c>
      <c r="X60" s="16"/>
      <c r="Y60" s="16">
        <v>1.9841269841269801E-3</v>
      </c>
      <c r="Z60" s="16">
        <v>0</v>
      </c>
      <c r="AA60" s="16">
        <v>0</v>
      </c>
      <c r="AB60" s="16">
        <v>0</v>
      </c>
      <c r="AC60" s="16"/>
      <c r="AD60" s="16">
        <v>0</v>
      </c>
      <c r="AE60" s="16">
        <v>0</v>
      </c>
      <c r="AF60" s="16">
        <v>0</v>
      </c>
      <c r="AG60" s="16">
        <v>5.5555555555555601E-3</v>
      </c>
      <c r="AH60" s="16">
        <v>0</v>
      </c>
      <c r="AI60" s="16">
        <v>0</v>
      </c>
      <c r="AJ60" s="16">
        <v>0</v>
      </c>
      <c r="AK60" s="16"/>
      <c r="AL60" s="16">
        <v>0</v>
      </c>
      <c r="AM60" s="16">
        <v>0</v>
      </c>
      <c r="AN60" s="16">
        <v>0</v>
      </c>
      <c r="AO60" s="16">
        <v>7.1942446043165497E-3</v>
      </c>
      <c r="AP60" s="16">
        <v>0</v>
      </c>
      <c r="AQ60" s="16">
        <v>0</v>
      </c>
      <c r="AR60" s="16">
        <v>0</v>
      </c>
      <c r="AS60" s="16">
        <v>0</v>
      </c>
      <c r="AT60" s="16">
        <v>0</v>
      </c>
      <c r="AU60" s="16">
        <v>0</v>
      </c>
      <c r="AV60" s="16">
        <v>0</v>
      </c>
      <c r="AW60" s="16">
        <v>0</v>
      </c>
    </row>
    <row r="61" spans="2:49" ht="29" x14ac:dyDescent="0.35">
      <c r="B61" s="17" t="s">
        <v>607</v>
      </c>
      <c r="C61" s="16">
        <v>1.230012300123E-3</v>
      </c>
      <c r="D61" s="16">
        <v>0</v>
      </c>
      <c r="E61" s="16">
        <v>7.4626865671641798E-3</v>
      </c>
      <c r="F61" s="16">
        <v>0</v>
      </c>
      <c r="G61" s="16">
        <v>0</v>
      </c>
      <c r="H61" s="16">
        <v>0</v>
      </c>
      <c r="I61" s="16">
        <v>0</v>
      </c>
      <c r="J61" s="16">
        <v>0</v>
      </c>
      <c r="K61" s="16">
        <v>0</v>
      </c>
      <c r="L61" s="16">
        <v>0</v>
      </c>
      <c r="M61" s="16">
        <v>0</v>
      </c>
      <c r="N61" s="16">
        <v>0</v>
      </c>
      <c r="O61" s="16">
        <v>0</v>
      </c>
      <c r="P61" s="16"/>
      <c r="Q61" s="16">
        <v>1.45348837209302E-3</v>
      </c>
      <c r="R61" s="16"/>
      <c r="S61" s="16">
        <v>1.27064803049555E-3</v>
      </c>
      <c r="T61" s="16"/>
      <c r="U61" s="16">
        <v>1.6583747927031501E-3</v>
      </c>
      <c r="V61" s="16"/>
      <c r="W61" s="16">
        <v>8.1300813008130107E-3</v>
      </c>
      <c r="X61" s="16"/>
      <c r="Y61" s="16">
        <v>1.9841269841269801E-3</v>
      </c>
      <c r="Z61" s="16">
        <v>0</v>
      </c>
      <c r="AA61" s="16">
        <v>0</v>
      </c>
      <c r="AB61" s="16">
        <v>0</v>
      </c>
      <c r="AC61" s="16"/>
      <c r="AD61" s="16">
        <v>0</v>
      </c>
      <c r="AE61" s="16">
        <v>0</v>
      </c>
      <c r="AF61" s="16">
        <v>0</v>
      </c>
      <c r="AG61" s="16">
        <v>5.5555555555555601E-3</v>
      </c>
      <c r="AH61" s="16">
        <v>0</v>
      </c>
      <c r="AI61" s="16">
        <v>0</v>
      </c>
      <c r="AJ61" s="16">
        <v>0</v>
      </c>
      <c r="AK61" s="16"/>
      <c r="AL61" s="16">
        <v>0</v>
      </c>
      <c r="AM61" s="16">
        <v>0</v>
      </c>
      <c r="AN61" s="16">
        <v>0</v>
      </c>
      <c r="AO61" s="16">
        <v>7.1942446043165497E-3</v>
      </c>
      <c r="AP61" s="16">
        <v>0</v>
      </c>
      <c r="AQ61" s="16">
        <v>0</v>
      </c>
      <c r="AR61" s="16">
        <v>0</v>
      </c>
      <c r="AS61" s="16">
        <v>0</v>
      </c>
      <c r="AT61" s="16">
        <v>0</v>
      </c>
      <c r="AU61" s="16">
        <v>0</v>
      </c>
      <c r="AV61" s="16">
        <v>0</v>
      </c>
      <c r="AW61" s="16">
        <v>0</v>
      </c>
    </row>
    <row r="62" spans="2:49" ht="29" x14ac:dyDescent="0.35">
      <c r="B62" s="17" t="s">
        <v>608</v>
      </c>
      <c r="C62" s="16">
        <v>1.230012300123E-3</v>
      </c>
      <c r="D62" s="16">
        <v>0</v>
      </c>
      <c r="E62" s="16">
        <v>0</v>
      </c>
      <c r="F62" s="16">
        <v>8.4033613445378096E-3</v>
      </c>
      <c r="G62" s="16">
        <v>0</v>
      </c>
      <c r="H62" s="16">
        <v>0</v>
      </c>
      <c r="I62" s="16">
        <v>0</v>
      </c>
      <c r="J62" s="16">
        <v>0</v>
      </c>
      <c r="K62" s="16">
        <v>0</v>
      </c>
      <c r="L62" s="16">
        <v>0</v>
      </c>
      <c r="M62" s="16">
        <v>0</v>
      </c>
      <c r="N62" s="16">
        <v>0</v>
      </c>
      <c r="O62" s="16">
        <v>0</v>
      </c>
      <c r="P62" s="16"/>
      <c r="Q62" s="16">
        <v>1.45348837209302E-3</v>
      </c>
      <c r="R62" s="16"/>
      <c r="S62" s="16">
        <v>1.27064803049555E-3</v>
      </c>
      <c r="T62" s="16"/>
      <c r="U62" s="16">
        <v>1.6583747927031501E-3</v>
      </c>
      <c r="V62" s="16"/>
      <c r="W62" s="16">
        <v>8.1300813008130107E-3</v>
      </c>
      <c r="X62" s="16"/>
      <c r="Y62" s="16">
        <v>0</v>
      </c>
      <c r="Z62" s="16">
        <v>0</v>
      </c>
      <c r="AA62" s="16">
        <v>2.7777777777777801E-2</v>
      </c>
      <c r="AB62" s="16">
        <v>0</v>
      </c>
      <c r="AC62" s="16"/>
      <c r="AD62" s="16">
        <v>0</v>
      </c>
      <c r="AE62" s="16">
        <v>0</v>
      </c>
      <c r="AF62" s="16">
        <v>0</v>
      </c>
      <c r="AG62" s="16">
        <v>0</v>
      </c>
      <c r="AH62" s="16">
        <v>0</v>
      </c>
      <c r="AI62" s="16">
        <v>0</v>
      </c>
      <c r="AJ62" s="16">
        <v>1.0869565217391301E-2</v>
      </c>
      <c r="AK62" s="16"/>
      <c r="AL62" s="16">
        <v>0</v>
      </c>
      <c r="AM62" s="16">
        <v>0</v>
      </c>
      <c r="AN62" s="16">
        <v>0</v>
      </c>
      <c r="AO62" s="16">
        <v>7.1942446043165497E-3</v>
      </c>
      <c r="AP62" s="16">
        <v>0</v>
      </c>
      <c r="AQ62" s="16">
        <v>0</v>
      </c>
      <c r="AR62" s="16">
        <v>0</v>
      </c>
      <c r="AS62" s="16">
        <v>0</v>
      </c>
      <c r="AT62" s="16">
        <v>0</v>
      </c>
      <c r="AU62" s="16">
        <v>0</v>
      </c>
      <c r="AV62" s="16">
        <v>0</v>
      </c>
      <c r="AW62" s="16">
        <v>0</v>
      </c>
    </row>
    <row r="63" spans="2:49" ht="29" x14ac:dyDescent="0.35">
      <c r="B63" s="17" t="s">
        <v>609</v>
      </c>
      <c r="C63" s="16">
        <v>1.230012300123E-3</v>
      </c>
      <c r="D63" s="16">
        <v>0</v>
      </c>
      <c r="E63" s="16">
        <v>0</v>
      </c>
      <c r="F63" s="16">
        <v>8.4033613445378096E-3</v>
      </c>
      <c r="G63" s="16">
        <v>0</v>
      </c>
      <c r="H63" s="16">
        <v>0</v>
      </c>
      <c r="I63" s="16">
        <v>0</v>
      </c>
      <c r="J63" s="16">
        <v>0</v>
      </c>
      <c r="K63" s="16">
        <v>0</v>
      </c>
      <c r="L63" s="16">
        <v>0</v>
      </c>
      <c r="M63" s="16">
        <v>0</v>
      </c>
      <c r="N63" s="16">
        <v>0</v>
      </c>
      <c r="O63" s="16">
        <v>0</v>
      </c>
      <c r="P63" s="16"/>
      <c r="Q63" s="16">
        <v>1.45348837209302E-3</v>
      </c>
      <c r="R63" s="16"/>
      <c r="S63" s="16">
        <v>1.27064803049555E-3</v>
      </c>
      <c r="T63" s="16"/>
      <c r="U63" s="16">
        <v>1.6583747927031501E-3</v>
      </c>
      <c r="V63" s="16"/>
      <c r="W63" s="16">
        <v>8.1300813008130107E-3</v>
      </c>
      <c r="X63" s="16"/>
      <c r="Y63" s="16">
        <v>0</v>
      </c>
      <c r="Z63" s="16">
        <v>3.7878787878787902E-3</v>
      </c>
      <c r="AA63" s="16">
        <v>0</v>
      </c>
      <c r="AB63" s="16">
        <v>0</v>
      </c>
      <c r="AC63" s="16"/>
      <c r="AD63" s="16">
        <v>0</v>
      </c>
      <c r="AE63" s="16">
        <v>1.1111111111111099E-2</v>
      </c>
      <c r="AF63" s="16">
        <v>0</v>
      </c>
      <c r="AG63" s="16">
        <v>0</v>
      </c>
      <c r="AH63" s="16">
        <v>0</v>
      </c>
      <c r="AI63" s="16">
        <v>0</v>
      </c>
      <c r="AJ63" s="16">
        <v>0</v>
      </c>
      <c r="AK63" s="16"/>
      <c r="AL63" s="16">
        <v>0</v>
      </c>
      <c r="AM63" s="16">
        <v>0</v>
      </c>
      <c r="AN63" s="16">
        <v>0</v>
      </c>
      <c r="AO63" s="16">
        <v>0</v>
      </c>
      <c r="AP63" s="16">
        <v>5.2631578947368397E-2</v>
      </c>
      <c r="AQ63" s="16">
        <v>0</v>
      </c>
      <c r="AR63" s="16">
        <v>0</v>
      </c>
      <c r="AS63" s="16">
        <v>0</v>
      </c>
      <c r="AT63" s="16">
        <v>0</v>
      </c>
      <c r="AU63" s="16">
        <v>0</v>
      </c>
      <c r="AV63" s="16">
        <v>0</v>
      </c>
      <c r="AW63" s="16">
        <v>0</v>
      </c>
    </row>
    <row r="64" spans="2:49" x14ac:dyDescent="0.35">
      <c r="B64" s="17" t="s">
        <v>610</v>
      </c>
      <c r="C64" s="16">
        <v>1.230012300123E-3</v>
      </c>
      <c r="D64" s="16">
        <v>0</v>
      </c>
      <c r="E64" s="16">
        <v>0</v>
      </c>
      <c r="F64" s="16">
        <v>0</v>
      </c>
      <c r="G64" s="16">
        <v>0</v>
      </c>
      <c r="H64" s="16">
        <v>1.9230769230769201E-2</v>
      </c>
      <c r="I64" s="16">
        <v>0</v>
      </c>
      <c r="J64" s="16">
        <v>0</v>
      </c>
      <c r="K64" s="16">
        <v>0</v>
      </c>
      <c r="L64" s="16">
        <v>0</v>
      </c>
      <c r="M64" s="16">
        <v>0</v>
      </c>
      <c r="N64" s="16">
        <v>0</v>
      </c>
      <c r="O64" s="16">
        <v>0</v>
      </c>
      <c r="P64" s="16"/>
      <c r="Q64" s="16">
        <v>1.45348837209302E-3</v>
      </c>
      <c r="R64" s="16"/>
      <c r="S64" s="16">
        <v>1.27064803049555E-3</v>
      </c>
      <c r="T64" s="16"/>
      <c r="U64" s="16">
        <v>1.6583747927031501E-3</v>
      </c>
      <c r="V64" s="16"/>
      <c r="W64" s="16">
        <v>0</v>
      </c>
      <c r="X64" s="16"/>
      <c r="Y64" s="16">
        <v>1.9841269841269801E-3</v>
      </c>
      <c r="Z64" s="16">
        <v>0</v>
      </c>
      <c r="AA64" s="16">
        <v>0</v>
      </c>
      <c r="AB64" s="16">
        <v>0</v>
      </c>
      <c r="AC64" s="16"/>
      <c r="AD64" s="16">
        <v>0</v>
      </c>
      <c r="AE64" s="16">
        <v>1.1111111111111099E-2</v>
      </c>
      <c r="AF64" s="16">
        <v>0</v>
      </c>
      <c r="AG64" s="16">
        <v>0</v>
      </c>
      <c r="AH64" s="16">
        <v>0</v>
      </c>
      <c r="AI64" s="16">
        <v>0</v>
      </c>
      <c r="AJ64" s="16">
        <v>0</v>
      </c>
      <c r="AK64" s="16"/>
      <c r="AL64" s="16">
        <v>0</v>
      </c>
      <c r="AM64" s="16">
        <v>0</v>
      </c>
      <c r="AN64" s="16">
        <v>0</v>
      </c>
      <c r="AO64" s="16">
        <v>0</v>
      </c>
      <c r="AP64" s="16">
        <v>5.2631578947368397E-2</v>
      </c>
      <c r="AQ64" s="16">
        <v>0</v>
      </c>
      <c r="AR64" s="16">
        <v>0</v>
      </c>
      <c r="AS64" s="16">
        <v>0</v>
      </c>
      <c r="AT64" s="16">
        <v>0</v>
      </c>
      <c r="AU64" s="16">
        <v>0</v>
      </c>
      <c r="AV64" s="16">
        <v>0</v>
      </c>
      <c r="AW64" s="16">
        <v>0</v>
      </c>
    </row>
    <row r="65" spans="2:49" ht="43.5" x14ac:dyDescent="0.35">
      <c r="B65" s="17" t="s">
        <v>611</v>
      </c>
      <c r="C65" s="16">
        <v>1.230012300123E-3</v>
      </c>
      <c r="D65" s="16">
        <v>0</v>
      </c>
      <c r="E65" s="16">
        <v>0</v>
      </c>
      <c r="F65" s="16">
        <v>8.4033613445378096E-3</v>
      </c>
      <c r="G65" s="16">
        <v>0</v>
      </c>
      <c r="H65" s="16">
        <v>0</v>
      </c>
      <c r="I65" s="16">
        <v>0</v>
      </c>
      <c r="J65" s="16">
        <v>0</v>
      </c>
      <c r="K65" s="16">
        <v>0</v>
      </c>
      <c r="L65" s="16">
        <v>0</v>
      </c>
      <c r="M65" s="16">
        <v>0</v>
      </c>
      <c r="N65" s="16">
        <v>0</v>
      </c>
      <c r="O65" s="16">
        <v>0</v>
      </c>
      <c r="P65" s="16"/>
      <c r="Q65" s="16">
        <v>1.45348837209302E-3</v>
      </c>
      <c r="R65" s="16"/>
      <c r="S65" s="16">
        <v>1.27064803049555E-3</v>
      </c>
      <c r="T65" s="16"/>
      <c r="U65" s="16">
        <v>1.6583747927031501E-3</v>
      </c>
      <c r="V65" s="16"/>
      <c r="W65" s="16">
        <v>0</v>
      </c>
      <c r="X65" s="16"/>
      <c r="Y65" s="16">
        <v>1.9841269841269801E-3</v>
      </c>
      <c r="Z65" s="16">
        <v>0</v>
      </c>
      <c r="AA65" s="16">
        <v>0</v>
      </c>
      <c r="AB65" s="16">
        <v>0</v>
      </c>
      <c r="AC65" s="16"/>
      <c r="AD65" s="16">
        <v>0</v>
      </c>
      <c r="AE65" s="16">
        <v>0</v>
      </c>
      <c r="AF65" s="16">
        <v>1.02040816326531E-2</v>
      </c>
      <c r="AG65" s="16">
        <v>0</v>
      </c>
      <c r="AH65" s="16">
        <v>0</v>
      </c>
      <c r="AI65" s="16">
        <v>0</v>
      </c>
      <c r="AJ65" s="16">
        <v>0</v>
      </c>
      <c r="AK65" s="16"/>
      <c r="AL65" s="16">
        <v>0</v>
      </c>
      <c r="AM65" s="16">
        <v>7.8740157480314994E-3</v>
      </c>
      <c r="AN65" s="16">
        <v>0</v>
      </c>
      <c r="AO65" s="16">
        <v>0</v>
      </c>
      <c r="AP65" s="16">
        <v>0</v>
      </c>
      <c r="AQ65" s="16">
        <v>0</v>
      </c>
      <c r="AR65" s="16">
        <v>0</v>
      </c>
      <c r="AS65" s="16">
        <v>0</v>
      </c>
      <c r="AT65" s="16">
        <v>0</v>
      </c>
      <c r="AU65" s="16">
        <v>0</v>
      </c>
      <c r="AV65" s="16">
        <v>0</v>
      </c>
      <c r="AW65" s="16">
        <v>0</v>
      </c>
    </row>
    <row r="66" spans="2:49" x14ac:dyDescent="0.35">
      <c r="B66" s="17" t="s">
        <v>612</v>
      </c>
      <c r="C66" s="16">
        <v>1.230012300123E-3</v>
      </c>
      <c r="D66" s="16">
        <v>0</v>
      </c>
      <c r="E66" s="16">
        <v>0</v>
      </c>
      <c r="F66" s="16">
        <v>0</v>
      </c>
      <c r="G66" s="16">
        <v>0</v>
      </c>
      <c r="H66" s="16">
        <v>0</v>
      </c>
      <c r="I66" s="16">
        <v>0</v>
      </c>
      <c r="J66" s="16">
        <v>0</v>
      </c>
      <c r="K66" s="16">
        <v>0</v>
      </c>
      <c r="L66" s="16">
        <v>0</v>
      </c>
      <c r="M66" s="16">
        <v>1.4084507042253501E-2</v>
      </c>
      <c r="N66" s="16">
        <v>0</v>
      </c>
      <c r="O66" s="16">
        <v>0</v>
      </c>
      <c r="P66" s="16"/>
      <c r="Q66" s="16">
        <v>1.45348837209302E-3</v>
      </c>
      <c r="R66" s="16"/>
      <c r="S66" s="16">
        <v>1.27064803049555E-3</v>
      </c>
      <c r="T66" s="16"/>
      <c r="U66" s="16">
        <v>1.6583747927031501E-3</v>
      </c>
      <c r="V66" s="16"/>
      <c r="W66" s="16">
        <v>0</v>
      </c>
      <c r="X66" s="16"/>
      <c r="Y66" s="16">
        <v>1.9841269841269801E-3</v>
      </c>
      <c r="Z66" s="16">
        <v>0</v>
      </c>
      <c r="AA66" s="16">
        <v>0</v>
      </c>
      <c r="AB66" s="16">
        <v>0</v>
      </c>
      <c r="AC66" s="16"/>
      <c r="AD66" s="16">
        <v>0</v>
      </c>
      <c r="AE66" s="16">
        <v>0</v>
      </c>
      <c r="AF66" s="16">
        <v>1.02040816326531E-2</v>
      </c>
      <c r="AG66" s="16">
        <v>0</v>
      </c>
      <c r="AH66" s="16">
        <v>0</v>
      </c>
      <c r="AI66" s="16">
        <v>0</v>
      </c>
      <c r="AJ66" s="16">
        <v>0</v>
      </c>
      <c r="AK66" s="16"/>
      <c r="AL66" s="16">
        <v>0</v>
      </c>
      <c r="AM66" s="16">
        <v>7.8740157480314994E-3</v>
      </c>
      <c r="AN66" s="16">
        <v>0</v>
      </c>
      <c r="AO66" s="16">
        <v>0</v>
      </c>
      <c r="AP66" s="16">
        <v>0</v>
      </c>
      <c r="AQ66" s="16">
        <v>0</v>
      </c>
      <c r="AR66" s="16">
        <v>0</v>
      </c>
      <c r="AS66" s="16">
        <v>0</v>
      </c>
      <c r="AT66" s="16">
        <v>0</v>
      </c>
      <c r="AU66" s="16">
        <v>0</v>
      </c>
      <c r="AV66" s="16">
        <v>0</v>
      </c>
      <c r="AW66" s="16">
        <v>0</v>
      </c>
    </row>
    <row r="67" spans="2:49" ht="43.5" x14ac:dyDescent="0.35">
      <c r="B67" s="17" t="s">
        <v>613</v>
      </c>
      <c r="C67" s="16">
        <v>1.230012300123E-3</v>
      </c>
      <c r="D67" s="16">
        <v>0</v>
      </c>
      <c r="E67" s="16">
        <v>0</v>
      </c>
      <c r="F67" s="16">
        <v>0</v>
      </c>
      <c r="G67" s="16">
        <v>0</v>
      </c>
      <c r="H67" s="16">
        <v>0</v>
      </c>
      <c r="I67" s="16">
        <v>0</v>
      </c>
      <c r="J67" s="16">
        <v>1.63934426229508E-2</v>
      </c>
      <c r="K67" s="16">
        <v>0</v>
      </c>
      <c r="L67" s="16">
        <v>0</v>
      </c>
      <c r="M67" s="16">
        <v>0</v>
      </c>
      <c r="N67" s="16">
        <v>0</v>
      </c>
      <c r="O67" s="16">
        <v>0</v>
      </c>
      <c r="P67" s="16"/>
      <c r="Q67" s="16">
        <v>1.45348837209302E-3</v>
      </c>
      <c r="R67" s="16"/>
      <c r="S67" s="16">
        <v>1.27064803049555E-3</v>
      </c>
      <c r="T67" s="16"/>
      <c r="U67" s="16">
        <v>1.6583747927031501E-3</v>
      </c>
      <c r="V67" s="16"/>
      <c r="W67" s="16">
        <v>8.1300813008130107E-3</v>
      </c>
      <c r="X67" s="16"/>
      <c r="Y67" s="16">
        <v>0</v>
      </c>
      <c r="Z67" s="16">
        <v>3.7878787878787902E-3</v>
      </c>
      <c r="AA67" s="16">
        <v>0</v>
      </c>
      <c r="AB67" s="16">
        <v>0</v>
      </c>
      <c r="AC67" s="16"/>
      <c r="AD67" s="16">
        <v>0</v>
      </c>
      <c r="AE67" s="16">
        <v>0</v>
      </c>
      <c r="AF67" s="16">
        <v>0</v>
      </c>
      <c r="AG67" s="16">
        <v>0</v>
      </c>
      <c r="AH67" s="16">
        <v>8.1300813008130107E-3</v>
      </c>
      <c r="AI67" s="16">
        <v>0</v>
      </c>
      <c r="AJ67" s="16">
        <v>0</v>
      </c>
      <c r="AK67" s="16"/>
      <c r="AL67" s="16">
        <v>0</v>
      </c>
      <c r="AM67" s="16">
        <v>7.8740157480314994E-3</v>
      </c>
      <c r="AN67" s="16">
        <v>0</v>
      </c>
      <c r="AO67" s="16">
        <v>0</v>
      </c>
      <c r="AP67" s="16">
        <v>0</v>
      </c>
      <c r="AQ67" s="16">
        <v>0</v>
      </c>
      <c r="AR67" s="16">
        <v>0</v>
      </c>
      <c r="AS67" s="16">
        <v>0</v>
      </c>
      <c r="AT67" s="16">
        <v>0</v>
      </c>
      <c r="AU67" s="16">
        <v>0</v>
      </c>
      <c r="AV67" s="16">
        <v>0</v>
      </c>
      <c r="AW67" s="16">
        <v>0</v>
      </c>
    </row>
    <row r="68" spans="2:49" x14ac:dyDescent="0.35">
      <c r="B68" s="17" t="s">
        <v>614</v>
      </c>
      <c r="C68" s="16">
        <v>1.230012300123E-3</v>
      </c>
      <c r="D68" s="16">
        <v>0</v>
      </c>
      <c r="E68" s="16">
        <v>7.4626865671641798E-3</v>
      </c>
      <c r="F68" s="16">
        <v>0</v>
      </c>
      <c r="G68" s="16">
        <v>0</v>
      </c>
      <c r="H68" s="16">
        <v>0</v>
      </c>
      <c r="I68" s="16">
        <v>0</v>
      </c>
      <c r="J68" s="16">
        <v>0</v>
      </c>
      <c r="K68" s="16">
        <v>0</v>
      </c>
      <c r="L68" s="16">
        <v>0</v>
      </c>
      <c r="M68" s="16">
        <v>0</v>
      </c>
      <c r="N68" s="16">
        <v>0</v>
      </c>
      <c r="O68" s="16">
        <v>0</v>
      </c>
      <c r="P68" s="16"/>
      <c r="Q68" s="16">
        <v>1.45348837209302E-3</v>
      </c>
      <c r="R68" s="16"/>
      <c r="S68" s="16">
        <v>1.27064803049555E-3</v>
      </c>
      <c r="T68" s="16"/>
      <c r="U68" s="16">
        <v>1.6583747927031501E-3</v>
      </c>
      <c r="V68" s="16"/>
      <c r="W68" s="16">
        <v>8.1300813008130107E-3</v>
      </c>
      <c r="X68" s="16"/>
      <c r="Y68" s="16">
        <v>1.9841269841269801E-3</v>
      </c>
      <c r="Z68" s="16">
        <v>0</v>
      </c>
      <c r="AA68" s="16">
        <v>0</v>
      </c>
      <c r="AB68" s="16">
        <v>0</v>
      </c>
      <c r="AC68" s="16"/>
      <c r="AD68" s="16">
        <v>6.8493150684931503E-3</v>
      </c>
      <c r="AE68" s="16">
        <v>0</v>
      </c>
      <c r="AF68" s="16">
        <v>0</v>
      </c>
      <c r="AG68" s="16">
        <v>0</v>
      </c>
      <c r="AH68" s="16">
        <v>0</v>
      </c>
      <c r="AI68" s="16">
        <v>0</v>
      </c>
      <c r="AJ68" s="16">
        <v>0</v>
      </c>
      <c r="AK68" s="16"/>
      <c r="AL68" s="16">
        <v>0</v>
      </c>
      <c r="AM68" s="16">
        <v>0</v>
      </c>
      <c r="AN68" s="16">
        <v>0</v>
      </c>
      <c r="AO68" s="16">
        <v>0</v>
      </c>
      <c r="AP68" s="16">
        <v>0</v>
      </c>
      <c r="AQ68" s="16">
        <v>0.02</v>
      </c>
      <c r="AR68" s="16">
        <v>0</v>
      </c>
      <c r="AS68" s="16">
        <v>0</v>
      </c>
      <c r="AT68" s="16">
        <v>0</v>
      </c>
      <c r="AU68" s="16">
        <v>0</v>
      </c>
      <c r="AV68" s="16">
        <v>0</v>
      </c>
      <c r="AW68" s="16">
        <v>0</v>
      </c>
    </row>
    <row r="69" spans="2:49" x14ac:dyDescent="0.35">
      <c r="B69" s="17" t="s">
        <v>615</v>
      </c>
      <c r="C69" s="16">
        <v>1.230012300123E-3</v>
      </c>
      <c r="D69" s="16">
        <v>0</v>
      </c>
      <c r="E69" s="16">
        <v>0</v>
      </c>
      <c r="F69" s="16">
        <v>0</v>
      </c>
      <c r="G69" s="16">
        <v>0</v>
      </c>
      <c r="H69" s="16">
        <v>0</v>
      </c>
      <c r="I69" s="16">
        <v>0</v>
      </c>
      <c r="J69" s="16">
        <v>1.63934426229508E-2</v>
      </c>
      <c r="K69" s="16">
        <v>0</v>
      </c>
      <c r="L69" s="16">
        <v>0</v>
      </c>
      <c r="M69" s="16">
        <v>0</v>
      </c>
      <c r="N69" s="16">
        <v>0</v>
      </c>
      <c r="O69" s="16">
        <v>0</v>
      </c>
      <c r="P69" s="16"/>
      <c r="Q69" s="16">
        <v>1.45348837209302E-3</v>
      </c>
      <c r="R69" s="16"/>
      <c r="S69" s="16">
        <v>1.27064803049555E-3</v>
      </c>
      <c r="T69" s="16"/>
      <c r="U69" s="16">
        <v>1.6583747927031501E-3</v>
      </c>
      <c r="V69" s="16"/>
      <c r="W69" s="16">
        <v>0</v>
      </c>
      <c r="X69" s="16"/>
      <c r="Y69" s="16">
        <v>1.9841269841269801E-3</v>
      </c>
      <c r="Z69" s="16">
        <v>0</v>
      </c>
      <c r="AA69" s="16">
        <v>0</v>
      </c>
      <c r="AB69" s="16">
        <v>0</v>
      </c>
      <c r="AC69" s="16"/>
      <c r="AD69" s="16">
        <v>0</v>
      </c>
      <c r="AE69" s="16">
        <v>1.1111111111111099E-2</v>
      </c>
      <c r="AF69" s="16">
        <v>0</v>
      </c>
      <c r="AG69" s="16">
        <v>0</v>
      </c>
      <c r="AH69" s="16">
        <v>0</v>
      </c>
      <c r="AI69" s="16">
        <v>0</v>
      </c>
      <c r="AJ69" s="16">
        <v>0</v>
      </c>
      <c r="AK69" s="16"/>
      <c r="AL69" s="16">
        <v>0</v>
      </c>
      <c r="AM69" s="16">
        <v>0</v>
      </c>
      <c r="AN69" s="16">
        <v>0</v>
      </c>
      <c r="AO69" s="16">
        <v>0</v>
      </c>
      <c r="AP69" s="16">
        <v>0</v>
      </c>
      <c r="AQ69" s="16">
        <v>0.02</v>
      </c>
      <c r="AR69" s="16">
        <v>0</v>
      </c>
      <c r="AS69" s="16">
        <v>0</v>
      </c>
      <c r="AT69" s="16">
        <v>0</v>
      </c>
      <c r="AU69" s="16">
        <v>0</v>
      </c>
      <c r="AV69" s="16">
        <v>0</v>
      </c>
      <c r="AW69" s="16">
        <v>0</v>
      </c>
    </row>
    <row r="70" spans="2:49" ht="29" x14ac:dyDescent="0.35">
      <c r="B70" s="17" t="s">
        <v>616</v>
      </c>
      <c r="C70" s="16">
        <v>1.230012300123E-3</v>
      </c>
      <c r="D70" s="16">
        <v>0</v>
      </c>
      <c r="E70" s="16">
        <v>0</v>
      </c>
      <c r="F70" s="16">
        <v>0</v>
      </c>
      <c r="G70" s="16">
        <v>0</v>
      </c>
      <c r="H70" s="16">
        <v>0</v>
      </c>
      <c r="I70" s="16">
        <v>0</v>
      </c>
      <c r="J70" s="16">
        <v>1.63934426229508E-2</v>
      </c>
      <c r="K70" s="16">
        <v>0</v>
      </c>
      <c r="L70" s="16">
        <v>0</v>
      </c>
      <c r="M70" s="16">
        <v>0</v>
      </c>
      <c r="N70" s="16">
        <v>0</v>
      </c>
      <c r="O70" s="16">
        <v>0</v>
      </c>
      <c r="P70" s="16"/>
      <c r="Q70" s="16">
        <v>1.45348837209302E-3</v>
      </c>
      <c r="R70" s="16"/>
      <c r="S70" s="16">
        <v>1.27064803049555E-3</v>
      </c>
      <c r="T70" s="16"/>
      <c r="U70" s="16">
        <v>1.6583747927031501E-3</v>
      </c>
      <c r="V70" s="16"/>
      <c r="W70" s="16">
        <v>0</v>
      </c>
      <c r="X70" s="16"/>
      <c r="Y70" s="16">
        <v>1.9841269841269801E-3</v>
      </c>
      <c r="Z70" s="16">
        <v>0</v>
      </c>
      <c r="AA70" s="16">
        <v>0</v>
      </c>
      <c r="AB70" s="16">
        <v>0</v>
      </c>
      <c r="AC70" s="16"/>
      <c r="AD70" s="16">
        <v>0</v>
      </c>
      <c r="AE70" s="16">
        <v>0</v>
      </c>
      <c r="AF70" s="16">
        <v>1.02040816326531E-2</v>
      </c>
      <c r="AG70" s="16">
        <v>0</v>
      </c>
      <c r="AH70" s="16">
        <v>0</v>
      </c>
      <c r="AI70" s="16">
        <v>0</v>
      </c>
      <c r="AJ70" s="16">
        <v>0</v>
      </c>
      <c r="AK70" s="16"/>
      <c r="AL70" s="16">
        <v>0</v>
      </c>
      <c r="AM70" s="16">
        <v>0</v>
      </c>
      <c r="AN70" s="16">
        <v>0</v>
      </c>
      <c r="AO70" s="16">
        <v>0</v>
      </c>
      <c r="AP70" s="16">
        <v>0</v>
      </c>
      <c r="AQ70" s="16">
        <v>0.02</v>
      </c>
      <c r="AR70" s="16">
        <v>0</v>
      </c>
      <c r="AS70" s="16">
        <v>0</v>
      </c>
      <c r="AT70" s="16">
        <v>0</v>
      </c>
      <c r="AU70" s="16">
        <v>0</v>
      </c>
      <c r="AV70" s="16">
        <v>0</v>
      </c>
      <c r="AW70" s="16">
        <v>0</v>
      </c>
    </row>
    <row r="71" spans="2:49" ht="58" x14ac:dyDescent="0.35">
      <c r="B71" s="17" t="s">
        <v>617</v>
      </c>
      <c r="C71" s="16">
        <v>1.230012300123E-3</v>
      </c>
      <c r="D71" s="16">
        <v>0</v>
      </c>
      <c r="E71" s="16">
        <v>0</v>
      </c>
      <c r="F71" s="16">
        <v>0</v>
      </c>
      <c r="G71" s="16">
        <v>1.6666666666666701E-2</v>
      </c>
      <c r="H71" s="16">
        <v>0</v>
      </c>
      <c r="I71" s="16">
        <v>0</v>
      </c>
      <c r="J71" s="16">
        <v>0</v>
      </c>
      <c r="K71" s="16">
        <v>0</v>
      </c>
      <c r="L71" s="16">
        <v>0</v>
      </c>
      <c r="M71" s="16">
        <v>0</v>
      </c>
      <c r="N71" s="16">
        <v>0</v>
      </c>
      <c r="O71" s="16">
        <v>0</v>
      </c>
      <c r="P71" s="16"/>
      <c r="Q71" s="16">
        <v>1.45348837209302E-3</v>
      </c>
      <c r="R71" s="16"/>
      <c r="S71" s="16">
        <v>1.27064803049555E-3</v>
      </c>
      <c r="T71" s="16"/>
      <c r="U71" s="16">
        <v>1.6583747927031501E-3</v>
      </c>
      <c r="V71" s="16"/>
      <c r="W71" s="16">
        <v>8.1300813008130107E-3</v>
      </c>
      <c r="X71" s="16"/>
      <c r="Y71" s="16">
        <v>1.9841269841269801E-3</v>
      </c>
      <c r="Z71" s="16">
        <v>0</v>
      </c>
      <c r="AA71" s="16">
        <v>0</v>
      </c>
      <c r="AB71" s="16">
        <v>0</v>
      </c>
      <c r="AC71" s="16"/>
      <c r="AD71" s="16">
        <v>0</v>
      </c>
      <c r="AE71" s="16">
        <v>0</v>
      </c>
      <c r="AF71" s="16">
        <v>1.02040816326531E-2</v>
      </c>
      <c r="AG71" s="16">
        <v>0</v>
      </c>
      <c r="AH71" s="16">
        <v>0</v>
      </c>
      <c r="AI71" s="16">
        <v>0</v>
      </c>
      <c r="AJ71" s="16">
        <v>0</v>
      </c>
      <c r="AK71" s="16"/>
      <c r="AL71" s="16">
        <v>0</v>
      </c>
      <c r="AM71" s="16">
        <v>0</v>
      </c>
      <c r="AN71" s="16">
        <v>0</v>
      </c>
      <c r="AO71" s="16">
        <v>0</v>
      </c>
      <c r="AP71" s="16">
        <v>0</v>
      </c>
      <c r="AQ71" s="16">
        <v>0.02</v>
      </c>
      <c r="AR71" s="16">
        <v>0</v>
      </c>
      <c r="AS71" s="16">
        <v>0</v>
      </c>
      <c r="AT71" s="16">
        <v>0</v>
      </c>
      <c r="AU71" s="16">
        <v>0</v>
      </c>
      <c r="AV71" s="16">
        <v>0</v>
      </c>
      <c r="AW71" s="16">
        <v>0</v>
      </c>
    </row>
    <row r="72" spans="2:49" x14ac:dyDescent="0.35">
      <c r="B72" s="17" t="s">
        <v>618</v>
      </c>
      <c r="C72" s="16">
        <v>1.230012300123E-3</v>
      </c>
      <c r="D72" s="16">
        <v>0</v>
      </c>
      <c r="E72" s="16">
        <v>0</v>
      </c>
      <c r="F72" s="16">
        <v>8.4033613445378096E-3</v>
      </c>
      <c r="G72" s="16">
        <v>0</v>
      </c>
      <c r="H72" s="16">
        <v>0</v>
      </c>
      <c r="I72" s="16">
        <v>0</v>
      </c>
      <c r="J72" s="16">
        <v>0</v>
      </c>
      <c r="K72" s="16">
        <v>0</v>
      </c>
      <c r="L72" s="16">
        <v>0</v>
      </c>
      <c r="M72" s="16">
        <v>0</v>
      </c>
      <c r="N72" s="16">
        <v>0</v>
      </c>
      <c r="O72" s="16">
        <v>0</v>
      </c>
      <c r="P72" s="16"/>
      <c r="Q72" s="16">
        <v>1.45348837209302E-3</v>
      </c>
      <c r="R72" s="16"/>
      <c r="S72" s="16">
        <v>1.27064803049555E-3</v>
      </c>
      <c r="T72" s="16"/>
      <c r="U72" s="16">
        <v>1.6583747927031501E-3</v>
      </c>
      <c r="V72" s="16"/>
      <c r="W72" s="16">
        <v>8.1300813008130107E-3</v>
      </c>
      <c r="X72" s="16"/>
      <c r="Y72" s="16">
        <v>1.9841269841269801E-3</v>
      </c>
      <c r="Z72" s="16">
        <v>0</v>
      </c>
      <c r="AA72" s="16">
        <v>0</v>
      </c>
      <c r="AB72" s="16">
        <v>0</v>
      </c>
      <c r="AC72" s="16"/>
      <c r="AD72" s="16">
        <v>0</v>
      </c>
      <c r="AE72" s="16">
        <v>0</v>
      </c>
      <c r="AF72" s="16">
        <v>1.02040816326531E-2</v>
      </c>
      <c r="AG72" s="16">
        <v>0</v>
      </c>
      <c r="AH72" s="16">
        <v>0</v>
      </c>
      <c r="AI72" s="16">
        <v>0</v>
      </c>
      <c r="AJ72" s="16">
        <v>0</v>
      </c>
      <c r="AK72" s="16"/>
      <c r="AL72" s="16">
        <v>0</v>
      </c>
      <c r="AM72" s="16">
        <v>0</v>
      </c>
      <c r="AN72" s="16">
        <v>0</v>
      </c>
      <c r="AO72" s="16">
        <v>0</v>
      </c>
      <c r="AP72" s="16">
        <v>0</v>
      </c>
      <c r="AQ72" s="16">
        <v>0.02</v>
      </c>
      <c r="AR72" s="16">
        <v>0</v>
      </c>
      <c r="AS72" s="16">
        <v>0</v>
      </c>
      <c r="AT72" s="16">
        <v>0</v>
      </c>
      <c r="AU72" s="16">
        <v>0</v>
      </c>
      <c r="AV72" s="16">
        <v>0</v>
      </c>
      <c r="AW72" s="16">
        <v>0</v>
      </c>
    </row>
    <row r="73" spans="2:49" ht="29" x14ac:dyDescent="0.35">
      <c r="B73" s="17" t="s">
        <v>619</v>
      </c>
      <c r="C73" s="16">
        <v>1.230012300123E-3</v>
      </c>
      <c r="D73" s="16">
        <v>0</v>
      </c>
      <c r="E73" s="16">
        <v>0</v>
      </c>
      <c r="F73" s="16">
        <v>0</v>
      </c>
      <c r="G73" s="16">
        <v>0</v>
      </c>
      <c r="H73" s="16">
        <v>0</v>
      </c>
      <c r="I73" s="16">
        <v>0</v>
      </c>
      <c r="J73" s="16">
        <v>0</v>
      </c>
      <c r="K73" s="16">
        <v>0</v>
      </c>
      <c r="L73" s="16">
        <v>0</v>
      </c>
      <c r="M73" s="16">
        <v>1.4084507042253501E-2</v>
      </c>
      <c r="N73" s="16">
        <v>0</v>
      </c>
      <c r="O73" s="16">
        <v>0</v>
      </c>
      <c r="P73" s="16"/>
      <c r="Q73" s="16">
        <v>1.45348837209302E-3</v>
      </c>
      <c r="R73" s="16"/>
      <c r="S73" s="16">
        <v>1.27064803049555E-3</v>
      </c>
      <c r="T73" s="16"/>
      <c r="U73" s="16">
        <v>1.6583747927031501E-3</v>
      </c>
      <c r="V73" s="16"/>
      <c r="W73" s="16">
        <v>0</v>
      </c>
      <c r="X73" s="16"/>
      <c r="Y73" s="16">
        <v>1.9841269841269801E-3</v>
      </c>
      <c r="Z73" s="16">
        <v>0</v>
      </c>
      <c r="AA73" s="16">
        <v>0</v>
      </c>
      <c r="AB73" s="16">
        <v>0</v>
      </c>
      <c r="AC73" s="16"/>
      <c r="AD73" s="16">
        <v>0</v>
      </c>
      <c r="AE73" s="16">
        <v>0</v>
      </c>
      <c r="AF73" s="16">
        <v>0</v>
      </c>
      <c r="AG73" s="16">
        <v>5.5555555555555601E-3</v>
      </c>
      <c r="AH73" s="16">
        <v>0</v>
      </c>
      <c r="AI73" s="16">
        <v>0</v>
      </c>
      <c r="AJ73" s="16">
        <v>0</v>
      </c>
      <c r="AK73" s="16"/>
      <c r="AL73" s="16">
        <v>0</v>
      </c>
      <c r="AM73" s="16">
        <v>0</v>
      </c>
      <c r="AN73" s="16">
        <v>0</v>
      </c>
      <c r="AO73" s="16">
        <v>0</v>
      </c>
      <c r="AP73" s="16">
        <v>0</v>
      </c>
      <c r="AQ73" s="16">
        <v>0.02</v>
      </c>
      <c r="AR73" s="16">
        <v>0</v>
      </c>
      <c r="AS73" s="16">
        <v>0</v>
      </c>
      <c r="AT73" s="16">
        <v>0</v>
      </c>
      <c r="AU73" s="16">
        <v>0</v>
      </c>
      <c r="AV73" s="16">
        <v>0</v>
      </c>
      <c r="AW73" s="16">
        <v>0</v>
      </c>
    </row>
    <row r="74" spans="2:49" x14ac:dyDescent="0.35">
      <c r="B74" s="17" t="s">
        <v>620</v>
      </c>
      <c r="C74" s="16">
        <v>1.230012300123E-3</v>
      </c>
      <c r="D74" s="16">
        <v>0</v>
      </c>
      <c r="E74" s="16">
        <v>7.4626865671641798E-3</v>
      </c>
      <c r="F74" s="16">
        <v>0</v>
      </c>
      <c r="G74" s="16">
        <v>0</v>
      </c>
      <c r="H74" s="16">
        <v>0</v>
      </c>
      <c r="I74" s="16">
        <v>0</v>
      </c>
      <c r="J74" s="16">
        <v>0</v>
      </c>
      <c r="K74" s="16">
        <v>0</v>
      </c>
      <c r="L74" s="16">
        <v>0</v>
      </c>
      <c r="M74" s="16">
        <v>0</v>
      </c>
      <c r="N74" s="16">
        <v>0</v>
      </c>
      <c r="O74" s="16">
        <v>0</v>
      </c>
      <c r="P74" s="16"/>
      <c r="Q74" s="16">
        <v>1.45348837209302E-3</v>
      </c>
      <c r="R74" s="16"/>
      <c r="S74" s="16">
        <v>1.27064803049555E-3</v>
      </c>
      <c r="T74" s="16"/>
      <c r="U74" s="16">
        <v>1.6583747927031501E-3</v>
      </c>
      <c r="V74" s="16"/>
      <c r="W74" s="16">
        <v>0</v>
      </c>
      <c r="X74" s="16"/>
      <c r="Y74" s="16">
        <v>1.9841269841269801E-3</v>
      </c>
      <c r="Z74" s="16">
        <v>0</v>
      </c>
      <c r="AA74" s="16">
        <v>0</v>
      </c>
      <c r="AB74" s="16">
        <v>0</v>
      </c>
      <c r="AC74" s="16"/>
      <c r="AD74" s="16">
        <v>0</v>
      </c>
      <c r="AE74" s="16">
        <v>0</v>
      </c>
      <c r="AF74" s="16">
        <v>0</v>
      </c>
      <c r="AG74" s="16">
        <v>5.5555555555555601E-3</v>
      </c>
      <c r="AH74" s="16">
        <v>0</v>
      </c>
      <c r="AI74" s="16">
        <v>0</v>
      </c>
      <c r="AJ74" s="16">
        <v>0</v>
      </c>
      <c r="AK74" s="16"/>
      <c r="AL74" s="16">
        <v>0</v>
      </c>
      <c r="AM74" s="16">
        <v>0</v>
      </c>
      <c r="AN74" s="16">
        <v>0</v>
      </c>
      <c r="AO74" s="16">
        <v>0</v>
      </c>
      <c r="AP74" s="16">
        <v>0</v>
      </c>
      <c r="AQ74" s="16">
        <v>0.02</v>
      </c>
      <c r="AR74" s="16">
        <v>0</v>
      </c>
      <c r="AS74" s="16">
        <v>0</v>
      </c>
      <c r="AT74" s="16">
        <v>0</v>
      </c>
      <c r="AU74" s="16">
        <v>0</v>
      </c>
      <c r="AV74" s="16">
        <v>0</v>
      </c>
      <c r="AW74" s="16">
        <v>0</v>
      </c>
    </row>
    <row r="75" spans="2:49" ht="72.5" x14ac:dyDescent="0.35">
      <c r="B75" s="17" t="s">
        <v>621</v>
      </c>
      <c r="C75" s="16">
        <v>1.230012300123E-3</v>
      </c>
      <c r="D75" s="16">
        <v>0</v>
      </c>
      <c r="E75" s="16">
        <v>0</v>
      </c>
      <c r="F75" s="16">
        <v>0</v>
      </c>
      <c r="G75" s="16">
        <v>0</v>
      </c>
      <c r="H75" s="16">
        <v>1.9230769230769201E-2</v>
      </c>
      <c r="I75" s="16">
        <v>0</v>
      </c>
      <c r="J75" s="16">
        <v>0</v>
      </c>
      <c r="K75" s="16">
        <v>0</v>
      </c>
      <c r="L75" s="16">
        <v>0</v>
      </c>
      <c r="M75" s="16">
        <v>0</v>
      </c>
      <c r="N75" s="16">
        <v>0</v>
      </c>
      <c r="O75" s="16">
        <v>0</v>
      </c>
      <c r="P75" s="16"/>
      <c r="Q75" s="16">
        <v>1.45348837209302E-3</v>
      </c>
      <c r="R75" s="16"/>
      <c r="S75" s="16">
        <v>1.27064803049555E-3</v>
      </c>
      <c r="T75" s="16"/>
      <c r="U75" s="16">
        <v>1.6583747927031501E-3</v>
      </c>
      <c r="V75" s="16"/>
      <c r="W75" s="16">
        <v>0</v>
      </c>
      <c r="X75" s="16"/>
      <c r="Y75" s="16">
        <v>1.9841269841269801E-3</v>
      </c>
      <c r="Z75" s="16">
        <v>0</v>
      </c>
      <c r="AA75" s="16">
        <v>0</v>
      </c>
      <c r="AB75" s="16">
        <v>0</v>
      </c>
      <c r="AC75" s="16"/>
      <c r="AD75" s="16">
        <v>0</v>
      </c>
      <c r="AE75" s="16">
        <v>0</v>
      </c>
      <c r="AF75" s="16">
        <v>0</v>
      </c>
      <c r="AG75" s="16">
        <v>5.5555555555555601E-3</v>
      </c>
      <c r="AH75" s="16">
        <v>0</v>
      </c>
      <c r="AI75" s="16">
        <v>0</v>
      </c>
      <c r="AJ75" s="16">
        <v>0</v>
      </c>
      <c r="AK75" s="16"/>
      <c r="AL75" s="16">
        <v>0</v>
      </c>
      <c r="AM75" s="16">
        <v>0</v>
      </c>
      <c r="AN75" s="16">
        <v>0</v>
      </c>
      <c r="AO75" s="16">
        <v>0</v>
      </c>
      <c r="AP75" s="16">
        <v>0</v>
      </c>
      <c r="AQ75" s="16">
        <v>0.02</v>
      </c>
      <c r="AR75" s="16">
        <v>0</v>
      </c>
      <c r="AS75" s="16">
        <v>0</v>
      </c>
      <c r="AT75" s="16">
        <v>0</v>
      </c>
      <c r="AU75" s="16">
        <v>0</v>
      </c>
      <c r="AV75" s="16">
        <v>0</v>
      </c>
      <c r="AW75" s="16">
        <v>0</v>
      </c>
    </row>
    <row r="76" spans="2:49" x14ac:dyDescent="0.35">
      <c r="B76" s="17" t="s">
        <v>622</v>
      </c>
      <c r="C76" s="16">
        <v>1.230012300123E-3</v>
      </c>
      <c r="D76" s="16">
        <v>0</v>
      </c>
      <c r="E76" s="16">
        <v>0</v>
      </c>
      <c r="F76" s="16">
        <v>0</v>
      </c>
      <c r="G76" s="16">
        <v>1.6666666666666701E-2</v>
      </c>
      <c r="H76" s="16">
        <v>0</v>
      </c>
      <c r="I76" s="16">
        <v>0</v>
      </c>
      <c r="J76" s="16">
        <v>0</v>
      </c>
      <c r="K76" s="16">
        <v>0</v>
      </c>
      <c r="L76" s="16">
        <v>0</v>
      </c>
      <c r="M76" s="16">
        <v>0</v>
      </c>
      <c r="N76" s="16">
        <v>0</v>
      </c>
      <c r="O76" s="16">
        <v>0</v>
      </c>
      <c r="P76" s="16"/>
      <c r="Q76" s="16">
        <v>1.45348837209302E-3</v>
      </c>
      <c r="R76" s="16"/>
      <c r="S76" s="16">
        <v>1.27064803049555E-3</v>
      </c>
      <c r="T76" s="16"/>
      <c r="U76" s="16">
        <v>1.6583747927031501E-3</v>
      </c>
      <c r="V76" s="16"/>
      <c r="W76" s="16">
        <v>0</v>
      </c>
      <c r="X76" s="16"/>
      <c r="Y76" s="16">
        <v>1.9841269841269801E-3</v>
      </c>
      <c r="Z76" s="16">
        <v>0</v>
      </c>
      <c r="AA76" s="16">
        <v>0</v>
      </c>
      <c r="AB76" s="16">
        <v>0</v>
      </c>
      <c r="AC76" s="16"/>
      <c r="AD76" s="16">
        <v>0</v>
      </c>
      <c r="AE76" s="16">
        <v>0</v>
      </c>
      <c r="AF76" s="16">
        <v>0</v>
      </c>
      <c r="AG76" s="16">
        <v>5.5555555555555601E-3</v>
      </c>
      <c r="AH76" s="16">
        <v>0</v>
      </c>
      <c r="AI76" s="16">
        <v>0</v>
      </c>
      <c r="AJ76" s="16">
        <v>0</v>
      </c>
      <c r="AK76" s="16"/>
      <c r="AL76" s="16">
        <v>0</v>
      </c>
      <c r="AM76" s="16">
        <v>0</v>
      </c>
      <c r="AN76" s="16">
        <v>0</v>
      </c>
      <c r="AO76" s="16">
        <v>0</v>
      </c>
      <c r="AP76" s="16">
        <v>0</v>
      </c>
      <c r="AQ76" s="16">
        <v>0.02</v>
      </c>
      <c r="AR76" s="16">
        <v>0</v>
      </c>
      <c r="AS76" s="16">
        <v>0</v>
      </c>
      <c r="AT76" s="16">
        <v>0</v>
      </c>
      <c r="AU76" s="16">
        <v>0</v>
      </c>
      <c r="AV76" s="16">
        <v>0</v>
      </c>
      <c r="AW76" s="16">
        <v>0</v>
      </c>
    </row>
    <row r="77" spans="2:49" ht="29" x14ac:dyDescent="0.35">
      <c r="B77" s="17" t="s">
        <v>623</v>
      </c>
      <c r="C77" s="16">
        <v>1.230012300123E-3</v>
      </c>
      <c r="D77" s="16">
        <v>0</v>
      </c>
      <c r="E77" s="16">
        <v>0</v>
      </c>
      <c r="F77" s="16">
        <v>0</v>
      </c>
      <c r="G77" s="16">
        <v>0</v>
      </c>
      <c r="H77" s="16">
        <v>0</v>
      </c>
      <c r="I77" s="16">
        <v>0</v>
      </c>
      <c r="J77" s="16">
        <v>0</v>
      </c>
      <c r="K77" s="16">
        <v>0</v>
      </c>
      <c r="L77" s="16">
        <v>1.2500000000000001E-2</v>
      </c>
      <c r="M77" s="16">
        <v>0</v>
      </c>
      <c r="N77" s="16">
        <v>0</v>
      </c>
      <c r="O77" s="16">
        <v>0</v>
      </c>
      <c r="P77" s="16"/>
      <c r="Q77" s="16">
        <v>1.45348837209302E-3</v>
      </c>
      <c r="R77" s="16"/>
      <c r="S77" s="16">
        <v>1.27064803049555E-3</v>
      </c>
      <c r="T77" s="16"/>
      <c r="U77" s="16">
        <v>1.6583747927031501E-3</v>
      </c>
      <c r="V77" s="16"/>
      <c r="W77" s="16">
        <v>0</v>
      </c>
      <c r="X77" s="16"/>
      <c r="Y77" s="16">
        <v>1.9841269841269801E-3</v>
      </c>
      <c r="Z77" s="16">
        <v>0</v>
      </c>
      <c r="AA77" s="16">
        <v>0</v>
      </c>
      <c r="AB77" s="16">
        <v>0</v>
      </c>
      <c r="AC77" s="16"/>
      <c r="AD77" s="16">
        <v>0</v>
      </c>
      <c r="AE77" s="16">
        <v>0</v>
      </c>
      <c r="AF77" s="16">
        <v>0</v>
      </c>
      <c r="AG77" s="16">
        <v>0</v>
      </c>
      <c r="AH77" s="16">
        <v>8.1300813008130107E-3</v>
      </c>
      <c r="AI77" s="16">
        <v>0</v>
      </c>
      <c r="AJ77" s="16">
        <v>0</v>
      </c>
      <c r="AK77" s="16"/>
      <c r="AL77" s="16">
        <v>0</v>
      </c>
      <c r="AM77" s="16">
        <v>0</v>
      </c>
      <c r="AN77" s="16">
        <v>0</v>
      </c>
      <c r="AO77" s="16">
        <v>0</v>
      </c>
      <c r="AP77" s="16">
        <v>0</v>
      </c>
      <c r="AQ77" s="16">
        <v>0.02</v>
      </c>
      <c r="AR77" s="16">
        <v>0</v>
      </c>
      <c r="AS77" s="16">
        <v>0</v>
      </c>
      <c r="AT77" s="16">
        <v>0</v>
      </c>
      <c r="AU77" s="16">
        <v>0</v>
      </c>
      <c r="AV77" s="16">
        <v>0</v>
      </c>
      <c r="AW77" s="16">
        <v>0</v>
      </c>
    </row>
    <row r="78" spans="2:49" x14ac:dyDescent="0.35">
      <c r="B78" s="17" t="s">
        <v>624</v>
      </c>
      <c r="C78" s="16">
        <v>1.230012300123E-3</v>
      </c>
      <c r="D78" s="16">
        <v>0</v>
      </c>
      <c r="E78" s="16">
        <v>0</v>
      </c>
      <c r="F78" s="16">
        <v>0</v>
      </c>
      <c r="G78" s="16">
        <v>0</v>
      </c>
      <c r="H78" s="16">
        <v>0</v>
      </c>
      <c r="I78" s="16">
        <v>1.5151515151515201E-2</v>
      </c>
      <c r="J78" s="16">
        <v>0</v>
      </c>
      <c r="K78" s="16">
        <v>0</v>
      </c>
      <c r="L78" s="16">
        <v>0</v>
      </c>
      <c r="M78" s="16">
        <v>0</v>
      </c>
      <c r="N78" s="16">
        <v>0</v>
      </c>
      <c r="O78" s="16">
        <v>0</v>
      </c>
      <c r="P78" s="16"/>
      <c r="Q78" s="16">
        <v>1.45348837209302E-3</v>
      </c>
      <c r="R78" s="16"/>
      <c r="S78" s="16">
        <v>1.27064803049555E-3</v>
      </c>
      <c r="T78" s="16"/>
      <c r="U78" s="16">
        <v>1.6583747927031501E-3</v>
      </c>
      <c r="V78" s="16"/>
      <c r="W78" s="16">
        <v>8.1300813008130107E-3</v>
      </c>
      <c r="X78" s="16"/>
      <c r="Y78" s="16">
        <v>1.9841269841269801E-3</v>
      </c>
      <c r="Z78" s="16">
        <v>0</v>
      </c>
      <c r="AA78" s="16">
        <v>0</v>
      </c>
      <c r="AB78" s="16">
        <v>0</v>
      </c>
      <c r="AC78" s="16"/>
      <c r="AD78" s="16">
        <v>0</v>
      </c>
      <c r="AE78" s="16">
        <v>0</v>
      </c>
      <c r="AF78" s="16">
        <v>0</v>
      </c>
      <c r="AG78" s="16">
        <v>0</v>
      </c>
      <c r="AH78" s="16">
        <v>8.1300813008130107E-3</v>
      </c>
      <c r="AI78" s="16">
        <v>0</v>
      </c>
      <c r="AJ78" s="16">
        <v>0</v>
      </c>
      <c r="AK78" s="16"/>
      <c r="AL78" s="16">
        <v>0</v>
      </c>
      <c r="AM78" s="16">
        <v>0</v>
      </c>
      <c r="AN78" s="16">
        <v>0</v>
      </c>
      <c r="AO78" s="16">
        <v>0</v>
      </c>
      <c r="AP78" s="16">
        <v>0</v>
      </c>
      <c r="AQ78" s="16">
        <v>0.02</v>
      </c>
      <c r="AR78" s="16">
        <v>0</v>
      </c>
      <c r="AS78" s="16">
        <v>0</v>
      </c>
      <c r="AT78" s="16">
        <v>0</v>
      </c>
      <c r="AU78" s="16">
        <v>0</v>
      </c>
      <c r="AV78" s="16">
        <v>0</v>
      </c>
      <c r="AW78" s="16">
        <v>0</v>
      </c>
    </row>
    <row r="79" spans="2:49" x14ac:dyDescent="0.35">
      <c r="B79" s="17" t="s">
        <v>625</v>
      </c>
      <c r="C79" s="16">
        <v>1.230012300123E-3</v>
      </c>
      <c r="D79" s="16">
        <v>0</v>
      </c>
      <c r="E79" s="16">
        <v>7.4626865671641798E-3</v>
      </c>
      <c r="F79" s="16">
        <v>0</v>
      </c>
      <c r="G79" s="16">
        <v>0</v>
      </c>
      <c r="H79" s="16">
        <v>0</v>
      </c>
      <c r="I79" s="16">
        <v>0</v>
      </c>
      <c r="J79" s="16">
        <v>0</v>
      </c>
      <c r="K79" s="16">
        <v>0</v>
      </c>
      <c r="L79" s="16">
        <v>0</v>
      </c>
      <c r="M79" s="16">
        <v>0</v>
      </c>
      <c r="N79" s="16">
        <v>0</v>
      </c>
      <c r="O79" s="16">
        <v>0</v>
      </c>
      <c r="P79" s="16"/>
      <c r="Q79" s="16">
        <v>1.45348837209302E-3</v>
      </c>
      <c r="R79" s="16"/>
      <c r="S79" s="16">
        <v>1.27064803049555E-3</v>
      </c>
      <c r="T79" s="16"/>
      <c r="U79" s="16">
        <v>1.6583747927031501E-3</v>
      </c>
      <c r="V79" s="16"/>
      <c r="W79" s="16">
        <v>0</v>
      </c>
      <c r="X79" s="16"/>
      <c r="Y79" s="16">
        <v>1.9841269841269801E-3</v>
      </c>
      <c r="Z79" s="16">
        <v>0</v>
      </c>
      <c r="AA79" s="16">
        <v>0</v>
      </c>
      <c r="AB79" s="16">
        <v>0</v>
      </c>
      <c r="AC79" s="16"/>
      <c r="AD79" s="16">
        <v>6.8493150684931503E-3</v>
      </c>
      <c r="AE79" s="16">
        <v>0</v>
      </c>
      <c r="AF79" s="16">
        <v>0</v>
      </c>
      <c r="AG79" s="16">
        <v>0</v>
      </c>
      <c r="AH79" s="16">
        <v>0</v>
      </c>
      <c r="AI79" s="16">
        <v>0</v>
      </c>
      <c r="AJ79" s="16">
        <v>0</v>
      </c>
      <c r="AK79" s="16"/>
      <c r="AL79" s="16">
        <v>0</v>
      </c>
      <c r="AM79" s="16">
        <v>7.8740157480314994E-3</v>
      </c>
      <c r="AN79" s="16">
        <v>0</v>
      </c>
      <c r="AO79" s="16">
        <v>0</v>
      </c>
      <c r="AP79" s="16">
        <v>0</v>
      </c>
      <c r="AQ79" s="16">
        <v>0</v>
      </c>
      <c r="AR79" s="16">
        <v>0</v>
      </c>
      <c r="AS79" s="16">
        <v>0</v>
      </c>
      <c r="AT79" s="16">
        <v>0</v>
      </c>
      <c r="AU79" s="16">
        <v>0</v>
      </c>
      <c r="AV79" s="16">
        <v>0</v>
      </c>
      <c r="AW79" s="16">
        <v>0</v>
      </c>
    </row>
    <row r="80" spans="2:49" x14ac:dyDescent="0.35">
      <c r="B80" s="17" t="s">
        <v>626</v>
      </c>
      <c r="C80" s="16">
        <v>1.230012300123E-3</v>
      </c>
      <c r="D80" s="16">
        <v>1.21951219512195E-2</v>
      </c>
      <c r="E80" s="16">
        <v>0</v>
      </c>
      <c r="F80" s="16">
        <v>0</v>
      </c>
      <c r="G80" s="16">
        <v>0</v>
      </c>
      <c r="H80" s="16">
        <v>0</v>
      </c>
      <c r="I80" s="16">
        <v>0</v>
      </c>
      <c r="J80" s="16">
        <v>0</v>
      </c>
      <c r="K80" s="16">
        <v>0</v>
      </c>
      <c r="L80" s="16">
        <v>0</v>
      </c>
      <c r="M80" s="16">
        <v>0</v>
      </c>
      <c r="N80" s="16">
        <v>0</v>
      </c>
      <c r="O80" s="16">
        <v>0</v>
      </c>
      <c r="P80" s="16"/>
      <c r="Q80" s="16">
        <v>1.45348837209302E-3</v>
      </c>
      <c r="R80" s="16"/>
      <c r="S80" s="16">
        <v>1.27064803049555E-3</v>
      </c>
      <c r="T80" s="16"/>
      <c r="U80" s="16">
        <v>1.6583747927031501E-3</v>
      </c>
      <c r="V80" s="16"/>
      <c r="W80" s="16">
        <v>8.1300813008130107E-3</v>
      </c>
      <c r="X80" s="16"/>
      <c r="Y80" s="16">
        <v>1.9841269841269801E-3</v>
      </c>
      <c r="Z80" s="16">
        <v>0</v>
      </c>
      <c r="AA80" s="16">
        <v>0</v>
      </c>
      <c r="AB80" s="16">
        <v>0</v>
      </c>
      <c r="AC80" s="16"/>
      <c r="AD80" s="16">
        <v>0</v>
      </c>
      <c r="AE80" s="16">
        <v>1.1111111111111099E-2</v>
      </c>
      <c r="AF80" s="16">
        <v>0</v>
      </c>
      <c r="AG80" s="16">
        <v>0</v>
      </c>
      <c r="AH80" s="16">
        <v>0</v>
      </c>
      <c r="AI80" s="16">
        <v>0</v>
      </c>
      <c r="AJ80" s="16">
        <v>0</v>
      </c>
      <c r="AK80" s="16"/>
      <c r="AL80" s="16">
        <v>0</v>
      </c>
      <c r="AM80" s="16">
        <v>7.8740157480314994E-3</v>
      </c>
      <c r="AN80" s="16">
        <v>0</v>
      </c>
      <c r="AO80" s="16">
        <v>0</v>
      </c>
      <c r="AP80" s="16">
        <v>0</v>
      </c>
      <c r="AQ80" s="16">
        <v>0</v>
      </c>
      <c r="AR80" s="16">
        <v>0</v>
      </c>
      <c r="AS80" s="16">
        <v>0</v>
      </c>
      <c r="AT80" s="16">
        <v>0</v>
      </c>
      <c r="AU80" s="16">
        <v>0</v>
      </c>
      <c r="AV80" s="16">
        <v>0</v>
      </c>
      <c r="AW80" s="16">
        <v>0</v>
      </c>
    </row>
    <row r="81" spans="2:49" ht="43.5" x14ac:dyDescent="0.35">
      <c r="B81" s="17" t="s">
        <v>627</v>
      </c>
      <c r="C81" s="16">
        <v>1.230012300123E-3</v>
      </c>
      <c r="D81" s="16">
        <v>0</v>
      </c>
      <c r="E81" s="16">
        <v>7.4626865671641798E-3</v>
      </c>
      <c r="F81" s="16">
        <v>0</v>
      </c>
      <c r="G81" s="16">
        <v>0</v>
      </c>
      <c r="H81" s="16">
        <v>0</v>
      </c>
      <c r="I81" s="16">
        <v>0</v>
      </c>
      <c r="J81" s="16">
        <v>0</v>
      </c>
      <c r="K81" s="16">
        <v>0</v>
      </c>
      <c r="L81" s="16">
        <v>0</v>
      </c>
      <c r="M81" s="16">
        <v>0</v>
      </c>
      <c r="N81" s="16">
        <v>0</v>
      </c>
      <c r="O81" s="16">
        <v>0</v>
      </c>
      <c r="P81" s="16"/>
      <c r="Q81" s="16">
        <v>1.45348837209302E-3</v>
      </c>
      <c r="R81" s="16"/>
      <c r="S81" s="16">
        <v>1.27064803049555E-3</v>
      </c>
      <c r="T81" s="16"/>
      <c r="U81" s="16">
        <v>1.6583747927031501E-3</v>
      </c>
      <c r="V81" s="16"/>
      <c r="W81" s="16">
        <v>0</v>
      </c>
      <c r="X81" s="16"/>
      <c r="Y81" s="16">
        <v>1.9841269841269801E-3</v>
      </c>
      <c r="Z81" s="16">
        <v>0</v>
      </c>
      <c r="AA81" s="16">
        <v>0</v>
      </c>
      <c r="AB81" s="16">
        <v>0</v>
      </c>
      <c r="AC81" s="16"/>
      <c r="AD81" s="16">
        <v>0</v>
      </c>
      <c r="AE81" s="16">
        <v>1.1111111111111099E-2</v>
      </c>
      <c r="AF81" s="16">
        <v>0</v>
      </c>
      <c r="AG81" s="16">
        <v>0</v>
      </c>
      <c r="AH81" s="16">
        <v>0</v>
      </c>
      <c r="AI81" s="16">
        <v>0</v>
      </c>
      <c r="AJ81" s="16">
        <v>0</v>
      </c>
      <c r="AK81" s="16"/>
      <c r="AL81" s="16">
        <v>0</v>
      </c>
      <c r="AM81" s="16">
        <v>7.8740157480314994E-3</v>
      </c>
      <c r="AN81" s="16">
        <v>0</v>
      </c>
      <c r="AO81" s="16">
        <v>0</v>
      </c>
      <c r="AP81" s="16">
        <v>0</v>
      </c>
      <c r="AQ81" s="16">
        <v>0</v>
      </c>
      <c r="AR81" s="16">
        <v>0</v>
      </c>
      <c r="AS81" s="16">
        <v>0</v>
      </c>
      <c r="AT81" s="16">
        <v>0</v>
      </c>
      <c r="AU81" s="16">
        <v>0</v>
      </c>
      <c r="AV81" s="16">
        <v>0</v>
      </c>
      <c r="AW81" s="16">
        <v>0</v>
      </c>
    </row>
    <row r="82" spans="2:49" x14ac:dyDescent="0.35">
      <c r="B82" s="17" t="s">
        <v>628</v>
      </c>
      <c r="C82" s="16">
        <v>1.230012300123E-3</v>
      </c>
      <c r="D82" s="16">
        <v>0</v>
      </c>
      <c r="E82" s="16">
        <v>0</v>
      </c>
      <c r="F82" s="16">
        <v>0</v>
      </c>
      <c r="G82" s="16">
        <v>0</v>
      </c>
      <c r="H82" s="16">
        <v>0</v>
      </c>
      <c r="I82" s="16">
        <v>0</v>
      </c>
      <c r="J82" s="16">
        <v>0</v>
      </c>
      <c r="K82" s="16">
        <v>0</v>
      </c>
      <c r="L82" s="16">
        <v>0</v>
      </c>
      <c r="M82" s="16">
        <v>0</v>
      </c>
      <c r="N82" s="16">
        <v>3.03030303030303E-2</v>
      </c>
      <c r="O82" s="16">
        <v>0</v>
      </c>
      <c r="P82" s="16"/>
      <c r="Q82" s="16">
        <v>1.45348837209302E-3</v>
      </c>
      <c r="R82" s="16"/>
      <c r="S82" s="16">
        <v>1.27064803049555E-3</v>
      </c>
      <c r="T82" s="16"/>
      <c r="U82" s="16">
        <v>1.6583747927031501E-3</v>
      </c>
      <c r="V82" s="16"/>
      <c r="W82" s="16">
        <v>0</v>
      </c>
      <c r="X82" s="16"/>
      <c r="Y82" s="16">
        <v>1.9841269841269801E-3</v>
      </c>
      <c r="Z82" s="16">
        <v>0</v>
      </c>
      <c r="AA82" s="16">
        <v>0</v>
      </c>
      <c r="AB82" s="16">
        <v>0</v>
      </c>
      <c r="AC82" s="16"/>
      <c r="AD82" s="16">
        <v>0</v>
      </c>
      <c r="AE82" s="16">
        <v>0</v>
      </c>
      <c r="AF82" s="16">
        <v>0</v>
      </c>
      <c r="AG82" s="16">
        <v>5.5555555555555601E-3</v>
      </c>
      <c r="AH82" s="16">
        <v>0</v>
      </c>
      <c r="AI82" s="16">
        <v>0</v>
      </c>
      <c r="AJ82" s="16">
        <v>0</v>
      </c>
      <c r="AK82" s="16"/>
      <c r="AL82" s="16">
        <v>0</v>
      </c>
      <c r="AM82" s="16">
        <v>7.8740157480314994E-3</v>
      </c>
      <c r="AN82" s="16">
        <v>0</v>
      </c>
      <c r="AO82" s="16">
        <v>0</v>
      </c>
      <c r="AP82" s="16">
        <v>0</v>
      </c>
      <c r="AQ82" s="16">
        <v>0</v>
      </c>
      <c r="AR82" s="16">
        <v>0</v>
      </c>
      <c r="AS82" s="16">
        <v>0</v>
      </c>
      <c r="AT82" s="16">
        <v>0</v>
      </c>
      <c r="AU82" s="16">
        <v>0</v>
      </c>
      <c r="AV82" s="16">
        <v>0</v>
      </c>
      <c r="AW82" s="16">
        <v>0</v>
      </c>
    </row>
    <row r="83" spans="2:49" x14ac:dyDescent="0.35">
      <c r="B83" s="17" t="s">
        <v>629</v>
      </c>
      <c r="C83" s="16">
        <v>1.230012300123E-3</v>
      </c>
      <c r="D83" s="16">
        <v>0</v>
      </c>
      <c r="E83" s="16">
        <v>0</v>
      </c>
      <c r="F83" s="16">
        <v>0</v>
      </c>
      <c r="G83" s="16">
        <v>0</v>
      </c>
      <c r="H83" s="16">
        <v>0</v>
      </c>
      <c r="I83" s="16">
        <v>0</v>
      </c>
      <c r="J83" s="16">
        <v>0</v>
      </c>
      <c r="K83" s="16">
        <v>0</v>
      </c>
      <c r="L83" s="16">
        <v>1.2500000000000001E-2</v>
      </c>
      <c r="M83" s="16">
        <v>0</v>
      </c>
      <c r="N83" s="16">
        <v>0</v>
      </c>
      <c r="O83" s="16">
        <v>0</v>
      </c>
      <c r="P83" s="16"/>
      <c r="Q83" s="16">
        <v>1.45348837209302E-3</v>
      </c>
      <c r="R83" s="16"/>
      <c r="S83" s="16">
        <v>1.27064803049555E-3</v>
      </c>
      <c r="T83" s="16"/>
      <c r="U83" s="16">
        <v>1.6583747927031501E-3</v>
      </c>
      <c r="V83" s="16"/>
      <c r="W83" s="16">
        <v>0</v>
      </c>
      <c r="X83" s="16"/>
      <c r="Y83" s="16">
        <v>1.9841269841269801E-3</v>
      </c>
      <c r="Z83" s="16">
        <v>0</v>
      </c>
      <c r="AA83" s="16">
        <v>0</v>
      </c>
      <c r="AB83" s="16">
        <v>0</v>
      </c>
      <c r="AC83" s="16"/>
      <c r="AD83" s="16">
        <v>6.8493150684931503E-3</v>
      </c>
      <c r="AE83" s="16">
        <v>0</v>
      </c>
      <c r="AF83" s="16">
        <v>0</v>
      </c>
      <c r="AG83" s="16">
        <v>0</v>
      </c>
      <c r="AH83" s="16">
        <v>0</v>
      </c>
      <c r="AI83" s="16">
        <v>0</v>
      </c>
      <c r="AJ83" s="16">
        <v>0</v>
      </c>
      <c r="AK83" s="16"/>
      <c r="AL83" s="16">
        <v>0</v>
      </c>
      <c r="AM83" s="16">
        <v>7.8740157480314994E-3</v>
      </c>
      <c r="AN83" s="16">
        <v>0</v>
      </c>
      <c r="AO83" s="16">
        <v>0</v>
      </c>
      <c r="AP83" s="16">
        <v>0</v>
      </c>
      <c r="AQ83" s="16">
        <v>0</v>
      </c>
      <c r="AR83" s="16">
        <v>0</v>
      </c>
      <c r="AS83" s="16">
        <v>0</v>
      </c>
      <c r="AT83" s="16">
        <v>0</v>
      </c>
      <c r="AU83" s="16">
        <v>0</v>
      </c>
      <c r="AV83" s="16">
        <v>0</v>
      </c>
      <c r="AW83" s="16">
        <v>0</v>
      </c>
    </row>
    <row r="84" spans="2:49" x14ac:dyDescent="0.35">
      <c r="B84" s="17" t="s">
        <v>630</v>
      </c>
      <c r="C84" s="16">
        <v>1.230012300123E-3</v>
      </c>
      <c r="D84" s="16">
        <v>0</v>
      </c>
      <c r="E84" s="16">
        <v>0</v>
      </c>
      <c r="F84" s="16">
        <v>8.4033613445378096E-3</v>
      </c>
      <c r="G84" s="16">
        <v>0</v>
      </c>
      <c r="H84" s="16">
        <v>0</v>
      </c>
      <c r="I84" s="16">
        <v>0</v>
      </c>
      <c r="J84" s="16">
        <v>0</v>
      </c>
      <c r="K84" s="16">
        <v>0</v>
      </c>
      <c r="L84" s="16">
        <v>0</v>
      </c>
      <c r="M84" s="16">
        <v>0</v>
      </c>
      <c r="N84" s="16">
        <v>0</v>
      </c>
      <c r="O84" s="16">
        <v>0</v>
      </c>
      <c r="P84" s="16"/>
      <c r="Q84" s="16">
        <v>1.45348837209302E-3</v>
      </c>
      <c r="R84" s="16"/>
      <c r="S84" s="16">
        <v>1.27064803049555E-3</v>
      </c>
      <c r="T84" s="16"/>
      <c r="U84" s="16">
        <v>1.6583747927031501E-3</v>
      </c>
      <c r="V84" s="16"/>
      <c r="W84" s="16">
        <v>0</v>
      </c>
      <c r="X84" s="16"/>
      <c r="Y84" s="16">
        <v>1.9841269841269801E-3</v>
      </c>
      <c r="Z84" s="16">
        <v>0</v>
      </c>
      <c r="AA84" s="16">
        <v>0</v>
      </c>
      <c r="AB84" s="16">
        <v>0</v>
      </c>
      <c r="AC84" s="16"/>
      <c r="AD84" s="16">
        <v>6.8493150684931503E-3</v>
      </c>
      <c r="AE84" s="16">
        <v>0</v>
      </c>
      <c r="AF84" s="16">
        <v>0</v>
      </c>
      <c r="AG84" s="16">
        <v>0</v>
      </c>
      <c r="AH84" s="16">
        <v>0</v>
      </c>
      <c r="AI84" s="16">
        <v>0</v>
      </c>
      <c r="AJ84" s="16">
        <v>0</v>
      </c>
      <c r="AK84" s="16"/>
      <c r="AL84" s="16">
        <v>0</v>
      </c>
      <c r="AM84" s="16">
        <v>7.8740157480314994E-3</v>
      </c>
      <c r="AN84" s="16">
        <v>0</v>
      </c>
      <c r="AO84" s="16">
        <v>0</v>
      </c>
      <c r="AP84" s="16">
        <v>0</v>
      </c>
      <c r="AQ84" s="16">
        <v>0</v>
      </c>
      <c r="AR84" s="16">
        <v>0</v>
      </c>
      <c r="AS84" s="16">
        <v>0</v>
      </c>
      <c r="AT84" s="16">
        <v>0</v>
      </c>
      <c r="AU84" s="16">
        <v>0</v>
      </c>
      <c r="AV84" s="16">
        <v>0</v>
      </c>
      <c r="AW84" s="16">
        <v>0</v>
      </c>
    </row>
    <row r="85" spans="2:49" ht="29" x14ac:dyDescent="0.35">
      <c r="B85" s="17" t="s">
        <v>631</v>
      </c>
      <c r="C85" s="16">
        <v>1.230012300123E-3</v>
      </c>
      <c r="D85" s="16">
        <v>0</v>
      </c>
      <c r="E85" s="16">
        <v>7.4626865671641798E-3</v>
      </c>
      <c r="F85" s="16">
        <v>0</v>
      </c>
      <c r="G85" s="16">
        <v>0</v>
      </c>
      <c r="H85" s="16">
        <v>0</v>
      </c>
      <c r="I85" s="16">
        <v>0</v>
      </c>
      <c r="J85" s="16">
        <v>0</v>
      </c>
      <c r="K85" s="16">
        <v>0</v>
      </c>
      <c r="L85" s="16">
        <v>0</v>
      </c>
      <c r="M85" s="16">
        <v>0</v>
      </c>
      <c r="N85" s="16">
        <v>0</v>
      </c>
      <c r="O85" s="16">
        <v>0</v>
      </c>
      <c r="P85" s="16"/>
      <c r="Q85" s="16">
        <v>1.45348837209302E-3</v>
      </c>
      <c r="R85" s="16"/>
      <c r="S85" s="16">
        <v>1.27064803049555E-3</v>
      </c>
      <c r="T85" s="16"/>
      <c r="U85" s="16">
        <v>1.6583747927031501E-3</v>
      </c>
      <c r="V85" s="16"/>
      <c r="W85" s="16">
        <v>0</v>
      </c>
      <c r="X85" s="16"/>
      <c r="Y85" s="16">
        <v>1.9841269841269801E-3</v>
      </c>
      <c r="Z85" s="16">
        <v>0</v>
      </c>
      <c r="AA85" s="16">
        <v>0</v>
      </c>
      <c r="AB85" s="16">
        <v>0</v>
      </c>
      <c r="AC85" s="16"/>
      <c r="AD85" s="16">
        <v>0</v>
      </c>
      <c r="AE85" s="16">
        <v>1.1111111111111099E-2</v>
      </c>
      <c r="AF85" s="16">
        <v>0</v>
      </c>
      <c r="AG85" s="16">
        <v>0</v>
      </c>
      <c r="AH85" s="16">
        <v>0</v>
      </c>
      <c r="AI85" s="16">
        <v>0</v>
      </c>
      <c r="AJ85" s="16">
        <v>0</v>
      </c>
      <c r="AK85" s="16"/>
      <c r="AL85" s="16">
        <v>0</v>
      </c>
      <c r="AM85" s="16">
        <v>0</v>
      </c>
      <c r="AN85" s="16">
        <v>0</v>
      </c>
      <c r="AO85" s="16">
        <v>0</v>
      </c>
      <c r="AP85" s="16">
        <v>0</v>
      </c>
      <c r="AQ85" s="16">
        <v>0</v>
      </c>
      <c r="AR85" s="16">
        <v>0</v>
      </c>
      <c r="AS85" s="16">
        <v>6.6666666666666693E-2</v>
      </c>
      <c r="AT85" s="16">
        <v>0</v>
      </c>
      <c r="AU85" s="16">
        <v>0</v>
      </c>
      <c r="AV85" s="16">
        <v>0</v>
      </c>
      <c r="AW85" s="16">
        <v>0</v>
      </c>
    </row>
    <row r="86" spans="2:49" ht="72.5" x14ac:dyDescent="0.35">
      <c r="B86" s="17" t="s">
        <v>632</v>
      </c>
      <c r="C86" s="16">
        <v>1.230012300123E-3</v>
      </c>
      <c r="D86" s="16">
        <v>0</v>
      </c>
      <c r="E86" s="16">
        <v>0</v>
      </c>
      <c r="F86" s="16">
        <v>0</v>
      </c>
      <c r="G86" s="16">
        <v>0</v>
      </c>
      <c r="H86" s="16">
        <v>0</v>
      </c>
      <c r="I86" s="16">
        <v>0</v>
      </c>
      <c r="J86" s="16">
        <v>0</v>
      </c>
      <c r="K86" s="16">
        <v>0</v>
      </c>
      <c r="L86" s="16">
        <v>1.2500000000000001E-2</v>
      </c>
      <c r="M86" s="16">
        <v>0</v>
      </c>
      <c r="N86" s="16">
        <v>0</v>
      </c>
      <c r="O86" s="16">
        <v>0</v>
      </c>
      <c r="P86" s="16"/>
      <c r="Q86" s="16">
        <v>1.45348837209302E-3</v>
      </c>
      <c r="R86" s="16"/>
      <c r="S86" s="16">
        <v>1.27064803049555E-3</v>
      </c>
      <c r="T86" s="16"/>
      <c r="U86" s="16">
        <v>1.6583747927031501E-3</v>
      </c>
      <c r="V86" s="16"/>
      <c r="W86" s="16">
        <v>0</v>
      </c>
      <c r="X86" s="16"/>
      <c r="Y86" s="16">
        <v>0</v>
      </c>
      <c r="Z86" s="16">
        <v>3.7878787878787902E-3</v>
      </c>
      <c r="AA86" s="16">
        <v>0</v>
      </c>
      <c r="AB86" s="16">
        <v>0</v>
      </c>
      <c r="AC86" s="16"/>
      <c r="AD86" s="16">
        <v>0</v>
      </c>
      <c r="AE86" s="16">
        <v>0</v>
      </c>
      <c r="AF86" s="16">
        <v>0</v>
      </c>
      <c r="AG86" s="16">
        <v>0</v>
      </c>
      <c r="AH86" s="16">
        <v>0</v>
      </c>
      <c r="AI86" s="16">
        <v>1.1904761904761901E-2</v>
      </c>
      <c r="AJ86" s="16">
        <v>0</v>
      </c>
      <c r="AK86" s="16"/>
      <c r="AL86" s="16">
        <v>0</v>
      </c>
      <c r="AM86" s="16">
        <v>7.8740157480314994E-3</v>
      </c>
      <c r="AN86" s="16">
        <v>0</v>
      </c>
      <c r="AO86" s="16">
        <v>0</v>
      </c>
      <c r="AP86" s="16">
        <v>0</v>
      </c>
      <c r="AQ86" s="16">
        <v>0</v>
      </c>
      <c r="AR86" s="16">
        <v>0</v>
      </c>
      <c r="AS86" s="16">
        <v>0</v>
      </c>
      <c r="AT86" s="16">
        <v>0</v>
      </c>
      <c r="AU86" s="16">
        <v>0</v>
      </c>
      <c r="AV86" s="16">
        <v>0</v>
      </c>
      <c r="AW86" s="16">
        <v>0</v>
      </c>
    </row>
    <row r="87" spans="2:49" x14ac:dyDescent="0.35">
      <c r="B87" s="17" t="s">
        <v>633</v>
      </c>
      <c r="C87" s="16">
        <v>1.230012300123E-3</v>
      </c>
      <c r="D87" s="16">
        <v>0</v>
      </c>
      <c r="E87" s="16">
        <v>0</v>
      </c>
      <c r="F87" s="16">
        <v>0</v>
      </c>
      <c r="G87" s="16">
        <v>0</v>
      </c>
      <c r="H87" s="16">
        <v>0</v>
      </c>
      <c r="I87" s="16">
        <v>0</v>
      </c>
      <c r="J87" s="16">
        <v>0</v>
      </c>
      <c r="K87" s="16">
        <v>0</v>
      </c>
      <c r="L87" s="16">
        <v>0</v>
      </c>
      <c r="M87" s="16">
        <v>1.4084507042253501E-2</v>
      </c>
      <c r="N87" s="16">
        <v>0</v>
      </c>
      <c r="O87" s="16">
        <v>0</v>
      </c>
      <c r="P87" s="16"/>
      <c r="Q87" s="16">
        <v>1.45348837209302E-3</v>
      </c>
      <c r="R87" s="16"/>
      <c r="S87" s="16">
        <v>1.27064803049555E-3</v>
      </c>
      <c r="T87" s="16"/>
      <c r="U87" s="16">
        <v>1.6583747927031501E-3</v>
      </c>
      <c r="V87" s="16"/>
      <c r="W87" s="16">
        <v>0</v>
      </c>
      <c r="X87" s="16"/>
      <c r="Y87" s="16">
        <v>1.9841269841269801E-3</v>
      </c>
      <c r="Z87" s="16">
        <v>0</v>
      </c>
      <c r="AA87" s="16">
        <v>0</v>
      </c>
      <c r="AB87" s="16">
        <v>0</v>
      </c>
      <c r="AC87" s="16"/>
      <c r="AD87" s="16">
        <v>0</v>
      </c>
      <c r="AE87" s="16">
        <v>1.1111111111111099E-2</v>
      </c>
      <c r="AF87" s="16">
        <v>0</v>
      </c>
      <c r="AG87" s="16">
        <v>0</v>
      </c>
      <c r="AH87" s="16">
        <v>0</v>
      </c>
      <c r="AI87" s="16">
        <v>0</v>
      </c>
      <c r="AJ87" s="16">
        <v>0</v>
      </c>
      <c r="AK87" s="16"/>
      <c r="AL87" s="16">
        <v>0</v>
      </c>
      <c r="AM87" s="16">
        <v>7.8740157480314994E-3</v>
      </c>
      <c r="AN87" s="16">
        <v>0</v>
      </c>
      <c r="AO87" s="16">
        <v>0</v>
      </c>
      <c r="AP87" s="16">
        <v>0</v>
      </c>
      <c r="AQ87" s="16">
        <v>0</v>
      </c>
      <c r="AR87" s="16">
        <v>0</v>
      </c>
      <c r="AS87" s="16">
        <v>0</v>
      </c>
      <c r="AT87" s="16">
        <v>0</v>
      </c>
      <c r="AU87" s="16">
        <v>0</v>
      </c>
      <c r="AV87" s="16">
        <v>0</v>
      </c>
      <c r="AW87" s="16">
        <v>0</v>
      </c>
    </row>
    <row r="88" spans="2:49" x14ac:dyDescent="0.35">
      <c r="B88" s="17" t="s">
        <v>634</v>
      </c>
      <c r="C88" s="16">
        <v>1.230012300123E-3</v>
      </c>
      <c r="D88" s="16">
        <v>0</v>
      </c>
      <c r="E88" s="16">
        <v>0</v>
      </c>
      <c r="F88" s="16">
        <v>0</v>
      </c>
      <c r="G88" s="16">
        <v>0</v>
      </c>
      <c r="H88" s="16">
        <v>0</v>
      </c>
      <c r="I88" s="16">
        <v>0</v>
      </c>
      <c r="J88" s="16">
        <v>0</v>
      </c>
      <c r="K88" s="16">
        <v>0</v>
      </c>
      <c r="L88" s="16">
        <v>0</v>
      </c>
      <c r="M88" s="16">
        <v>1.4084507042253501E-2</v>
      </c>
      <c r="N88" s="16">
        <v>0</v>
      </c>
      <c r="O88" s="16">
        <v>0</v>
      </c>
      <c r="P88" s="16"/>
      <c r="Q88" s="16">
        <v>1.45348837209302E-3</v>
      </c>
      <c r="R88" s="16"/>
      <c r="S88" s="16">
        <v>1.27064803049555E-3</v>
      </c>
      <c r="T88" s="16"/>
      <c r="U88" s="16">
        <v>1.6583747927031501E-3</v>
      </c>
      <c r="V88" s="16"/>
      <c r="W88" s="16">
        <v>8.1300813008130107E-3</v>
      </c>
      <c r="X88" s="16"/>
      <c r="Y88" s="16">
        <v>0</v>
      </c>
      <c r="Z88" s="16">
        <v>3.7878787878787902E-3</v>
      </c>
      <c r="AA88" s="16">
        <v>0</v>
      </c>
      <c r="AB88" s="16">
        <v>0</v>
      </c>
      <c r="AC88" s="16"/>
      <c r="AD88" s="16">
        <v>0</v>
      </c>
      <c r="AE88" s="16">
        <v>0</v>
      </c>
      <c r="AF88" s="16">
        <v>0</v>
      </c>
      <c r="AG88" s="16">
        <v>5.5555555555555601E-3</v>
      </c>
      <c r="AH88" s="16">
        <v>0</v>
      </c>
      <c r="AI88" s="16">
        <v>0</v>
      </c>
      <c r="AJ88" s="16">
        <v>0</v>
      </c>
      <c r="AK88" s="16"/>
      <c r="AL88" s="16">
        <v>0</v>
      </c>
      <c r="AM88" s="16">
        <v>7.8740157480314994E-3</v>
      </c>
      <c r="AN88" s="16">
        <v>0</v>
      </c>
      <c r="AO88" s="16">
        <v>0</v>
      </c>
      <c r="AP88" s="16">
        <v>0</v>
      </c>
      <c r="AQ88" s="16">
        <v>0</v>
      </c>
      <c r="AR88" s="16">
        <v>0</v>
      </c>
      <c r="AS88" s="16">
        <v>0</v>
      </c>
      <c r="AT88" s="16">
        <v>0</v>
      </c>
      <c r="AU88" s="16">
        <v>0</v>
      </c>
      <c r="AV88" s="16">
        <v>0</v>
      </c>
      <c r="AW88" s="16">
        <v>0</v>
      </c>
    </row>
    <row r="89" spans="2:49" x14ac:dyDescent="0.35">
      <c r="B89" s="17" t="s">
        <v>635</v>
      </c>
      <c r="C89" s="16">
        <v>1.230012300123E-3</v>
      </c>
      <c r="D89" s="16">
        <v>1.21951219512195E-2</v>
      </c>
      <c r="E89" s="16">
        <v>0</v>
      </c>
      <c r="F89" s="16">
        <v>0</v>
      </c>
      <c r="G89" s="16">
        <v>0</v>
      </c>
      <c r="H89" s="16">
        <v>0</v>
      </c>
      <c r="I89" s="16">
        <v>0</v>
      </c>
      <c r="J89" s="16">
        <v>0</v>
      </c>
      <c r="K89" s="16">
        <v>0</v>
      </c>
      <c r="L89" s="16">
        <v>0</v>
      </c>
      <c r="M89" s="16">
        <v>0</v>
      </c>
      <c r="N89" s="16">
        <v>0</v>
      </c>
      <c r="O89" s="16">
        <v>0</v>
      </c>
      <c r="P89" s="16"/>
      <c r="Q89" s="16">
        <v>1.45348837209302E-3</v>
      </c>
      <c r="R89" s="16"/>
      <c r="S89" s="16">
        <v>1.27064803049555E-3</v>
      </c>
      <c r="T89" s="16"/>
      <c r="U89" s="16">
        <v>1.6583747927031501E-3</v>
      </c>
      <c r="V89" s="16"/>
      <c r="W89" s="16">
        <v>0</v>
      </c>
      <c r="X89" s="16"/>
      <c r="Y89" s="16">
        <v>1.9841269841269801E-3</v>
      </c>
      <c r="Z89" s="16">
        <v>0</v>
      </c>
      <c r="AA89" s="16">
        <v>0</v>
      </c>
      <c r="AB89" s="16">
        <v>0</v>
      </c>
      <c r="AC89" s="16"/>
      <c r="AD89" s="16">
        <v>0</v>
      </c>
      <c r="AE89" s="16">
        <v>0</v>
      </c>
      <c r="AF89" s="16">
        <v>0</v>
      </c>
      <c r="AG89" s="16">
        <v>0</v>
      </c>
      <c r="AH89" s="16">
        <v>8.1300813008130107E-3</v>
      </c>
      <c r="AI89" s="16">
        <v>0</v>
      </c>
      <c r="AJ89" s="16">
        <v>0</v>
      </c>
      <c r="AK89" s="16"/>
      <c r="AL89" s="16">
        <v>0</v>
      </c>
      <c r="AM89" s="16">
        <v>7.8740157480314994E-3</v>
      </c>
      <c r="AN89" s="16">
        <v>0</v>
      </c>
      <c r="AO89" s="16">
        <v>0</v>
      </c>
      <c r="AP89" s="16">
        <v>0</v>
      </c>
      <c r="AQ89" s="16">
        <v>0</v>
      </c>
      <c r="AR89" s="16">
        <v>0</v>
      </c>
      <c r="AS89" s="16">
        <v>0</v>
      </c>
      <c r="AT89" s="16">
        <v>0</v>
      </c>
      <c r="AU89" s="16">
        <v>0</v>
      </c>
      <c r="AV89" s="16">
        <v>0</v>
      </c>
      <c r="AW89" s="16">
        <v>0</v>
      </c>
    </row>
    <row r="90" spans="2:49" x14ac:dyDescent="0.35">
      <c r="B90" s="17" t="s">
        <v>636</v>
      </c>
      <c r="C90" s="16">
        <v>1.230012300123E-3</v>
      </c>
      <c r="D90" s="16">
        <v>0</v>
      </c>
      <c r="E90" s="16">
        <v>0</v>
      </c>
      <c r="F90" s="16">
        <v>0</v>
      </c>
      <c r="G90" s="16">
        <v>0</v>
      </c>
      <c r="H90" s="16">
        <v>0</v>
      </c>
      <c r="I90" s="16">
        <v>0</v>
      </c>
      <c r="J90" s="16">
        <v>0</v>
      </c>
      <c r="K90" s="16">
        <v>0</v>
      </c>
      <c r="L90" s="16">
        <v>0</v>
      </c>
      <c r="M90" s="16">
        <v>1.4084507042253501E-2</v>
      </c>
      <c r="N90" s="16">
        <v>0</v>
      </c>
      <c r="O90" s="16">
        <v>0</v>
      </c>
      <c r="P90" s="16"/>
      <c r="Q90" s="16">
        <v>1.45348837209302E-3</v>
      </c>
      <c r="R90" s="16"/>
      <c r="S90" s="16">
        <v>1.27064803049555E-3</v>
      </c>
      <c r="T90" s="16"/>
      <c r="U90" s="16">
        <v>1.6583747927031501E-3</v>
      </c>
      <c r="V90" s="16"/>
      <c r="W90" s="16">
        <v>0</v>
      </c>
      <c r="X90" s="16"/>
      <c r="Y90" s="16">
        <v>1.9841269841269801E-3</v>
      </c>
      <c r="Z90" s="16">
        <v>0</v>
      </c>
      <c r="AA90" s="16">
        <v>0</v>
      </c>
      <c r="AB90" s="16">
        <v>0</v>
      </c>
      <c r="AC90" s="16"/>
      <c r="AD90" s="16">
        <v>0</v>
      </c>
      <c r="AE90" s="16">
        <v>0</v>
      </c>
      <c r="AF90" s="16">
        <v>0</v>
      </c>
      <c r="AG90" s="16">
        <v>5.5555555555555601E-3</v>
      </c>
      <c r="AH90" s="16">
        <v>0</v>
      </c>
      <c r="AI90" s="16">
        <v>0</v>
      </c>
      <c r="AJ90" s="16">
        <v>0</v>
      </c>
      <c r="AK90" s="16"/>
      <c r="AL90" s="16">
        <v>0</v>
      </c>
      <c r="AM90" s="16">
        <v>7.8740157480314994E-3</v>
      </c>
      <c r="AN90" s="16">
        <v>0</v>
      </c>
      <c r="AO90" s="16">
        <v>0</v>
      </c>
      <c r="AP90" s="16">
        <v>0</v>
      </c>
      <c r="AQ90" s="16">
        <v>0</v>
      </c>
      <c r="AR90" s="16">
        <v>0</v>
      </c>
      <c r="AS90" s="16">
        <v>0</v>
      </c>
      <c r="AT90" s="16">
        <v>0</v>
      </c>
      <c r="AU90" s="16">
        <v>0</v>
      </c>
      <c r="AV90" s="16">
        <v>0</v>
      </c>
      <c r="AW90" s="16">
        <v>0</v>
      </c>
    </row>
    <row r="91" spans="2:49" x14ac:dyDescent="0.35">
      <c r="B91" s="17" t="s">
        <v>637</v>
      </c>
      <c r="C91" s="16">
        <v>1.230012300123E-3</v>
      </c>
      <c r="D91" s="16">
        <v>0</v>
      </c>
      <c r="E91" s="16">
        <v>0</v>
      </c>
      <c r="F91" s="16">
        <v>0</v>
      </c>
      <c r="G91" s="16">
        <v>0</v>
      </c>
      <c r="H91" s="16">
        <v>0</v>
      </c>
      <c r="I91" s="16">
        <v>0</v>
      </c>
      <c r="J91" s="16">
        <v>1.63934426229508E-2</v>
      </c>
      <c r="K91" s="16">
        <v>0</v>
      </c>
      <c r="L91" s="16">
        <v>0</v>
      </c>
      <c r="M91" s="16">
        <v>0</v>
      </c>
      <c r="N91" s="16">
        <v>0</v>
      </c>
      <c r="O91" s="16">
        <v>0</v>
      </c>
      <c r="P91" s="16"/>
      <c r="Q91" s="16">
        <v>1.45348837209302E-3</v>
      </c>
      <c r="R91" s="16"/>
      <c r="S91" s="16">
        <v>1.27064803049555E-3</v>
      </c>
      <c r="T91" s="16"/>
      <c r="U91" s="16">
        <v>1.6583747927031501E-3</v>
      </c>
      <c r="V91" s="16"/>
      <c r="W91" s="16">
        <v>0</v>
      </c>
      <c r="X91" s="16"/>
      <c r="Y91" s="16">
        <v>1.9841269841269801E-3</v>
      </c>
      <c r="Z91" s="16">
        <v>0</v>
      </c>
      <c r="AA91" s="16">
        <v>0</v>
      </c>
      <c r="AB91" s="16">
        <v>0</v>
      </c>
      <c r="AC91" s="16"/>
      <c r="AD91" s="16">
        <v>6.8493150684931503E-3</v>
      </c>
      <c r="AE91" s="16">
        <v>0</v>
      </c>
      <c r="AF91" s="16">
        <v>0</v>
      </c>
      <c r="AG91" s="16">
        <v>0</v>
      </c>
      <c r="AH91" s="16">
        <v>0</v>
      </c>
      <c r="AI91" s="16">
        <v>0</v>
      </c>
      <c r="AJ91" s="16">
        <v>0</v>
      </c>
      <c r="AK91" s="16"/>
      <c r="AL91" s="16">
        <v>0</v>
      </c>
      <c r="AM91" s="16">
        <v>0</v>
      </c>
      <c r="AN91" s="16">
        <v>4.5248868778280504E-3</v>
      </c>
      <c r="AO91" s="16">
        <v>0</v>
      </c>
      <c r="AP91" s="16">
        <v>0</v>
      </c>
      <c r="AQ91" s="16">
        <v>0</v>
      </c>
      <c r="AR91" s="16">
        <v>0</v>
      </c>
      <c r="AS91" s="16">
        <v>0</v>
      </c>
      <c r="AT91" s="16">
        <v>0</v>
      </c>
      <c r="AU91" s="16">
        <v>0</v>
      </c>
      <c r="AV91" s="16">
        <v>0</v>
      </c>
      <c r="AW91" s="16">
        <v>0</v>
      </c>
    </row>
    <row r="92" spans="2:49" x14ac:dyDescent="0.35">
      <c r="B92" s="17" t="s">
        <v>638</v>
      </c>
      <c r="C92" s="16">
        <v>1.230012300123E-3</v>
      </c>
      <c r="D92" s="16">
        <v>0</v>
      </c>
      <c r="E92" s="16">
        <v>0</v>
      </c>
      <c r="F92" s="16">
        <v>8.4033613445378096E-3</v>
      </c>
      <c r="G92" s="16">
        <v>0</v>
      </c>
      <c r="H92" s="16">
        <v>0</v>
      </c>
      <c r="I92" s="16">
        <v>0</v>
      </c>
      <c r="J92" s="16">
        <v>0</v>
      </c>
      <c r="K92" s="16">
        <v>0</v>
      </c>
      <c r="L92" s="16">
        <v>0</v>
      </c>
      <c r="M92" s="16">
        <v>0</v>
      </c>
      <c r="N92" s="16">
        <v>0</v>
      </c>
      <c r="O92" s="16">
        <v>0</v>
      </c>
      <c r="P92" s="16"/>
      <c r="Q92" s="16">
        <v>1.45348837209302E-3</v>
      </c>
      <c r="R92" s="16"/>
      <c r="S92" s="16">
        <v>1.27064803049555E-3</v>
      </c>
      <c r="T92" s="16"/>
      <c r="U92" s="16">
        <v>1.6583747927031501E-3</v>
      </c>
      <c r="V92" s="16"/>
      <c r="W92" s="16">
        <v>8.1300813008130107E-3</v>
      </c>
      <c r="X92" s="16"/>
      <c r="Y92" s="16">
        <v>1.9841269841269801E-3</v>
      </c>
      <c r="Z92" s="16">
        <v>0</v>
      </c>
      <c r="AA92" s="16">
        <v>0</v>
      </c>
      <c r="AB92" s="16">
        <v>0</v>
      </c>
      <c r="AC92" s="16"/>
      <c r="AD92" s="16">
        <v>6.8493150684931503E-3</v>
      </c>
      <c r="AE92" s="16">
        <v>0</v>
      </c>
      <c r="AF92" s="16">
        <v>0</v>
      </c>
      <c r="AG92" s="16">
        <v>0</v>
      </c>
      <c r="AH92" s="16">
        <v>0</v>
      </c>
      <c r="AI92" s="16">
        <v>0</v>
      </c>
      <c r="AJ92" s="16">
        <v>0</v>
      </c>
      <c r="AK92" s="16"/>
      <c r="AL92" s="16">
        <v>0</v>
      </c>
      <c r="AM92" s="16">
        <v>0</v>
      </c>
      <c r="AN92" s="16">
        <v>4.5248868778280504E-3</v>
      </c>
      <c r="AO92" s="16">
        <v>0</v>
      </c>
      <c r="AP92" s="16">
        <v>0</v>
      </c>
      <c r="AQ92" s="16">
        <v>0</v>
      </c>
      <c r="AR92" s="16">
        <v>0</v>
      </c>
      <c r="AS92" s="16">
        <v>0</v>
      </c>
      <c r="AT92" s="16">
        <v>0</v>
      </c>
      <c r="AU92" s="16">
        <v>0</v>
      </c>
      <c r="AV92" s="16">
        <v>0</v>
      </c>
      <c r="AW92" s="16">
        <v>0</v>
      </c>
    </row>
    <row r="93" spans="2:49" ht="29" x14ac:dyDescent="0.35">
      <c r="B93" s="17" t="s">
        <v>639</v>
      </c>
      <c r="C93" s="16">
        <v>1.230012300123E-3</v>
      </c>
      <c r="D93" s="16">
        <v>1.21951219512195E-2</v>
      </c>
      <c r="E93" s="16">
        <v>0</v>
      </c>
      <c r="F93" s="16">
        <v>0</v>
      </c>
      <c r="G93" s="16">
        <v>0</v>
      </c>
      <c r="H93" s="16">
        <v>0</v>
      </c>
      <c r="I93" s="16">
        <v>0</v>
      </c>
      <c r="J93" s="16">
        <v>0</v>
      </c>
      <c r="K93" s="16">
        <v>0</v>
      </c>
      <c r="L93" s="16">
        <v>0</v>
      </c>
      <c r="M93" s="16">
        <v>0</v>
      </c>
      <c r="N93" s="16">
        <v>0</v>
      </c>
      <c r="O93" s="16">
        <v>0</v>
      </c>
      <c r="P93" s="16"/>
      <c r="Q93" s="16">
        <v>1.45348837209302E-3</v>
      </c>
      <c r="R93" s="16"/>
      <c r="S93" s="16">
        <v>1.27064803049555E-3</v>
      </c>
      <c r="T93" s="16"/>
      <c r="U93" s="16">
        <v>1.6583747927031501E-3</v>
      </c>
      <c r="V93" s="16"/>
      <c r="W93" s="16">
        <v>0</v>
      </c>
      <c r="X93" s="16"/>
      <c r="Y93" s="16">
        <v>0</v>
      </c>
      <c r="Z93" s="16">
        <v>3.7878787878787902E-3</v>
      </c>
      <c r="AA93" s="16">
        <v>0</v>
      </c>
      <c r="AB93" s="16">
        <v>0</v>
      </c>
      <c r="AC93" s="16"/>
      <c r="AD93" s="16">
        <v>6.8493150684931503E-3</v>
      </c>
      <c r="AE93" s="16">
        <v>0</v>
      </c>
      <c r="AF93" s="16">
        <v>0</v>
      </c>
      <c r="AG93" s="16">
        <v>0</v>
      </c>
      <c r="AH93" s="16">
        <v>0</v>
      </c>
      <c r="AI93" s="16">
        <v>0</v>
      </c>
      <c r="AJ93" s="16">
        <v>0</v>
      </c>
      <c r="AK93" s="16"/>
      <c r="AL93" s="16">
        <v>0</v>
      </c>
      <c r="AM93" s="16">
        <v>0</v>
      </c>
      <c r="AN93" s="16">
        <v>4.5248868778280504E-3</v>
      </c>
      <c r="AO93" s="16">
        <v>0</v>
      </c>
      <c r="AP93" s="16">
        <v>0</v>
      </c>
      <c r="AQ93" s="16">
        <v>0</v>
      </c>
      <c r="AR93" s="16">
        <v>0</v>
      </c>
      <c r="AS93" s="16">
        <v>0</v>
      </c>
      <c r="AT93" s="16">
        <v>0</v>
      </c>
      <c r="AU93" s="16">
        <v>0</v>
      </c>
      <c r="AV93" s="16">
        <v>0</v>
      </c>
      <c r="AW93" s="16">
        <v>0</v>
      </c>
    </row>
    <row r="94" spans="2:49" ht="29" x14ac:dyDescent="0.35">
      <c r="B94" s="17" t="s">
        <v>640</v>
      </c>
      <c r="C94" s="16">
        <v>1.230012300123E-3</v>
      </c>
      <c r="D94" s="16">
        <v>0</v>
      </c>
      <c r="E94" s="16">
        <v>0</v>
      </c>
      <c r="F94" s="16">
        <v>8.4033613445378096E-3</v>
      </c>
      <c r="G94" s="16">
        <v>0</v>
      </c>
      <c r="H94" s="16">
        <v>0</v>
      </c>
      <c r="I94" s="16">
        <v>0</v>
      </c>
      <c r="J94" s="16">
        <v>0</v>
      </c>
      <c r="K94" s="16">
        <v>0</v>
      </c>
      <c r="L94" s="16">
        <v>0</v>
      </c>
      <c r="M94" s="16">
        <v>0</v>
      </c>
      <c r="N94" s="16">
        <v>0</v>
      </c>
      <c r="O94" s="16">
        <v>0</v>
      </c>
      <c r="P94" s="16"/>
      <c r="Q94" s="16">
        <v>1.45348837209302E-3</v>
      </c>
      <c r="R94" s="16"/>
      <c r="S94" s="16">
        <v>1.27064803049555E-3</v>
      </c>
      <c r="T94" s="16"/>
      <c r="U94" s="16">
        <v>1.6583747927031501E-3</v>
      </c>
      <c r="V94" s="16"/>
      <c r="W94" s="16">
        <v>8.1300813008130107E-3</v>
      </c>
      <c r="X94" s="16"/>
      <c r="Y94" s="16">
        <v>1.9841269841269801E-3</v>
      </c>
      <c r="Z94" s="16">
        <v>0</v>
      </c>
      <c r="AA94" s="16">
        <v>0</v>
      </c>
      <c r="AB94" s="16">
        <v>0</v>
      </c>
      <c r="AC94" s="16"/>
      <c r="AD94" s="16">
        <v>6.8493150684931503E-3</v>
      </c>
      <c r="AE94" s="16">
        <v>0</v>
      </c>
      <c r="AF94" s="16">
        <v>0</v>
      </c>
      <c r="AG94" s="16">
        <v>0</v>
      </c>
      <c r="AH94" s="16">
        <v>0</v>
      </c>
      <c r="AI94" s="16">
        <v>0</v>
      </c>
      <c r="AJ94" s="16">
        <v>0</v>
      </c>
      <c r="AK94" s="16"/>
      <c r="AL94" s="16">
        <v>0</v>
      </c>
      <c r="AM94" s="16">
        <v>0</v>
      </c>
      <c r="AN94" s="16">
        <v>4.5248868778280504E-3</v>
      </c>
      <c r="AO94" s="16">
        <v>0</v>
      </c>
      <c r="AP94" s="16">
        <v>0</v>
      </c>
      <c r="AQ94" s="16">
        <v>0</v>
      </c>
      <c r="AR94" s="16">
        <v>0</v>
      </c>
      <c r="AS94" s="16">
        <v>0</v>
      </c>
      <c r="AT94" s="16">
        <v>0</v>
      </c>
      <c r="AU94" s="16">
        <v>0</v>
      </c>
      <c r="AV94" s="16">
        <v>0</v>
      </c>
      <c r="AW94" s="16">
        <v>0</v>
      </c>
    </row>
    <row r="95" spans="2:49" ht="29" x14ac:dyDescent="0.35">
      <c r="B95" s="17" t="s">
        <v>641</v>
      </c>
      <c r="C95" s="16">
        <v>1.230012300123E-3</v>
      </c>
      <c r="D95" s="16">
        <v>0</v>
      </c>
      <c r="E95" s="16">
        <v>0</v>
      </c>
      <c r="F95" s="16">
        <v>0</v>
      </c>
      <c r="G95" s="16">
        <v>1.6666666666666701E-2</v>
      </c>
      <c r="H95" s="16">
        <v>0</v>
      </c>
      <c r="I95" s="16">
        <v>0</v>
      </c>
      <c r="J95" s="16">
        <v>0</v>
      </c>
      <c r="K95" s="16">
        <v>0</v>
      </c>
      <c r="L95" s="16">
        <v>0</v>
      </c>
      <c r="M95" s="16">
        <v>0</v>
      </c>
      <c r="N95" s="16">
        <v>0</v>
      </c>
      <c r="O95" s="16">
        <v>0</v>
      </c>
      <c r="P95" s="16"/>
      <c r="Q95" s="16">
        <v>1.45348837209302E-3</v>
      </c>
      <c r="R95" s="16"/>
      <c r="S95" s="16">
        <v>1.27064803049555E-3</v>
      </c>
      <c r="T95" s="16"/>
      <c r="U95" s="16">
        <v>1.6583747927031501E-3</v>
      </c>
      <c r="V95" s="16"/>
      <c r="W95" s="16">
        <v>0</v>
      </c>
      <c r="X95" s="16"/>
      <c r="Y95" s="16">
        <v>1.9841269841269801E-3</v>
      </c>
      <c r="Z95" s="16">
        <v>0</v>
      </c>
      <c r="AA95" s="16">
        <v>0</v>
      </c>
      <c r="AB95" s="16">
        <v>0</v>
      </c>
      <c r="AC95" s="16"/>
      <c r="AD95" s="16">
        <v>6.8493150684931503E-3</v>
      </c>
      <c r="AE95" s="16">
        <v>0</v>
      </c>
      <c r="AF95" s="16">
        <v>0</v>
      </c>
      <c r="AG95" s="16">
        <v>0</v>
      </c>
      <c r="AH95" s="16">
        <v>0</v>
      </c>
      <c r="AI95" s="16">
        <v>0</v>
      </c>
      <c r="AJ95" s="16">
        <v>0</v>
      </c>
      <c r="AK95" s="16"/>
      <c r="AL95" s="16">
        <v>0</v>
      </c>
      <c r="AM95" s="16">
        <v>0</v>
      </c>
      <c r="AN95" s="16">
        <v>4.5248868778280504E-3</v>
      </c>
      <c r="AO95" s="16">
        <v>0</v>
      </c>
      <c r="AP95" s="16">
        <v>0</v>
      </c>
      <c r="AQ95" s="16">
        <v>0</v>
      </c>
      <c r="AR95" s="16">
        <v>0</v>
      </c>
      <c r="AS95" s="16">
        <v>0</v>
      </c>
      <c r="AT95" s="16">
        <v>0</v>
      </c>
      <c r="AU95" s="16">
        <v>0</v>
      </c>
      <c r="AV95" s="16">
        <v>0</v>
      </c>
      <c r="AW95" s="16">
        <v>0</v>
      </c>
    </row>
    <row r="96" spans="2:49" x14ac:dyDescent="0.35">
      <c r="B96" s="17" t="s">
        <v>642</v>
      </c>
      <c r="C96" s="16">
        <v>1.230012300123E-3</v>
      </c>
      <c r="D96" s="16">
        <v>0</v>
      </c>
      <c r="E96" s="16">
        <v>7.4626865671641798E-3</v>
      </c>
      <c r="F96" s="16">
        <v>0</v>
      </c>
      <c r="G96" s="16">
        <v>0</v>
      </c>
      <c r="H96" s="16">
        <v>0</v>
      </c>
      <c r="I96" s="16">
        <v>0</v>
      </c>
      <c r="J96" s="16">
        <v>0</v>
      </c>
      <c r="K96" s="16">
        <v>0</v>
      </c>
      <c r="L96" s="16">
        <v>0</v>
      </c>
      <c r="M96" s="16">
        <v>0</v>
      </c>
      <c r="N96" s="16">
        <v>0</v>
      </c>
      <c r="O96" s="16">
        <v>0</v>
      </c>
      <c r="P96" s="16"/>
      <c r="Q96" s="16">
        <v>1.45348837209302E-3</v>
      </c>
      <c r="R96" s="16"/>
      <c r="S96" s="16">
        <v>1.27064803049555E-3</v>
      </c>
      <c r="T96" s="16"/>
      <c r="U96" s="16">
        <v>1.6583747927031501E-3</v>
      </c>
      <c r="V96" s="16"/>
      <c r="W96" s="16">
        <v>0</v>
      </c>
      <c r="X96" s="16"/>
      <c r="Y96" s="16">
        <v>0</v>
      </c>
      <c r="Z96" s="16">
        <v>3.7878787878787902E-3</v>
      </c>
      <c r="AA96" s="16">
        <v>0</v>
      </c>
      <c r="AB96" s="16">
        <v>0</v>
      </c>
      <c r="AC96" s="16"/>
      <c r="AD96" s="16">
        <v>6.8493150684931503E-3</v>
      </c>
      <c r="AE96" s="16">
        <v>0</v>
      </c>
      <c r="AF96" s="16">
        <v>0</v>
      </c>
      <c r="AG96" s="16">
        <v>0</v>
      </c>
      <c r="AH96" s="16">
        <v>0</v>
      </c>
      <c r="AI96" s="16">
        <v>0</v>
      </c>
      <c r="AJ96" s="16">
        <v>0</v>
      </c>
      <c r="AK96" s="16"/>
      <c r="AL96" s="16">
        <v>0</v>
      </c>
      <c r="AM96" s="16">
        <v>0</v>
      </c>
      <c r="AN96" s="16">
        <v>4.5248868778280504E-3</v>
      </c>
      <c r="AO96" s="16">
        <v>0</v>
      </c>
      <c r="AP96" s="16">
        <v>0</v>
      </c>
      <c r="AQ96" s="16">
        <v>0</v>
      </c>
      <c r="AR96" s="16">
        <v>0</v>
      </c>
      <c r="AS96" s="16">
        <v>0</v>
      </c>
      <c r="AT96" s="16">
        <v>0</v>
      </c>
      <c r="AU96" s="16">
        <v>0</v>
      </c>
      <c r="AV96" s="16">
        <v>0</v>
      </c>
      <c r="AW96" s="16">
        <v>0</v>
      </c>
    </row>
    <row r="97" spans="2:49" ht="43.5" x14ac:dyDescent="0.35">
      <c r="B97" s="17" t="s">
        <v>643</v>
      </c>
      <c r="C97" s="16">
        <v>1.230012300123E-3</v>
      </c>
      <c r="D97" s="16">
        <v>0</v>
      </c>
      <c r="E97" s="16">
        <v>0</v>
      </c>
      <c r="F97" s="16">
        <v>0</v>
      </c>
      <c r="G97" s="16">
        <v>0</v>
      </c>
      <c r="H97" s="16">
        <v>0</v>
      </c>
      <c r="I97" s="16">
        <v>0</v>
      </c>
      <c r="J97" s="16">
        <v>0</v>
      </c>
      <c r="K97" s="16">
        <v>2.5641025641025599E-2</v>
      </c>
      <c r="L97" s="16">
        <v>0</v>
      </c>
      <c r="M97" s="16">
        <v>0</v>
      </c>
      <c r="N97" s="16">
        <v>0</v>
      </c>
      <c r="O97" s="16">
        <v>0</v>
      </c>
      <c r="P97" s="16"/>
      <c r="Q97" s="16">
        <v>1.45348837209302E-3</v>
      </c>
      <c r="R97" s="16"/>
      <c r="S97" s="16">
        <v>1.27064803049555E-3</v>
      </c>
      <c r="T97" s="16"/>
      <c r="U97" s="16">
        <v>1.6583747927031501E-3</v>
      </c>
      <c r="V97" s="16"/>
      <c r="W97" s="16">
        <v>0</v>
      </c>
      <c r="X97" s="16"/>
      <c r="Y97" s="16">
        <v>1.9841269841269801E-3</v>
      </c>
      <c r="Z97" s="16">
        <v>0</v>
      </c>
      <c r="AA97" s="16">
        <v>0</v>
      </c>
      <c r="AB97" s="16">
        <v>0</v>
      </c>
      <c r="AC97" s="16"/>
      <c r="AD97" s="16">
        <v>0</v>
      </c>
      <c r="AE97" s="16">
        <v>1.1111111111111099E-2</v>
      </c>
      <c r="AF97" s="16">
        <v>0</v>
      </c>
      <c r="AG97" s="16">
        <v>0</v>
      </c>
      <c r="AH97" s="16">
        <v>0</v>
      </c>
      <c r="AI97" s="16">
        <v>0</v>
      </c>
      <c r="AJ97" s="16">
        <v>0</v>
      </c>
      <c r="AK97" s="16"/>
      <c r="AL97" s="16">
        <v>0</v>
      </c>
      <c r="AM97" s="16">
        <v>0</v>
      </c>
      <c r="AN97" s="16">
        <v>4.5248868778280504E-3</v>
      </c>
      <c r="AO97" s="16">
        <v>0</v>
      </c>
      <c r="AP97" s="16">
        <v>0</v>
      </c>
      <c r="AQ97" s="16">
        <v>0</v>
      </c>
      <c r="AR97" s="16">
        <v>0</v>
      </c>
      <c r="AS97" s="16">
        <v>0</v>
      </c>
      <c r="AT97" s="16">
        <v>0</v>
      </c>
      <c r="AU97" s="16">
        <v>0</v>
      </c>
      <c r="AV97" s="16">
        <v>0</v>
      </c>
      <c r="AW97" s="16">
        <v>0</v>
      </c>
    </row>
    <row r="98" spans="2:49" ht="58" x14ac:dyDescent="0.35">
      <c r="B98" s="17" t="s">
        <v>644</v>
      </c>
      <c r="C98" s="16">
        <v>1.230012300123E-3</v>
      </c>
      <c r="D98" s="16">
        <v>0</v>
      </c>
      <c r="E98" s="16">
        <v>0</v>
      </c>
      <c r="F98" s="16">
        <v>0</v>
      </c>
      <c r="G98" s="16">
        <v>0</v>
      </c>
      <c r="H98" s="16">
        <v>0</v>
      </c>
      <c r="I98" s="16">
        <v>0</v>
      </c>
      <c r="J98" s="16">
        <v>0</v>
      </c>
      <c r="K98" s="16">
        <v>0</v>
      </c>
      <c r="L98" s="16">
        <v>0</v>
      </c>
      <c r="M98" s="16">
        <v>1.4084507042253501E-2</v>
      </c>
      <c r="N98" s="16">
        <v>0</v>
      </c>
      <c r="O98" s="16">
        <v>0</v>
      </c>
      <c r="P98" s="16"/>
      <c r="Q98" s="16">
        <v>1.45348837209302E-3</v>
      </c>
      <c r="R98" s="16"/>
      <c r="S98" s="16">
        <v>1.27064803049555E-3</v>
      </c>
      <c r="T98" s="16"/>
      <c r="U98" s="16">
        <v>1.6583747927031501E-3</v>
      </c>
      <c r="V98" s="16"/>
      <c r="W98" s="16">
        <v>0</v>
      </c>
      <c r="X98" s="16"/>
      <c r="Y98" s="16">
        <v>1.9841269841269801E-3</v>
      </c>
      <c r="Z98" s="16">
        <v>0</v>
      </c>
      <c r="AA98" s="16">
        <v>0</v>
      </c>
      <c r="AB98" s="16">
        <v>0</v>
      </c>
      <c r="AC98" s="16"/>
      <c r="AD98" s="16">
        <v>0</v>
      </c>
      <c r="AE98" s="16">
        <v>1.1111111111111099E-2</v>
      </c>
      <c r="AF98" s="16">
        <v>0</v>
      </c>
      <c r="AG98" s="16">
        <v>0</v>
      </c>
      <c r="AH98" s="16">
        <v>0</v>
      </c>
      <c r="AI98" s="16">
        <v>0</v>
      </c>
      <c r="AJ98" s="16">
        <v>0</v>
      </c>
      <c r="AK98" s="16"/>
      <c r="AL98" s="16">
        <v>0</v>
      </c>
      <c r="AM98" s="16">
        <v>0</v>
      </c>
      <c r="AN98" s="16">
        <v>4.5248868778280504E-3</v>
      </c>
      <c r="AO98" s="16">
        <v>0</v>
      </c>
      <c r="AP98" s="16">
        <v>0</v>
      </c>
      <c r="AQ98" s="16">
        <v>0</v>
      </c>
      <c r="AR98" s="16">
        <v>0</v>
      </c>
      <c r="AS98" s="16">
        <v>0</v>
      </c>
      <c r="AT98" s="16">
        <v>0</v>
      </c>
      <c r="AU98" s="16">
        <v>0</v>
      </c>
      <c r="AV98" s="16">
        <v>0</v>
      </c>
      <c r="AW98" s="16">
        <v>0</v>
      </c>
    </row>
    <row r="99" spans="2:49" x14ac:dyDescent="0.35">
      <c r="B99" s="17" t="s">
        <v>645</v>
      </c>
      <c r="C99" s="16">
        <v>1.230012300123E-3</v>
      </c>
      <c r="D99" s="16">
        <v>1.21951219512195E-2</v>
      </c>
      <c r="E99" s="16">
        <v>0</v>
      </c>
      <c r="F99" s="16">
        <v>0</v>
      </c>
      <c r="G99" s="16">
        <v>0</v>
      </c>
      <c r="H99" s="16">
        <v>0</v>
      </c>
      <c r="I99" s="16">
        <v>0</v>
      </c>
      <c r="J99" s="16">
        <v>0</v>
      </c>
      <c r="K99" s="16">
        <v>0</v>
      </c>
      <c r="L99" s="16">
        <v>0</v>
      </c>
      <c r="M99" s="16">
        <v>0</v>
      </c>
      <c r="N99" s="16">
        <v>0</v>
      </c>
      <c r="O99" s="16">
        <v>0</v>
      </c>
      <c r="P99" s="16"/>
      <c r="Q99" s="16">
        <v>1.45348837209302E-3</v>
      </c>
      <c r="R99" s="16"/>
      <c r="S99" s="16">
        <v>1.27064803049555E-3</v>
      </c>
      <c r="T99" s="16"/>
      <c r="U99" s="16">
        <v>1.6583747927031501E-3</v>
      </c>
      <c r="V99" s="16"/>
      <c r="W99" s="16">
        <v>0</v>
      </c>
      <c r="X99" s="16"/>
      <c r="Y99" s="16">
        <v>1.9841269841269801E-3</v>
      </c>
      <c r="Z99" s="16">
        <v>0</v>
      </c>
      <c r="AA99" s="16">
        <v>0</v>
      </c>
      <c r="AB99" s="16">
        <v>0</v>
      </c>
      <c r="AC99" s="16"/>
      <c r="AD99" s="16">
        <v>0</v>
      </c>
      <c r="AE99" s="16">
        <v>0</v>
      </c>
      <c r="AF99" s="16">
        <v>1.02040816326531E-2</v>
      </c>
      <c r="AG99" s="16">
        <v>0</v>
      </c>
      <c r="AH99" s="16">
        <v>0</v>
      </c>
      <c r="AI99" s="16">
        <v>0</v>
      </c>
      <c r="AJ99" s="16">
        <v>0</v>
      </c>
      <c r="AK99" s="16"/>
      <c r="AL99" s="16">
        <v>0</v>
      </c>
      <c r="AM99" s="16">
        <v>0</v>
      </c>
      <c r="AN99" s="16">
        <v>4.5248868778280504E-3</v>
      </c>
      <c r="AO99" s="16">
        <v>0</v>
      </c>
      <c r="AP99" s="16">
        <v>0</v>
      </c>
      <c r="AQ99" s="16">
        <v>0</v>
      </c>
      <c r="AR99" s="16">
        <v>0</v>
      </c>
      <c r="AS99" s="16">
        <v>0</v>
      </c>
      <c r="AT99" s="16">
        <v>0</v>
      </c>
      <c r="AU99" s="16">
        <v>0</v>
      </c>
      <c r="AV99" s="16">
        <v>0</v>
      </c>
      <c r="AW99" s="16">
        <v>0</v>
      </c>
    </row>
    <row r="100" spans="2:49" x14ac:dyDescent="0.35">
      <c r="B100" s="17" t="s">
        <v>646</v>
      </c>
      <c r="C100" s="16">
        <v>1.230012300123E-3</v>
      </c>
      <c r="D100" s="16">
        <v>0</v>
      </c>
      <c r="E100" s="16">
        <v>0</v>
      </c>
      <c r="F100" s="16">
        <v>0</v>
      </c>
      <c r="G100" s="16">
        <v>0</v>
      </c>
      <c r="H100" s="16">
        <v>0</v>
      </c>
      <c r="I100" s="16">
        <v>0</v>
      </c>
      <c r="J100" s="16">
        <v>0</v>
      </c>
      <c r="K100" s="16">
        <v>0</v>
      </c>
      <c r="L100" s="16">
        <v>1.2500000000000001E-2</v>
      </c>
      <c r="M100" s="16">
        <v>0</v>
      </c>
      <c r="N100" s="16">
        <v>0</v>
      </c>
      <c r="O100" s="16">
        <v>0</v>
      </c>
      <c r="P100" s="16"/>
      <c r="Q100" s="16">
        <v>1.45348837209302E-3</v>
      </c>
      <c r="R100" s="16"/>
      <c r="S100" s="16">
        <v>1.27064803049555E-3</v>
      </c>
      <c r="T100" s="16"/>
      <c r="U100" s="16">
        <v>1.6583747927031501E-3</v>
      </c>
      <c r="V100" s="16"/>
      <c r="W100" s="16">
        <v>0</v>
      </c>
      <c r="X100" s="16"/>
      <c r="Y100" s="16">
        <v>1.9841269841269801E-3</v>
      </c>
      <c r="Z100" s="16">
        <v>0</v>
      </c>
      <c r="AA100" s="16">
        <v>0</v>
      </c>
      <c r="AB100" s="16">
        <v>0</v>
      </c>
      <c r="AC100" s="16"/>
      <c r="AD100" s="16">
        <v>0</v>
      </c>
      <c r="AE100" s="16">
        <v>0</v>
      </c>
      <c r="AF100" s="16">
        <v>1.02040816326531E-2</v>
      </c>
      <c r="AG100" s="16">
        <v>0</v>
      </c>
      <c r="AH100" s="16">
        <v>0</v>
      </c>
      <c r="AI100" s="16">
        <v>0</v>
      </c>
      <c r="AJ100" s="16">
        <v>0</v>
      </c>
      <c r="AK100" s="16"/>
      <c r="AL100" s="16">
        <v>0</v>
      </c>
      <c r="AM100" s="16">
        <v>0</v>
      </c>
      <c r="AN100" s="16">
        <v>4.5248868778280504E-3</v>
      </c>
      <c r="AO100" s="16">
        <v>0</v>
      </c>
      <c r="AP100" s="16">
        <v>0</v>
      </c>
      <c r="AQ100" s="16">
        <v>0</v>
      </c>
      <c r="AR100" s="16">
        <v>0</v>
      </c>
      <c r="AS100" s="16">
        <v>0</v>
      </c>
      <c r="AT100" s="16">
        <v>0</v>
      </c>
      <c r="AU100" s="16">
        <v>0</v>
      </c>
      <c r="AV100" s="16">
        <v>0</v>
      </c>
      <c r="AW100" s="16">
        <v>0</v>
      </c>
    </row>
    <row r="101" spans="2:49" x14ac:dyDescent="0.35">
      <c r="B101" s="17" t="s">
        <v>647</v>
      </c>
      <c r="C101" s="16">
        <v>1.230012300123E-3</v>
      </c>
      <c r="D101" s="16">
        <v>0</v>
      </c>
      <c r="E101" s="16">
        <v>0</v>
      </c>
      <c r="F101" s="16">
        <v>0</v>
      </c>
      <c r="G101" s="16">
        <v>0</v>
      </c>
      <c r="H101" s="16">
        <v>0</v>
      </c>
      <c r="I101" s="16">
        <v>1.5151515151515201E-2</v>
      </c>
      <c r="J101" s="16">
        <v>0</v>
      </c>
      <c r="K101" s="16">
        <v>0</v>
      </c>
      <c r="L101" s="16">
        <v>0</v>
      </c>
      <c r="M101" s="16">
        <v>0</v>
      </c>
      <c r="N101" s="16">
        <v>0</v>
      </c>
      <c r="O101" s="16">
        <v>0</v>
      </c>
      <c r="P101" s="16"/>
      <c r="Q101" s="16">
        <v>1.45348837209302E-3</v>
      </c>
      <c r="R101" s="16"/>
      <c r="S101" s="16">
        <v>1.27064803049555E-3</v>
      </c>
      <c r="T101" s="16"/>
      <c r="U101" s="16">
        <v>1.6583747927031501E-3</v>
      </c>
      <c r="V101" s="16"/>
      <c r="W101" s="16">
        <v>0</v>
      </c>
      <c r="X101" s="16"/>
      <c r="Y101" s="16">
        <v>1.9841269841269801E-3</v>
      </c>
      <c r="Z101" s="16">
        <v>0</v>
      </c>
      <c r="AA101" s="16">
        <v>0</v>
      </c>
      <c r="AB101" s="16">
        <v>0</v>
      </c>
      <c r="AC101" s="16"/>
      <c r="AD101" s="16">
        <v>0</v>
      </c>
      <c r="AE101" s="16">
        <v>0</v>
      </c>
      <c r="AF101" s="16">
        <v>1.02040816326531E-2</v>
      </c>
      <c r="AG101" s="16">
        <v>0</v>
      </c>
      <c r="AH101" s="16">
        <v>0</v>
      </c>
      <c r="AI101" s="16">
        <v>0</v>
      </c>
      <c r="AJ101" s="16">
        <v>0</v>
      </c>
      <c r="AK101" s="16"/>
      <c r="AL101" s="16">
        <v>0</v>
      </c>
      <c r="AM101" s="16">
        <v>0</v>
      </c>
      <c r="AN101" s="16">
        <v>4.5248868778280504E-3</v>
      </c>
      <c r="AO101" s="16">
        <v>0</v>
      </c>
      <c r="AP101" s="16">
        <v>0</v>
      </c>
      <c r="AQ101" s="16">
        <v>0</v>
      </c>
      <c r="AR101" s="16">
        <v>0</v>
      </c>
      <c r="AS101" s="16">
        <v>0</v>
      </c>
      <c r="AT101" s="16">
        <v>0</v>
      </c>
      <c r="AU101" s="16">
        <v>0</v>
      </c>
      <c r="AV101" s="16">
        <v>0</v>
      </c>
      <c r="AW101" s="16">
        <v>0</v>
      </c>
    </row>
    <row r="102" spans="2:49" ht="29" x14ac:dyDescent="0.35">
      <c r="B102" s="17" t="s">
        <v>648</v>
      </c>
      <c r="C102" s="16">
        <v>1.230012300123E-3</v>
      </c>
      <c r="D102" s="16">
        <v>0</v>
      </c>
      <c r="E102" s="16">
        <v>0</v>
      </c>
      <c r="F102" s="16">
        <v>0</v>
      </c>
      <c r="G102" s="16">
        <v>0</v>
      </c>
      <c r="H102" s="16">
        <v>0</v>
      </c>
      <c r="I102" s="16">
        <v>0</v>
      </c>
      <c r="J102" s="16">
        <v>1.63934426229508E-2</v>
      </c>
      <c r="K102" s="16">
        <v>0</v>
      </c>
      <c r="L102" s="16">
        <v>0</v>
      </c>
      <c r="M102" s="16">
        <v>0</v>
      </c>
      <c r="N102" s="16">
        <v>0</v>
      </c>
      <c r="O102" s="16">
        <v>0</v>
      </c>
      <c r="P102" s="16"/>
      <c r="Q102" s="16">
        <v>1.45348837209302E-3</v>
      </c>
      <c r="R102" s="16"/>
      <c r="S102" s="16">
        <v>1.27064803049555E-3</v>
      </c>
      <c r="T102" s="16"/>
      <c r="U102" s="16">
        <v>1.6583747927031501E-3</v>
      </c>
      <c r="V102" s="16"/>
      <c r="W102" s="16">
        <v>0</v>
      </c>
      <c r="X102" s="16"/>
      <c r="Y102" s="16">
        <v>0</v>
      </c>
      <c r="Z102" s="16">
        <v>3.7878787878787902E-3</v>
      </c>
      <c r="AA102" s="16">
        <v>0</v>
      </c>
      <c r="AB102" s="16">
        <v>0</v>
      </c>
      <c r="AC102" s="16"/>
      <c r="AD102" s="16">
        <v>0</v>
      </c>
      <c r="AE102" s="16">
        <v>0</v>
      </c>
      <c r="AF102" s="16">
        <v>0</v>
      </c>
      <c r="AG102" s="16">
        <v>5.5555555555555601E-3</v>
      </c>
      <c r="AH102" s="16">
        <v>0</v>
      </c>
      <c r="AI102" s="16">
        <v>0</v>
      </c>
      <c r="AJ102" s="16">
        <v>0</v>
      </c>
      <c r="AK102" s="16"/>
      <c r="AL102" s="16">
        <v>0</v>
      </c>
      <c r="AM102" s="16">
        <v>0</v>
      </c>
      <c r="AN102" s="16">
        <v>4.5248868778280504E-3</v>
      </c>
      <c r="AO102" s="16">
        <v>0</v>
      </c>
      <c r="AP102" s="16">
        <v>0</v>
      </c>
      <c r="AQ102" s="16">
        <v>0</v>
      </c>
      <c r="AR102" s="16">
        <v>0</v>
      </c>
      <c r="AS102" s="16">
        <v>0</v>
      </c>
      <c r="AT102" s="16">
        <v>0</v>
      </c>
      <c r="AU102" s="16">
        <v>0</v>
      </c>
      <c r="AV102" s="16">
        <v>0</v>
      </c>
      <c r="AW102" s="16">
        <v>0</v>
      </c>
    </row>
    <row r="103" spans="2:49" ht="43.5" x14ac:dyDescent="0.35">
      <c r="B103" s="17" t="s">
        <v>649</v>
      </c>
      <c r="C103" s="16">
        <v>1.230012300123E-3</v>
      </c>
      <c r="D103" s="16">
        <v>0</v>
      </c>
      <c r="E103" s="16">
        <v>0</v>
      </c>
      <c r="F103" s="16">
        <v>0</v>
      </c>
      <c r="G103" s="16">
        <v>0</v>
      </c>
      <c r="H103" s="16">
        <v>0</v>
      </c>
      <c r="I103" s="16">
        <v>0</v>
      </c>
      <c r="J103" s="16">
        <v>0</v>
      </c>
      <c r="K103" s="16">
        <v>2.5641025641025599E-2</v>
      </c>
      <c r="L103" s="16">
        <v>0</v>
      </c>
      <c r="M103" s="16">
        <v>0</v>
      </c>
      <c r="N103" s="16">
        <v>0</v>
      </c>
      <c r="O103" s="16">
        <v>0</v>
      </c>
      <c r="P103" s="16"/>
      <c r="Q103" s="16">
        <v>1.45348837209302E-3</v>
      </c>
      <c r="R103" s="16"/>
      <c r="S103" s="16">
        <v>1.27064803049555E-3</v>
      </c>
      <c r="T103" s="16"/>
      <c r="U103" s="16">
        <v>1.6583747927031501E-3</v>
      </c>
      <c r="V103" s="16"/>
      <c r="W103" s="16">
        <v>0</v>
      </c>
      <c r="X103" s="16"/>
      <c r="Y103" s="16">
        <v>0</v>
      </c>
      <c r="Z103" s="16">
        <v>3.7878787878787902E-3</v>
      </c>
      <c r="AA103" s="16">
        <v>0</v>
      </c>
      <c r="AB103" s="16">
        <v>0</v>
      </c>
      <c r="AC103" s="16"/>
      <c r="AD103" s="16">
        <v>0</v>
      </c>
      <c r="AE103" s="16">
        <v>0</v>
      </c>
      <c r="AF103" s="16">
        <v>0</v>
      </c>
      <c r="AG103" s="16">
        <v>5.5555555555555601E-3</v>
      </c>
      <c r="AH103" s="16">
        <v>0</v>
      </c>
      <c r="AI103" s="16">
        <v>0</v>
      </c>
      <c r="AJ103" s="16">
        <v>0</v>
      </c>
      <c r="AK103" s="16"/>
      <c r="AL103" s="16">
        <v>0</v>
      </c>
      <c r="AM103" s="16">
        <v>0</v>
      </c>
      <c r="AN103" s="16">
        <v>4.5248868778280504E-3</v>
      </c>
      <c r="AO103" s="16">
        <v>0</v>
      </c>
      <c r="AP103" s="16">
        <v>0</v>
      </c>
      <c r="AQ103" s="16">
        <v>0</v>
      </c>
      <c r="AR103" s="16">
        <v>0</v>
      </c>
      <c r="AS103" s="16">
        <v>0</v>
      </c>
      <c r="AT103" s="16">
        <v>0</v>
      </c>
      <c r="AU103" s="16">
        <v>0</v>
      </c>
      <c r="AV103" s="16">
        <v>0</v>
      </c>
      <c r="AW103" s="16">
        <v>0</v>
      </c>
    </row>
    <row r="104" spans="2:49" ht="29" x14ac:dyDescent="0.35">
      <c r="B104" s="17" t="s">
        <v>650</v>
      </c>
      <c r="C104" s="16">
        <v>1.230012300123E-3</v>
      </c>
      <c r="D104" s="16">
        <v>0</v>
      </c>
      <c r="E104" s="16">
        <v>0</v>
      </c>
      <c r="F104" s="16">
        <v>0</v>
      </c>
      <c r="G104" s="16">
        <v>0</v>
      </c>
      <c r="H104" s="16">
        <v>0</v>
      </c>
      <c r="I104" s="16">
        <v>0</v>
      </c>
      <c r="J104" s="16">
        <v>0</v>
      </c>
      <c r="K104" s="16">
        <v>0</v>
      </c>
      <c r="L104" s="16">
        <v>0</v>
      </c>
      <c r="M104" s="16">
        <v>0</v>
      </c>
      <c r="N104" s="16">
        <v>3.03030303030303E-2</v>
      </c>
      <c r="O104" s="16">
        <v>0</v>
      </c>
      <c r="P104" s="16"/>
      <c r="Q104" s="16">
        <v>1.45348837209302E-3</v>
      </c>
      <c r="R104" s="16"/>
      <c r="S104" s="16">
        <v>1.27064803049555E-3</v>
      </c>
      <c r="T104" s="16"/>
      <c r="U104" s="16">
        <v>1.6583747927031501E-3</v>
      </c>
      <c r="V104" s="16"/>
      <c r="W104" s="16">
        <v>0</v>
      </c>
      <c r="X104" s="16"/>
      <c r="Y104" s="16">
        <v>1.9841269841269801E-3</v>
      </c>
      <c r="Z104" s="16">
        <v>0</v>
      </c>
      <c r="AA104" s="16">
        <v>0</v>
      </c>
      <c r="AB104" s="16">
        <v>0</v>
      </c>
      <c r="AC104" s="16"/>
      <c r="AD104" s="16">
        <v>0</v>
      </c>
      <c r="AE104" s="16">
        <v>0</v>
      </c>
      <c r="AF104" s="16">
        <v>0</v>
      </c>
      <c r="AG104" s="16">
        <v>5.5555555555555601E-3</v>
      </c>
      <c r="AH104" s="16">
        <v>0</v>
      </c>
      <c r="AI104" s="16">
        <v>0</v>
      </c>
      <c r="AJ104" s="16">
        <v>0</v>
      </c>
      <c r="AK104" s="16"/>
      <c r="AL104" s="16">
        <v>0</v>
      </c>
      <c r="AM104" s="16">
        <v>0</v>
      </c>
      <c r="AN104" s="16">
        <v>4.5248868778280504E-3</v>
      </c>
      <c r="AO104" s="16">
        <v>0</v>
      </c>
      <c r="AP104" s="16">
        <v>0</v>
      </c>
      <c r="AQ104" s="16">
        <v>0</v>
      </c>
      <c r="AR104" s="16">
        <v>0</v>
      </c>
      <c r="AS104" s="16">
        <v>0</v>
      </c>
      <c r="AT104" s="16">
        <v>0</v>
      </c>
      <c r="AU104" s="16">
        <v>0</v>
      </c>
      <c r="AV104" s="16">
        <v>0</v>
      </c>
      <c r="AW104" s="16">
        <v>0</v>
      </c>
    </row>
    <row r="105" spans="2:49" x14ac:dyDescent="0.35">
      <c r="B105" s="17" t="s">
        <v>651</v>
      </c>
      <c r="C105" s="16">
        <v>1.230012300123E-3</v>
      </c>
      <c r="D105" s="16">
        <v>0</v>
      </c>
      <c r="E105" s="16">
        <v>0</v>
      </c>
      <c r="F105" s="16">
        <v>8.4033613445378096E-3</v>
      </c>
      <c r="G105" s="16">
        <v>0</v>
      </c>
      <c r="H105" s="16">
        <v>0</v>
      </c>
      <c r="I105" s="16">
        <v>0</v>
      </c>
      <c r="J105" s="16">
        <v>0</v>
      </c>
      <c r="K105" s="16">
        <v>0</v>
      </c>
      <c r="L105" s="16">
        <v>0</v>
      </c>
      <c r="M105" s="16">
        <v>0</v>
      </c>
      <c r="N105" s="16">
        <v>0</v>
      </c>
      <c r="O105" s="16">
        <v>0</v>
      </c>
      <c r="P105" s="16"/>
      <c r="Q105" s="16">
        <v>1.45348837209302E-3</v>
      </c>
      <c r="R105" s="16"/>
      <c r="S105" s="16">
        <v>1.27064803049555E-3</v>
      </c>
      <c r="T105" s="16"/>
      <c r="U105" s="16">
        <v>1.6583747927031501E-3</v>
      </c>
      <c r="V105" s="16"/>
      <c r="W105" s="16">
        <v>0</v>
      </c>
      <c r="X105" s="16"/>
      <c r="Y105" s="16">
        <v>1.9841269841269801E-3</v>
      </c>
      <c r="Z105" s="16">
        <v>0</v>
      </c>
      <c r="AA105" s="16">
        <v>0</v>
      </c>
      <c r="AB105" s="16">
        <v>0</v>
      </c>
      <c r="AC105" s="16"/>
      <c r="AD105" s="16">
        <v>0</v>
      </c>
      <c r="AE105" s="16">
        <v>0</v>
      </c>
      <c r="AF105" s="16">
        <v>0</v>
      </c>
      <c r="AG105" s="16">
        <v>5.5555555555555601E-3</v>
      </c>
      <c r="AH105" s="16">
        <v>0</v>
      </c>
      <c r="AI105" s="16">
        <v>0</v>
      </c>
      <c r="AJ105" s="16">
        <v>0</v>
      </c>
      <c r="AK105" s="16"/>
      <c r="AL105" s="16">
        <v>0</v>
      </c>
      <c r="AM105" s="16">
        <v>0</v>
      </c>
      <c r="AN105" s="16">
        <v>4.5248868778280504E-3</v>
      </c>
      <c r="AO105" s="16">
        <v>0</v>
      </c>
      <c r="AP105" s="16">
        <v>0</v>
      </c>
      <c r="AQ105" s="16">
        <v>0</v>
      </c>
      <c r="AR105" s="16">
        <v>0</v>
      </c>
      <c r="AS105" s="16">
        <v>0</v>
      </c>
      <c r="AT105" s="16">
        <v>0</v>
      </c>
      <c r="AU105" s="16">
        <v>0</v>
      </c>
      <c r="AV105" s="16">
        <v>0</v>
      </c>
      <c r="AW105" s="16">
        <v>0</v>
      </c>
    </row>
    <row r="106" spans="2:49" x14ac:dyDescent="0.35">
      <c r="B106" s="17" t="s">
        <v>652</v>
      </c>
      <c r="C106" s="16">
        <v>1.230012300123E-3</v>
      </c>
      <c r="D106" s="16">
        <v>0</v>
      </c>
      <c r="E106" s="16">
        <v>7.4626865671641798E-3</v>
      </c>
      <c r="F106" s="16">
        <v>0</v>
      </c>
      <c r="G106" s="16">
        <v>0</v>
      </c>
      <c r="H106" s="16">
        <v>0</v>
      </c>
      <c r="I106" s="16">
        <v>0</v>
      </c>
      <c r="J106" s="16">
        <v>0</v>
      </c>
      <c r="K106" s="16">
        <v>0</v>
      </c>
      <c r="L106" s="16">
        <v>0</v>
      </c>
      <c r="M106" s="16">
        <v>0</v>
      </c>
      <c r="N106" s="16">
        <v>0</v>
      </c>
      <c r="O106" s="16">
        <v>0</v>
      </c>
      <c r="P106" s="16"/>
      <c r="Q106" s="16">
        <v>1.45348837209302E-3</v>
      </c>
      <c r="R106" s="16"/>
      <c r="S106" s="16">
        <v>1.27064803049555E-3</v>
      </c>
      <c r="T106" s="16"/>
      <c r="U106" s="16">
        <v>1.6583747927031501E-3</v>
      </c>
      <c r="V106" s="16"/>
      <c r="W106" s="16">
        <v>0</v>
      </c>
      <c r="X106" s="16"/>
      <c r="Y106" s="16">
        <v>1.9841269841269801E-3</v>
      </c>
      <c r="Z106" s="16">
        <v>0</v>
      </c>
      <c r="AA106" s="16">
        <v>0</v>
      </c>
      <c r="AB106" s="16">
        <v>0</v>
      </c>
      <c r="AC106" s="16"/>
      <c r="AD106" s="16">
        <v>0</v>
      </c>
      <c r="AE106" s="16">
        <v>0</v>
      </c>
      <c r="AF106" s="16">
        <v>0</v>
      </c>
      <c r="AG106" s="16">
        <v>0</v>
      </c>
      <c r="AH106" s="16">
        <v>8.1300813008130107E-3</v>
      </c>
      <c r="AI106" s="16">
        <v>0</v>
      </c>
      <c r="AJ106" s="16">
        <v>0</v>
      </c>
      <c r="AK106" s="16"/>
      <c r="AL106" s="16">
        <v>0</v>
      </c>
      <c r="AM106" s="16">
        <v>0</v>
      </c>
      <c r="AN106" s="16">
        <v>4.5248868778280504E-3</v>
      </c>
      <c r="AO106" s="16">
        <v>0</v>
      </c>
      <c r="AP106" s="16">
        <v>0</v>
      </c>
      <c r="AQ106" s="16">
        <v>0</v>
      </c>
      <c r="AR106" s="16">
        <v>0</v>
      </c>
      <c r="AS106" s="16">
        <v>0</v>
      </c>
      <c r="AT106" s="16">
        <v>0</v>
      </c>
      <c r="AU106" s="16">
        <v>0</v>
      </c>
      <c r="AV106" s="16">
        <v>0</v>
      </c>
      <c r="AW106" s="16">
        <v>0</v>
      </c>
    </row>
    <row r="107" spans="2:49" ht="29" x14ac:dyDescent="0.35">
      <c r="B107" s="17" t="s">
        <v>653</v>
      </c>
      <c r="C107" s="16">
        <v>1.230012300123E-3</v>
      </c>
      <c r="D107" s="16">
        <v>0</v>
      </c>
      <c r="E107" s="16">
        <v>0</v>
      </c>
      <c r="F107" s="16">
        <v>0</v>
      </c>
      <c r="G107" s="16">
        <v>0</v>
      </c>
      <c r="H107" s="16">
        <v>0</v>
      </c>
      <c r="I107" s="16">
        <v>1.5151515151515201E-2</v>
      </c>
      <c r="J107" s="16">
        <v>0</v>
      </c>
      <c r="K107" s="16">
        <v>0</v>
      </c>
      <c r="L107" s="16">
        <v>0</v>
      </c>
      <c r="M107" s="16">
        <v>0</v>
      </c>
      <c r="N107" s="16">
        <v>0</v>
      </c>
      <c r="O107" s="16">
        <v>0</v>
      </c>
      <c r="P107" s="16"/>
      <c r="Q107" s="16">
        <v>1.45348837209302E-3</v>
      </c>
      <c r="R107" s="16"/>
      <c r="S107" s="16">
        <v>1.27064803049555E-3</v>
      </c>
      <c r="T107" s="16"/>
      <c r="U107" s="16">
        <v>1.6583747927031501E-3</v>
      </c>
      <c r="V107" s="16"/>
      <c r="W107" s="16">
        <v>0</v>
      </c>
      <c r="X107" s="16"/>
      <c r="Y107" s="16">
        <v>1.9841269841269801E-3</v>
      </c>
      <c r="Z107" s="16">
        <v>0</v>
      </c>
      <c r="AA107" s="16">
        <v>0</v>
      </c>
      <c r="AB107" s="16">
        <v>0</v>
      </c>
      <c r="AC107" s="16"/>
      <c r="AD107" s="16">
        <v>0</v>
      </c>
      <c r="AE107" s="16">
        <v>0</v>
      </c>
      <c r="AF107" s="16">
        <v>0</v>
      </c>
      <c r="AG107" s="16">
        <v>0</v>
      </c>
      <c r="AH107" s="16">
        <v>8.1300813008130107E-3</v>
      </c>
      <c r="AI107" s="16">
        <v>0</v>
      </c>
      <c r="AJ107" s="16">
        <v>0</v>
      </c>
      <c r="AK107" s="16"/>
      <c r="AL107" s="16">
        <v>0</v>
      </c>
      <c r="AM107" s="16">
        <v>0</v>
      </c>
      <c r="AN107" s="16">
        <v>4.5248868778280504E-3</v>
      </c>
      <c r="AO107" s="16">
        <v>0</v>
      </c>
      <c r="AP107" s="16">
        <v>0</v>
      </c>
      <c r="AQ107" s="16">
        <v>0</v>
      </c>
      <c r="AR107" s="16">
        <v>0</v>
      </c>
      <c r="AS107" s="16">
        <v>0</v>
      </c>
      <c r="AT107" s="16">
        <v>0</v>
      </c>
      <c r="AU107" s="16">
        <v>0</v>
      </c>
      <c r="AV107" s="16">
        <v>0</v>
      </c>
      <c r="AW107" s="16">
        <v>0</v>
      </c>
    </row>
    <row r="108" spans="2:49" x14ac:dyDescent="0.35">
      <c r="B108" s="17" t="s">
        <v>654</v>
      </c>
      <c r="C108" s="16">
        <v>1.230012300123E-3</v>
      </c>
      <c r="D108" s="16">
        <v>0</v>
      </c>
      <c r="E108" s="16">
        <v>0</v>
      </c>
      <c r="F108" s="16">
        <v>0</v>
      </c>
      <c r="G108" s="16">
        <v>0</v>
      </c>
      <c r="H108" s="16">
        <v>0</v>
      </c>
      <c r="I108" s="16">
        <v>0</v>
      </c>
      <c r="J108" s="16">
        <v>0</v>
      </c>
      <c r="K108" s="16">
        <v>0</v>
      </c>
      <c r="L108" s="16">
        <v>0</v>
      </c>
      <c r="M108" s="16">
        <v>1.4084507042253501E-2</v>
      </c>
      <c r="N108" s="16">
        <v>0</v>
      </c>
      <c r="O108" s="16">
        <v>0</v>
      </c>
      <c r="P108" s="16"/>
      <c r="Q108" s="16">
        <v>1.45348837209302E-3</v>
      </c>
      <c r="R108" s="16"/>
      <c r="S108" s="16">
        <v>1.27064803049555E-3</v>
      </c>
      <c r="T108" s="16"/>
      <c r="U108" s="16">
        <v>1.6583747927031501E-3</v>
      </c>
      <c r="V108" s="16"/>
      <c r="W108" s="16">
        <v>0</v>
      </c>
      <c r="X108" s="16"/>
      <c r="Y108" s="16">
        <v>0</v>
      </c>
      <c r="Z108" s="16">
        <v>3.7878787878787902E-3</v>
      </c>
      <c r="AA108" s="16">
        <v>0</v>
      </c>
      <c r="AB108" s="16">
        <v>0</v>
      </c>
      <c r="AC108" s="16"/>
      <c r="AD108" s="16">
        <v>0</v>
      </c>
      <c r="AE108" s="16">
        <v>0</v>
      </c>
      <c r="AF108" s="16">
        <v>0</v>
      </c>
      <c r="AG108" s="16">
        <v>0</v>
      </c>
      <c r="AH108" s="16">
        <v>8.1300813008130107E-3</v>
      </c>
      <c r="AI108" s="16">
        <v>0</v>
      </c>
      <c r="AJ108" s="16">
        <v>0</v>
      </c>
      <c r="AK108" s="16"/>
      <c r="AL108" s="16">
        <v>0</v>
      </c>
      <c r="AM108" s="16">
        <v>0</v>
      </c>
      <c r="AN108" s="16">
        <v>4.5248868778280504E-3</v>
      </c>
      <c r="AO108" s="16">
        <v>0</v>
      </c>
      <c r="AP108" s="16">
        <v>0</v>
      </c>
      <c r="AQ108" s="16">
        <v>0</v>
      </c>
      <c r="AR108" s="16">
        <v>0</v>
      </c>
      <c r="AS108" s="16">
        <v>0</v>
      </c>
      <c r="AT108" s="16">
        <v>0</v>
      </c>
      <c r="AU108" s="16">
        <v>0</v>
      </c>
      <c r="AV108" s="16">
        <v>0</v>
      </c>
      <c r="AW108" s="16">
        <v>0</v>
      </c>
    </row>
    <row r="109" spans="2:49" x14ac:dyDescent="0.35">
      <c r="B109" s="17" t="s">
        <v>655</v>
      </c>
      <c r="C109" s="16">
        <v>1.230012300123E-3</v>
      </c>
      <c r="D109" s="16">
        <v>0</v>
      </c>
      <c r="E109" s="16">
        <v>0</v>
      </c>
      <c r="F109" s="16">
        <v>0</v>
      </c>
      <c r="G109" s="16">
        <v>0</v>
      </c>
      <c r="H109" s="16">
        <v>0</v>
      </c>
      <c r="I109" s="16">
        <v>0</v>
      </c>
      <c r="J109" s="16">
        <v>0</v>
      </c>
      <c r="K109" s="16">
        <v>0</v>
      </c>
      <c r="L109" s="16">
        <v>0</v>
      </c>
      <c r="M109" s="16">
        <v>1.4084507042253501E-2</v>
      </c>
      <c r="N109" s="16">
        <v>0</v>
      </c>
      <c r="O109" s="16">
        <v>0</v>
      </c>
      <c r="P109" s="16"/>
      <c r="Q109" s="16">
        <v>1.45348837209302E-3</v>
      </c>
      <c r="R109" s="16"/>
      <c r="S109" s="16">
        <v>1.27064803049555E-3</v>
      </c>
      <c r="T109" s="16"/>
      <c r="U109" s="16">
        <v>1.6583747927031501E-3</v>
      </c>
      <c r="V109" s="16"/>
      <c r="W109" s="16">
        <v>0</v>
      </c>
      <c r="X109" s="16"/>
      <c r="Y109" s="16">
        <v>0</v>
      </c>
      <c r="Z109" s="16">
        <v>3.7878787878787902E-3</v>
      </c>
      <c r="AA109" s="16">
        <v>0</v>
      </c>
      <c r="AB109" s="16">
        <v>0</v>
      </c>
      <c r="AC109" s="16"/>
      <c r="AD109" s="16">
        <v>0</v>
      </c>
      <c r="AE109" s="16">
        <v>0</v>
      </c>
      <c r="AF109" s="16">
        <v>0</v>
      </c>
      <c r="AG109" s="16">
        <v>0</v>
      </c>
      <c r="AH109" s="16">
        <v>0</v>
      </c>
      <c r="AI109" s="16">
        <v>1.1904761904761901E-2</v>
      </c>
      <c r="AJ109" s="16">
        <v>0</v>
      </c>
      <c r="AK109" s="16"/>
      <c r="AL109" s="16">
        <v>0</v>
      </c>
      <c r="AM109" s="16">
        <v>0</v>
      </c>
      <c r="AN109" s="16">
        <v>4.5248868778280504E-3</v>
      </c>
      <c r="AO109" s="16">
        <v>0</v>
      </c>
      <c r="AP109" s="16">
        <v>0</v>
      </c>
      <c r="AQ109" s="16">
        <v>0</v>
      </c>
      <c r="AR109" s="16">
        <v>0</v>
      </c>
      <c r="AS109" s="16">
        <v>0</v>
      </c>
      <c r="AT109" s="16">
        <v>0</v>
      </c>
      <c r="AU109" s="16">
        <v>0</v>
      </c>
      <c r="AV109" s="16">
        <v>0</v>
      </c>
      <c r="AW109" s="16">
        <v>0</v>
      </c>
    </row>
    <row r="110" spans="2:49" x14ac:dyDescent="0.35">
      <c r="B110" s="17" t="s">
        <v>656</v>
      </c>
      <c r="C110" s="16">
        <v>1.230012300123E-3</v>
      </c>
      <c r="D110" s="16">
        <v>0</v>
      </c>
      <c r="E110" s="16">
        <v>7.4626865671641798E-3</v>
      </c>
      <c r="F110" s="16">
        <v>0</v>
      </c>
      <c r="G110" s="16">
        <v>0</v>
      </c>
      <c r="H110" s="16">
        <v>0</v>
      </c>
      <c r="I110" s="16">
        <v>0</v>
      </c>
      <c r="J110" s="16">
        <v>0</v>
      </c>
      <c r="K110" s="16">
        <v>0</v>
      </c>
      <c r="L110" s="16">
        <v>0</v>
      </c>
      <c r="M110" s="16">
        <v>0</v>
      </c>
      <c r="N110" s="16">
        <v>0</v>
      </c>
      <c r="O110" s="16">
        <v>0</v>
      </c>
      <c r="P110" s="16"/>
      <c r="Q110" s="16">
        <v>1.45348837209302E-3</v>
      </c>
      <c r="R110" s="16"/>
      <c r="S110" s="16">
        <v>1.27064803049555E-3</v>
      </c>
      <c r="T110" s="16"/>
      <c r="U110" s="16">
        <v>1.6583747927031501E-3</v>
      </c>
      <c r="V110" s="16"/>
      <c r="W110" s="16">
        <v>0</v>
      </c>
      <c r="X110" s="16"/>
      <c r="Y110" s="16">
        <v>0</v>
      </c>
      <c r="Z110" s="16">
        <v>3.7878787878787902E-3</v>
      </c>
      <c r="AA110" s="16">
        <v>0</v>
      </c>
      <c r="AB110" s="16">
        <v>0</v>
      </c>
      <c r="AC110" s="16"/>
      <c r="AD110" s="16">
        <v>0</v>
      </c>
      <c r="AE110" s="16">
        <v>0</v>
      </c>
      <c r="AF110" s="16">
        <v>0</v>
      </c>
      <c r="AG110" s="16">
        <v>0</v>
      </c>
      <c r="AH110" s="16">
        <v>0</v>
      </c>
      <c r="AI110" s="16">
        <v>0</v>
      </c>
      <c r="AJ110" s="16">
        <v>1.0869565217391301E-2</v>
      </c>
      <c r="AK110" s="16"/>
      <c r="AL110" s="16">
        <v>0</v>
      </c>
      <c r="AM110" s="16">
        <v>0</v>
      </c>
      <c r="AN110" s="16">
        <v>4.5248868778280504E-3</v>
      </c>
      <c r="AO110" s="16">
        <v>0</v>
      </c>
      <c r="AP110" s="16">
        <v>0</v>
      </c>
      <c r="AQ110" s="16">
        <v>0</v>
      </c>
      <c r="AR110" s="16">
        <v>0</v>
      </c>
      <c r="AS110" s="16">
        <v>0</v>
      </c>
      <c r="AT110" s="16">
        <v>0</v>
      </c>
      <c r="AU110" s="16">
        <v>0</v>
      </c>
      <c r="AV110" s="16">
        <v>0</v>
      </c>
      <c r="AW110" s="16">
        <v>0</v>
      </c>
    </row>
    <row r="111" spans="2:49" x14ac:dyDescent="0.35">
      <c r="B111" s="17" t="s">
        <v>657</v>
      </c>
      <c r="C111" s="16">
        <v>1.230012300123E-3</v>
      </c>
      <c r="D111" s="16">
        <v>1.21951219512195E-2</v>
      </c>
      <c r="E111" s="16">
        <v>0</v>
      </c>
      <c r="F111" s="16">
        <v>0</v>
      </c>
      <c r="G111" s="16">
        <v>0</v>
      </c>
      <c r="H111" s="16">
        <v>0</v>
      </c>
      <c r="I111" s="16">
        <v>0</v>
      </c>
      <c r="J111" s="16">
        <v>0</v>
      </c>
      <c r="K111" s="16">
        <v>0</v>
      </c>
      <c r="L111" s="16">
        <v>0</v>
      </c>
      <c r="M111" s="16">
        <v>0</v>
      </c>
      <c r="N111" s="16">
        <v>0</v>
      </c>
      <c r="O111" s="16">
        <v>0</v>
      </c>
      <c r="P111" s="16"/>
      <c r="Q111" s="16">
        <v>1.45348837209302E-3</v>
      </c>
      <c r="R111" s="16"/>
      <c r="S111" s="16">
        <v>1.27064803049555E-3</v>
      </c>
      <c r="T111" s="16"/>
      <c r="U111" s="16">
        <v>0</v>
      </c>
      <c r="V111" s="16"/>
      <c r="W111" s="16">
        <v>0</v>
      </c>
      <c r="X111" s="16"/>
      <c r="Y111" s="16">
        <v>0</v>
      </c>
      <c r="Z111" s="16">
        <v>3.7878787878787902E-3</v>
      </c>
      <c r="AA111" s="16">
        <v>0</v>
      </c>
      <c r="AB111" s="16">
        <v>0</v>
      </c>
      <c r="AC111" s="16"/>
      <c r="AD111" s="16">
        <v>0</v>
      </c>
      <c r="AE111" s="16">
        <v>0</v>
      </c>
      <c r="AF111" s="16">
        <v>0</v>
      </c>
      <c r="AG111" s="16">
        <v>0</v>
      </c>
      <c r="AH111" s="16">
        <v>0</v>
      </c>
      <c r="AI111" s="16">
        <v>0</v>
      </c>
      <c r="AJ111" s="16">
        <v>1.0869565217391301E-2</v>
      </c>
      <c r="AK111" s="16"/>
      <c r="AL111" s="16">
        <v>0</v>
      </c>
      <c r="AM111" s="16">
        <v>0</v>
      </c>
      <c r="AN111" s="16">
        <v>4.5248868778280504E-3</v>
      </c>
      <c r="AO111" s="16">
        <v>0</v>
      </c>
      <c r="AP111" s="16">
        <v>0</v>
      </c>
      <c r="AQ111" s="16">
        <v>0</v>
      </c>
      <c r="AR111" s="16">
        <v>0</v>
      </c>
      <c r="AS111" s="16">
        <v>0</v>
      </c>
      <c r="AT111" s="16">
        <v>0</v>
      </c>
      <c r="AU111" s="16">
        <v>0</v>
      </c>
      <c r="AV111" s="16">
        <v>0</v>
      </c>
      <c r="AW111" s="16">
        <v>0</v>
      </c>
    </row>
    <row r="112" spans="2:49" x14ac:dyDescent="0.35">
      <c r="B112" s="17" t="s">
        <v>658</v>
      </c>
      <c r="C112" s="16">
        <v>1.230012300123E-3</v>
      </c>
      <c r="D112" s="16">
        <v>0</v>
      </c>
      <c r="E112" s="16">
        <v>0</v>
      </c>
      <c r="F112" s="16">
        <v>0</v>
      </c>
      <c r="G112" s="16">
        <v>0</v>
      </c>
      <c r="H112" s="16">
        <v>0</v>
      </c>
      <c r="I112" s="16">
        <v>0</v>
      </c>
      <c r="J112" s="16">
        <v>0</v>
      </c>
      <c r="K112" s="16">
        <v>0</v>
      </c>
      <c r="L112" s="16">
        <v>0</v>
      </c>
      <c r="M112" s="16">
        <v>0</v>
      </c>
      <c r="N112" s="16">
        <v>3.03030303030303E-2</v>
      </c>
      <c r="O112" s="16">
        <v>0</v>
      </c>
      <c r="P112" s="16"/>
      <c r="Q112" s="16">
        <v>1.45348837209302E-3</v>
      </c>
      <c r="R112" s="16"/>
      <c r="S112" s="16">
        <v>1.27064803049555E-3</v>
      </c>
      <c r="T112" s="16"/>
      <c r="U112" s="16">
        <v>0</v>
      </c>
      <c r="V112" s="16"/>
      <c r="W112" s="16">
        <v>8.1300813008130107E-3</v>
      </c>
      <c r="X112" s="16"/>
      <c r="Y112" s="16">
        <v>1.9841269841269801E-3</v>
      </c>
      <c r="Z112" s="16">
        <v>0</v>
      </c>
      <c r="AA112" s="16">
        <v>0</v>
      </c>
      <c r="AB112" s="16">
        <v>0</v>
      </c>
      <c r="AC112" s="16"/>
      <c r="AD112" s="16">
        <v>6.8493150684931503E-3</v>
      </c>
      <c r="AE112" s="16">
        <v>0</v>
      </c>
      <c r="AF112" s="16">
        <v>0</v>
      </c>
      <c r="AG112" s="16">
        <v>0</v>
      </c>
      <c r="AH112" s="16">
        <v>0</v>
      </c>
      <c r="AI112" s="16">
        <v>0</v>
      </c>
      <c r="AJ112" s="16">
        <v>0</v>
      </c>
      <c r="AK112" s="16"/>
      <c r="AL112" s="16">
        <v>0</v>
      </c>
      <c r="AM112" s="16">
        <v>0</v>
      </c>
      <c r="AN112" s="16">
        <v>0</v>
      </c>
      <c r="AO112" s="16">
        <v>0</v>
      </c>
      <c r="AP112" s="16">
        <v>0</v>
      </c>
      <c r="AQ112" s="16">
        <v>0</v>
      </c>
      <c r="AR112" s="16">
        <v>0</v>
      </c>
      <c r="AS112" s="16">
        <v>0</v>
      </c>
      <c r="AT112" s="16">
        <v>1.20481927710843E-2</v>
      </c>
      <c r="AU112" s="16">
        <v>0</v>
      </c>
      <c r="AV112" s="16">
        <v>0</v>
      </c>
      <c r="AW112" s="16">
        <v>0</v>
      </c>
    </row>
    <row r="113" spans="2:49" x14ac:dyDescent="0.35">
      <c r="B113" s="17" t="s">
        <v>659</v>
      </c>
      <c r="C113" s="16">
        <v>1.230012300123E-3</v>
      </c>
      <c r="D113" s="16">
        <v>0</v>
      </c>
      <c r="E113" s="16">
        <v>0</v>
      </c>
      <c r="F113" s="16">
        <v>0</v>
      </c>
      <c r="G113" s="16">
        <v>0</v>
      </c>
      <c r="H113" s="16">
        <v>0</v>
      </c>
      <c r="I113" s="16">
        <v>1.5151515151515201E-2</v>
      </c>
      <c r="J113" s="16">
        <v>0</v>
      </c>
      <c r="K113" s="16">
        <v>0</v>
      </c>
      <c r="L113" s="16">
        <v>0</v>
      </c>
      <c r="M113" s="16">
        <v>0</v>
      </c>
      <c r="N113" s="16">
        <v>0</v>
      </c>
      <c r="O113" s="16">
        <v>0</v>
      </c>
      <c r="P113" s="16"/>
      <c r="Q113" s="16">
        <v>1.45348837209302E-3</v>
      </c>
      <c r="R113" s="16"/>
      <c r="S113" s="16">
        <v>1.27064803049555E-3</v>
      </c>
      <c r="T113" s="16"/>
      <c r="U113" s="16">
        <v>0</v>
      </c>
      <c r="V113" s="16"/>
      <c r="W113" s="16">
        <v>0</v>
      </c>
      <c r="X113" s="16"/>
      <c r="Y113" s="16">
        <v>1.9841269841269801E-3</v>
      </c>
      <c r="Z113" s="16">
        <v>0</v>
      </c>
      <c r="AA113" s="16">
        <v>0</v>
      </c>
      <c r="AB113" s="16">
        <v>0</v>
      </c>
      <c r="AC113" s="16"/>
      <c r="AD113" s="16">
        <v>0</v>
      </c>
      <c r="AE113" s="16">
        <v>1.1111111111111099E-2</v>
      </c>
      <c r="AF113" s="16">
        <v>0</v>
      </c>
      <c r="AG113" s="16">
        <v>0</v>
      </c>
      <c r="AH113" s="16">
        <v>0</v>
      </c>
      <c r="AI113" s="16">
        <v>0</v>
      </c>
      <c r="AJ113" s="16">
        <v>0</v>
      </c>
      <c r="AK113" s="16"/>
      <c r="AL113" s="16">
        <v>0</v>
      </c>
      <c r="AM113" s="16">
        <v>0</v>
      </c>
      <c r="AN113" s="16">
        <v>0</v>
      </c>
      <c r="AO113" s="16">
        <v>0</v>
      </c>
      <c r="AP113" s="16">
        <v>0</v>
      </c>
      <c r="AQ113" s="16">
        <v>0</v>
      </c>
      <c r="AR113" s="16">
        <v>0</v>
      </c>
      <c r="AS113" s="16">
        <v>0</v>
      </c>
      <c r="AT113" s="16">
        <v>1.20481927710843E-2</v>
      </c>
      <c r="AU113" s="16">
        <v>0</v>
      </c>
      <c r="AV113" s="16">
        <v>0</v>
      </c>
      <c r="AW113" s="16">
        <v>0</v>
      </c>
    </row>
    <row r="114" spans="2:49" ht="29" x14ac:dyDescent="0.35">
      <c r="B114" s="17" t="s">
        <v>660</v>
      </c>
      <c r="C114" s="16">
        <v>1.230012300123E-3</v>
      </c>
      <c r="D114" s="16">
        <v>0</v>
      </c>
      <c r="E114" s="16">
        <v>0</v>
      </c>
      <c r="F114" s="16">
        <v>0</v>
      </c>
      <c r="G114" s="16">
        <v>0</v>
      </c>
      <c r="H114" s="16">
        <v>0</v>
      </c>
      <c r="I114" s="16">
        <v>0</v>
      </c>
      <c r="J114" s="16">
        <v>0</v>
      </c>
      <c r="K114" s="16">
        <v>0</v>
      </c>
      <c r="L114" s="16">
        <v>1.2500000000000001E-2</v>
      </c>
      <c r="M114" s="16">
        <v>0</v>
      </c>
      <c r="N114" s="16">
        <v>0</v>
      </c>
      <c r="O114" s="16">
        <v>0</v>
      </c>
      <c r="P114" s="16"/>
      <c r="Q114" s="16">
        <v>1.45348837209302E-3</v>
      </c>
      <c r="R114" s="16"/>
      <c r="S114" s="16">
        <v>1.27064803049555E-3</v>
      </c>
      <c r="T114" s="16"/>
      <c r="U114" s="16">
        <v>0</v>
      </c>
      <c r="V114" s="16"/>
      <c r="W114" s="16">
        <v>0</v>
      </c>
      <c r="X114" s="16"/>
      <c r="Y114" s="16">
        <v>1.9841269841269801E-3</v>
      </c>
      <c r="Z114" s="16">
        <v>0</v>
      </c>
      <c r="AA114" s="16">
        <v>0</v>
      </c>
      <c r="AB114" s="16">
        <v>0</v>
      </c>
      <c r="AC114" s="16"/>
      <c r="AD114" s="16">
        <v>0</v>
      </c>
      <c r="AE114" s="16">
        <v>1.1111111111111099E-2</v>
      </c>
      <c r="AF114" s="16">
        <v>0</v>
      </c>
      <c r="AG114" s="16">
        <v>0</v>
      </c>
      <c r="AH114" s="16">
        <v>0</v>
      </c>
      <c r="AI114" s="16">
        <v>0</v>
      </c>
      <c r="AJ114" s="16">
        <v>0</v>
      </c>
      <c r="AK114" s="16"/>
      <c r="AL114" s="16">
        <v>0</v>
      </c>
      <c r="AM114" s="16">
        <v>0</v>
      </c>
      <c r="AN114" s="16">
        <v>0</v>
      </c>
      <c r="AO114" s="16">
        <v>0</v>
      </c>
      <c r="AP114" s="16">
        <v>0</v>
      </c>
      <c r="AQ114" s="16">
        <v>0</v>
      </c>
      <c r="AR114" s="16">
        <v>0</v>
      </c>
      <c r="AS114" s="16">
        <v>0</v>
      </c>
      <c r="AT114" s="16">
        <v>1.20481927710843E-2</v>
      </c>
      <c r="AU114" s="16">
        <v>0</v>
      </c>
      <c r="AV114" s="16">
        <v>0</v>
      </c>
      <c r="AW114" s="16">
        <v>0</v>
      </c>
    </row>
    <row r="115" spans="2:49" ht="29" x14ac:dyDescent="0.35">
      <c r="B115" s="17" t="s">
        <v>661</v>
      </c>
      <c r="C115" s="16">
        <v>1.230012300123E-3</v>
      </c>
      <c r="D115" s="16">
        <v>0</v>
      </c>
      <c r="E115" s="16">
        <v>0</v>
      </c>
      <c r="F115" s="16">
        <v>0</v>
      </c>
      <c r="G115" s="16">
        <v>0</v>
      </c>
      <c r="H115" s="16">
        <v>0</v>
      </c>
      <c r="I115" s="16">
        <v>1.5151515151515201E-2</v>
      </c>
      <c r="J115" s="16">
        <v>0</v>
      </c>
      <c r="K115" s="16">
        <v>0</v>
      </c>
      <c r="L115" s="16">
        <v>0</v>
      </c>
      <c r="M115" s="16">
        <v>0</v>
      </c>
      <c r="N115" s="16">
        <v>0</v>
      </c>
      <c r="O115" s="16">
        <v>0</v>
      </c>
      <c r="P115" s="16"/>
      <c r="Q115" s="16">
        <v>1.45348837209302E-3</v>
      </c>
      <c r="R115" s="16"/>
      <c r="S115" s="16">
        <v>1.27064803049555E-3</v>
      </c>
      <c r="T115" s="16"/>
      <c r="U115" s="16">
        <v>0</v>
      </c>
      <c r="V115" s="16"/>
      <c r="W115" s="16">
        <v>0</v>
      </c>
      <c r="X115" s="16"/>
      <c r="Y115" s="16">
        <v>1.9841269841269801E-3</v>
      </c>
      <c r="Z115" s="16">
        <v>0</v>
      </c>
      <c r="AA115" s="16">
        <v>0</v>
      </c>
      <c r="AB115" s="16">
        <v>0</v>
      </c>
      <c r="AC115" s="16"/>
      <c r="AD115" s="16">
        <v>0</v>
      </c>
      <c r="AE115" s="16">
        <v>1.1111111111111099E-2</v>
      </c>
      <c r="AF115" s="16">
        <v>0</v>
      </c>
      <c r="AG115" s="16">
        <v>0</v>
      </c>
      <c r="AH115" s="16">
        <v>0</v>
      </c>
      <c r="AI115" s="16">
        <v>0</v>
      </c>
      <c r="AJ115" s="16">
        <v>0</v>
      </c>
      <c r="AK115" s="16"/>
      <c r="AL115" s="16">
        <v>0</v>
      </c>
      <c r="AM115" s="16">
        <v>0</v>
      </c>
      <c r="AN115" s="16">
        <v>0</v>
      </c>
      <c r="AO115" s="16">
        <v>0</v>
      </c>
      <c r="AP115" s="16">
        <v>0</v>
      </c>
      <c r="AQ115" s="16">
        <v>0</v>
      </c>
      <c r="AR115" s="16">
        <v>0</v>
      </c>
      <c r="AS115" s="16">
        <v>0</v>
      </c>
      <c r="AT115" s="16">
        <v>1.20481927710843E-2</v>
      </c>
      <c r="AU115" s="16">
        <v>0</v>
      </c>
      <c r="AV115" s="16">
        <v>0</v>
      </c>
      <c r="AW115" s="16">
        <v>0</v>
      </c>
    </row>
    <row r="116" spans="2:49" ht="29" x14ac:dyDescent="0.35">
      <c r="B116" s="17" t="s">
        <v>662</v>
      </c>
      <c r="C116" s="16">
        <v>1.230012300123E-3</v>
      </c>
      <c r="D116" s="16">
        <v>0</v>
      </c>
      <c r="E116" s="16">
        <v>0</v>
      </c>
      <c r="F116" s="16">
        <v>0</v>
      </c>
      <c r="G116" s="16">
        <v>0</v>
      </c>
      <c r="H116" s="16">
        <v>0</v>
      </c>
      <c r="I116" s="16">
        <v>0</v>
      </c>
      <c r="J116" s="16">
        <v>0</v>
      </c>
      <c r="K116" s="16">
        <v>0</v>
      </c>
      <c r="L116" s="16">
        <v>0</v>
      </c>
      <c r="M116" s="16">
        <v>1.4084507042253501E-2</v>
      </c>
      <c r="N116" s="16">
        <v>0</v>
      </c>
      <c r="O116" s="16">
        <v>0</v>
      </c>
      <c r="P116" s="16"/>
      <c r="Q116" s="16">
        <v>1.45348837209302E-3</v>
      </c>
      <c r="R116" s="16"/>
      <c r="S116" s="16">
        <v>1.27064803049555E-3</v>
      </c>
      <c r="T116" s="16"/>
      <c r="U116" s="16">
        <v>0</v>
      </c>
      <c r="V116" s="16"/>
      <c r="W116" s="16">
        <v>0</v>
      </c>
      <c r="X116" s="16"/>
      <c r="Y116" s="16">
        <v>1.9841269841269801E-3</v>
      </c>
      <c r="Z116" s="16">
        <v>0</v>
      </c>
      <c r="AA116" s="16">
        <v>0</v>
      </c>
      <c r="AB116" s="16">
        <v>0</v>
      </c>
      <c r="AC116" s="16"/>
      <c r="AD116" s="16">
        <v>0</v>
      </c>
      <c r="AE116" s="16">
        <v>0</v>
      </c>
      <c r="AF116" s="16">
        <v>1.02040816326531E-2</v>
      </c>
      <c r="AG116" s="16">
        <v>0</v>
      </c>
      <c r="AH116" s="16">
        <v>0</v>
      </c>
      <c r="AI116" s="16">
        <v>0</v>
      </c>
      <c r="AJ116" s="16">
        <v>0</v>
      </c>
      <c r="AK116" s="16"/>
      <c r="AL116" s="16">
        <v>0</v>
      </c>
      <c r="AM116" s="16">
        <v>0</v>
      </c>
      <c r="AN116" s="16">
        <v>0</v>
      </c>
      <c r="AO116" s="16">
        <v>0</v>
      </c>
      <c r="AP116" s="16">
        <v>0</v>
      </c>
      <c r="AQ116" s="16">
        <v>0</v>
      </c>
      <c r="AR116" s="16">
        <v>0</v>
      </c>
      <c r="AS116" s="16">
        <v>0</v>
      </c>
      <c r="AT116" s="16">
        <v>1.20481927710843E-2</v>
      </c>
      <c r="AU116" s="16">
        <v>0</v>
      </c>
      <c r="AV116" s="16">
        <v>0</v>
      </c>
      <c r="AW116" s="16">
        <v>0</v>
      </c>
    </row>
    <row r="117" spans="2:49" x14ac:dyDescent="0.35">
      <c r="B117" s="17" t="s">
        <v>663</v>
      </c>
      <c r="C117" s="16">
        <v>1.230012300123E-3</v>
      </c>
      <c r="D117" s="16">
        <v>0</v>
      </c>
      <c r="E117" s="16">
        <v>0</v>
      </c>
      <c r="F117" s="16">
        <v>8.4033613445378096E-3</v>
      </c>
      <c r="G117" s="16">
        <v>0</v>
      </c>
      <c r="H117" s="16">
        <v>0</v>
      </c>
      <c r="I117" s="16">
        <v>0</v>
      </c>
      <c r="J117" s="16">
        <v>0</v>
      </c>
      <c r="K117" s="16">
        <v>0</v>
      </c>
      <c r="L117" s="16">
        <v>0</v>
      </c>
      <c r="M117" s="16">
        <v>0</v>
      </c>
      <c r="N117" s="16">
        <v>0</v>
      </c>
      <c r="O117" s="16">
        <v>0</v>
      </c>
      <c r="P117" s="16"/>
      <c r="Q117" s="16">
        <v>1.45348837209302E-3</v>
      </c>
      <c r="R117" s="16"/>
      <c r="S117" s="16">
        <v>1.27064803049555E-3</v>
      </c>
      <c r="T117" s="16"/>
      <c r="U117" s="16">
        <v>0</v>
      </c>
      <c r="V117" s="16"/>
      <c r="W117" s="16">
        <v>8.1300813008130107E-3</v>
      </c>
      <c r="X117" s="16"/>
      <c r="Y117" s="16">
        <v>1.9841269841269801E-3</v>
      </c>
      <c r="Z117" s="16">
        <v>0</v>
      </c>
      <c r="AA117" s="16">
        <v>0</v>
      </c>
      <c r="AB117" s="16">
        <v>0</v>
      </c>
      <c r="AC117" s="16"/>
      <c r="AD117" s="16">
        <v>0</v>
      </c>
      <c r="AE117" s="16">
        <v>0</v>
      </c>
      <c r="AF117" s="16">
        <v>0</v>
      </c>
      <c r="AG117" s="16">
        <v>5.5555555555555601E-3</v>
      </c>
      <c r="AH117" s="16">
        <v>0</v>
      </c>
      <c r="AI117" s="16">
        <v>0</v>
      </c>
      <c r="AJ117" s="16">
        <v>0</v>
      </c>
      <c r="AK117" s="16"/>
      <c r="AL117" s="16">
        <v>0</v>
      </c>
      <c r="AM117" s="16">
        <v>0</v>
      </c>
      <c r="AN117" s="16">
        <v>0</v>
      </c>
      <c r="AO117" s="16">
        <v>0</v>
      </c>
      <c r="AP117" s="16">
        <v>0</v>
      </c>
      <c r="AQ117" s="16">
        <v>0</v>
      </c>
      <c r="AR117" s="16">
        <v>0</v>
      </c>
      <c r="AS117" s="16">
        <v>0</v>
      </c>
      <c r="AT117" s="16">
        <v>1.20481927710843E-2</v>
      </c>
      <c r="AU117" s="16">
        <v>0</v>
      </c>
      <c r="AV117" s="16">
        <v>0</v>
      </c>
      <c r="AW117" s="16">
        <v>0</v>
      </c>
    </row>
    <row r="118" spans="2:49" ht="29" x14ac:dyDescent="0.35">
      <c r="B118" s="17" t="s">
        <v>664</v>
      </c>
      <c r="C118" s="16">
        <v>1.230012300123E-3</v>
      </c>
      <c r="D118" s="16">
        <v>0</v>
      </c>
      <c r="E118" s="16">
        <v>7.4626865671641798E-3</v>
      </c>
      <c r="F118" s="16">
        <v>0</v>
      </c>
      <c r="G118" s="16">
        <v>0</v>
      </c>
      <c r="H118" s="16">
        <v>0</v>
      </c>
      <c r="I118" s="16">
        <v>0</v>
      </c>
      <c r="J118" s="16">
        <v>0</v>
      </c>
      <c r="K118" s="16">
        <v>0</v>
      </c>
      <c r="L118" s="16">
        <v>0</v>
      </c>
      <c r="M118" s="16">
        <v>0</v>
      </c>
      <c r="N118" s="16">
        <v>0</v>
      </c>
      <c r="O118" s="16">
        <v>0</v>
      </c>
      <c r="P118" s="16"/>
      <c r="Q118" s="16">
        <v>1.45348837209302E-3</v>
      </c>
      <c r="R118" s="16"/>
      <c r="S118" s="16">
        <v>1.27064803049555E-3</v>
      </c>
      <c r="T118" s="16"/>
      <c r="U118" s="16">
        <v>0</v>
      </c>
      <c r="V118" s="16"/>
      <c r="W118" s="16">
        <v>8.1300813008130107E-3</v>
      </c>
      <c r="X118" s="16"/>
      <c r="Y118" s="16">
        <v>1.9841269841269801E-3</v>
      </c>
      <c r="Z118" s="16">
        <v>0</v>
      </c>
      <c r="AA118" s="16">
        <v>0</v>
      </c>
      <c r="AB118" s="16">
        <v>0</v>
      </c>
      <c r="AC118" s="16"/>
      <c r="AD118" s="16">
        <v>0</v>
      </c>
      <c r="AE118" s="16">
        <v>0</v>
      </c>
      <c r="AF118" s="16">
        <v>0</v>
      </c>
      <c r="AG118" s="16">
        <v>5.5555555555555601E-3</v>
      </c>
      <c r="AH118" s="16">
        <v>0</v>
      </c>
      <c r="AI118" s="16">
        <v>0</v>
      </c>
      <c r="AJ118" s="16">
        <v>0</v>
      </c>
      <c r="AK118" s="16"/>
      <c r="AL118" s="16">
        <v>0</v>
      </c>
      <c r="AM118" s="16">
        <v>0</v>
      </c>
      <c r="AN118" s="16">
        <v>0</v>
      </c>
      <c r="AO118" s="16">
        <v>0</v>
      </c>
      <c r="AP118" s="16">
        <v>0</v>
      </c>
      <c r="AQ118" s="16">
        <v>0</v>
      </c>
      <c r="AR118" s="16">
        <v>0</v>
      </c>
      <c r="AS118" s="16">
        <v>0</v>
      </c>
      <c r="AT118" s="16">
        <v>1.20481927710843E-2</v>
      </c>
      <c r="AU118" s="16">
        <v>0</v>
      </c>
      <c r="AV118" s="16">
        <v>0</v>
      </c>
      <c r="AW118" s="16">
        <v>0</v>
      </c>
    </row>
    <row r="119" spans="2:49" x14ac:dyDescent="0.35">
      <c r="B119" s="17" t="s">
        <v>665</v>
      </c>
      <c r="C119" s="16">
        <v>1.230012300123E-3</v>
      </c>
      <c r="D119" s="16">
        <v>1.21951219512195E-2</v>
      </c>
      <c r="E119" s="16">
        <v>0</v>
      </c>
      <c r="F119" s="16">
        <v>0</v>
      </c>
      <c r="G119" s="16">
        <v>0</v>
      </c>
      <c r="H119" s="16">
        <v>0</v>
      </c>
      <c r="I119" s="16">
        <v>0</v>
      </c>
      <c r="J119" s="16">
        <v>0</v>
      </c>
      <c r="K119" s="16">
        <v>0</v>
      </c>
      <c r="L119" s="16">
        <v>0</v>
      </c>
      <c r="M119" s="16">
        <v>0</v>
      </c>
      <c r="N119" s="16">
        <v>0</v>
      </c>
      <c r="O119" s="16">
        <v>0</v>
      </c>
      <c r="P119" s="16"/>
      <c r="Q119" s="16">
        <v>1.45348837209302E-3</v>
      </c>
      <c r="R119" s="16"/>
      <c r="S119" s="16">
        <v>1.27064803049555E-3</v>
      </c>
      <c r="T119" s="16"/>
      <c r="U119" s="16">
        <v>0</v>
      </c>
      <c r="V119" s="16"/>
      <c r="W119" s="16">
        <v>0</v>
      </c>
      <c r="X119" s="16"/>
      <c r="Y119" s="16">
        <v>0</v>
      </c>
      <c r="Z119" s="16">
        <v>3.7878787878787902E-3</v>
      </c>
      <c r="AA119" s="16">
        <v>0</v>
      </c>
      <c r="AB119" s="16">
        <v>0</v>
      </c>
      <c r="AC119" s="16"/>
      <c r="AD119" s="16">
        <v>0</v>
      </c>
      <c r="AE119" s="16">
        <v>0</v>
      </c>
      <c r="AF119" s="16">
        <v>0</v>
      </c>
      <c r="AG119" s="16">
        <v>0</v>
      </c>
      <c r="AH119" s="16">
        <v>0</v>
      </c>
      <c r="AI119" s="16">
        <v>1.1904761904761901E-2</v>
      </c>
      <c r="AJ119" s="16">
        <v>0</v>
      </c>
      <c r="AK119" s="16"/>
      <c r="AL119" s="16">
        <v>0</v>
      </c>
      <c r="AM119" s="16">
        <v>0</v>
      </c>
      <c r="AN119" s="16">
        <v>0</v>
      </c>
      <c r="AO119" s="16">
        <v>0</v>
      </c>
      <c r="AP119" s="16">
        <v>0</v>
      </c>
      <c r="AQ119" s="16">
        <v>0</v>
      </c>
      <c r="AR119" s="16">
        <v>0</v>
      </c>
      <c r="AS119" s="16">
        <v>0</v>
      </c>
      <c r="AT119" s="16">
        <v>1.20481927710843E-2</v>
      </c>
      <c r="AU119" s="16">
        <v>0</v>
      </c>
      <c r="AV119" s="16">
        <v>0</v>
      </c>
      <c r="AW119" s="16">
        <v>0</v>
      </c>
    </row>
    <row r="120" spans="2:49" x14ac:dyDescent="0.35">
      <c r="B120" s="17" t="s">
        <v>666</v>
      </c>
      <c r="C120" s="16">
        <v>1.230012300123E-3</v>
      </c>
      <c r="D120" s="16">
        <v>0</v>
      </c>
      <c r="E120" s="16">
        <v>7.4626865671641798E-3</v>
      </c>
      <c r="F120" s="16">
        <v>0</v>
      </c>
      <c r="G120" s="16">
        <v>0</v>
      </c>
      <c r="H120" s="16">
        <v>0</v>
      </c>
      <c r="I120" s="16">
        <v>0</v>
      </c>
      <c r="J120" s="16">
        <v>0</v>
      </c>
      <c r="K120" s="16">
        <v>0</v>
      </c>
      <c r="L120" s="16">
        <v>0</v>
      </c>
      <c r="M120" s="16">
        <v>0</v>
      </c>
      <c r="N120" s="16">
        <v>0</v>
      </c>
      <c r="O120" s="16">
        <v>0</v>
      </c>
      <c r="P120" s="16"/>
      <c r="Q120" s="16">
        <v>0</v>
      </c>
      <c r="R120" s="16"/>
      <c r="S120" s="16">
        <v>1.27064803049555E-3</v>
      </c>
      <c r="T120" s="16"/>
      <c r="U120" s="16">
        <v>0</v>
      </c>
      <c r="V120" s="16"/>
      <c r="W120" s="16">
        <v>8.1300813008130107E-3</v>
      </c>
      <c r="X120" s="16"/>
      <c r="Y120" s="16">
        <v>0</v>
      </c>
      <c r="Z120" s="16">
        <v>3.7878787878787902E-3</v>
      </c>
      <c r="AA120" s="16">
        <v>0</v>
      </c>
      <c r="AB120" s="16">
        <v>0</v>
      </c>
      <c r="AC120" s="16"/>
      <c r="AD120" s="16">
        <v>0</v>
      </c>
      <c r="AE120" s="16">
        <v>0</v>
      </c>
      <c r="AF120" s="16">
        <v>0</v>
      </c>
      <c r="AG120" s="16">
        <v>0</v>
      </c>
      <c r="AH120" s="16">
        <v>0</v>
      </c>
      <c r="AI120" s="16">
        <v>0</v>
      </c>
      <c r="AJ120" s="16">
        <v>1.0869565217391301E-2</v>
      </c>
      <c r="AK120" s="16"/>
      <c r="AL120" s="16">
        <v>0</v>
      </c>
      <c r="AM120" s="16">
        <v>0</v>
      </c>
      <c r="AN120" s="16">
        <v>0</v>
      </c>
      <c r="AO120" s="16">
        <v>0</v>
      </c>
      <c r="AP120" s="16">
        <v>0</v>
      </c>
      <c r="AQ120" s="16">
        <v>0</v>
      </c>
      <c r="AR120" s="16">
        <v>0</v>
      </c>
      <c r="AS120" s="16">
        <v>0</v>
      </c>
      <c r="AT120" s="16">
        <v>1.20481927710843E-2</v>
      </c>
      <c r="AU120" s="16">
        <v>0</v>
      </c>
      <c r="AV120" s="16">
        <v>0</v>
      </c>
      <c r="AW120" s="16">
        <v>0</v>
      </c>
    </row>
    <row r="121" spans="2:49" ht="43.5" x14ac:dyDescent="0.35">
      <c r="B121" s="17" t="s">
        <v>667</v>
      </c>
      <c r="C121" s="16">
        <v>1.230012300123E-3</v>
      </c>
      <c r="D121" s="16">
        <v>0</v>
      </c>
      <c r="E121" s="16">
        <v>0</v>
      </c>
      <c r="F121" s="16">
        <v>0</v>
      </c>
      <c r="G121" s="16">
        <v>0</v>
      </c>
      <c r="H121" s="16">
        <v>0</v>
      </c>
      <c r="I121" s="16">
        <v>0</v>
      </c>
      <c r="J121" s="16">
        <v>0</v>
      </c>
      <c r="K121" s="16">
        <v>0</v>
      </c>
      <c r="L121" s="16">
        <v>0</v>
      </c>
      <c r="M121" s="16">
        <v>1.4084507042253501E-2</v>
      </c>
      <c r="N121" s="16">
        <v>0</v>
      </c>
      <c r="O121" s="16">
        <v>0</v>
      </c>
      <c r="P121" s="16"/>
      <c r="Q121" s="16">
        <v>0</v>
      </c>
      <c r="R121" s="16"/>
      <c r="S121" s="16">
        <v>1.27064803049555E-3</v>
      </c>
      <c r="T121" s="16"/>
      <c r="U121" s="16">
        <v>0</v>
      </c>
      <c r="V121" s="16"/>
      <c r="W121" s="16">
        <v>0</v>
      </c>
      <c r="X121" s="16"/>
      <c r="Y121" s="16">
        <v>0</v>
      </c>
      <c r="Z121" s="16">
        <v>0</v>
      </c>
      <c r="AA121" s="16">
        <v>2.7777777777777801E-2</v>
      </c>
      <c r="AB121" s="16">
        <v>0</v>
      </c>
      <c r="AC121" s="16"/>
      <c r="AD121" s="16">
        <v>0</v>
      </c>
      <c r="AE121" s="16">
        <v>0</v>
      </c>
      <c r="AF121" s="16">
        <v>0</v>
      </c>
      <c r="AG121" s="16">
        <v>0</v>
      </c>
      <c r="AH121" s="16">
        <v>0</v>
      </c>
      <c r="AI121" s="16">
        <v>0</v>
      </c>
      <c r="AJ121" s="16">
        <v>1.0869565217391301E-2</v>
      </c>
      <c r="AK121" s="16"/>
      <c r="AL121" s="16">
        <v>0</v>
      </c>
      <c r="AM121" s="16">
        <v>0</v>
      </c>
      <c r="AN121" s="16">
        <v>0</v>
      </c>
      <c r="AO121" s="16">
        <v>0</v>
      </c>
      <c r="AP121" s="16">
        <v>0</v>
      </c>
      <c r="AQ121" s="16">
        <v>0</v>
      </c>
      <c r="AR121" s="16">
        <v>0</v>
      </c>
      <c r="AS121" s="16">
        <v>0</v>
      </c>
      <c r="AT121" s="16">
        <v>1.20481927710843E-2</v>
      </c>
      <c r="AU121" s="16">
        <v>0</v>
      </c>
      <c r="AV121" s="16">
        <v>0</v>
      </c>
      <c r="AW121" s="16">
        <v>0</v>
      </c>
    </row>
    <row r="122" spans="2:49" x14ac:dyDescent="0.35">
      <c r="B122" s="17" t="s">
        <v>668</v>
      </c>
      <c r="C122" s="16">
        <v>1.230012300123E-3</v>
      </c>
      <c r="D122" s="16">
        <v>0</v>
      </c>
      <c r="E122" s="16">
        <v>0</v>
      </c>
      <c r="F122" s="16">
        <v>8.4033613445378096E-3</v>
      </c>
      <c r="G122" s="16">
        <v>0</v>
      </c>
      <c r="H122" s="16">
        <v>0</v>
      </c>
      <c r="I122" s="16">
        <v>0</v>
      </c>
      <c r="J122" s="16">
        <v>0</v>
      </c>
      <c r="K122" s="16">
        <v>0</v>
      </c>
      <c r="L122" s="16">
        <v>0</v>
      </c>
      <c r="M122" s="16">
        <v>0</v>
      </c>
      <c r="N122" s="16">
        <v>0</v>
      </c>
      <c r="O122" s="16">
        <v>0</v>
      </c>
      <c r="P122" s="16"/>
      <c r="Q122" s="16">
        <v>0</v>
      </c>
      <c r="R122" s="16"/>
      <c r="S122" s="16">
        <v>1.27064803049555E-3</v>
      </c>
      <c r="T122" s="16"/>
      <c r="U122" s="16">
        <v>0</v>
      </c>
      <c r="V122" s="16"/>
      <c r="W122" s="16">
        <v>0</v>
      </c>
      <c r="X122" s="16"/>
      <c r="Y122" s="16">
        <v>1.9841269841269801E-3</v>
      </c>
      <c r="Z122" s="16">
        <v>0</v>
      </c>
      <c r="AA122" s="16">
        <v>0</v>
      </c>
      <c r="AB122" s="16">
        <v>0</v>
      </c>
      <c r="AC122" s="16"/>
      <c r="AD122" s="16">
        <v>0</v>
      </c>
      <c r="AE122" s="16">
        <v>0</v>
      </c>
      <c r="AF122" s="16">
        <v>1.02040816326531E-2</v>
      </c>
      <c r="AG122" s="16">
        <v>0</v>
      </c>
      <c r="AH122" s="16">
        <v>0</v>
      </c>
      <c r="AI122" s="16">
        <v>0</v>
      </c>
      <c r="AJ122" s="16">
        <v>0</v>
      </c>
      <c r="AK122" s="16"/>
      <c r="AL122" s="16">
        <v>0</v>
      </c>
      <c r="AM122" s="16">
        <v>0</v>
      </c>
      <c r="AN122" s="16">
        <v>0</v>
      </c>
      <c r="AO122" s="16">
        <v>0</v>
      </c>
      <c r="AP122" s="16">
        <v>0</v>
      </c>
      <c r="AQ122" s="16">
        <v>0</v>
      </c>
      <c r="AR122" s="16">
        <v>0</v>
      </c>
      <c r="AS122" s="16">
        <v>0</v>
      </c>
      <c r="AT122" s="16">
        <v>1.20481927710843E-2</v>
      </c>
      <c r="AU122" s="16">
        <v>0</v>
      </c>
      <c r="AV122" s="16">
        <v>0</v>
      </c>
      <c r="AW122" s="16">
        <v>0</v>
      </c>
    </row>
    <row r="123" spans="2:49" ht="29" x14ac:dyDescent="0.35">
      <c r="B123" s="17" t="s">
        <v>669</v>
      </c>
      <c r="C123" s="16">
        <v>1.230012300123E-3</v>
      </c>
      <c r="D123" s="16">
        <v>0</v>
      </c>
      <c r="E123" s="16">
        <v>0</v>
      </c>
      <c r="F123" s="16">
        <v>0</v>
      </c>
      <c r="G123" s="16">
        <v>0</v>
      </c>
      <c r="H123" s="16">
        <v>0</v>
      </c>
      <c r="I123" s="16">
        <v>0</v>
      </c>
      <c r="J123" s="16">
        <v>0</v>
      </c>
      <c r="K123" s="16">
        <v>0</v>
      </c>
      <c r="L123" s="16">
        <v>0</v>
      </c>
      <c r="M123" s="16">
        <v>1.4084507042253501E-2</v>
      </c>
      <c r="N123" s="16">
        <v>0</v>
      </c>
      <c r="O123" s="16">
        <v>0</v>
      </c>
      <c r="P123" s="16"/>
      <c r="Q123" s="16">
        <v>0</v>
      </c>
      <c r="R123" s="16"/>
      <c r="S123" s="16">
        <v>1.27064803049555E-3</v>
      </c>
      <c r="T123" s="16"/>
      <c r="U123" s="16">
        <v>0</v>
      </c>
      <c r="V123" s="16"/>
      <c r="W123" s="16">
        <v>0</v>
      </c>
      <c r="X123" s="16"/>
      <c r="Y123" s="16">
        <v>1.9841269841269801E-3</v>
      </c>
      <c r="Z123" s="16">
        <v>0</v>
      </c>
      <c r="AA123" s="16">
        <v>0</v>
      </c>
      <c r="AB123" s="16">
        <v>0</v>
      </c>
      <c r="AC123" s="16"/>
      <c r="AD123" s="16">
        <v>0</v>
      </c>
      <c r="AE123" s="16">
        <v>0</v>
      </c>
      <c r="AF123" s="16">
        <v>1.02040816326531E-2</v>
      </c>
      <c r="AG123" s="16">
        <v>0</v>
      </c>
      <c r="AH123" s="16">
        <v>0</v>
      </c>
      <c r="AI123" s="16">
        <v>0</v>
      </c>
      <c r="AJ123" s="16">
        <v>0</v>
      </c>
      <c r="AK123" s="16"/>
      <c r="AL123" s="16">
        <v>0</v>
      </c>
      <c r="AM123" s="16">
        <v>0</v>
      </c>
      <c r="AN123" s="16">
        <v>0</v>
      </c>
      <c r="AO123" s="16">
        <v>0</v>
      </c>
      <c r="AP123" s="16">
        <v>0</v>
      </c>
      <c r="AQ123" s="16">
        <v>0</v>
      </c>
      <c r="AR123" s="16">
        <v>0</v>
      </c>
      <c r="AS123" s="16">
        <v>0</v>
      </c>
      <c r="AT123" s="16">
        <v>0</v>
      </c>
      <c r="AU123" s="16">
        <v>7.69230769230769E-2</v>
      </c>
      <c r="AV123" s="16">
        <v>0</v>
      </c>
      <c r="AW123" s="16">
        <v>0</v>
      </c>
    </row>
    <row r="124" spans="2:49" x14ac:dyDescent="0.35">
      <c r="B124" s="17" t="s">
        <v>670</v>
      </c>
      <c r="C124" s="16">
        <v>1.230012300123E-3</v>
      </c>
      <c r="D124" s="16">
        <v>0</v>
      </c>
      <c r="E124" s="16">
        <v>0</v>
      </c>
      <c r="F124" s="16">
        <v>0</v>
      </c>
      <c r="G124" s="16">
        <v>0</v>
      </c>
      <c r="H124" s="16">
        <v>0</v>
      </c>
      <c r="I124" s="16">
        <v>0</v>
      </c>
      <c r="J124" s="16">
        <v>0</v>
      </c>
      <c r="K124" s="16">
        <v>0</v>
      </c>
      <c r="L124" s="16">
        <v>1.2500000000000001E-2</v>
      </c>
      <c r="M124" s="16">
        <v>0</v>
      </c>
      <c r="N124" s="16">
        <v>0</v>
      </c>
      <c r="O124" s="16">
        <v>0</v>
      </c>
      <c r="P124" s="16"/>
      <c r="Q124" s="16">
        <v>0</v>
      </c>
      <c r="R124" s="16"/>
      <c r="S124" s="16">
        <v>1.27064803049555E-3</v>
      </c>
      <c r="T124" s="16"/>
      <c r="U124" s="16">
        <v>0</v>
      </c>
      <c r="V124" s="16"/>
      <c r="W124" s="16">
        <v>0</v>
      </c>
      <c r="X124" s="16"/>
      <c r="Y124" s="16">
        <v>1.9841269841269801E-3</v>
      </c>
      <c r="Z124" s="16">
        <v>0</v>
      </c>
      <c r="AA124" s="16">
        <v>0</v>
      </c>
      <c r="AB124" s="16">
        <v>0</v>
      </c>
      <c r="AC124" s="16"/>
      <c r="AD124" s="16">
        <v>0</v>
      </c>
      <c r="AE124" s="16">
        <v>0</v>
      </c>
      <c r="AF124" s="16">
        <v>1.02040816326531E-2</v>
      </c>
      <c r="AG124" s="16">
        <v>0</v>
      </c>
      <c r="AH124" s="16">
        <v>0</v>
      </c>
      <c r="AI124" s="16">
        <v>0</v>
      </c>
      <c r="AJ124" s="16">
        <v>0</v>
      </c>
      <c r="AK124" s="16"/>
      <c r="AL124" s="16">
        <v>0</v>
      </c>
      <c r="AM124" s="16">
        <v>0</v>
      </c>
      <c r="AN124" s="16">
        <v>0</v>
      </c>
      <c r="AO124" s="16">
        <v>0</v>
      </c>
      <c r="AP124" s="16">
        <v>0</v>
      </c>
      <c r="AQ124" s="16">
        <v>0</v>
      </c>
      <c r="AR124" s="16">
        <v>0</v>
      </c>
      <c r="AS124" s="16">
        <v>0</v>
      </c>
      <c r="AT124" s="16">
        <v>0</v>
      </c>
      <c r="AU124" s="16">
        <v>7.69230769230769E-2</v>
      </c>
      <c r="AV124" s="16">
        <v>0</v>
      </c>
      <c r="AW124" s="16">
        <v>0</v>
      </c>
    </row>
    <row r="125" spans="2:49" x14ac:dyDescent="0.35">
      <c r="B125" s="17" t="s">
        <v>671</v>
      </c>
      <c r="C125" s="16">
        <v>1.230012300123E-3</v>
      </c>
      <c r="D125" s="16">
        <v>1.21951219512195E-2</v>
      </c>
      <c r="E125" s="16">
        <v>0</v>
      </c>
      <c r="F125" s="16">
        <v>0</v>
      </c>
      <c r="G125" s="16">
        <v>0</v>
      </c>
      <c r="H125" s="16">
        <v>0</v>
      </c>
      <c r="I125" s="16">
        <v>0</v>
      </c>
      <c r="J125" s="16">
        <v>0</v>
      </c>
      <c r="K125" s="16">
        <v>0</v>
      </c>
      <c r="L125" s="16">
        <v>0</v>
      </c>
      <c r="M125" s="16">
        <v>0</v>
      </c>
      <c r="N125" s="16">
        <v>0</v>
      </c>
      <c r="O125" s="16">
        <v>0</v>
      </c>
      <c r="P125" s="16"/>
      <c r="Q125" s="16">
        <v>0</v>
      </c>
      <c r="R125" s="16"/>
      <c r="S125" s="16">
        <v>1.27064803049555E-3</v>
      </c>
      <c r="T125" s="16"/>
      <c r="U125" s="16">
        <v>0</v>
      </c>
      <c r="V125" s="16"/>
      <c r="W125" s="16">
        <v>0</v>
      </c>
      <c r="X125" s="16"/>
      <c r="Y125" s="16">
        <v>1.9841269841269801E-3</v>
      </c>
      <c r="Z125" s="16">
        <v>0</v>
      </c>
      <c r="AA125" s="16">
        <v>0</v>
      </c>
      <c r="AB125" s="16">
        <v>0</v>
      </c>
      <c r="AC125" s="16"/>
      <c r="AD125" s="16">
        <v>0</v>
      </c>
      <c r="AE125" s="16">
        <v>0</v>
      </c>
      <c r="AF125" s="16">
        <v>0</v>
      </c>
      <c r="AG125" s="16">
        <v>0</v>
      </c>
      <c r="AH125" s="16">
        <v>0</v>
      </c>
      <c r="AI125" s="16">
        <v>0</v>
      </c>
      <c r="AJ125" s="16">
        <v>1.0869565217391301E-2</v>
      </c>
      <c r="AK125" s="16"/>
      <c r="AL125" s="16">
        <v>0</v>
      </c>
      <c r="AM125" s="16">
        <v>0</v>
      </c>
      <c r="AN125" s="16">
        <v>0</v>
      </c>
      <c r="AO125" s="16">
        <v>0</v>
      </c>
      <c r="AP125" s="16">
        <v>0</v>
      </c>
      <c r="AQ125" s="16">
        <v>0</v>
      </c>
      <c r="AR125" s="16">
        <v>0</v>
      </c>
      <c r="AS125" s="16">
        <v>0</v>
      </c>
      <c r="AT125" s="16">
        <v>0</v>
      </c>
      <c r="AU125" s="16">
        <v>7.69230769230769E-2</v>
      </c>
      <c r="AV125" s="16">
        <v>0</v>
      </c>
      <c r="AW125" s="16">
        <v>0</v>
      </c>
    </row>
    <row r="126" spans="2:49" x14ac:dyDescent="0.35">
      <c r="B126" s="17" t="s">
        <v>672</v>
      </c>
      <c r="C126" s="16">
        <v>1.230012300123E-3</v>
      </c>
      <c r="D126" s="16">
        <v>0</v>
      </c>
      <c r="E126" s="16">
        <v>0</v>
      </c>
      <c r="F126" s="16">
        <v>0</v>
      </c>
      <c r="G126" s="16">
        <v>0</v>
      </c>
      <c r="H126" s="16">
        <v>0</v>
      </c>
      <c r="I126" s="16">
        <v>0</v>
      </c>
      <c r="J126" s="16">
        <v>0</v>
      </c>
      <c r="K126" s="16">
        <v>0</v>
      </c>
      <c r="L126" s="16">
        <v>0</v>
      </c>
      <c r="M126" s="16">
        <v>0</v>
      </c>
      <c r="N126" s="16">
        <v>3.03030303030303E-2</v>
      </c>
      <c r="O126" s="16">
        <v>0</v>
      </c>
      <c r="P126" s="16"/>
      <c r="Q126" s="16">
        <v>0</v>
      </c>
      <c r="R126" s="16"/>
      <c r="S126" s="16">
        <v>1.27064803049555E-3</v>
      </c>
      <c r="T126" s="16"/>
      <c r="U126" s="16">
        <v>0</v>
      </c>
      <c r="V126" s="16"/>
      <c r="W126" s="16">
        <v>8.1300813008130107E-3</v>
      </c>
      <c r="X126" s="16"/>
      <c r="Y126" s="16">
        <v>1.9841269841269801E-3</v>
      </c>
      <c r="Z126" s="16">
        <v>0</v>
      </c>
      <c r="AA126" s="16">
        <v>0</v>
      </c>
      <c r="AB126" s="16">
        <v>0</v>
      </c>
      <c r="AC126" s="16"/>
      <c r="AD126" s="16">
        <v>0</v>
      </c>
      <c r="AE126" s="16">
        <v>0</v>
      </c>
      <c r="AF126" s="16">
        <v>0</v>
      </c>
      <c r="AG126" s="16">
        <v>0</v>
      </c>
      <c r="AH126" s="16">
        <v>0</v>
      </c>
      <c r="AI126" s="16">
        <v>1.1904761904761901E-2</v>
      </c>
      <c r="AJ126" s="16">
        <v>0</v>
      </c>
      <c r="AK126" s="16"/>
      <c r="AL126" s="16">
        <v>0</v>
      </c>
      <c r="AM126" s="16">
        <v>0</v>
      </c>
      <c r="AN126" s="16">
        <v>4.5248868778280504E-3</v>
      </c>
      <c r="AO126" s="16">
        <v>0</v>
      </c>
      <c r="AP126" s="16">
        <v>0</v>
      </c>
      <c r="AQ126" s="16">
        <v>0</v>
      </c>
      <c r="AR126" s="16">
        <v>0</v>
      </c>
      <c r="AS126" s="16">
        <v>0</v>
      </c>
      <c r="AT126" s="16">
        <v>0</v>
      </c>
      <c r="AU126" s="16">
        <v>0</v>
      </c>
      <c r="AV126" s="16">
        <v>0</v>
      </c>
      <c r="AW126" s="16">
        <v>0</v>
      </c>
    </row>
    <row r="127" spans="2:49" ht="29" x14ac:dyDescent="0.35">
      <c r="B127" s="17" t="s">
        <v>673</v>
      </c>
      <c r="C127" s="16">
        <v>1.230012300123E-3</v>
      </c>
      <c r="D127" s="16">
        <v>0</v>
      </c>
      <c r="E127" s="16">
        <v>0</v>
      </c>
      <c r="F127" s="16">
        <v>0</v>
      </c>
      <c r="G127" s="16">
        <v>0</v>
      </c>
      <c r="H127" s="16">
        <v>0</v>
      </c>
      <c r="I127" s="16">
        <v>0</v>
      </c>
      <c r="J127" s="16">
        <v>0</v>
      </c>
      <c r="K127" s="16">
        <v>0</v>
      </c>
      <c r="L127" s="16">
        <v>0</v>
      </c>
      <c r="M127" s="16">
        <v>1.4084507042253501E-2</v>
      </c>
      <c r="N127" s="16">
        <v>0</v>
      </c>
      <c r="O127" s="16">
        <v>0</v>
      </c>
      <c r="P127" s="16"/>
      <c r="Q127" s="16">
        <v>0</v>
      </c>
      <c r="R127" s="16"/>
      <c r="S127" s="16">
        <v>1.27064803049555E-3</v>
      </c>
      <c r="T127" s="16"/>
      <c r="U127" s="16">
        <v>0</v>
      </c>
      <c r="V127" s="16"/>
      <c r="W127" s="16">
        <v>0</v>
      </c>
      <c r="X127" s="16"/>
      <c r="Y127" s="16">
        <v>1.9841269841269801E-3</v>
      </c>
      <c r="Z127" s="16">
        <v>0</v>
      </c>
      <c r="AA127" s="16">
        <v>0</v>
      </c>
      <c r="AB127" s="16">
        <v>0</v>
      </c>
      <c r="AC127" s="16"/>
      <c r="AD127" s="16">
        <v>0</v>
      </c>
      <c r="AE127" s="16">
        <v>0</v>
      </c>
      <c r="AF127" s="16">
        <v>0</v>
      </c>
      <c r="AG127" s="16">
        <v>0</v>
      </c>
      <c r="AH127" s="16">
        <v>8.1300813008130107E-3</v>
      </c>
      <c r="AI127" s="16">
        <v>0</v>
      </c>
      <c r="AJ127" s="16">
        <v>0</v>
      </c>
      <c r="AK127" s="16"/>
      <c r="AL127" s="16">
        <v>0</v>
      </c>
      <c r="AM127" s="16">
        <v>0</v>
      </c>
      <c r="AN127" s="16">
        <v>0</v>
      </c>
      <c r="AO127" s="16">
        <v>0</v>
      </c>
      <c r="AP127" s="16">
        <v>0</v>
      </c>
      <c r="AQ127" s="16">
        <v>0</v>
      </c>
      <c r="AR127" s="16">
        <v>0</v>
      </c>
      <c r="AS127" s="16">
        <v>0</v>
      </c>
      <c r="AT127" s="16">
        <v>0</v>
      </c>
      <c r="AU127" s="16">
        <v>0</v>
      </c>
      <c r="AV127" s="16">
        <v>3.03030303030303E-2</v>
      </c>
      <c r="AW127" s="16">
        <v>0</v>
      </c>
    </row>
    <row r="128" spans="2:49" x14ac:dyDescent="0.35">
      <c r="B128" s="17" t="s">
        <v>674</v>
      </c>
      <c r="C128" s="16">
        <v>1.230012300123E-3</v>
      </c>
      <c r="D128" s="16">
        <v>0</v>
      </c>
      <c r="E128" s="16">
        <v>0</v>
      </c>
      <c r="F128" s="16">
        <v>0</v>
      </c>
      <c r="G128" s="16">
        <v>0</v>
      </c>
      <c r="H128" s="16">
        <v>0</v>
      </c>
      <c r="I128" s="16">
        <v>0</v>
      </c>
      <c r="J128" s="16">
        <v>0</v>
      </c>
      <c r="K128" s="16">
        <v>0</v>
      </c>
      <c r="L128" s="16">
        <v>1.2500000000000001E-2</v>
      </c>
      <c r="M128" s="16">
        <v>0</v>
      </c>
      <c r="N128" s="16">
        <v>0</v>
      </c>
      <c r="O128" s="16">
        <v>0</v>
      </c>
      <c r="P128" s="16"/>
      <c r="Q128" s="16">
        <v>0</v>
      </c>
      <c r="R128" s="16"/>
      <c r="S128" s="16">
        <v>1.27064803049555E-3</v>
      </c>
      <c r="T128" s="16"/>
      <c r="U128" s="16">
        <v>0</v>
      </c>
      <c r="V128" s="16"/>
      <c r="W128" s="16">
        <v>0</v>
      </c>
      <c r="X128" s="16"/>
      <c r="Y128" s="16">
        <v>1.9841269841269801E-3</v>
      </c>
      <c r="Z128" s="16">
        <v>0</v>
      </c>
      <c r="AA128" s="16">
        <v>0</v>
      </c>
      <c r="AB128" s="16">
        <v>0</v>
      </c>
      <c r="AC128" s="16"/>
      <c r="AD128" s="16">
        <v>0</v>
      </c>
      <c r="AE128" s="16">
        <v>0</v>
      </c>
      <c r="AF128" s="16">
        <v>0</v>
      </c>
      <c r="AG128" s="16">
        <v>0</v>
      </c>
      <c r="AH128" s="16">
        <v>0</v>
      </c>
      <c r="AI128" s="16">
        <v>1.1904761904761901E-2</v>
      </c>
      <c r="AJ128" s="16">
        <v>0</v>
      </c>
      <c r="AK128" s="16"/>
      <c r="AL128" s="16">
        <v>0</v>
      </c>
      <c r="AM128" s="16">
        <v>0</v>
      </c>
      <c r="AN128" s="16">
        <v>0</v>
      </c>
      <c r="AO128" s="16">
        <v>0</v>
      </c>
      <c r="AP128" s="16">
        <v>0</v>
      </c>
      <c r="AQ128" s="16">
        <v>0</v>
      </c>
      <c r="AR128" s="16">
        <v>0</v>
      </c>
      <c r="AS128" s="16">
        <v>0</v>
      </c>
      <c r="AT128" s="16">
        <v>0</v>
      </c>
      <c r="AU128" s="16">
        <v>0</v>
      </c>
      <c r="AV128" s="16">
        <v>3.03030303030303E-2</v>
      </c>
      <c r="AW128" s="16">
        <v>0</v>
      </c>
    </row>
    <row r="129" spans="2:49" x14ac:dyDescent="0.35">
      <c r="B129" s="17" t="s">
        <v>675</v>
      </c>
      <c r="C129" s="16">
        <v>1.230012300123E-3</v>
      </c>
      <c r="D129" s="16">
        <v>0</v>
      </c>
      <c r="E129" s="16">
        <v>0</v>
      </c>
      <c r="F129" s="16">
        <v>0</v>
      </c>
      <c r="G129" s="16">
        <v>0</v>
      </c>
      <c r="H129" s="16">
        <v>0</v>
      </c>
      <c r="I129" s="16">
        <v>0</v>
      </c>
      <c r="J129" s="16">
        <v>0</v>
      </c>
      <c r="K129" s="16">
        <v>0</v>
      </c>
      <c r="L129" s="16">
        <v>0</v>
      </c>
      <c r="M129" s="16">
        <v>1.4084507042253501E-2</v>
      </c>
      <c r="N129" s="16">
        <v>0</v>
      </c>
      <c r="O129" s="16">
        <v>0</v>
      </c>
      <c r="P129" s="16"/>
      <c r="Q129" s="16">
        <v>0</v>
      </c>
      <c r="R129" s="16"/>
      <c r="S129" s="16">
        <v>1.27064803049555E-3</v>
      </c>
      <c r="T129" s="16"/>
      <c r="U129" s="16">
        <v>0</v>
      </c>
      <c r="V129" s="16"/>
      <c r="W129" s="16">
        <v>0</v>
      </c>
      <c r="X129" s="16"/>
      <c r="Y129" s="16">
        <v>0</v>
      </c>
      <c r="Z129" s="16">
        <v>3.7878787878787902E-3</v>
      </c>
      <c r="AA129" s="16">
        <v>0</v>
      </c>
      <c r="AB129" s="16">
        <v>0</v>
      </c>
      <c r="AC129" s="16"/>
      <c r="AD129" s="16">
        <v>0</v>
      </c>
      <c r="AE129" s="16">
        <v>0</v>
      </c>
      <c r="AF129" s="16">
        <v>0</v>
      </c>
      <c r="AG129" s="16">
        <v>0</v>
      </c>
      <c r="AH129" s="16">
        <v>0</v>
      </c>
      <c r="AI129" s="16">
        <v>0</v>
      </c>
      <c r="AJ129" s="16">
        <v>1.0869565217391301E-2</v>
      </c>
      <c r="AK129" s="16"/>
      <c r="AL129" s="16">
        <v>0</v>
      </c>
      <c r="AM129" s="16">
        <v>7.8740157480314994E-3</v>
      </c>
      <c r="AN129" s="16">
        <v>0</v>
      </c>
      <c r="AO129" s="16">
        <v>0</v>
      </c>
      <c r="AP129" s="16">
        <v>0</v>
      </c>
      <c r="AQ129" s="16">
        <v>0</v>
      </c>
      <c r="AR129" s="16">
        <v>0</v>
      </c>
      <c r="AS129" s="16">
        <v>0</v>
      </c>
      <c r="AT129" s="16">
        <v>0</v>
      </c>
      <c r="AU129" s="16">
        <v>0</v>
      </c>
      <c r="AV129" s="16">
        <v>0</v>
      </c>
      <c r="AW129" s="16">
        <v>0</v>
      </c>
    </row>
    <row r="130" spans="2:49" x14ac:dyDescent="0.35">
      <c r="B130" s="17" t="s">
        <v>676</v>
      </c>
      <c r="C130" s="16">
        <v>1.230012300123E-3</v>
      </c>
      <c r="D130" s="16">
        <v>0</v>
      </c>
      <c r="E130" s="16">
        <v>0</v>
      </c>
      <c r="F130" s="16">
        <v>0</v>
      </c>
      <c r="G130" s="16">
        <v>0</v>
      </c>
      <c r="H130" s="16">
        <v>0</v>
      </c>
      <c r="I130" s="16">
        <v>0</v>
      </c>
      <c r="J130" s="16">
        <v>0</v>
      </c>
      <c r="K130" s="16">
        <v>0</v>
      </c>
      <c r="L130" s="16">
        <v>0</v>
      </c>
      <c r="M130" s="16">
        <v>1.4084507042253501E-2</v>
      </c>
      <c r="N130" s="16">
        <v>0</v>
      </c>
      <c r="O130" s="16">
        <v>0</v>
      </c>
      <c r="P130" s="16"/>
      <c r="Q130" s="16">
        <v>0</v>
      </c>
      <c r="R130" s="16"/>
      <c r="S130" s="16">
        <v>1.27064803049555E-3</v>
      </c>
      <c r="T130" s="16"/>
      <c r="U130" s="16">
        <v>0</v>
      </c>
      <c r="V130" s="16"/>
      <c r="W130" s="16">
        <v>0</v>
      </c>
      <c r="X130" s="16"/>
      <c r="Y130" s="16">
        <v>1.9841269841269801E-3</v>
      </c>
      <c r="Z130" s="16">
        <v>0</v>
      </c>
      <c r="AA130" s="16">
        <v>0</v>
      </c>
      <c r="AB130" s="16">
        <v>0</v>
      </c>
      <c r="AC130" s="16"/>
      <c r="AD130" s="16">
        <v>0</v>
      </c>
      <c r="AE130" s="16">
        <v>0</v>
      </c>
      <c r="AF130" s="16">
        <v>0</v>
      </c>
      <c r="AG130" s="16">
        <v>0</v>
      </c>
      <c r="AH130" s="16">
        <v>8.1300813008130107E-3</v>
      </c>
      <c r="AI130" s="16">
        <v>0</v>
      </c>
      <c r="AJ130" s="16">
        <v>0</v>
      </c>
      <c r="AK130" s="16"/>
      <c r="AL130" s="16">
        <v>0</v>
      </c>
      <c r="AM130" s="16">
        <v>7.8740157480314994E-3</v>
      </c>
      <c r="AN130" s="16">
        <v>0</v>
      </c>
      <c r="AO130" s="16">
        <v>0</v>
      </c>
      <c r="AP130" s="16">
        <v>0</v>
      </c>
      <c r="AQ130" s="16">
        <v>0</v>
      </c>
      <c r="AR130" s="16">
        <v>0</v>
      </c>
      <c r="AS130" s="16">
        <v>0</v>
      </c>
      <c r="AT130" s="16">
        <v>0</v>
      </c>
      <c r="AU130" s="16">
        <v>0</v>
      </c>
      <c r="AV130" s="16">
        <v>0</v>
      </c>
      <c r="AW130" s="16">
        <v>0</v>
      </c>
    </row>
    <row r="131" spans="2:49" ht="29" x14ac:dyDescent="0.35">
      <c r="B131" s="17" t="s">
        <v>677</v>
      </c>
      <c r="C131" s="16">
        <v>1.230012300123E-3</v>
      </c>
      <c r="D131" s="16">
        <v>0</v>
      </c>
      <c r="E131" s="16">
        <v>0</v>
      </c>
      <c r="F131" s="16">
        <v>0</v>
      </c>
      <c r="G131" s="16">
        <v>0</v>
      </c>
      <c r="H131" s="16">
        <v>0</v>
      </c>
      <c r="I131" s="16">
        <v>0</v>
      </c>
      <c r="J131" s="16">
        <v>1.63934426229508E-2</v>
      </c>
      <c r="K131" s="16">
        <v>0</v>
      </c>
      <c r="L131" s="16">
        <v>0</v>
      </c>
      <c r="M131" s="16">
        <v>0</v>
      </c>
      <c r="N131" s="16">
        <v>0</v>
      </c>
      <c r="O131" s="16">
        <v>0</v>
      </c>
      <c r="P131" s="16"/>
      <c r="Q131" s="16">
        <v>0</v>
      </c>
      <c r="R131" s="16"/>
      <c r="S131" s="16">
        <v>1.27064803049555E-3</v>
      </c>
      <c r="T131" s="16"/>
      <c r="U131" s="16">
        <v>0</v>
      </c>
      <c r="V131" s="16"/>
      <c r="W131" s="16">
        <v>0</v>
      </c>
      <c r="X131" s="16"/>
      <c r="Y131" s="16">
        <v>1.9841269841269801E-3</v>
      </c>
      <c r="Z131" s="16">
        <v>0</v>
      </c>
      <c r="AA131" s="16">
        <v>0</v>
      </c>
      <c r="AB131" s="16">
        <v>0</v>
      </c>
      <c r="AC131" s="16"/>
      <c r="AD131" s="16">
        <v>0</v>
      </c>
      <c r="AE131" s="16">
        <v>1.1111111111111099E-2</v>
      </c>
      <c r="AF131" s="16">
        <v>0</v>
      </c>
      <c r="AG131" s="16">
        <v>0</v>
      </c>
      <c r="AH131" s="16">
        <v>0</v>
      </c>
      <c r="AI131" s="16">
        <v>0</v>
      </c>
      <c r="AJ131" s="16">
        <v>0</v>
      </c>
      <c r="AK131" s="16"/>
      <c r="AL131" s="16">
        <v>0</v>
      </c>
      <c r="AM131" s="16">
        <v>0</v>
      </c>
      <c r="AN131" s="16">
        <v>0</v>
      </c>
      <c r="AO131" s="16">
        <v>0</v>
      </c>
      <c r="AP131" s="16">
        <v>0</v>
      </c>
      <c r="AQ131" s="16">
        <v>0</v>
      </c>
      <c r="AR131" s="16">
        <v>0</v>
      </c>
      <c r="AS131" s="16">
        <v>0</v>
      </c>
      <c r="AT131" s="16">
        <v>0</v>
      </c>
      <c r="AU131" s="16">
        <v>0</v>
      </c>
      <c r="AV131" s="16">
        <v>0</v>
      </c>
      <c r="AW131" s="16">
        <v>2.32558139534884E-2</v>
      </c>
    </row>
    <row r="132" spans="2:49" ht="29" x14ac:dyDescent="0.35">
      <c r="B132" s="17" t="s">
        <v>678</v>
      </c>
      <c r="C132" s="16">
        <v>1.230012300123E-3</v>
      </c>
      <c r="D132" s="16">
        <v>0</v>
      </c>
      <c r="E132" s="16">
        <v>0</v>
      </c>
      <c r="F132" s="16">
        <v>0</v>
      </c>
      <c r="G132" s="16">
        <v>0</v>
      </c>
      <c r="H132" s="16">
        <v>0</v>
      </c>
      <c r="I132" s="16">
        <v>0</v>
      </c>
      <c r="J132" s="16">
        <v>0</v>
      </c>
      <c r="K132" s="16">
        <v>0</v>
      </c>
      <c r="L132" s="16">
        <v>1.2500000000000001E-2</v>
      </c>
      <c r="M132" s="16">
        <v>0</v>
      </c>
      <c r="N132" s="16">
        <v>0</v>
      </c>
      <c r="O132" s="16">
        <v>0</v>
      </c>
      <c r="P132" s="16"/>
      <c r="Q132" s="16">
        <v>0</v>
      </c>
      <c r="R132" s="16"/>
      <c r="S132" s="16">
        <v>1.27064803049555E-3</v>
      </c>
      <c r="T132" s="16"/>
      <c r="U132" s="16">
        <v>0</v>
      </c>
      <c r="V132" s="16"/>
      <c r="W132" s="16">
        <v>8.1300813008130107E-3</v>
      </c>
      <c r="X132" s="16"/>
      <c r="Y132" s="16">
        <v>0</v>
      </c>
      <c r="Z132" s="16">
        <v>3.7878787878787902E-3</v>
      </c>
      <c r="AA132" s="16">
        <v>0</v>
      </c>
      <c r="AB132" s="16">
        <v>0</v>
      </c>
      <c r="AC132" s="16"/>
      <c r="AD132" s="16">
        <v>0</v>
      </c>
      <c r="AE132" s="16">
        <v>0</v>
      </c>
      <c r="AF132" s="16">
        <v>0</v>
      </c>
      <c r="AG132" s="16">
        <v>5.5555555555555601E-3</v>
      </c>
      <c r="AH132" s="16">
        <v>0</v>
      </c>
      <c r="AI132" s="16">
        <v>0</v>
      </c>
      <c r="AJ132" s="16">
        <v>0</v>
      </c>
      <c r="AK132" s="16"/>
      <c r="AL132" s="16">
        <v>0</v>
      </c>
      <c r="AM132" s="16">
        <v>0</v>
      </c>
      <c r="AN132" s="16">
        <v>0</v>
      </c>
      <c r="AO132" s="16">
        <v>0</v>
      </c>
      <c r="AP132" s="16">
        <v>0</v>
      </c>
      <c r="AQ132" s="16">
        <v>0</v>
      </c>
      <c r="AR132" s="16">
        <v>0</v>
      </c>
      <c r="AS132" s="16">
        <v>0</v>
      </c>
      <c r="AT132" s="16">
        <v>0</v>
      </c>
      <c r="AU132" s="16">
        <v>0</v>
      </c>
      <c r="AV132" s="16">
        <v>0</v>
      </c>
      <c r="AW132" s="16">
        <v>2.32558139534884E-2</v>
      </c>
    </row>
    <row r="133" spans="2:49" x14ac:dyDescent="0.35">
      <c r="B133" s="17" t="s">
        <v>679</v>
      </c>
      <c r="C133" s="16">
        <v>1.230012300123E-3</v>
      </c>
      <c r="D133" s="16">
        <v>0</v>
      </c>
      <c r="E133" s="16">
        <v>7.4626865671641798E-3</v>
      </c>
      <c r="F133" s="16">
        <v>0</v>
      </c>
      <c r="G133" s="16">
        <v>0</v>
      </c>
      <c r="H133" s="16">
        <v>0</v>
      </c>
      <c r="I133" s="16">
        <v>0</v>
      </c>
      <c r="J133" s="16">
        <v>0</v>
      </c>
      <c r="K133" s="16">
        <v>0</v>
      </c>
      <c r="L133" s="16">
        <v>0</v>
      </c>
      <c r="M133" s="16">
        <v>0</v>
      </c>
      <c r="N133" s="16">
        <v>0</v>
      </c>
      <c r="O133" s="16">
        <v>0</v>
      </c>
      <c r="P133" s="16"/>
      <c r="Q133" s="16">
        <v>0</v>
      </c>
      <c r="R133" s="16"/>
      <c r="S133" s="16">
        <v>0</v>
      </c>
      <c r="T133" s="16"/>
      <c r="U133" s="16">
        <v>0</v>
      </c>
      <c r="V133" s="16"/>
      <c r="W133" s="16">
        <v>0</v>
      </c>
      <c r="X133" s="16"/>
      <c r="Y133" s="16">
        <v>0</v>
      </c>
      <c r="Z133" s="16">
        <v>3.7878787878787902E-3</v>
      </c>
      <c r="AA133" s="16">
        <v>0</v>
      </c>
      <c r="AB133" s="16">
        <v>0</v>
      </c>
      <c r="AC133" s="16"/>
      <c r="AD133" s="16">
        <v>0</v>
      </c>
      <c r="AE133" s="16">
        <v>0</v>
      </c>
      <c r="AF133" s="16">
        <v>0</v>
      </c>
      <c r="AG133" s="16">
        <v>0</v>
      </c>
      <c r="AH133" s="16">
        <v>0</v>
      </c>
      <c r="AI133" s="16">
        <v>0</v>
      </c>
      <c r="AJ133" s="16">
        <v>1.0869565217391301E-2</v>
      </c>
      <c r="AK133" s="16"/>
      <c r="AL133" s="16">
        <v>0</v>
      </c>
      <c r="AM133" s="16">
        <v>0</v>
      </c>
      <c r="AN133" s="16">
        <v>0</v>
      </c>
      <c r="AO133" s="16">
        <v>0</v>
      </c>
      <c r="AP133" s="16">
        <v>0</v>
      </c>
      <c r="AQ133" s="16">
        <v>0</v>
      </c>
      <c r="AR133" s="16">
        <v>0</v>
      </c>
      <c r="AS133" s="16">
        <v>0</v>
      </c>
      <c r="AT133" s="16">
        <v>0</v>
      </c>
      <c r="AU133" s="16">
        <v>0</v>
      </c>
      <c r="AV133" s="16">
        <v>0</v>
      </c>
      <c r="AW133" s="16">
        <v>2.32558139534884E-2</v>
      </c>
    </row>
    <row r="134" spans="2:49" ht="29" x14ac:dyDescent="0.35">
      <c r="B134" s="17" t="s">
        <v>680</v>
      </c>
      <c r="C134" s="18">
        <v>1.230012300123E-3</v>
      </c>
      <c r="D134" s="18">
        <v>1.21951219512195E-2</v>
      </c>
      <c r="E134" s="18">
        <v>0</v>
      </c>
      <c r="F134" s="18">
        <v>0</v>
      </c>
      <c r="G134" s="18">
        <v>0</v>
      </c>
      <c r="H134" s="18">
        <v>0</v>
      </c>
      <c r="I134" s="18">
        <v>0</v>
      </c>
      <c r="J134" s="18">
        <v>0</v>
      </c>
      <c r="K134" s="18">
        <v>0</v>
      </c>
      <c r="L134" s="18">
        <v>0</v>
      </c>
      <c r="M134" s="18">
        <v>0</v>
      </c>
      <c r="N134" s="18">
        <v>0</v>
      </c>
      <c r="O134" s="18">
        <v>0</v>
      </c>
      <c r="P134" s="18"/>
      <c r="Q134" s="18">
        <v>0</v>
      </c>
      <c r="R134" s="18"/>
      <c r="S134" s="18">
        <v>0</v>
      </c>
      <c r="T134" s="18"/>
      <c r="U134" s="18">
        <v>0</v>
      </c>
      <c r="V134" s="18"/>
      <c r="W134" s="18">
        <v>0</v>
      </c>
      <c r="X134" s="18"/>
      <c r="Y134" s="18">
        <v>1.9841269841269801E-3</v>
      </c>
      <c r="Z134" s="18">
        <v>0</v>
      </c>
      <c r="AA134" s="18">
        <v>0</v>
      </c>
      <c r="AB134" s="18">
        <v>0</v>
      </c>
      <c r="AC134" s="18"/>
      <c r="AD134" s="18">
        <v>0</v>
      </c>
      <c r="AE134" s="18">
        <v>1.1111111111111099E-2</v>
      </c>
      <c r="AF134" s="18">
        <v>0</v>
      </c>
      <c r="AG134" s="18">
        <v>0</v>
      </c>
      <c r="AH134" s="18">
        <v>0</v>
      </c>
      <c r="AI134" s="18">
        <v>0</v>
      </c>
      <c r="AJ134" s="18">
        <v>0</v>
      </c>
      <c r="AK134" s="18"/>
      <c r="AL134" s="18">
        <v>0</v>
      </c>
      <c r="AM134" s="18">
        <v>7.8740157480314994E-3</v>
      </c>
      <c r="AN134" s="18">
        <v>0</v>
      </c>
      <c r="AO134" s="18">
        <v>0</v>
      </c>
      <c r="AP134" s="18">
        <v>0</v>
      </c>
      <c r="AQ134" s="18">
        <v>0</v>
      </c>
      <c r="AR134" s="18">
        <v>0</v>
      </c>
      <c r="AS134" s="18">
        <v>0</v>
      </c>
      <c r="AT134" s="18">
        <v>0</v>
      </c>
      <c r="AU134" s="18">
        <v>0</v>
      </c>
      <c r="AV134" s="18">
        <v>0</v>
      </c>
      <c r="AW134" s="18">
        <v>0</v>
      </c>
    </row>
    <row r="135" spans="2:49" x14ac:dyDescent="0.35">
      <c r="B135" s="15"/>
    </row>
    <row r="136" spans="2:49" x14ac:dyDescent="0.35">
      <c r="B136" t="s">
        <v>66</v>
      </c>
    </row>
    <row r="137" spans="2:49" x14ac:dyDescent="0.35">
      <c r="B137" t="s">
        <v>67</v>
      </c>
    </row>
    <row r="139" spans="2:49" x14ac:dyDescent="0.35">
      <c r="B13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W16"/>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684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682</v>
      </c>
      <c r="C8" s="16">
        <v>0.49938499384993901</v>
      </c>
      <c r="D8" s="16">
        <v>0.5</v>
      </c>
      <c r="E8" s="16">
        <v>0.54477611940298498</v>
      </c>
      <c r="F8" s="16">
        <v>0.44537815126050401</v>
      </c>
      <c r="G8" s="16">
        <v>0.58333333333333304</v>
      </c>
      <c r="H8" s="16">
        <v>0.46153846153846201</v>
      </c>
      <c r="I8" s="16">
        <v>0.42424242424242398</v>
      </c>
      <c r="J8" s="16">
        <v>0.50819672131147497</v>
      </c>
      <c r="K8" s="16">
        <v>0.56410256410256399</v>
      </c>
      <c r="L8" s="16">
        <v>0.5</v>
      </c>
      <c r="M8" s="16">
        <v>0.49295774647887303</v>
      </c>
      <c r="N8" s="16">
        <v>0.45454545454545497</v>
      </c>
      <c r="O8" s="16">
        <v>0.5625</v>
      </c>
      <c r="P8" s="16"/>
      <c r="Q8" s="16">
        <v>0.50872093023255804</v>
      </c>
      <c r="R8" s="16"/>
      <c r="S8" s="16">
        <v>0.49555273189326599</v>
      </c>
      <c r="T8" s="16"/>
      <c r="U8" s="16">
        <v>0.50746268656716398</v>
      </c>
      <c r="V8" s="16"/>
      <c r="W8" s="16">
        <v>0.53658536585365901</v>
      </c>
      <c r="X8" s="16"/>
      <c r="Y8" s="16">
        <v>0.44841269841269799</v>
      </c>
      <c r="Z8" s="16">
        <v>0.59090909090909105</v>
      </c>
      <c r="AA8" s="16">
        <v>0.52777777777777801</v>
      </c>
      <c r="AB8" s="16">
        <v>0.55555555555555602</v>
      </c>
      <c r="AC8" s="16"/>
      <c r="AD8" s="16">
        <v>0.40410958904109601</v>
      </c>
      <c r="AE8" s="16">
        <v>0.48888888888888898</v>
      </c>
      <c r="AF8" s="16">
        <v>0.48979591836734698</v>
      </c>
      <c r="AG8" s="16">
        <v>0.46111111111111103</v>
      </c>
      <c r="AH8" s="16">
        <v>0.52845528455284596</v>
      </c>
      <c r="AI8" s="16">
        <v>0.61904761904761896</v>
      </c>
      <c r="AJ8" s="16">
        <v>0.59782608695652195</v>
      </c>
      <c r="AK8" s="16"/>
      <c r="AL8" s="16">
        <v>0.54385964912280704</v>
      </c>
      <c r="AM8" s="16">
        <v>0.66141732283464605</v>
      </c>
      <c r="AN8" s="16">
        <v>0.47511312217194601</v>
      </c>
      <c r="AO8" s="16">
        <v>0.46043165467625902</v>
      </c>
      <c r="AP8" s="16">
        <v>0.47368421052631599</v>
      </c>
      <c r="AQ8" s="16">
        <v>0.52</v>
      </c>
      <c r="AR8" s="16">
        <v>0.5</v>
      </c>
      <c r="AS8" s="16">
        <v>0.53333333333333299</v>
      </c>
      <c r="AT8" s="16">
        <v>0.49397590361445798</v>
      </c>
      <c r="AU8" s="16">
        <v>0.230769230769231</v>
      </c>
      <c r="AV8" s="16">
        <v>0.30303030303030298</v>
      </c>
      <c r="AW8" s="16">
        <v>0.48837209302325602</v>
      </c>
    </row>
    <row r="9" spans="2:49" x14ac:dyDescent="0.35">
      <c r="B9" s="17" t="s">
        <v>683</v>
      </c>
      <c r="C9" s="16">
        <v>0.33948339483394802</v>
      </c>
      <c r="D9" s="16">
        <v>0.31707317073170699</v>
      </c>
      <c r="E9" s="16">
        <v>0.28358208955223901</v>
      </c>
      <c r="F9" s="16">
        <v>0.42857142857142899</v>
      </c>
      <c r="G9" s="16">
        <v>0.233333333333333</v>
      </c>
      <c r="H9" s="16">
        <v>0.34615384615384598</v>
      </c>
      <c r="I9" s="16">
        <v>0.37878787878787901</v>
      </c>
      <c r="J9" s="16">
        <v>0.27868852459016402</v>
      </c>
      <c r="K9" s="16">
        <v>0.38461538461538503</v>
      </c>
      <c r="L9" s="16">
        <v>0.36249999999999999</v>
      </c>
      <c r="M9" s="16">
        <v>0.39436619718309901</v>
      </c>
      <c r="N9" s="16">
        <v>0.33333333333333298</v>
      </c>
      <c r="O9" s="16">
        <v>0.25</v>
      </c>
      <c r="P9" s="16"/>
      <c r="Q9" s="16">
        <v>0.32848837209302301</v>
      </c>
      <c r="R9" s="16"/>
      <c r="S9" s="16">
        <v>0.34307496823379902</v>
      </c>
      <c r="T9" s="16"/>
      <c r="U9" s="16">
        <v>0.33167495854063</v>
      </c>
      <c r="V9" s="16"/>
      <c r="W9" s="16">
        <v>0.38211382113821102</v>
      </c>
      <c r="X9" s="16"/>
      <c r="Y9" s="16">
        <v>0.37103174603174599</v>
      </c>
      <c r="Z9" s="16">
        <v>0.28409090909090901</v>
      </c>
      <c r="AA9" s="16">
        <v>0.30555555555555602</v>
      </c>
      <c r="AB9" s="16">
        <v>0.33333333333333298</v>
      </c>
      <c r="AC9" s="16"/>
      <c r="AD9" s="16">
        <v>0.31506849315068503</v>
      </c>
      <c r="AE9" s="16">
        <v>0.37777777777777799</v>
      </c>
      <c r="AF9" s="16">
        <v>0.31632653061224503</v>
      </c>
      <c r="AG9" s="16">
        <v>0.43333333333333302</v>
      </c>
      <c r="AH9" s="16">
        <v>0.33333333333333298</v>
      </c>
      <c r="AI9" s="16">
        <v>0.26190476190476197</v>
      </c>
      <c r="AJ9" s="16">
        <v>0.26086956521739102</v>
      </c>
      <c r="AK9" s="16"/>
      <c r="AL9" s="16">
        <v>0.28070175438596501</v>
      </c>
      <c r="AM9" s="16">
        <v>0.18897637795275599</v>
      </c>
      <c r="AN9" s="16">
        <v>0.35294117647058798</v>
      </c>
      <c r="AO9" s="16">
        <v>0.35971223021582699</v>
      </c>
      <c r="AP9" s="16">
        <v>0.36842105263157898</v>
      </c>
      <c r="AQ9" s="16">
        <v>0.42</v>
      </c>
      <c r="AR9" s="16">
        <v>0.5</v>
      </c>
      <c r="AS9" s="16">
        <v>0.266666666666667</v>
      </c>
      <c r="AT9" s="16">
        <v>0.313253012048193</v>
      </c>
      <c r="AU9" s="16">
        <v>0.69230769230769196</v>
      </c>
      <c r="AV9" s="16">
        <v>0.51515151515151503</v>
      </c>
      <c r="AW9" s="16">
        <v>0.418604651162791</v>
      </c>
    </row>
    <row r="10" spans="2:49" x14ac:dyDescent="0.35">
      <c r="B10" s="17" t="s">
        <v>462</v>
      </c>
      <c r="C10" s="16">
        <v>0.111931119311193</v>
      </c>
      <c r="D10" s="16">
        <v>0.109756097560976</v>
      </c>
      <c r="E10" s="16">
        <v>0.111940298507463</v>
      </c>
      <c r="F10" s="16">
        <v>0.10084033613445401</v>
      </c>
      <c r="G10" s="16">
        <v>0.116666666666667</v>
      </c>
      <c r="H10" s="16">
        <v>0.15384615384615399</v>
      </c>
      <c r="I10" s="16">
        <v>0.12121212121212099</v>
      </c>
      <c r="J10" s="16">
        <v>0.14754098360655701</v>
      </c>
      <c r="K10" s="16">
        <v>5.1282051282051301E-2</v>
      </c>
      <c r="L10" s="16">
        <v>8.7499999999999994E-2</v>
      </c>
      <c r="M10" s="16">
        <v>8.4507042253521097E-2</v>
      </c>
      <c r="N10" s="16">
        <v>0.18181818181818199</v>
      </c>
      <c r="O10" s="16">
        <v>0.125</v>
      </c>
      <c r="P10" s="16"/>
      <c r="Q10" s="16">
        <v>0.113372093023256</v>
      </c>
      <c r="R10" s="16"/>
      <c r="S10" s="16">
        <v>0.111817026683609</v>
      </c>
      <c r="T10" s="16"/>
      <c r="U10" s="16">
        <v>0.107794361525705</v>
      </c>
      <c r="V10" s="16"/>
      <c r="W10" s="16">
        <v>5.6910569105691103E-2</v>
      </c>
      <c r="X10" s="16"/>
      <c r="Y10" s="16">
        <v>0.136904761904762</v>
      </c>
      <c r="Z10" s="16">
        <v>6.4393939393939406E-2</v>
      </c>
      <c r="AA10" s="16">
        <v>0.13888888888888901</v>
      </c>
      <c r="AB10" s="16">
        <v>0</v>
      </c>
      <c r="AC10" s="16"/>
      <c r="AD10" s="16">
        <v>0.19178082191780799</v>
      </c>
      <c r="AE10" s="16">
        <v>0.1</v>
      </c>
      <c r="AF10" s="16">
        <v>0.15306122448979601</v>
      </c>
      <c r="AG10" s="16">
        <v>7.7777777777777807E-2</v>
      </c>
      <c r="AH10" s="16">
        <v>8.9430894308943104E-2</v>
      </c>
      <c r="AI10" s="16">
        <v>7.1428571428571397E-2</v>
      </c>
      <c r="AJ10" s="16">
        <v>8.6956521739130405E-2</v>
      </c>
      <c r="AK10" s="16"/>
      <c r="AL10" s="16">
        <v>0.105263157894737</v>
      </c>
      <c r="AM10" s="16">
        <v>8.6614173228346497E-2</v>
      </c>
      <c r="AN10" s="16">
        <v>9.9547511312217202E-2</v>
      </c>
      <c r="AO10" s="16">
        <v>0.13669064748201401</v>
      </c>
      <c r="AP10" s="16">
        <v>0.157894736842105</v>
      </c>
      <c r="AQ10" s="16">
        <v>0.02</v>
      </c>
      <c r="AR10" s="16">
        <v>0</v>
      </c>
      <c r="AS10" s="16">
        <v>0.2</v>
      </c>
      <c r="AT10" s="16">
        <v>0.16867469879518099</v>
      </c>
      <c r="AU10" s="16">
        <v>7.69230769230769E-2</v>
      </c>
      <c r="AV10" s="16">
        <v>0.15151515151515199</v>
      </c>
      <c r="AW10" s="16">
        <v>9.3023255813953501E-2</v>
      </c>
    </row>
    <row r="11" spans="2:49" x14ac:dyDescent="0.35">
      <c r="B11" s="17" t="s">
        <v>434</v>
      </c>
      <c r="C11" s="18">
        <v>4.920049200492E-2</v>
      </c>
      <c r="D11" s="18">
        <v>7.3170731707317097E-2</v>
      </c>
      <c r="E11" s="18">
        <v>5.9701492537313397E-2</v>
      </c>
      <c r="F11" s="18">
        <v>2.5210084033613401E-2</v>
      </c>
      <c r="G11" s="18">
        <v>6.6666666666666693E-2</v>
      </c>
      <c r="H11" s="18">
        <v>3.8461538461538498E-2</v>
      </c>
      <c r="I11" s="18">
        <v>7.5757575757575801E-2</v>
      </c>
      <c r="J11" s="18">
        <v>6.5573770491803296E-2</v>
      </c>
      <c r="K11" s="18">
        <v>0</v>
      </c>
      <c r="L11" s="18">
        <v>0.05</v>
      </c>
      <c r="M11" s="18">
        <v>2.8169014084507001E-2</v>
      </c>
      <c r="N11" s="18">
        <v>3.03030303030303E-2</v>
      </c>
      <c r="O11" s="18">
        <v>6.25E-2</v>
      </c>
      <c r="P11" s="18"/>
      <c r="Q11" s="18">
        <v>4.9418604651162802E-2</v>
      </c>
      <c r="R11" s="18"/>
      <c r="S11" s="18">
        <v>4.95552731893266E-2</v>
      </c>
      <c r="T11" s="18"/>
      <c r="U11" s="18">
        <v>5.3067993366500803E-2</v>
      </c>
      <c r="V11" s="18"/>
      <c r="W11" s="18">
        <v>2.4390243902439001E-2</v>
      </c>
      <c r="X11" s="18"/>
      <c r="Y11" s="18">
        <v>4.36507936507936E-2</v>
      </c>
      <c r="Z11" s="18">
        <v>6.0606060606060601E-2</v>
      </c>
      <c r="AA11" s="18">
        <v>2.7777777777777801E-2</v>
      </c>
      <c r="AB11" s="18">
        <v>0.11111111111111099</v>
      </c>
      <c r="AC11" s="18"/>
      <c r="AD11" s="18">
        <v>8.9041095890410996E-2</v>
      </c>
      <c r="AE11" s="18">
        <v>3.3333333333333298E-2</v>
      </c>
      <c r="AF11" s="18">
        <v>4.08163265306122E-2</v>
      </c>
      <c r="AG11" s="18">
        <v>2.7777777777777801E-2</v>
      </c>
      <c r="AH11" s="18">
        <v>4.8780487804878099E-2</v>
      </c>
      <c r="AI11" s="18">
        <v>4.7619047619047603E-2</v>
      </c>
      <c r="AJ11" s="18">
        <v>5.4347826086956499E-2</v>
      </c>
      <c r="AK11" s="18"/>
      <c r="AL11" s="18">
        <v>7.0175438596491196E-2</v>
      </c>
      <c r="AM11" s="18">
        <v>6.2992125984251995E-2</v>
      </c>
      <c r="AN11" s="18">
        <v>7.2398190045248903E-2</v>
      </c>
      <c r="AO11" s="18">
        <v>4.3165467625899297E-2</v>
      </c>
      <c r="AP11" s="18">
        <v>0</v>
      </c>
      <c r="AQ11" s="18">
        <v>0.04</v>
      </c>
      <c r="AR11" s="18">
        <v>0</v>
      </c>
      <c r="AS11" s="18">
        <v>0</v>
      </c>
      <c r="AT11" s="18">
        <v>2.40963855421687E-2</v>
      </c>
      <c r="AU11" s="18">
        <v>0</v>
      </c>
      <c r="AV11" s="18">
        <v>3.03030303030303E-2</v>
      </c>
      <c r="AW11" s="18">
        <v>0</v>
      </c>
    </row>
    <row r="12" spans="2:49" x14ac:dyDescent="0.35">
      <c r="B12" s="15"/>
    </row>
    <row r="13" spans="2:49" x14ac:dyDescent="0.35">
      <c r="B13" t="s">
        <v>66</v>
      </c>
    </row>
    <row r="14" spans="2:49" x14ac:dyDescent="0.35">
      <c r="B14" t="s">
        <v>67</v>
      </c>
    </row>
    <row r="16" spans="2:49" x14ac:dyDescent="0.35">
      <c r="B16"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N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4" width="13.7265625" customWidth="1"/>
  </cols>
  <sheetData>
    <row r="2" spans="2:14" ht="40" customHeight="1" x14ac:dyDescent="0.35">
      <c r="D2" s="31" t="s">
        <v>701</v>
      </c>
      <c r="E2" s="27"/>
      <c r="F2" s="27"/>
      <c r="G2" s="27"/>
      <c r="H2" s="27"/>
      <c r="I2" s="27"/>
      <c r="J2" s="27"/>
      <c r="K2" s="27"/>
      <c r="L2" s="27"/>
      <c r="M2" s="27"/>
      <c r="N2" s="27"/>
    </row>
    <row r="6" spans="2:14" ht="40" customHeight="1" x14ac:dyDescent="0.35">
      <c r="B6" t="s">
        <v>14</v>
      </c>
      <c r="C6" s="22" t="s">
        <v>685</v>
      </c>
      <c r="D6" s="22" t="s">
        <v>686</v>
      </c>
      <c r="E6" s="22" t="s">
        <v>687</v>
      </c>
      <c r="F6" s="22" t="s">
        <v>688</v>
      </c>
      <c r="G6" s="22" t="s">
        <v>689</v>
      </c>
      <c r="H6" s="22" t="s">
        <v>690</v>
      </c>
      <c r="I6" s="22" t="s">
        <v>691</v>
      </c>
      <c r="J6" s="22" t="s">
        <v>692</v>
      </c>
      <c r="K6" s="22" t="s">
        <v>693</v>
      </c>
      <c r="L6" s="22" t="s">
        <v>694</v>
      </c>
      <c r="M6" s="22" t="s">
        <v>695</v>
      </c>
    </row>
    <row r="7" spans="2:14" x14ac:dyDescent="0.35">
      <c r="B7" s="17" t="s">
        <v>696</v>
      </c>
      <c r="C7" s="16">
        <v>0.52702702702702697</v>
      </c>
      <c r="D7" s="16">
        <v>0.50313152400835104</v>
      </c>
      <c r="E7" s="16">
        <v>0.44238683127571998</v>
      </c>
      <c r="F7" s="16">
        <v>0.46428571428571402</v>
      </c>
      <c r="G7" s="16">
        <v>0.37777777777777799</v>
      </c>
      <c r="H7" s="16">
        <v>0.34210526315789502</v>
      </c>
      <c r="I7" s="16">
        <v>0.22023809523809501</v>
      </c>
      <c r="J7" s="16">
        <v>0.27472527472527503</v>
      </c>
      <c r="K7" s="16">
        <v>0.18817204301075299</v>
      </c>
      <c r="L7" s="16">
        <v>0.22549019607843099</v>
      </c>
      <c r="M7" s="16">
        <v>3.4440344403443998E-2</v>
      </c>
    </row>
    <row r="8" spans="2:14" x14ac:dyDescent="0.35">
      <c r="B8" s="17" t="s">
        <v>494</v>
      </c>
      <c r="C8" s="16">
        <v>0.29279279279279302</v>
      </c>
      <c r="D8" s="16">
        <v>0.32985386221294399</v>
      </c>
      <c r="E8" s="16">
        <v>0.37860082304526699</v>
      </c>
      <c r="F8" s="16">
        <v>0.17857142857142899</v>
      </c>
      <c r="G8" s="16">
        <v>0.22222222222222199</v>
      </c>
      <c r="H8" s="16">
        <v>0.25</v>
      </c>
      <c r="I8" s="16">
        <v>0.33333333333333298</v>
      </c>
      <c r="J8" s="16">
        <v>0.21978021978022</v>
      </c>
      <c r="K8" s="16">
        <v>0.36559139784946199</v>
      </c>
      <c r="L8" s="16">
        <v>0.26470588235294101</v>
      </c>
      <c r="M8" s="16">
        <v>5.7810578105781101E-2</v>
      </c>
    </row>
    <row r="9" spans="2:14" x14ac:dyDescent="0.35">
      <c r="B9" s="17" t="s">
        <v>697</v>
      </c>
      <c r="C9" s="16">
        <v>0.18018018018018001</v>
      </c>
      <c r="D9" s="16">
        <v>0.16701461377870599</v>
      </c>
      <c r="E9" s="16">
        <v>0.179012345679012</v>
      </c>
      <c r="F9" s="16">
        <v>0.35714285714285698</v>
      </c>
      <c r="G9" s="16">
        <v>0.4</v>
      </c>
      <c r="H9" s="16">
        <v>0.40789473684210498</v>
      </c>
      <c r="I9" s="16">
        <v>0.44642857142857101</v>
      </c>
      <c r="J9" s="16">
        <v>0.50549450549450503</v>
      </c>
      <c r="K9" s="16">
        <v>0.44623655913978499</v>
      </c>
      <c r="L9" s="16">
        <v>0.50980392156862697</v>
      </c>
      <c r="M9" s="16">
        <v>5.28905289052891E-2</v>
      </c>
    </row>
    <row r="10" spans="2:14" x14ac:dyDescent="0.35">
      <c r="B10" s="17" t="s">
        <v>698</v>
      </c>
      <c r="C10" s="16">
        <v>0</v>
      </c>
      <c r="D10" s="16">
        <v>0</v>
      </c>
      <c r="E10" s="16">
        <v>0</v>
      </c>
      <c r="F10" s="16">
        <v>0</v>
      </c>
      <c r="G10" s="16">
        <v>0</v>
      </c>
      <c r="H10" s="16">
        <v>0</v>
      </c>
      <c r="I10" s="16">
        <v>0</v>
      </c>
      <c r="J10" s="16">
        <v>0</v>
      </c>
      <c r="K10" s="16">
        <v>0</v>
      </c>
      <c r="L10" s="16">
        <v>0</v>
      </c>
      <c r="M10" s="16">
        <v>0.85485854858548604</v>
      </c>
    </row>
    <row r="11" spans="2:14" x14ac:dyDescent="0.35">
      <c r="B11" s="17" t="s">
        <v>699</v>
      </c>
      <c r="C11" s="23">
        <v>0.65315315315315303</v>
      </c>
      <c r="D11" s="23">
        <v>0.66388308977035504</v>
      </c>
      <c r="E11" s="23">
        <v>0.73662551440329205</v>
      </c>
      <c r="F11" s="23">
        <v>0.89285714285714302</v>
      </c>
      <c r="G11" s="23">
        <v>1.0222222222222199</v>
      </c>
      <c r="H11" s="23">
        <v>1.06578947368421</v>
      </c>
      <c r="I11" s="23">
        <v>1.22619047619048</v>
      </c>
      <c r="J11" s="23">
        <v>1.2307692307692299</v>
      </c>
      <c r="K11" s="23">
        <v>1.25806451612903</v>
      </c>
      <c r="L11" s="23">
        <v>1.2843137254902</v>
      </c>
      <c r="M11" s="23">
        <v>2.7281672816728202</v>
      </c>
    </row>
    <row r="12" spans="2:14" x14ac:dyDescent="0.35">
      <c r="B12" s="17" t="s">
        <v>700</v>
      </c>
      <c r="C12" s="24">
        <v>-2.0934172251094198E-2</v>
      </c>
      <c r="D12" s="24">
        <v>-1.98736352770096E-2</v>
      </c>
      <c r="E12" s="24">
        <v>-1.96903510881009E-2</v>
      </c>
      <c r="F12" s="24">
        <v>-2.8889899909008199E-2</v>
      </c>
      <c r="G12" s="24">
        <v>-2.77247778564126E-2</v>
      </c>
      <c r="H12" s="24">
        <v>-2.6597208744287799E-2</v>
      </c>
      <c r="I12" s="24">
        <v>-2.1954301890607601E-2</v>
      </c>
      <c r="J12" s="24">
        <v>-2.5929973994648099E-2</v>
      </c>
      <c r="K12" s="24">
        <v>-2.0253142184251598E-2</v>
      </c>
      <c r="L12" s="24">
        <v>-2.3343789870138101E-2</v>
      </c>
      <c r="M12" s="24">
        <v>-1.8555008404809399E-2</v>
      </c>
    </row>
    <row r="13" spans="2:14" x14ac:dyDescent="0.35">
      <c r="B13" s="15"/>
    </row>
    <row r="14" spans="2:14" x14ac:dyDescent="0.35">
      <c r="B14" t="s">
        <v>66</v>
      </c>
    </row>
    <row r="15" spans="2:14" x14ac:dyDescent="0.35">
      <c r="B15" t="s">
        <v>67</v>
      </c>
    </row>
    <row r="17" spans="2:2" x14ac:dyDescent="0.35">
      <c r="B17" s="8" t="str">
        <f>HYPERLINK("#'Contents'!A1", "Return to Contents")</f>
        <v>Return to Contents</v>
      </c>
    </row>
  </sheetData>
  <mergeCells count="1">
    <mergeCell ref="D2:N2"/>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W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68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17</v>
      </c>
      <c r="C8" s="16">
        <v>0.23370233702337001</v>
      </c>
      <c r="D8" s="16">
        <v>8.5365853658536606E-2</v>
      </c>
      <c r="E8" s="16">
        <v>0.962686567164179</v>
      </c>
      <c r="F8" s="16">
        <v>5.8823529411764698E-2</v>
      </c>
      <c r="G8" s="16">
        <v>0.133333333333333</v>
      </c>
      <c r="H8" s="16">
        <v>7.69230769230769E-2</v>
      </c>
      <c r="I8" s="16">
        <v>9.0909090909090898E-2</v>
      </c>
      <c r="J8" s="16">
        <v>0.13114754098360701</v>
      </c>
      <c r="K8" s="16">
        <v>5.1282051282051301E-2</v>
      </c>
      <c r="L8" s="16">
        <v>8.7499999999999994E-2</v>
      </c>
      <c r="M8" s="16">
        <v>8.4507042253521097E-2</v>
      </c>
      <c r="N8" s="16">
        <v>0.12121212121212099</v>
      </c>
      <c r="O8" s="16">
        <v>0.125</v>
      </c>
      <c r="P8" s="16"/>
      <c r="Q8" s="16">
        <v>0.23837209302325599</v>
      </c>
      <c r="R8" s="16"/>
      <c r="S8" s="16">
        <v>0.23252858958068601</v>
      </c>
      <c r="T8" s="16"/>
      <c r="U8" s="16">
        <v>0.247097844112769</v>
      </c>
      <c r="V8" s="16"/>
      <c r="W8" s="16">
        <v>0.276422764227642</v>
      </c>
      <c r="X8" s="16"/>
      <c r="Y8" s="16">
        <v>0.23214285714285701</v>
      </c>
      <c r="Z8" s="16">
        <v>0.234848484848485</v>
      </c>
      <c r="AA8" s="16">
        <v>0.25</v>
      </c>
      <c r="AB8" s="16">
        <v>0.22222222222222199</v>
      </c>
      <c r="AC8" s="16"/>
      <c r="AD8" s="16">
        <v>0.198630136986301</v>
      </c>
      <c r="AE8" s="16">
        <v>0.3</v>
      </c>
      <c r="AF8" s="16">
        <v>0.22448979591836701</v>
      </c>
      <c r="AG8" s="16">
        <v>0.20555555555555599</v>
      </c>
      <c r="AH8" s="16">
        <v>0.22764227642276399</v>
      </c>
      <c r="AI8" s="16">
        <v>0.26190476190476197</v>
      </c>
      <c r="AJ8" s="16">
        <v>0.27173913043478298</v>
      </c>
      <c r="AK8" s="16"/>
      <c r="AL8" s="16">
        <v>0.105263157894737</v>
      </c>
      <c r="AM8" s="16">
        <v>0.34645669291338599</v>
      </c>
      <c r="AN8" s="16">
        <v>0.239819004524887</v>
      </c>
      <c r="AO8" s="16">
        <v>0.25179856115107901</v>
      </c>
      <c r="AP8" s="16">
        <v>0.31578947368421101</v>
      </c>
      <c r="AQ8" s="16">
        <v>0.2</v>
      </c>
      <c r="AR8" s="16">
        <v>0</v>
      </c>
      <c r="AS8" s="16">
        <v>0.266666666666667</v>
      </c>
      <c r="AT8" s="16">
        <v>0.19277108433734899</v>
      </c>
      <c r="AU8" s="16">
        <v>0.15384615384615399</v>
      </c>
      <c r="AV8" s="16">
        <v>0.18181818181818199</v>
      </c>
      <c r="AW8" s="16">
        <v>0.162790697674419</v>
      </c>
    </row>
    <row r="9" spans="2:49" x14ac:dyDescent="0.35">
      <c r="B9" s="17" t="s">
        <v>18</v>
      </c>
      <c r="C9" s="16">
        <v>0.212792127921279</v>
      </c>
      <c r="D9" s="16">
        <v>6.0975609756097601E-2</v>
      </c>
      <c r="E9" s="16">
        <v>9.7014925373134303E-2</v>
      </c>
      <c r="F9" s="16">
        <v>0.94957983193277296</v>
      </c>
      <c r="G9" s="16">
        <v>6.6666666666666693E-2</v>
      </c>
      <c r="H9" s="16">
        <v>7.69230769230769E-2</v>
      </c>
      <c r="I9" s="16">
        <v>7.5757575757575801E-2</v>
      </c>
      <c r="J9" s="16">
        <v>0.13114754098360701</v>
      </c>
      <c r="K9" s="16">
        <v>2.5641025641025599E-2</v>
      </c>
      <c r="L9" s="16">
        <v>8.7499999999999994E-2</v>
      </c>
      <c r="M9" s="16">
        <v>8.4507042253521097E-2</v>
      </c>
      <c r="N9" s="16">
        <v>0.15151515151515199</v>
      </c>
      <c r="O9" s="16">
        <v>0.125</v>
      </c>
      <c r="P9" s="16"/>
      <c r="Q9" s="16">
        <v>0.204941860465116</v>
      </c>
      <c r="R9" s="16"/>
      <c r="S9" s="16">
        <v>0.209656925031766</v>
      </c>
      <c r="T9" s="16"/>
      <c r="U9" s="16">
        <v>0.217247097844113</v>
      </c>
      <c r="V9" s="16"/>
      <c r="W9" s="16">
        <v>0.26829268292682901</v>
      </c>
      <c r="X9" s="16"/>
      <c r="Y9" s="16">
        <v>0.21825396825396801</v>
      </c>
      <c r="Z9" s="16">
        <v>0.21590909090909099</v>
      </c>
      <c r="AA9" s="16">
        <v>0.13888888888888901</v>
      </c>
      <c r="AB9" s="16">
        <v>0.11111111111111099</v>
      </c>
      <c r="AC9" s="16"/>
      <c r="AD9" s="16">
        <v>0.24657534246575299</v>
      </c>
      <c r="AE9" s="16">
        <v>0.211111111111111</v>
      </c>
      <c r="AF9" s="16">
        <v>0.20408163265306101</v>
      </c>
      <c r="AG9" s="16">
        <v>0.22222222222222199</v>
      </c>
      <c r="AH9" s="16">
        <v>0.18699186991869901</v>
      </c>
      <c r="AI9" s="16">
        <v>0.202380952380952</v>
      </c>
      <c r="AJ9" s="16">
        <v>0.19565217391304299</v>
      </c>
      <c r="AK9" s="16"/>
      <c r="AL9" s="16">
        <v>0.12280701754386</v>
      </c>
      <c r="AM9" s="16">
        <v>0.23622047244094499</v>
      </c>
      <c r="AN9" s="16">
        <v>0.194570135746606</v>
      </c>
      <c r="AO9" s="16">
        <v>0.26618705035971202</v>
      </c>
      <c r="AP9" s="16">
        <v>0.26315789473684198</v>
      </c>
      <c r="AQ9" s="16">
        <v>0.2</v>
      </c>
      <c r="AR9" s="16">
        <v>0.5</v>
      </c>
      <c r="AS9" s="16">
        <v>0.4</v>
      </c>
      <c r="AT9" s="16">
        <v>0.132530120481928</v>
      </c>
      <c r="AU9" s="16">
        <v>0.230769230769231</v>
      </c>
      <c r="AV9" s="16">
        <v>0.24242424242424199</v>
      </c>
      <c r="AW9" s="16">
        <v>0.25581395348837199</v>
      </c>
    </row>
    <row r="10" spans="2:49" x14ac:dyDescent="0.35">
      <c r="B10" s="17" t="s">
        <v>16</v>
      </c>
      <c r="C10" s="16">
        <v>0.18942189421894201</v>
      </c>
      <c r="D10" s="16">
        <v>0.97560975609756095</v>
      </c>
      <c r="E10" s="16">
        <v>0.171641791044776</v>
      </c>
      <c r="F10" s="16">
        <v>4.20168067226891E-2</v>
      </c>
      <c r="G10" s="16">
        <v>8.3333333333333301E-2</v>
      </c>
      <c r="H10" s="16">
        <v>3.8461538461538498E-2</v>
      </c>
      <c r="I10" s="16">
        <v>9.0909090909090898E-2</v>
      </c>
      <c r="J10" s="16">
        <v>0.114754098360656</v>
      </c>
      <c r="K10" s="16">
        <v>5.1282051282051301E-2</v>
      </c>
      <c r="L10" s="16">
        <v>0.13750000000000001</v>
      </c>
      <c r="M10" s="16">
        <v>8.4507042253521097E-2</v>
      </c>
      <c r="N10" s="16">
        <v>0.15151515151515199</v>
      </c>
      <c r="O10" s="16">
        <v>0.125</v>
      </c>
      <c r="P10" s="16"/>
      <c r="Q10" s="16">
        <v>0.1875</v>
      </c>
      <c r="R10" s="16"/>
      <c r="S10" s="16">
        <v>0.18678526048284599</v>
      </c>
      <c r="T10" s="16"/>
      <c r="U10" s="16">
        <v>0.19402985074626899</v>
      </c>
      <c r="V10" s="16"/>
      <c r="W10" s="16">
        <v>0.17886178861788599</v>
      </c>
      <c r="X10" s="16"/>
      <c r="Y10" s="16">
        <v>0.17460317460317501</v>
      </c>
      <c r="Z10" s="16">
        <v>0.21590909090909099</v>
      </c>
      <c r="AA10" s="16">
        <v>0.194444444444444</v>
      </c>
      <c r="AB10" s="16">
        <v>0.22222222222222199</v>
      </c>
      <c r="AC10" s="16"/>
      <c r="AD10" s="16">
        <v>0.17123287671232901</v>
      </c>
      <c r="AE10" s="16">
        <v>0.18888888888888899</v>
      </c>
      <c r="AF10" s="16">
        <v>0.214285714285714</v>
      </c>
      <c r="AG10" s="16">
        <v>0.172222222222222</v>
      </c>
      <c r="AH10" s="16">
        <v>0.18699186991869901</v>
      </c>
      <c r="AI10" s="16">
        <v>0.17857142857142899</v>
      </c>
      <c r="AJ10" s="16">
        <v>0.23913043478260901</v>
      </c>
      <c r="AK10" s="16"/>
      <c r="AL10" s="16">
        <v>0.157894736842105</v>
      </c>
      <c r="AM10" s="16">
        <v>0.267716535433071</v>
      </c>
      <c r="AN10" s="16">
        <v>0.131221719457014</v>
      </c>
      <c r="AO10" s="16">
        <v>0.24460431654676301</v>
      </c>
      <c r="AP10" s="16">
        <v>0.26315789473684198</v>
      </c>
      <c r="AQ10" s="16">
        <v>0.18</v>
      </c>
      <c r="AR10" s="16">
        <v>0.5</v>
      </c>
      <c r="AS10" s="16">
        <v>0.266666666666667</v>
      </c>
      <c r="AT10" s="16">
        <v>0.14457831325301199</v>
      </c>
      <c r="AU10" s="16">
        <v>0.38461538461538503</v>
      </c>
      <c r="AV10" s="16">
        <v>0.15151515151515199</v>
      </c>
      <c r="AW10" s="16">
        <v>0.162790697674419</v>
      </c>
    </row>
    <row r="11" spans="2:49" x14ac:dyDescent="0.35">
      <c r="B11" s="17" t="s">
        <v>24</v>
      </c>
      <c r="C11" s="16">
        <v>0.163591635916359</v>
      </c>
      <c r="D11" s="16">
        <v>4.8780487804878099E-2</v>
      </c>
      <c r="E11" s="16">
        <v>5.9701492537313397E-2</v>
      </c>
      <c r="F11" s="16">
        <v>4.20168067226891E-2</v>
      </c>
      <c r="G11" s="16">
        <v>6.6666666666666693E-2</v>
      </c>
      <c r="H11" s="16">
        <v>1.9230769230769201E-2</v>
      </c>
      <c r="I11" s="16">
        <v>9.0909090909090898E-2</v>
      </c>
      <c r="J11" s="16">
        <v>0.16393442622950799</v>
      </c>
      <c r="K11" s="16">
        <v>0.128205128205128</v>
      </c>
      <c r="L11" s="16">
        <v>0.97499999999999998</v>
      </c>
      <c r="M11" s="16">
        <v>8.4507042253521097E-2</v>
      </c>
      <c r="N11" s="16">
        <v>0.12121212121212099</v>
      </c>
      <c r="O11" s="16">
        <v>0.125</v>
      </c>
      <c r="P11" s="16"/>
      <c r="Q11" s="16">
        <v>0.17296511627906999</v>
      </c>
      <c r="R11" s="16"/>
      <c r="S11" s="16">
        <v>0.166454891994917</v>
      </c>
      <c r="T11" s="16"/>
      <c r="U11" s="16">
        <v>0.174129353233831</v>
      </c>
      <c r="V11" s="16"/>
      <c r="W11" s="16">
        <v>0.16260162601625999</v>
      </c>
      <c r="X11" s="16"/>
      <c r="Y11" s="16">
        <v>0.15476190476190499</v>
      </c>
      <c r="Z11" s="16">
        <v>0.16287878787878801</v>
      </c>
      <c r="AA11" s="16">
        <v>0.27777777777777801</v>
      </c>
      <c r="AB11" s="16">
        <v>0.22222222222222199</v>
      </c>
      <c r="AC11" s="16"/>
      <c r="AD11" s="16">
        <v>0.13013698630136999</v>
      </c>
      <c r="AE11" s="16">
        <v>0.18888888888888899</v>
      </c>
      <c r="AF11" s="16">
        <v>0.17346938775510201</v>
      </c>
      <c r="AG11" s="16">
        <v>0.122222222222222</v>
      </c>
      <c r="AH11" s="16">
        <v>0.18699186991869901</v>
      </c>
      <c r="AI11" s="16">
        <v>0.226190476190476</v>
      </c>
      <c r="AJ11" s="16">
        <v>0.173913043478261</v>
      </c>
      <c r="AK11" s="16"/>
      <c r="AL11" s="16">
        <v>0.12280701754386</v>
      </c>
      <c r="AM11" s="16">
        <v>0.196850393700787</v>
      </c>
      <c r="AN11" s="16">
        <v>0.14027149321266999</v>
      </c>
      <c r="AO11" s="16">
        <v>0.194244604316547</v>
      </c>
      <c r="AP11" s="16">
        <v>0.157894736842105</v>
      </c>
      <c r="AQ11" s="16">
        <v>0.14000000000000001</v>
      </c>
      <c r="AR11" s="16">
        <v>0</v>
      </c>
      <c r="AS11" s="16">
        <v>0.4</v>
      </c>
      <c r="AT11" s="16">
        <v>0.156626506024096</v>
      </c>
      <c r="AU11" s="16">
        <v>0.15384615384615399</v>
      </c>
      <c r="AV11" s="16">
        <v>9.0909090909090898E-2</v>
      </c>
      <c r="AW11" s="16">
        <v>0.116279069767442</v>
      </c>
    </row>
    <row r="12" spans="2:49" x14ac:dyDescent="0.35">
      <c r="B12" s="17" t="s">
        <v>21</v>
      </c>
      <c r="C12" s="16">
        <v>0.15375153751537499</v>
      </c>
      <c r="D12" s="16">
        <v>4.8780487804878099E-2</v>
      </c>
      <c r="E12" s="16">
        <v>8.9552238805970102E-2</v>
      </c>
      <c r="F12" s="16">
        <v>4.20168067226891E-2</v>
      </c>
      <c r="G12" s="16">
        <v>6.6666666666666693E-2</v>
      </c>
      <c r="H12" s="16">
        <v>7.69230769230769E-2</v>
      </c>
      <c r="I12" s="16">
        <v>1</v>
      </c>
      <c r="J12" s="16">
        <v>0.13114754098360701</v>
      </c>
      <c r="K12" s="16">
        <v>5.1282051282051301E-2</v>
      </c>
      <c r="L12" s="16">
        <v>8.7499999999999994E-2</v>
      </c>
      <c r="M12" s="16">
        <v>8.4507042253521097E-2</v>
      </c>
      <c r="N12" s="16">
        <v>0.15151515151515199</v>
      </c>
      <c r="O12" s="16">
        <v>0.125</v>
      </c>
      <c r="P12" s="16"/>
      <c r="Q12" s="16">
        <v>0.15406976744185999</v>
      </c>
      <c r="R12" s="16"/>
      <c r="S12" s="16">
        <v>0.15120711562897099</v>
      </c>
      <c r="T12" s="16"/>
      <c r="U12" s="16">
        <v>0.154228855721393</v>
      </c>
      <c r="V12" s="16"/>
      <c r="W12" s="16">
        <v>0.17886178861788599</v>
      </c>
      <c r="X12" s="16"/>
      <c r="Y12" s="16">
        <v>0.146825396825397</v>
      </c>
      <c r="Z12" s="16">
        <v>0.16287878787878801</v>
      </c>
      <c r="AA12" s="16">
        <v>0.11111111111111099</v>
      </c>
      <c r="AB12" s="16">
        <v>0.44444444444444398</v>
      </c>
      <c r="AC12" s="16"/>
      <c r="AD12" s="16">
        <v>0.14383561643835599</v>
      </c>
      <c r="AE12" s="16">
        <v>0.22222222222222199</v>
      </c>
      <c r="AF12" s="16">
        <v>0.13265306122449</v>
      </c>
      <c r="AG12" s="16">
        <v>0.133333333333333</v>
      </c>
      <c r="AH12" s="16">
        <v>0.17886178861788599</v>
      </c>
      <c r="AI12" s="16">
        <v>0.13095238095238099</v>
      </c>
      <c r="AJ12" s="16">
        <v>0.15217391304347799</v>
      </c>
      <c r="AK12" s="16"/>
      <c r="AL12" s="16">
        <v>0.19298245614035101</v>
      </c>
      <c r="AM12" s="16">
        <v>0.16535433070866101</v>
      </c>
      <c r="AN12" s="16">
        <v>0.158371040723982</v>
      </c>
      <c r="AO12" s="16">
        <v>0.17266187050359699</v>
      </c>
      <c r="AP12" s="16">
        <v>0.157894736842105</v>
      </c>
      <c r="AQ12" s="16">
        <v>0.1</v>
      </c>
      <c r="AR12" s="16">
        <v>0</v>
      </c>
      <c r="AS12" s="16">
        <v>0.2</v>
      </c>
      <c r="AT12" s="16">
        <v>0.132530120481928</v>
      </c>
      <c r="AU12" s="16">
        <v>0.230769230769231</v>
      </c>
      <c r="AV12" s="16">
        <v>9.0909090909090898E-2</v>
      </c>
      <c r="AW12" s="16">
        <v>0.116279069767442</v>
      </c>
    </row>
    <row r="13" spans="2:49" x14ac:dyDescent="0.35">
      <c r="B13" s="17" t="s">
        <v>19</v>
      </c>
      <c r="C13" s="16">
        <v>0.14514145141451401</v>
      </c>
      <c r="D13" s="16">
        <v>6.0975609756097601E-2</v>
      </c>
      <c r="E13" s="16">
        <v>8.9552238805970102E-2</v>
      </c>
      <c r="F13" s="16">
        <v>4.20168067226891E-2</v>
      </c>
      <c r="G13" s="16">
        <v>0.93333333333333302</v>
      </c>
      <c r="H13" s="16">
        <v>9.6153846153846201E-2</v>
      </c>
      <c r="I13" s="16">
        <v>9.0909090909090898E-2</v>
      </c>
      <c r="J13" s="16">
        <v>0.13114754098360701</v>
      </c>
      <c r="K13" s="16">
        <v>5.1282051282051301E-2</v>
      </c>
      <c r="L13" s="16">
        <v>8.7499999999999994E-2</v>
      </c>
      <c r="M13" s="16">
        <v>8.4507042253521097E-2</v>
      </c>
      <c r="N13" s="16">
        <v>0.12121212121212099</v>
      </c>
      <c r="O13" s="16">
        <v>0.125</v>
      </c>
      <c r="P13" s="16"/>
      <c r="Q13" s="16">
        <v>0.145348837209302</v>
      </c>
      <c r="R13" s="16"/>
      <c r="S13" s="16">
        <v>0.139771283354511</v>
      </c>
      <c r="T13" s="16"/>
      <c r="U13" s="16">
        <v>0.15257048092868999</v>
      </c>
      <c r="V13" s="16"/>
      <c r="W13" s="16">
        <v>0.17886178861788599</v>
      </c>
      <c r="X13" s="16"/>
      <c r="Y13" s="16">
        <v>0.15476190476190499</v>
      </c>
      <c r="Z13" s="16">
        <v>0.13636363636363599</v>
      </c>
      <c r="AA13" s="16">
        <v>8.3333333333333301E-2</v>
      </c>
      <c r="AB13" s="16">
        <v>0.11111111111111099</v>
      </c>
      <c r="AC13" s="16"/>
      <c r="AD13" s="16">
        <v>0.150684931506849</v>
      </c>
      <c r="AE13" s="16">
        <v>0.2</v>
      </c>
      <c r="AF13" s="16">
        <v>0.14285714285714299</v>
      </c>
      <c r="AG13" s="16">
        <v>0.11111111111111099</v>
      </c>
      <c r="AH13" s="16">
        <v>0.146341463414634</v>
      </c>
      <c r="AI13" s="16">
        <v>0.202380952380952</v>
      </c>
      <c r="AJ13" s="16">
        <v>9.7826086956521702E-2</v>
      </c>
      <c r="AK13" s="16"/>
      <c r="AL13" s="16">
        <v>3.5087719298245598E-2</v>
      </c>
      <c r="AM13" s="16">
        <v>0.181102362204724</v>
      </c>
      <c r="AN13" s="16">
        <v>0.108597285067873</v>
      </c>
      <c r="AO13" s="16">
        <v>0.215827338129496</v>
      </c>
      <c r="AP13" s="16">
        <v>0.31578947368421101</v>
      </c>
      <c r="AQ13" s="16">
        <v>0.24</v>
      </c>
      <c r="AR13" s="16">
        <v>0</v>
      </c>
      <c r="AS13" s="16">
        <v>0.133333333333333</v>
      </c>
      <c r="AT13" s="16">
        <v>9.6385542168674704E-2</v>
      </c>
      <c r="AU13" s="16">
        <v>0.230769230769231</v>
      </c>
      <c r="AV13" s="16">
        <v>9.0909090909090898E-2</v>
      </c>
      <c r="AW13" s="16">
        <v>0.116279069767442</v>
      </c>
    </row>
    <row r="14" spans="2:49" x14ac:dyDescent="0.35">
      <c r="B14" s="17" t="s">
        <v>20</v>
      </c>
      <c r="C14" s="16">
        <v>0.138991389913899</v>
      </c>
      <c r="D14" s="16">
        <v>4.8780487804878099E-2</v>
      </c>
      <c r="E14" s="16">
        <v>6.7164179104477598E-2</v>
      </c>
      <c r="F14" s="16">
        <v>3.3613445378151301E-2</v>
      </c>
      <c r="G14" s="16">
        <v>0.116666666666667</v>
      </c>
      <c r="H14" s="16">
        <v>1</v>
      </c>
      <c r="I14" s="16">
        <v>0.10606060606060599</v>
      </c>
      <c r="J14" s="16">
        <v>0.16393442622950799</v>
      </c>
      <c r="K14" s="16">
        <v>5.1282051282051301E-2</v>
      </c>
      <c r="L14" s="16">
        <v>8.7499999999999994E-2</v>
      </c>
      <c r="M14" s="16">
        <v>8.4507042253521097E-2</v>
      </c>
      <c r="N14" s="16">
        <v>9.0909090909090898E-2</v>
      </c>
      <c r="O14" s="16">
        <v>0.125</v>
      </c>
      <c r="P14" s="16"/>
      <c r="Q14" s="16">
        <v>0.13662790697674401</v>
      </c>
      <c r="R14" s="16"/>
      <c r="S14" s="16">
        <v>0.135959339263024</v>
      </c>
      <c r="T14" s="16"/>
      <c r="U14" s="16">
        <v>0.144278606965174</v>
      </c>
      <c r="V14" s="16"/>
      <c r="W14" s="16">
        <v>0.18699186991869901</v>
      </c>
      <c r="X14" s="16"/>
      <c r="Y14" s="16">
        <v>0.136904761904762</v>
      </c>
      <c r="Z14" s="16">
        <v>0.14393939393939401</v>
      </c>
      <c r="AA14" s="16">
        <v>0.13888888888888901</v>
      </c>
      <c r="AB14" s="16">
        <v>0.11111111111111099</v>
      </c>
      <c r="AC14" s="16"/>
      <c r="AD14" s="16">
        <v>0.13013698630136999</v>
      </c>
      <c r="AE14" s="16">
        <v>0.17777777777777801</v>
      </c>
      <c r="AF14" s="16">
        <v>0.183673469387755</v>
      </c>
      <c r="AG14" s="16">
        <v>0.11111111111111099</v>
      </c>
      <c r="AH14" s="16">
        <v>0.13008130081300801</v>
      </c>
      <c r="AI14" s="16">
        <v>0.119047619047619</v>
      </c>
      <c r="AJ14" s="16">
        <v>0.15217391304347799</v>
      </c>
      <c r="AK14" s="16"/>
      <c r="AL14" s="16">
        <v>8.7719298245614002E-2</v>
      </c>
      <c r="AM14" s="16">
        <v>0.14960629921259799</v>
      </c>
      <c r="AN14" s="16">
        <v>0.122171945701357</v>
      </c>
      <c r="AO14" s="16">
        <v>0.215827338129496</v>
      </c>
      <c r="AP14" s="16">
        <v>0.26315789473684198</v>
      </c>
      <c r="AQ14" s="16">
        <v>0.06</v>
      </c>
      <c r="AR14" s="16">
        <v>0</v>
      </c>
      <c r="AS14" s="16">
        <v>0.2</v>
      </c>
      <c r="AT14" s="16">
        <v>7.2289156626505993E-2</v>
      </c>
      <c r="AU14" s="16">
        <v>0.230769230769231</v>
      </c>
      <c r="AV14" s="16">
        <v>9.0909090909090898E-2</v>
      </c>
      <c r="AW14" s="16">
        <v>0.162790697674419</v>
      </c>
    </row>
    <row r="15" spans="2:49" x14ac:dyDescent="0.35">
      <c r="B15" s="17" t="s">
        <v>25</v>
      </c>
      <c r="C15" s="16">
        <v>0.13776137761377599</v>
      </c>
      <c r="D15" s="16">
        <v>4.8780487804878099E-2</v>
      </c>
      <c r="E15" s="16">
        <v>5.22388059701493E-2</v>
      </c>
      <c r="F15" s="16">
        <v>3.3613445378151301E-2</v>
      </c>
      <c r="G15" s="16">
        <v>0.05</v>
      </c>
      <c r="H15" s="16">
        <v>1.9230769230769201E-2</v>
      </c>
      <c r="I15" s="16">
        <v>7.5757575757575801E-2</v>
      </c>
      <c r="J15" s="16">
        <v>9.8360655737704902E-2</v>
      </c>
      <c r="K15" s="16">
        <v>2.5641025641025599E-2</v>
      </c>
      <c r="L15" s="16">
        <v>6.25E-2</v>
      </c>
      <c r="M15" s="16">
        <v>1</v>
      </c>
      <c r="N15" s="16">
        <v>9.0909090909090898E-2</v>
      </c>
      <c r="O15" s="16">
        <v>0.125</v>
      </c>
      <c r="P15" s="16"/>
      <c r="Q15" s="16">
        <v>0.12936046511627899</v>
      </c>
      <c r="R15" s="16"/>
      <c r="S15" s="16">
        <v>0.13850063532401499</v>
      </c>
      <c r="T15" s="16"/>
      <c r="U15" s="16">
        <v>0.12769485903814301</v>
      </c>
      <c r="V15" s="16"/>
      <c r="W15" s="16">
        <v>0.138211382113821</v>
      </c>
      <c r="X15" s="16"/>
      <c r="Y15" s="16">
        <v>0.136904761904762</v>
      </c>
      <c r="Z15" s="16">
        <v>0.13636363636363599</v>
      </c>
      <c r="AA15" s="16">
        <v>0.11111111111111099</v>
      </c>
      <c r="AB15" s="16">
        <v>0.33333333333333298</v>
      </c>
      <c r="AC15" s="16"/>
      <c r="AD15" s="16">
        <v>0.123287671232877</v>
      </c>
      <c r="AE15" s="16">
        <v>0.17777777777777801</v>
      </c>
      <c r="AF15" s="16">
        <v>0.13265306122449</v>
      </c>
      <c r="AG15" s="16">
        <v>0.133333333333333</v>
      </c>
      <c r="AH15" s="16">
        <v>0.154471544715447</v>
      </c>
      <c r="AI15" s="16">
        <v>0.119047619047619</v>
      </c>
      <c r="AJ15" s="16">
        <v>0.13043478260869601</v>
      </c>
      <c r="AK15" s="16"/>
      <c r="AL15" s="16">
        <v>0.140350877192982</v>
      </c>
      <c r="AM15" s="16">
        <v>0.17322834645669299</v>
      </c>
      <c r="AN15" s="16">
        <v>0.108597285067873</v>
      </c>
      <c r="AO15" s="16">
        <v>0.15827338129496399</v>
      </c>
      <c r="AP15" s="16">
        <v>0.105263157894737</v>
      </c>
      <c r="AQ15" s="16">
        <v>0.06</v>
      </c>
      <c r="AR15" s="16">
        <v>0</v>
      </c>
      <c r="AS15" s="16">
        <v>6.6666666666666693E-2</v>
      </c>
      <c r="AT15" s="16">
        <v>0.156626506024096</v>
      </c>
      <c r="AU15" s="16">
        <v>0.230769230769231</v>
      </c>
      <c r="AV15" s="16">
        <v>0.18181818181818199</v>
      </c>
      <c r="AW15" s="16">
        <v>0.186046511627907</v>
      </c>
    </row>
    <row r="16" spans="2:49" x14ac:dyDescent="0.35">
      <c r="B16" s="17" t="s">
        <v>22</v>
      </c>
      <c r="C16" s="16">
        <v>0.13530135301353</v>
      </c>
      <c r="D16" s="16">
        <v>4.8780487804878099E-2</v>
      </c>
      <c r="E16" s="16">
        <v>5.9701492537313397E-2</v>
      </c>
      <c r="F16" s="16">
        <v>3.3613445378151301E-2</v>
      </c>
      <c r="G16" s="16">
        <v>0.1</v>
      </c>
      <c r="H16" s="16">
        <v>5.7692307692307702E-2</v>
      </c>
      <c r="I16" s="16">
        <v>7.5757575757575801E-2</v>
      </c>
      <c r="J16" s="16">
        <v>0.96721311475409799</v>
      </c>
      <c r="K16" s="16">
        <v>7.69230769230769E-2</v>
      </c>
      <c r="L16" s="16">
        <v>8.7499999999999994E-2</v>
      </c>
      <c r="M16" s="16">
        <v>7.0422535211267595E-2</v>
      </c>
      <c r="N16" s="16">
        <v>0.12121212121212099</v>
      </c>
      <c r="O16" s="16">
        <v>0.125</v>
      </c>
      <c r="P16" s="16"/>
      <c r="Q16" s="16">
        <v>0.13517441860465099</v>
      </c>
      <c r="R16" s="16"/>
      <c r="S16" s="16">
        <v>0.134688691232529</v>
      </c>
      <c r="T16" s="16"/>
      <c r="U16" s="16">
        <v>0.142620232172471</v>
      </c>
      <c r="V16" s="16"/>
      <c r="W16" s="16">
        <v>0.17073170731707299</v>
      </c>
      <c r="X16" s="16"/>
      <c r="Y16" s="16">
        <v>0.126984126984127</v>
      </c>
      <c r="Z16" s="16">
        <v>0.14393939393939401</v>
      </c>
      <c r="AA16" s="16">
        <v>0.194444444444444</v>
      </c>
      <c r="AB16" s="16">
        <v>0.11111111111111099</v>
      </c>
      <c r="AC16" s="16"/>
      <c r="AD16" s="16">
        <v>0.116438356164384</v>
      </c>
      <c r="AE16" s="16">
        <v>0.16666666666666699</v>
      </c>
      <c r="AF16" s="16">
        <v>0.16326530612244899</v>
      </c>
      <c r="AG16" s="16">
        <v>0.11111111111111099</v>
      </c>
      <c r="AH16" s="16">
        <v>0.146341463414634</v>
      </c>
      <c r="AI16" s="16">
        <v>0.14285714285714299</v>
      </c>
      <c r="AJ16" s="16">
        <v>0.13043478260869601</v>
      </c>
      <c r="AK16" s="16"/>
      <c r="AL16" s="16">
        <v>7.0175438596491196E-2</v>
      </c>
      <c r="AM16" s="16">
        <v>0.20472440944881901</v>
      </c>
      <c r="AN16" s="16">
        <v>0.122171945701357</v>
      </c>
      <c r="AO16" s="16">
        <v>0.17266187050359699</v>
      </c>
      <c r="AP16" s="16">
        <v>0.21052631578947401</v>
      </c>
      <c r="AQ16" s="16">
        <v>0.08</v>
      </c>
      <c r="AR16" s="16">
        <v>0</v>
      </c>
      <c r="AS16" s="16">
        <v>0.133333333333333</v>
      </c>
      <c r="AT16" s="16">
        <v>8.4337349397590397E-2</v>
      </c>
      <c r="AU16" s="16">
        <v>0.38461538461538503</v>
      </c>
      <c r="AV16" s="16">
        <v>9.0909090909090898E-2</v>
      </c>
      <c r="AW16" s="16">
        <v>9.3023255813953501E-2</v>
      </c>
    </row>
    <row r="17" spans="2:49" x14ac:dyDescent="0.35">
      <c r="B17" s="17" t="s">
        <v>23</v>
      </c>
      <c r="C17" s="16">
        <v>0.111931119311193</v>
      </c>
      <c r="D17" s="16">
        <v>4.8780487804878099E-2</v>
      </c>
      <c r="E17" s="16">
        <v>6.7164179104477598E-2</v>
      </c>
      <c r="F17" s="16">
        <v>3.3613445378151301E-2</v>
      </c>
      <c r="G17" s="16">
        <v>6.6666666666666693E-2</v>
      </c>
      <c r="H17" s="16">
        <v>1.9230769230769201E-2</v>
      </c>
      <c r="I17" s="16">
        <v>9.0909090909090898E-2</v>
      </c>
      <c r="J17" s="16">
        <v>0.14754098360655701</v>
      </c>
      <c r="K17" s="16">
        <v>0.92307692307692302</v>
      </c>
      <c r="L17" s="16">
        <v>8.7499999999999994E-2</v>
      </c>
      <c r="M17" s="16">
        <v>8.4507042253521097E-2</v>
      </c>
      <c r="N17" s="16">
        <v>9.0909090909090898E-2</v>
      </c>
      <c r="O17" s="16">
        <v>0.125</v>
      </c>
      <c r="P17" s="16"/>
      <c r="Q17" s="16">
        <v>0.104651162790698</v>
      </c>
      <c r="R17" s="16"/>
      <c r="S17" s="16">
        <v>0.109275730622618</v>
      </c>
      <c r="T17" s="16"/>
      <c r="U17" s="16">
        <v>0.104477611940299</v>
      </c>
      <c r="V17" s="16"/>
      <c r="W17" s="16">
        <v>0.13008130081300801</v>
      </c>
      <c r="X17" s="16"/>
      <c r="Y17" s="16">
        <v>0.107142857142857</v>
      </c>
      <c r="Z17" s="16">
        <v>0.12878787878787901</v>
      </c>
      <c r="AA17" s="16">
        <v>5.5555555555555601E-2</v>
      </c>
      <c r="AB17" s="16">
        <v>0.11111111111111099</v>
      </c>
      <c r="AC17" s="16"/>
      <c r="AD17" s="16">
        <v>9.5890410958904104E-2</v>
      </c>
      <c r="AE17" s="16">
        <v>0.14444444444444399</v>
      </c>
      <c r="AF17" s="16">
        <v>0.122448979591837</v>
      </c>
      <c r="AG17" s="16">
        <v>9.44444444444444E-2</v>
      </c>
      <c r="AH17" s="16">
        <v>0.146341463414634</v>
      </c>
      <c r="AI17" s="16">
        <v>0.107142857142857</v>
      </c>
      <c r="AJ17" s="16">
        <v>8.6956521739130405E-2</v>
      </c>
      <c r="AK17" s="16"/>
      <c r="AL17" s="16">
        <v>8.7719298245614002E-2</v>
      </c>
      <c r="AM17" s="16">
        <v>0.110236220472441</v>
      </c>
      <c r="AN17" s="16">
        <v>8.5972850678733004E-2</v>
      </c>
      <c r="AO17" s="16">
        <v>0.12949640287769801</v>
      </c>
      <c r="AP17" s="16">
        <v>0.157894736842105</v>
      </c>
      <c r="AQ17" s="16">
        <v>0.06</v>
      </c>
      <c r="AR17" s="16">
        <v>0</v>
      </c>
      <c r="AS17" s="16">
        <v>0.133333333333333</v>
      </c>
      <c r="AT17" s="16">
        <v>0.120481927710843</v>
      </c>
      <c r="AU17" s="16">
        <v>0.15384615384615399</v>
      </c>
      <c r="AV17" s="16">
        <v>0.15151515151515199</v>
      </c>
      <c r="AW17" s="16">
        <v>0.186046511627907</v>
      </c>
    </row>
    <row r="18" spans="2:49" x14ac:dyDescent="0.35">
      <c r="B18" s="17" t="s">
        <v>26</v>
      </c>
      <c r="C18" s="16">
        <v>0.10455104551045501</v>
      </c>
      <c r="D18" s="16">
        <v>4.8780487804878099E-2</v>
      </c>
      <c r="E18" s="16">
        <v>5.22388059701493E-2</v>
      </c>
      <c r="F18" s="16">
        <v>5.0420168067226899E-2</v>
      </c>
      <c r="G18" s="16">
        <v>0.05</v>
      </c>
      <c r="H18" s="16">
        <v>3.8461538461538498E-2</v>
      </c>
      <c r="I18" s="16">
        <v>9.0909090909090898E-2</v>
      </c>
      <c r="J18" s="16">
        <v>0.114754098360656</v>
      </c>
      <c r="K18" s="16">
        <v>5.1282051282051301E-2</v>
      </c>
      <c r="L18" s="16">
        <v>8.7499999999999994E-2</v>
      </c>
      <c r="M18" s="16">
        <v>8.4507042253521097E-2</v>
      </c>
      <c r="N18" s="16">
        <v>1</v>
      </c>
      <c r="O18" s="16">
        <v>0.125</v>
      </c>
      <c r="P18" s="16"/>
      <c r="Q18" s="16">
        <v>0.101744186046512</v>
      </c>
      <c r="R18" s="16"/>
      <c r="S18" s="16">
        <v>0.10292249047014</v>
      </c>
      <c r="T18" s="16"/>
      <c r="U18" s="16">
        <v>0.107794361525705</v>
      </c>
      <c r="V18" s="16"/>
      <c r="W18" s="16">
        <v>0.12195121951219499</v>
      </c>
      <c r="X18" s="16"/>
      <c r="Y18" s="16">
        <v>0.10515873015872999</v>
      </c>
      <c r="Z18" s="16">
        <v>0.109848484848485</v>
      </c>
      <c r="AA18" s="16">
        <v>5.5555555555555601E-2</v>
      </c>
      <c r="AB18" s="16">
        <v>0.11111111111111099</v>
      </c>
      <c r="AC18" s="16"/>
      <c r="AD18" s="16">
        <v>9.5890410958904104E-2</v>
      </c>
      <c r="AE18" s="16">
        <v>0.122222222222222</v>
      </c>
      <c r="AF18" s="16">
        <v>0.102040816326531</v>
      </c>
      <c r="AG18" s="16">
        <v>8.8888888888888906E-2</v>
      </c>
      <c r="AH18" s="16">
        <v>0.13008130081300801</v>
      </c>
      <c r="AI18" s="16">
        <v>0.119047619047619</v>
      </c>
      <c r="AJ18" s="16">
        <v>8.6956521739130405E-2</v>
      </c>
      <c r="AK18" s="16"/>
      <c r="AL18" s="16">
        <v>8.7719298245614002E-2</v>
      </c>
      <c r="AM18" s="16">
        <v>0.118110236220472</v>
      </c>
      <c r="AN18" s="16">
        <v>0.113122171945701</v>
      </c>
      <c r="AO18" s="16">
        <v>0.107913669064748</v>
      </c>
      <c r="AP18" s="16">
        <v>0.21052631578947401</v>
      </c>
      <c r="AQ18" s="16">
        <v>0.08</v>
      </c>
      <c r="AR18" s="16">
        <v>0</v>
      </c>
      <c r="AS18" s="16">
        <v>6.6666666666666693E-2</v>
      </c>
      <c r="AT18" s="16">
        <v>6.02409638554217E-2</v>
      </c>
      <c r="AU18" s="16">
        <v>0.15384615384615399</v>
      </c>
      <c r="AV18" s="16">
        <v>9.0909090909090898E-2</v>
      </c>
      <c r="AW18" s="16">
        <v>0.13953488372093001</v>
      </c>
    </row>
    <row r="19" spans="2:49" x14ac:dyDescent="0.35">
      <c r="B19" s="17" t="s">
        <v>27</v>
      </c>
      <c r="C19" s="18">
        <v>6.39606396063961E-2</v>
      </c>
      <c r="D19" s="18">
        <v>3.65853658536585E-2</v>
      </c>
      <c r="E19" s="18">
        <v>4.47761194029851E-2</v>
      </c>
      <c r="F19" s="18">
        <v>3.3613445378151301E-2</v>
      </c>
      <c r="G19" s="18">
        <v>0.05</v>
      </c>
      <c r="H19" s="18">
        <v>0</v>
      </c>
      <c r="I19" s="18">
        <v>4.5454545454545497E-2</v>
      </c>
      <c r="J19" s="18">
        <v>9.8360655737704902E-2</v>
      </c>
      <c r="K19" s="18">
        <v>2.5641025641025599E-2</v>
      </c>
      <c r="L19" s="18">
        <v>0.05</v>
      </c>
      <c r="M19" s="18">
        <v>7.0422535211267595E-2</v>
      </c>
      <c r="N19" s="18">
        <v>3.03030303030303E-2</v>
      </c>
      <c r="O19" s="18">
        <v>1</v>
      </c>
      <c r="P19" s="18"/>
      <c r="Q19" s="18">
        <v>6.3953488372092998E-2</v>
      </c>
      <c r="R19" s="18"/>
      <c r="S19" s="18">
        <v>6.3532401524777599E-2</v>
      </c>
      <c r="T19" s="18"/>
      <c r="U19" s="18">
        <v>6.1359867330016603E-2</v>
      </c>
      <c r="V19" s="18"/>
      <c r="W19" s="18">
        <v>0.12195121951219499</v>
      </c>
      <c r="X19" s="18"/>
      <c r="Y19" s="18">
        <v>6.7460317460317498E-2</v>
      </c>
      <c r="Z19" s="18">
        <v>6.0606060606060601E-2</v>
      </c>
      <c r="AA19" s="18">
        <v>2.7777777777777801E-2</v>
      </c>
      <c r="AB19" s="18">
        <v>0.11111111111111099</v>
      </c>
      <c r="AC19" s="18"/>
      <c r="AD19" s="18">
        <v>4.7945205479452101E-2</v>
      </c>
      <c r="AE19" s="18">
        <v>8.8888888888888906E-2</v>
      </c>
      <c r="AF19" s="18">
        <v>6.1224489795918401E-2</v>
      </c>
      <c r="AG19" s="18">
        <v>5.5555555555555601E-2</v>
      </c>
      <c r="AH19" s="18">
        <v>8.9430894308943104E-2</v>
      </c>
      <c r="AI19" s="18">
        <v>7.1428571428571397E-2</v>
      </c>
      <c r="AJ19" s="18">
        <v>4.3478260869565202E-2</v>
      </c>
      <c r="AK19" s="18"/>
      <c r="AL19" s="18">
        <v>3.5087719298245598E-2</v>
      </c>
      <c r="AM19" s="18">
        <v>7.0866141732283505E-2</v>
      </c>
      <c r="AN19" s="18">
        <v>5.8823529411764698E-2</v>
      </c>
      <c r="AO19" s="18">
        <v>8.6330935251798593E-2</v>
      </c>
      <c r="AP19" s="18">
        <v>0.105263157894737</v>
      </c>
      <c r="AQ19" s="18">
        <v>0.02</v>
      </c>
      <c r="AR19" s="18">
        <v>0</v>
      </c>
      <c r="AS19" s="18">
        <v>6.6666666666666693E-2</v>
      </c>
      <c r="AT19" s="18">
        <v>8.4337349397590397E-2</v>
      </c>
      <c r="AU19" s="18">
        <v>7.69230769230769E-2</v>
      </c>
      <c r="AV19" s="18">
        <v>6.0606060606060601E-2</v>
      </c>
      <c r="AW19" s="18">
        <v>4.6511627906976702E-2</v>
      </c>
    </row>
    <row r="20" spans="2:49" x14ac:dyDescent="0.35">
      <c r="B20" s="15"/>
    </row>
    <row r="21" spans="2:49" x14ac:dyDescent="0.35">
      <c r="B21" t="s">
        <v>66</v>
      </c>
    </row>
    <row r="22" spans="2:49" x14ac:dyDescent="0.35">
      <c r="B22" t="s">
        <v>67</v>
      </c>
    </row>
    <row r="24" spans="2:49" x14ac:dyDescent="0.35">
      <c r="B24"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702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3.4440344403443998E-2</v>
      </c>
      <c r="D8">
        <v>7.3170731707317097E-2</v>
      </c>
      <c r="E8">
        <v>2.9850746268656699E-2</v>
      </c>
      <c r="F8">
        <v>3.3613445378151301E-2</v>
      </c>
      <c r="G8">
        <v>1.6666666666666701E-2</v>
      </c>
      <c r="H8">
        <v>3.8461538461538498E-2</v>
      </c>
      <c r="I8">
        <v>1.5151515151515201E-2</v>
      </c>
      <c r="J8">
        <v>6.5573770491803296E-2</v>
      </c>
      <c r="K8">
        <v>2.5641025641025599E-2</v>
      </c>
      <c r="L8">
        <v>0.05</v>
      </c>
      <c r="M8">
        <v>1.4084507042253501E-2</v>
      </c>
      <c r="N8">
        <v>0</v>
      </c>
      <c r="O8">
        <v>0</v>
      </c>
      <c r="Q8">
        <v>3.1976744186046499E-2</v>
      </c>
      <c r="S8">
        <v>3.1766200762388799E-2</v>
      </c>
      <c r="U8">
        <v>2.81923714759536E-2</v>
      </c>
      <c r="W8">
        <v>0</v>
      </c>
      <c r="Y8">
        <v>9.9206349206349201E-3</v>
      </c>
      <c r="Z8">
        <v>6.8181818181818205E-2</v>
      </c>
      <c r="AA8">
        <v>0.11111111111111099</v>
      </c>
      <c r="AB8">
        <v>0.11111111111111099</v>
      </c>
      <c r="AD8">
        <v>1.3698630136986301E-2</v>
      </c>
      <c r="AE8">
        <v>0</v>
      </c>
      <c r="AF8">
        <v>2.04081632653061E-2</v>
      </c>
      <c r="AG8">
        <v>2.7777777777777801E-2</v>
      </c>
      <c r="AH8">
        <v>5.6910569105691103E-2</v>
      </c>
      <c r="AI8">
        <v>4.7619047619047603E-2</v>
      </c>
      <c r="AJ8">
        <v>8.6956521739130405E-2</v>
      </c>
      <c r="AL8">
        <v>3.5087719298245598E-2</v>
      </c>
      <c r="AM8">
        <v>2.3622047244094498E-2</v>
      </c>
      <c r="AN8">
        <v>3.6199095022624403E-2</v>
      </c>
      <c r="AO8">
        <v>1.4388489208633099E-2</v>
      </c>
      <c r="AP8">
        <v>0.105263157894737</v>
      </c>
      <c r="AQ8">
        <v>0.02</v>
      </c>
      <c r="AR8">
        <v>0</v>
      </c>
      <c r="AS8">
        <v>0</v>
      </c>
      <c r="AT8">
        <v>6.02409638554217E-2</v>
      </c>
      <c r="AU8">
        <v>0</v>
      </c>
      <c r="AV8">
        <v>0</v>
      </c>
      <c r="AW8">
        <v>9.3023255813953501E-2</v>
      </c>
    </row>
    <row r="9" spans="2:49" x14ac:dyDescent="0.35">
      <c r="B9" s="17" t="s">
        <v>494</v>
      </c>
      <c r="C9" s="16">
        <v>5.7810578105781101E-2</v>
      </c>
      <c r="D9" s="16">
        <v>4.8780487804878099E-2</v>
      </c>
      <c r="E9" s="16">
        <v>8.2089552238805999E-2</v>
      </c>
      <c r="F9" s="16">
        <v>2.5210084033613401E-2</v>
      </c>
      <c r="G9" s="16">
        <v>0.05</v>
      </c>
      <c r="H9" s="16">
        <v>1.9230769230769201E-2</v>
      </c>
      <c r="I9" s="16">
        <v>0.15151515151515199</v>
      </c>
      <c r="J9" s="16">
        <v>0</v>
      </c>
      <c r="K9" s="16">
        <v>5.1282051282051301E-2</v>
      </c>
      <c r="L9" s="16">
        <v>0.1125</v>
      </c>
      <c r="M9" s="16">
        <v>4.2253521126760597E-2</v>
      </c>
      <c r="N9" s="16">
        <v>3.03030303030303E-2</v>
      </c>
      <c r="O9" s="16">
        <v>0</v>
      </c>
      <c r="P9" s="16"/>
      <c r="Q9" s="16">
        <v>5.8139534883720902E-2</v>
      </c>
      <c r="R9" s="16"/>
      <c r="S9" s="16">
        <v>5.7179161372299898E-2</v>
      </c>
      <c r="T9" s="16"/>
      <c r="U9" s="16">
        <v>5.4726368159204002E-2</v>
      </c>
      <c r="V9" s="16"/>
      <c r="W9" s="16">
        <v>3.2520325203252001E-2</v>
      </c>
      <c r="X9" s="16"/>
      <c r="Y9" s="16">
        <v>3.1746031746031703E-2</v>
      </c>
      <c r="Z9" s="16">
        <v>0.109848484848485</v>
      </c>
      <c r="AA9" s="16">
        <v>5.5555555555555601E-2</v>
      </c>
      <c r="AB9" s="16">
        <v>0</v>
      </c>
      <c r="AC9" s="16"/>
      <c r="AD9" s="16">
        <v>1.3698630136986301E-2</v>
      </c>
      <c r="AE9" s="16">
        <v>2.2222222222222199E-2</v>
      </c>
      <c r="AF9" s="16">
        <v>2.04081632653061E-2</v>
      </c>
      <c r="AG9" s="16">
        <v>3.8888888888888903E-2</v>
      </c>
      <c r="AH9" s="16">
        <v>8.9430894308943104E-2</v>
      </c>
      <c r="AI9" s="16">
        <v>0.16666666666666699</v>
      </c>
      <c r="AJ9" s="16">
        <v>9.7826086956521702E-2</v>
      </c>
      <c r="AK9" s="16"/>
      <c r="AL9" s="16">
        <v>0.140350877192982</v>
      </c>
      <c r="AM9" s="16">
        <v>7.0866141732283505E-2</v>
      </c>
      <c r="AN9" s="16">
        <v>4.52488687782805E-2</v>
      </c>
      <c r="AO9" s="16">
        <v>3.5971223021582698E-2</v>
      </c>
      <c r="AP9" s="16">
        <v>5.2631578947368397E-2</v>
      </c>
      <c r="AQ9" s="16">
        <v>0.04</v>
      </c>
      <c r="AR9" s="16">
        <v>0</v>
      </c>
      <c r="AS9" s="16">
        <v>0</v>
      </c>
      <c r="AT9" s="16">
        <v>8.4337349397590397E-2</v>
      </c>
      <c r="AU9" s="16">
        <v>7.69230769230769E-2</v>
      </c>
      <c r="AV9" s="16">
        <v>6.0606060606060601E-2</v>
      </c>
      <c r="AW9" s="16">
        <v>4.6511627906976702E-2</v>
      </c>
    </row>
    <row r="10" spans="2:49" x14ac:dyDescent="0.35">
      <c r="B10" s="17" t="s">
        <v>495</v>
      </c>
      <c r="C10" s="16">
        <v>5.28905289052891E-2</v>
      </c>
      <c r="D10" s="16">
        <v>1.21951219512195E-2</v>
      </c>
      <c r="E10" s="16">
        <v>4.47761194029851E-2</v>
      </c>
      <c r="F10" s="16">
        <v>8.40336134453782E-2</v>
      </c>
      <c r="G10" s="16">
        <v>1.6666666666666701E-2</v>
      </c>
      <c r="H10" s="16">
        <v>7.69230769230769E-2</v>
      </c>
      <c r="I10" s="16">
        <v>7.5757575757575801E-2</v>
      </c>
      <c r="J10" s="16">
        <v>6.5573770491803296E-2</v>
      </c>
      <c r="K10" s="16">
        <v>5.1282051282051301E-2</v>
      </c>
      <c r="L10" s="16">
        <v>7.4999999999999997E-2</v>
      </c>
      <c r="M10" s="16">
        <v>0</v>
      </c>
      <c r="N10" s="16">
        <v>3.03030303030303E-2</v>
      </c>
      <c r="O10" s="16">
        <v>0.1875</v>
      </c>
      <c r="P10" s="16"/>
      <c r="Q10" s="16">
        <v>5.5232558139534899E-2</v>
      </c>
      <c r="R10" s="16"/>
      <c r="S10" s="16">
        <v>5.4637865311308799E-2</v>
      </c>
      <c r="T10" s="16"/>
      <c r="U10" s="16">
        <v>5.4726368159204002E-2</v>
      </c>
      <c r="V10" s="16"/>
      <c r="W10" s="16">
        <v>4.8780487804878099E-2</v>
      </c>
      <c r="X10" s="16"/>
      <c r="Y10" s="16">
        <v>2.7777777777777801E-2</v>
      </c>
      <c r="Z10" s="16">
        <v>9.8484848484848495E-2</v>
      </c>
      <c r="AA10" s="16">
        <v>8.3333333333333301E-2</v>
      </c>
      <c r="AB10" s="16">
        <v>0</v>
      </c>
      <c r="AC10" s="16"/>
      <c r="AD10" s="16">
        <v>6.8493150684931503E-3</v>
      </c>
      <c r="AE10" s="16">
        <v>0</v>
      </c>
      <c r="AF10" s="16">
        <v>5.10204081632653E-2</v>
      </c>
      <c r="AG10" s="16">
        <v>2.2222222222222199E-2</v>
      </c>
      <c r="AH10" s="16">
        <v>0.113821138211382</v>
      </c>
      <c r="AI10" s="16">
        <v>0.13095238095238099</v>
      </c>
      <c r="AJ10" s="16">
        <v>8.6956521739130405E-2</v>
      </c>
      <c r="AK10" s="16"/>
      <c r="AL10" s="16">
        <v>8.7719298245614002E-2</v>
      </c>
      <c r="AM10" s="16">
        <v>7.0866141732283505E-2</v>
      </c>
      <c r="AN10" s="16">
        <v>5.8823529411764698E-2</v>
      </c>
      <c r="AO10" s="16">
        <v>2.8776978417266199E-2</v>
      </c>
      <c r="AP10" s="16">
        <v>5.2631578947368397E-2</v>
      </c>
      <c r="AQ10" s="16">
        <v>0.02</v>
      </c>
      <c r="AR10" s="16">
        <v>0</v>
      </c>
      <c r="AS10" s="16">
        <v>6.6666666666666693E-2</v>
      </c>
      <c r="AT10" s="16">
        <v>4.81927710843374E-2</v>
      </c>
      <c r="AU10" s="16">
        <v>0.15384615384615399</v>
      </c>
      <c r="AV10" s="16">
        <v>3.03030303030303E-2</v>
      </c>
      <c r="AW10" s="16">
        <v>2.32558139534884E-2</v>
      </c>
    </row>
    <row r="11" spans="2:49" x14ac:dyDescent="0.35">
      <c r="B11" s="17" t="s">
        <v>698</v>
      </c>
      <c r="C11" s="16">
        <v>0.85485854858548604</v>
      </c>
      <c r="D11" s="16">
        <v>0.86585365853658502</v>
      </c>
      <c r="E11" s="16">
        <v>0.84328358208955201</v>
      </c>
      <c r="F11" s="16">
        <v>0.85714285714285698</v>
      </c>
      <c r="G11" s="16">
        <v>0.91666666666666696</v>
      </c>
      <c r="H11" s="16">
        <v>0.86538461538461497</v>
      </c>
      <c r="I11" s="16">
        <v>0.75757575757575801</v>
      </c>
      <c r="J11" s="16">
        <v>0.86885245901639296</v>
      </c>
      <c r="K11" s="16">
        <v>0.87179487179487203</v>
      </c>
      <c r="L11" s="16">
        <v>0.76249999999999996</v>
      </c>
      <c r="M11" s="16">
        <v>0.94366197183098599</v>
      </c>
      <c r="N11" s="16">
        <v>0.939393939393939</v>
      </c>
      <c r="O11" s="16">
        <v>0.8125</v>
      </c>
      <c r="P11" s="16"/>
      <c r="Q11" s="16">
        <v>0.85465116279069797</v>
      </c>
      <c r="R11" s="16"/>
      <c r="S11" s="16">
        <v>0.85641677255400295</v>
      </c>
      <c r="T11" s="16"/>
      <c r="U11" s="16">
        <v>0.86235489220563799</v>
      </c>
      <c r="V11" s="16"/>
      <c r="W11" s="16">
        <v>0.91869918699187003</v>
      </c>
      <c r="X11" s="16"/>
      <c r="Y11" s="16">
        <v>0.93055555555555602</v>
      </c>
      <c r="Z11" s="16">
        <v>0.72348484848484895</v>
      </c>
      <c r="AA11" s="16">
        <v>0.75</v>
      </c>
      <c r="AB11" s="16">
        <v>0.88888888888888895</v>
      </c>
      <c r="AC11" s="16"/>
      <c r="AD11" s="16">
        <v>0.965753424657534</v>
      </c>
      <c r="AE11" s="16">
        <v>0.97777777777777797</v>
      </c>
      <c r="AF11" s="16">
        <v>0.90816326530612201</v>
      </c>
      <c r="AG11" s="16">
        <v>0.91111111111111098</v>
      </c>
      <c r="AH11" s="16">
        <v>0.73983739837398399</v>
      </c>
      <c r="AI11" s="16">
        <v>0.65476190476190499</v>
      </c>
      <c r="AJ11" s="16">
        <v>0.72826086956521696</v>
      </c>
      <c r="AK11" s="16"/>
      <c r="AL11" s="16">
        <v>0.73684210526315796</v>
      </c>
      <c r="AM11" s="16">
        <v>0.83464566929133899</v>
      </c>
      <c r="AN11" s="16">
        <v>0.85972850678733004</v>
      </c>
      <c r="AO11" s="16">
        <v>0.92086330935251803</v>
      </c>
      <c r="AP11" s="16">
        <v>0.78947368421052599</v>
      </c>
      <c r="AQ11" s="16">
        <v>0.92</v>
      </c>
      <c r="AR11" s="16">
        <v>1</v>
      </c>
      <c r="AS11" s="16">
        <v>0.93333333333333302</v>
      </c>
      <c r="AT11" s="16">
        <v>0.80722891566265098</v>
      </c>
      <c r="AU11" s="16">
        <v>0.76923076923076905</v>
      </c>
      <c r="AV11" s="16">
        <v>0.90909090909090895</v>
      </c>
      <c r="AW11" s="16">
        <v>0.837209302325581</v>
      </c>
    </row>
    <row r="12" spans="2:49" x14ac:dyDescent="0.35">
      <c r="B12" s="17" t="s">
        <v>699</v>
      </c>
      <c r="C12" s="23">
        <v>1.86592865928659</v>
      </c>
      <c r="D12" s="23">
        <v>1.9634146341463401</v>
      </c>
      <c r="E12" s="23">
        <v>1.8208955223880601</v>
      </c>
      <c r="F12" s="23">
        <v>1.8991596638655499</v>
      </c>
      <c r="G12" s="23">
        <v>1.9</v>
      </c>
      <c r="H12" s="23">
        <v>1.92307692307692</v>
      </c>
      <c r="I12" s="23">
        <v>1.63636363636363</v>
      </c>
      <c r="J12" s="23">
        <v>2</v>
      </c>
      <c r="K12" s="23">
        <v>1.87179487179487</v>
      </c>
      <c r="L12" s="23">
        <v>1.75</v>
      </c>
      <c r="M12" s="23">
        <v>1.92957746478873</v>
      </c>
      <c r="N12" s="23">
        <v>1.9090909090909101</v>
      </c>
      <c r="O12" s="23">
        <v>1.8125</v>
      </c>
      <c r="P12" s="23"/>
      <c r="Q12" s="23">
        <v>1.86046511627907</v>
      </c>
      <c r="R12" s="23"/>
      <c r="S12" s="23">
        <v>1.8627700127064799</v>
      </c>
      <c r="T12" s="23"/>
      <c r="U12" s="23">
        <v>1.86401326699834</v>
      </c>
      <c r="V12" s="23"/>
      <c r="W12" s="23">
        <v>1.8861788617886199</v>
      </c>
      <c r="X12" s="23"/>
      <c r="Y12" s="23">
        <v>1.9186507936507899</v>
      </c>
      <c r="Z12" s="23">
        <v>1.75</v>
      </c>
      <c r="AA12" s="23">
        <v>1.9166666666666701</v>
      </c>
      <c r="AB12" s="23">
        <v>2.1111111111111098</v>
      </c>
      <c r="AC12" s="23"/>
      <c r="AD12" s="23">
        <v>1.97945205479452</v>
      </c>
      <c r="AE12" s="23">
        <v>1.9555555555555599</v>
      </c>
      <c r="AF12" s="23">
        <v>1.9285714285714299</v>
      </c>
      <c r="AG12" s="23">
        <v>1.92777777777778</v>
      </c>
      <c r="AH12" s="23">
        <v>1.76422764227642</v>
      </c>
      <c r="AI12" s="23">
        <v>1.5833333333333299</v>
      </c>
      <c r="AJ12" s="23">
        <v>1.8043478260869601</v>
      </c>
      <c r="AK12" s="23"/>
      <c r="AL12" s="23">
        <v>1.6666666666666701</v>
      </c>
      <c r="AM12" s="23">
        <v>1.81102362204724</v>
      </c>
      <c r="AN12" s="23">
        <v>1.8868778280542999</v>
      </c>
      <c r="AO12" s="23">
        <v>1.9136690647482</v>
      </c>
      <c r="AP12" s="23">
        <v>1.9473684210526301</v>
      </c>
      <c r="AQ12" s="23">
        <v>1.92</v>
      </c>
      <c r="AR12" s="23">
        <v>2</v>
      </c>
      <c r="AS12" s="23">
        <v>1.93333333333333</v>
      </c>
      <c r="AT12" s="23">
        <v>1.8433734939758999</v>
      </c>
      <c r="AU12" s="23">
        <v>1.6923076923076901</v>
      </c>
      <c r="AV12" s="23">
        <v>1.84848484848485</v>
      </c>
      <c r="AW12" s="23">
        <v>1.97674418604651</v>
      </c>
    </row>
    <row r="13" spans="2:49" x14ac:dyDescent="0.35">
      <c r="B13" s="17" t="s">
        <v>700</v>
      </c>
      <c r="C13" s="24">
        <v>-1.1794061376584199E-2</v>
      </c>
      <c r="D13" s="24">
        <v>-1.9969087414347001E-2</v>
      </c>
      <c r="E13" s="24">
        <v>-1.3647188087528199E-2</v>
      </c>
      <c r="F13" s="24">
        <v>-6.8916526184072896E-3</v>
      </c>
      <c r="G13" s="24">
        <v>-4.46892655367233E-3</v>
      </c>
      <c r="H13" s="24">
        <v>-6.56349567592171E-3</v>
      </c>
      <c r="I13" s="24">
        <v>-1.25893390356201E-2</v>
      </c>
      <c r="J13" s="24">
        <v>-4.6016681046879603E-3</v>
      </c>
      <c r="K13" s="24">
        <v>-7.8487322336590407E-3</v>
      </c>
      <c r="L13" s="24">
        <v>-3.2113486842105299E-2</v>
      </c>
      <c r="M13" s="24">
        <v>-3.0059348353561098E-3</v>
      </c>
      <c r="N13" s="24">
        <v>0</v>
      </c>
      <c r="O13" s="24">
        <v>0</v>
      </c>
      <c r="P13" s="24"/>
      <c r="Q13" s="24">
        <v>-1.1041981080782699E-2</v>
      </c>
      <c r="R13" s="24"/>
      <c r="S13" s="24">
        <v>-1.07990492756428E-2</v>
      </c>
      <c r="T13" s="24"/>
      <c r="U13" s="24">
        <v>-9.2128696886751293E-3</v>
      </c>
      <c r="V13" s="24"/>
      <c r="W13" s="24">
        <v>0</v>
      </c>
      <c r="X13" s="24"/>
      <c r="Y13" s="24">
        <v>-1.8395354142108601E-3</v>
      </c>
      <c r="Z13" s="24">
        <v>-4.4536446784922502E-2</v>
      </c>
      <c r="AA13" s="24">
        <v>-4.3065200617283902E-2</v>
      </c>
      <c r="AB13" s="24">
        <v>-1.3717421124828501E-3</v>
      </c>
      <c r="AC13" s="24"/>
      <c r="AD13" s="24">
        <v>-1.0405589958508001E-3</v>
      </c>
      <c r="AE13" s="24">
        <v>0</v>
      </c>
      <c r="AF13" s="24">
        <v>-3.0824829931972702E-3</v>
      </c>
      <c r="AG13" s="24">
        <v>-6.0889574759945197E-3</v>
      </c>
      <c r="AH13" s="24">
        <v>-3.1531955729275099E-2</v>
      </c>
      <c r="AI13" s="24">
        <v>-4.5527447089947201E-2</v>
      </c>
      <c r="AJ13" s="24">
        <v>-5.1664435808020902E-2</v>
      </c>
      <c r="AK13" s="24"/>
      <c r="AL13" s="24">
        <v>-2.7644869750132799E-2</v>
      </c>
      <c r="AM13" s="24">
        <v>-9.8958386893151905E-3</v>
      </c>
      <c r="AN13" s="24">
        <v>-1.0307399594793E-2</v>
      </c>
      <c r="AO13" s="24">
        <v>-2.99368518401865E-3</v>
      </c>
      <c r="AP13" s="24">
        <v>-3.61568741799096E-2</v>
      </c>
      <c r="AQ13" s="24">
        <v>-4.42710204081633E-3</v>
      </c>
      <c r="AR13" s="24">
        <v>0</v>
      </c>
      <c r="AS13" s="24">
        <v>0</v>
      </c>
      <c r="AT13" s="24">
        <v>-2.9069682708188001E-2</v>
      </c>
      <c r="AU13" s="24">
        <v>0</v>
      </c>
      <c r="AV13" s="24">
        <v>0</v>
      </c>
      <c r="AW13" s="24">
        <v>-2.5957398364859299E-2</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705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t="s">
        <v>494</v>
      </c>
      <c r="AS7" s="10">
        <v>15</v>
      </c>
      <c r="AT7" s="10">
        <v>83</v>
      </c>
      <c r="AU7" s="10">
        <v>13</v>
      </c>
      <c r="AV7" s="10">
        <v>33</v>
      </c>
      <c r="AW7" s="10">
        <v>43</v>
      </c>
    </row>
    <row r="8" spans="2:49" x14ac:dyDescent="0.35">
      <c r="B8" s="17" t="s">
        <v>397</v>
      </c>
      <c r="C8">
        <v>0.44238683127571998</v>
      </c>
      <c r="D8">
        <v>0.57142857142857095</v>
      </c>
      <c r="E8">
        <v>0.37804878048780499</v>
      </c>
      <c r="F8">
        <v>0.44927536231884102</v>
      </c>
      <c r="G8">
        <v>0.38461538461538503</v>
      </c>
      <c r="H8">
        <v>0.51428571428571401</v>
      </c>
      <c r="I8">
        <v>0.5</v>
      </c>
      <c r="J8">
        <v>0.41025641025641002</v>
      </c>
      <c r="K8">
        <v>0.40909090909090901</v>
      </c>
      <c r="L8">
        <v>0.4</v>
      </c>
      <c r="M8">
        <v>0.48780487804877998</v>
      </c>
      <c r="N8">
        <v>0.38888888888888901</v>
      </c>
      <c r="O8">
        <v>0.4</v>
      </c>
      <c r="Q8">
        <v>0.44811320754716999</v>
      </c>
      <c r="S8">
        <v>0.44136460554370999</v>
      </c>
      <c r="U8">
        <v>0.45552560646900297</v>
      </c>
      <c r="W8">
        <v>0.46666666666666701</v>
      </c>
      <c r="Y8">
        <v>0.42617449664429502</v>
      </c>
      <c r="Z8">
        <v>0.49397590361445798</v>
      </c>
      <c r="AA8">
        <v>0.25</v>
      </c>
      <c r="AB8">
        <v>0.5</v>
      </c>
      <c r="AD8">
        <v>0.40217391304347799</v>
      </c>
      <c r="AE8">
        <v>0.421875</v>
      </c>
      <c r="AF8">
        <v>0.44067796610169502</v>
      </c>
      <c r="AG8">
        <v>0.46153846153846201</v>
      </c>
      <c r="AH8">
        <v>0.434782608695652</v>
      </c>
      <c r="AI8">
        <v>0.51785714285714302</v>
      </c>
      <c r="AJ8">
        <v>0.43636363636363601</v>
      </c>
      <c r="AL8">
        <v>0.48275862068965503</v>
      </c>
      <c r="AM8">
        <v>0.47727272727272702</v>
      </c>
      <c r="AN8">
        <v>0.45736434108527102</v>
      </c>
      <c r="AO8">
        <v>0.41052631578947402</v>
      </c>
      <c r="AP8">
        <v>0.44444444444444398</v>
      </c>
      <c r="AQ8">
        <v>0.5</v>
      </c>
      <c r="AR8" t="s">
        <v>397</v>
      </c>
      <c r="AS8">
        <v>0.41666666666666702</v>
      </c>
      <c r="AT8">
        <v>0.42857142857142899</v>
      </c>
      <c r="AU8">
        <v>0.5</v>
      </c>
      <c r="AV8">
        <v>0.14285714285714299</v>
      </c>
      <c r="AW8">
        <v>0.37931034482758602</v>
      </c>
    </row>
    <row r="9" spans="2:49" x14ac:dyDescent="0.35">
      <c r="B9" s="17" t="s">
        <v>494</v>
      </c>
      <c r="C9" s="16">
        <v>0.37860082304526699</v>
      </c>
      <c r="D9" s="16">
        <v>0.20408163265306101</v>
      </c>
      <c r="E9" s="16">
        <v>0.40243902439024398</v>
      </c>
      <c r="F9" s="16">
        <v>0.405797101449275</v>
      </c>
      <c r="G9" s="16">
        <v>0.512820512820513</v>
      </c>
      <c r="H9" s="16">
        <v>0.34285714285714303</v>
      </c>
      <c r="I9" s="16">
        <v>0.3125</v>
      </c>
      <c r="J9" s="16">
        <v>0.43589743589743601</v>
      </c>
      <c r="K9" s="16">
        <v>0.27272727272727298</v>
      </c>
      <c r="L9" s="16">
        <v>0.46</v>
      </c>
      <c r="M9" s="16">
        <v>0.292682926829268</v>
      </c>
      <c r="N9" s="16">
        <v>0.44444444444444398</v>
      </c>
      <c r="O9" s="16">
        <v>0.5</v>
      </c>
      <c r="P9" s="16"/>
      <c r="Q9" s="16">
        <v>0.38679245283018898</v>
      </c>
      <c r="R9" s="16"/>
      <c r="S9" s="16">
        <v>0.38166311300639699</v>
      </c>
      <c r="T9" s="16"/>
      <c r="U9" s="16">
        <v>0.380053908355795</v>
      </c>
      <c r="V9" s="16"/>
      <c r="W9" s="16">
        <v>0.31666666666666698</v>
      </c>
      <c r="X9" s="16"/>
      <c r="Y9" s="16">
        <v>0.41275167785234901</v>
      </c>
      <c r="Z9" s="16">
        <v>0.30120481927710802</v>
      </c>
      <c r="AA9" s="16">
        <v>0.5</v>
      </c>
      <c r="AB9" s="16">
        <v>0.5</v>
      </c>
      <c r="AC9" s="16"/>
      <c r="AD9" s="16">
        <v>0.35869565217391303</v>
      </c>
      <c r="AE9" s="16">
        <v>0.34375</v>
      </c>
      <c r="AF9" s="16">
        <v>0.45762711864406802</v>
      </c>
      <c r="AG9" s="16">
        <v>0.35164835164835201</v>
      </c>
      <c r="AH9" s="16">
        <v>0.49275362318840599</v>
      </c>
      <c r="AI9" s="16">
        <v>0.28571428571428598</v>
      </c>
      <c r="AJ9" s="16">
        <v>0.36363636363636398</v>
      </c>
      <c r="AK9" s="16"/>
      <c r="AL9" s="16">
        <v>0.27586206896551702</v>
      </c>
      <c r="AM9" s="16">
        <v>0.31818181818181801</v>
      </c>
      <c r="AN9" s="16">
        <v>0.44961240310077499</v>
      </c>
      <c r="AO9" s="16">
        <v>0.37894736842105298</v>
      </c>
      <c r="AP9" s="16">
        <v>0.44444444444444398</v>
      </c>
      <c r="AQ9" s="16">
        <v>0.33333333333333298</v>
      </c>
      <c r="AR9" s="16" t="s">
        <v>703</v>
      </c>
      <c r="AS9" s="16">
        <v>0.5</v>
      </c>
      <c r="AT9" s="16">
        <v>0.36734693877551</v>
      </c>
      <c r="AU9" s="16">
        <v>0.16666666666666699</v>
      </c>
      <c r="AV9" s="16">
        <v>0.42857142857142899</v>
      </c>
      <c r="AW9" s="16">
        <v>0.34482758620689702</v>
      </c>
    </row>
    <row r="10" spans="2:49" x14ac:dyDescent="0.35">
      <c r="B10" s="17" t="s">
        <v>495</v>
      </c>
      <c r="C10" s="16">
        <v>0.179012345679012</v>
      </c>
      <c r="D10" s="16">
        <v>0.22448979591836701</v>
      </c>
      <c r="E10" s="16">
        <v>0.219512195121951</v>
      </c>
      <c r="F10" s="16">
        <v>0.14492753623188401</v>
      </c>
      <c r="G10" s="16">
        <v>0.102564102564103</v>
      </c>
      <c r="H10" s="16">
        <v>0.14285714285714299</v>
      </c>
      <c r="I10" s="16">
        <v>0.1875</v>
      </c>
      <c r="J10" s="16">
        <v>0.15384615384615399</v>
      </c>
      <c r="K10" s="16">
        <v>0.31818181818181801</v>
      </c>
      <c r="L10" s="16">
        <v>0.14000000000000001</v>
      </c>
      <c r="M10" s="16">
        <v>0.219512195121951</v>
      </c>
      <c r="N10" s="16">
        <v>0.16666666666666699</v>
      </c>
      <c r="O10" s="16">
        <v>0.1</v>
      </c>
      <c r="P10" s="16"/>
      <c r="Q10" s="16">
        <v>0.165094339622642</v>
      </c>
      <c r="R10" s="16"/>
      <c r="S10" s="16">
        <v>0.17697228144989299</v>
      </c>
      <c r="T10" s="16"/>
      <c r="U10" s="16">
        <v>0.164420485175202</v>
      </c>
      <c r="V10" s="16"/>
      <c r="W10" s="16">
        <v>0.21666666666666701</v>
      </c>
      <c r="X10" s="16"/>
      <c r="Y10" s="16">
        <v>0.161073825503356</v>
      </c>
      <c r="Z10" s="16">
        <v>0.20481927710843401</v>
      </c>
      <c r="AA10" s="16">
        <v>0.25</v>
      </c>
      <c r="AB10" s="16">
        <v>0</v>
      </c>
      <c r="AC10" s="16"/>
      <c r="AD10" s="16">
        <v>0.23913043478260901</v>
      </c>
      <c r="AE10" s="16">
        <v>0.234375</v>
      </c>
      <c r="AF10" s="16">
        <v>0.101694915254237</v>
      </c>
      <c r="AG10" s="16">
        <v>0.18681318681318701</v>
      </c>
      <c r="AH10" s="16">
        <v>7.2463768115942004E-2</v>
      </c>
      <c r="AI10" s="16">
        <v>0.19642857142857101</v>
      </c>
      <c r="AJ10" s="16">
        <v>0.2</v>
      </c>
      <c r="AK10" s="16"/>
      <c r="AL10" s="16">
        <v>0.24137931034482801</v>
      </c>
      <c r="AM10" s="16">
        <v>0.204545454545455</v>
      </c>
      <c r="AN10" s="16">
        <v>9.3023255813953501E-2</v>
      </c>
      <c r="AO10" s="16">
        <v>0.21052631578947401</v>
      </c>
      <c r="AP10" s="16">
        <v>0.11111111111111099</v>
      </c>
      <c r="AQ10" s="16">
        <v>0.16666666666666699</v>
      </c>
      <c r="AR10" s="16" t="s">
        <v>703</v>
      </c>
      <c r="AS10" s="16">
        <v>8.3333333333333301E-2</v>
      </c>
      <c r="AT10" s="16">
        <v>0.20408163265306101</v>
      </c>
      <c r="AU10" s="16">
        <v>0.33333333333333298</v>
      </c>
      <c r="AV10" s="16">
        <v>0.42857142857142899</v>
      </c>
      <c r="AW10" s="16">
        <v>0.27586206896551702</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t="s">
        <v>703</v>
      </c>
      <c r="AS11" s="16">
        <v>0</v>
      </c>
      <c r="AT11" s="16">
        <v>0</v>
      </c>
      <c r="AU11" s="16">
        <v>0</v>
      </c>
      <c r="AV11" s="16">
        <v>0</v>
      </c>
      <c r="AW11" s="16">
        <v>0</v>
      </c>
    </row>
    <row r="12" spans="2:49" x14ac:dyDescent="0.35">
      <c r="B12" s="17" t="s">
        <v>699</v>
      </c>
      <c r="C12" s="23">
        <v>1.50617283950618</v>
      </c>
      <c r="D12" s="23">
        <v>1.93877551020408</v>
      </c>
      <c r="E12" s="23">
        <v>1.3536585365853699</v>
      </c>
      <c r="F12" s="23">
        <v>1.49275362318841</v>
      </c>
      <c r="G12" s="23">
        <v>1.2564102564102599</v>
      </c>
      <c r="H12" s="23">
        <v>1.6857142857142799</v>
      </c>
      <c r="I12" s="23">
        <v>1.6875</v>
      </c>
      <c r="J12" s="23">
        <v>1.3846153846153799</v>
      </c>
      <c r="K12" s="23">
        <v>1.5454545454545401</v>
      </c>
      <c r="L12" s="23">
        <v>1.34</v>
      </c>
      <c r="M12" s="23">
        <v>1.68292682926829</v>
      </c>
      <c r="N12" s="23">
        <v>1.3333333333333299</v>
      </c>
      <c r="O12" s="23">
        <v>1.3</v>
      </c>
      <c r="P12" s="23"/>
      <c r="Q12" s="23">
        <v>1.5094339622641499</v>
      </c>
      <c r="R12" s="23"/>
      <c r="S12" s="23">
        <v>1.50106609808102</v>
      </c>
      <c r="T12" s="23"/>
      <c r="U12" s="23">
        <v>1.5309973045822101</v>
      </c>
      <c r="V12" s="23"/>
      <c r="W12" s="23">
        <v>1.61666666666666</v>
      </c>
      <c r="X12" s="23"/>
      <c r="Y12" s="23">
        <v>1.43959731543624</v>
      </c>
      <c r="Z12" s="23">
        <v>1.68674698795181</v>
      </c>
      <c r="AA12" s="23">
        <v>1</v>
      </c>
      <c r="AB12" s="23">
        <v>1.5</v>
      </c>
      <c r="AC12" s="23"/>
      <c r="AD12" s="23">
        <v>1.4456521739130399</v>
      </c>
      <c r="AE12" s="23">
        <v>1.5</v>
      </c>
      <c r="AF12" s="23">
        <v>1.42372881355932</v>
      </c>
      <c r="AG12" s="23">
        <v>1.5714285714285701</v>
      </c>
      <c r="AH12" s="23">
        <v>1.3768115942029</v>
      </c>
      <c r="AI12" s="23">
        <v>1.75</v>
      </c>
      <c r="AJ12" s="23">
        <v>1.5090909090909099</v>
      </c>
      <c r="AK12" s="23"/>
      <c r="AL12" s="23">
        <v>1.68965517241379</v>
      </c>
      <c r="AM12" s="23">
        <v>1.63636363636364</v>
      </c>
      <c r="AN12" s="23">
        <v>1.46511627906977</v>
      </c>
      <c r="AO12" s="23">
        <v>1.4421052631578899</v>
      </c>
      <c r="AP12" s="23">
        <v>1.44444444444445</v>
      </c>
      <c r="AQ12" s="23">
        <v>1.6666666666666701</v>
      </c>
      <c r="AR12" s="23" t="s">
        <v>495</v>
      </c>
      <c r="AS12" s="23">
        <v>1.3333333333333299</v>
      </c>
      <c r="AT12" s="23">
        <v>1.4897959183673499</v>
      </c>
      <c r="AU12" s="23">
        <v>1.8333333333333299</v>
      </c>
      <c r="AV12" s="23">
        <v>0.85714285714285499</v>
      </c>
      <c r="AW12" s="23">
        <v>1.41379310344827</v>
      </c>
    </row>
    <row r="13" spans="2:49" x14ac:dyDescent="0.35">
      <c r="B13" s="17" t="s">
        <v>700</v>
      </c>
      <c r="C13" s="24">
        <v>-1.3880570397828</v>
      </c>
      <c r="D13" s="24">
        <v>-1.59305504792504</v>
      </c>
      <c r="E13" s="24">
        <v>-1.12795510972921</v>
      </c>
      <c r="F13" s="24">
        <v>-1.51844433966481</v>
      </c>
      <c r="G13" s="24">
        <v>-1.4845580673983101</v>
      </c>
      <c r="H13" s="24">
        <v>-1.72977808266163</v>
      </c>
      <c r="I13" s="24">
        <v>-1.516845703125</v>
      </c>
      <c r="J13" s="24">
        <v>-1.38845461202034</v>
      </c>
      <c r="K13" s="24">
        <v>-0.91596832919146998</v>
      </c>
      <c r="L13" s="24">
        <v>-1.4064906666666701</v>
      </c>
      <c r="M13" s="24">
        <v>-1.3705132377235201</v>
      </c>
      <c r="N13" s="24">
        <v>-1.30022446689113</v>
      </c>
      <c r="O13" s="24">
        <v>-1.53266666666667</v>
      </c>
      <c r="P13" s="24"/>
      <c r="Q13" s="24">
        <v>-1.4481253210287901</v>
      </c>
      <c r="R13" s="24"/>
      <c r="S13" s="24">
        <v>-1.3920487832219799</v>
      </c>
      <c r="T13" s="24"/>
      <c r="U13" s="24">
        <v>-1.4702436259127301</v>
      </c>
      <c r="V13" s="24"/>
      <c r="W13" s="24">
        <v>-1.3265121527777799</v>
      </c>
      <c r="X13" s="24"/>
      <c r="Y13" s="24">
        <v>-1.4048140103965301</v>
      </c>
      <c r="Z13" s="24">
        <v>-1.4379554591049399</v>
      </c>
      <c r="AA13" s="24">
        <v>-0.83333333333333304</v>
      </c>
      <c r="AB13" s="24">
        <v>-2.25</v>
      </c>
      <c r="AC13" s="24"/>
      <c r="AD13" s="24">
        <v>-1.1192446782279899</v>
      </c>
      <c r="AE13" s="24">
        <v>-1.1715582770270301</v>
      </c>
      <c r="AF13" s="24">
        <v>-1.6410768738416699</v>
      </c>
      <c r="AG13" s="24">
        <v>-1.41171947585942</v>
      </c>
      <c r="AH13" s="24">
        <v>-1.7251043584568699</v>
      </c>
      <c r="AI13" s="24">
        <v>-1.53798776455027</v>
      </c>
      <c r="AJ13" s="24">
        <v>-1.3070388017740699</v>
      </c>
      <c r="AK13" s="24"/>
      <c r="AL13" s="24">
        <v>-1.28429483236978</v>
      </c>
      <c r="AM13" s="24">
        <v>-1.3937461209290101</v>
      </c>
      <c r="AN13" s="24">
        <v>-1.7231995745208399</v>
      </c>
      <c r="AO13" s="24">
        <v>-1.2180203694832701</v>
      </c>
      <c r="AP13" s="24">
        <v>-1.61975308641975</v>
      </c>
      <c r="AQ13" s="24">
        <v>-1.5925925925925899</v>
      </c>
      <c r="AR13" s="24" t="s">
        <v>704</v>
      </c>
      <c r="AS13" s="24">
        <v>-1.6335978835978899</v>
      </c>
      <c r="AT13" s="24">
        <v>-1.2765726865506699</v>
      </c>
      <c r="AU13" s="24">
        <v>-1.0185185185185199</v>
      </c>
      <c r="AV13" s="24">
        <v>-0.38192419825072998</v>
      </c>
      <c r="AW13" s="24">
        <v>-0.98027343838980296</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707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t="s">
        <v>706</v>
      </c>
      <c r="AQ7" s="10">
        <v>50</v>
      </c>
      <c r="AR7" s="10">
        <v>2</v>
      </c>
      <c r="AS7" s="10">
        <v>15</v>
      </c>
      <c r="AT7" s="10">
        <v>83</v>
      </c>
      <c r="AU7" s="10">
        <v>13</v>
      </c>
      <c r="AV7" s="10">
        <v>33</v>
      </c>
      <c r="AW7" s="10">
        <v>43</v>
      </c>
    </row>
    <row r="8" spans="2:49" x14ac:dyDescent="0.35">
      <c r="B8" s="17" t="s">
        <v>397</v>
      </c>
      <c r="C8">
        <v>0.37777777777777799</v>
      </c>
      <c r="D8">
        <v>0.125</v>
      </c>
      <c r="E8">
        <v>0.5</v>
      </c>
      <c r="F8">
        <v>0.5</v>
      </c>
      <c r="G8">
        <v>0.5</v>
      </c>
      <c r="H8">
        <v>0</v>
      </c>
      <c r="I8">
        <v>0.53333333333333299</v>
      </c>
      <c r="J8">
        <v>0.5</v>
      </c>
      <c r="K8">
        <v>0.2</v>
      </c>
      <c r="L8">
        <v>0.125</v>
      </c>
      <c r="M8">
        <v>0.28571428571428598</v>
      </c>
      <c r="N8">
        <v>0.5</v>
      </c>
      <c r="O8">
        <v>0</v>
      </c>
      <c r="Q8">
        <v>0.38961038961039002</v>
      </c>
      <c r="S8">
        <v>0.36904761904761901</v>
      </c>
      <c r="U8">
        <v>0.38095238095238099</v>
      </c>
      <c r="W8">
        <v>0.33333333333333298</v>
      </c>
      <c r="Y8">
        <v>0.26470588235294101</v>
      </c>
      <c r="Z8">
        <v>0.44444444444444398</v>
      </c>
      <c r="AA8">
        <v>0.5</v>
      </c>
      <c r="AB8">
        <v>0</v>
      </c>
      <c r="AD8">
        <v>0.5</v>
      </c>
      <c r="AE8">
        <v>0.2</v>
      </c>
      <c r="AF8">
        <v>0.1</v>
      </c>
      <c r="AG8">
        <v>0.33333333333333298</v>
      </c>
      <c r="AH8">
        <v>0.44444444444444398</v>
      </c>
      <c r="AI8">
        <v>0.47058823529411797</v>
      </c>
      <c r="AJ8">
        <v>0.4</v>
      </c>
      <c r="AL8">
        <v>0.41666666666666702</v>
      </c>
      <c r="AM8">
        <v>0.16666666666666699</v>
      </c>
      <c r="AN8">
        <v>0.41176470588235298</v>
      </c>
      <c r="AO8">
        <v>0.33333333333333298</v>
      </c>
      <c r="AP8" t="s">
        <v>397</v>
      </c>
      <c r="AQ8">
        <v>0.66666666666666696</v>
      </c>
      <c r="AR8">
        <v>0</v>
      </c>
      <c r="AS8">
        <v>0</v>
      </c>
      <c r="AT8">
        <v>0.3</v>
      </c>
      <c r="AU8">
        <v>0</v>
      </c>
      <c r="AV8">
        <v>0</v>
      </c>
      <c r="AW8">
        <v>0.375</v>
      </c>
    </row>
    <row r="9" spans="2:49" x14ac:dyDescent="0.35">
      <c r="B9" s="17" t="s">
        <v>494</v>
      </c>
      <c r="C9" s="16">
        <v>0.22222222222222199</v>
      </c>
      <c r="D9" s="16">
        <v>0.5</v>
      </c>
      <c r="E9" s="16">
        <v>0</v>
      </c>
      <c r="F9" s="16">
        <v>0.3</v>
      </c>
      <c r="G9" s="16">
        <v>0</v>
      </c>
      <c r="H9" s="16">
        <v>0.6</v>
      </c>
      <c r="I9" s="16">
        <v>0.266666666666667</v>
      </c>
      <c r="J9" s="16">
        <v>0</v>
      </c>
      <c r="K9" s="16">
        <v>0.4</v>
      </c>
      <c r="L9" s="16">
        <v>0.25</v>
      </c>
      <c r="M9" s="16">
        <v>0.28571428571428598</v>
      </c>
      <c r="N9" s="16">
        <v>0</v>
      </c>
      <c r="O9" s="16">
        <v>0</v>
      </c>
      <c r="P9" s="16"/>
      <c r="Q9" s="16">
        <v>0.19480519480519501</v>
      </c>
      <c r="R9" s="16"/>
      <c r="S9" s="16">
        <v>0.214285714285714</v>
      </c>
      <c r="T9" s="16"/>
      <c r="U9" s="16">
        <v>0.19047619047618999</v>
      </c>
      <c r="V9" s="16"/>
      <c r="W9" s="16">
        <v>0.16666666666666699</v>
      </c>
      <c r="X9" s="16"/>
      <c r="Y9" s="16">
        <v>0.23529411764705899</v>
      </c>
      <c r="Z9" s="16">
        <v>0.203703703703704</v>
      </c>
      <c r="AA9" s="16">
        <v>0.5</v>
      </c>
      <c r="AB9" s="16">
        <v>0</v>
      </c>
      <c r="AC9" s="16"/>
      <c r="AD9" s="16">
        <v>0.375</v>
      </c>
      <c r="AE9" s="16">
        <v>0.4</v>
      </c>
      <c r="AF9" s="16">
        <v>0.1</v>
      </c>
      <c r="AG9" s="16">
        <v>0.25</v>
      </c>
      <c r="AH9" s="16">
        <v>5.5555555555555601E-2</v>
      </c>
      <c r="AI9" s="16">
        <v>0.17647058823529399</v>
      </c>
      <c r="AJ9" s="16">
        <v>0.35</v>
      </c>
      <c r="AK9" s="16"/>
      <c r="AL9" s="16">
        <v>0.16666666666666699</v>
      </c>
      <c r="AM9" s="16">
        <v>0.25</v>
      </c>
      <c r="AN9" s="16">
        <v>0.26470588235294101</v>
      </c>
      <c r="AO9" s="16">
        <v>0.16666666666666699</v>
      </c>
      <c r="AP9" s="16" t="s">
        <v>703</v>
      </c>
      <c r="AQ9" s="16">
        <v>0.16666666666666699</v>
      </c>
      <c r="AR9" s="16">
        <v>0</v>
      </c>
      <c r="AS9" s="16">
        <v>0</v>
      </c>
      <c r="AT9" s="16">
        <v>0.1</v>
      </c>
      <c r="AU9" s="16">
        <v>0</v>
      </c>
      <c r="AV9" s="16">
        <v>0</v>
      </c>
      <c r="AW9" s="16">
        <v>0.375</v>
      </c>
    </row>
    <row r="10" spans="2:49" x14ac:dyDescent="0.35">
      <c r="B10" s="17" t="s">
        <v>495</v>
      </c>
      <c r="C10" s="16">
        <v>0.4</v>
      </c>
      <c r="D10" s="16">
        <v>0.375</v>
      </c>
      <c r="E10" s="16">
        <v>0.5</v>
      </c>
      <c r="F10" s="16">
        <v>0.2</v>
      </c>
      <c r="G10" s="16">
        <v>0.5</v>
      </c>
      <c r="H10" s="16">
        <v>0.4</v>
      </c>
      <c r="I10" s="16">
        <v>0.2</v>
      </c>
      <c r="J10" s="16">
        <v>0.5</v>
      </c>
      <c r="K10" s="16">
        <v>0.4</v>
      </c>
      <c r="L10" s="16">
        <v>0.625</v>
      </c>
      <c r="M10" s="16">
        <v>0.42857142857142899</v>
      </c>
      <c r="N10" s="16">
        <v>0.5</v>
      </c>
      <c r="O10" s="16">
        <v>0</v>
      </c>
      <c r="P10" s="16"/>
      <c r="Q10" s="16">
        <v>0.415584415584416</v>
      </c>
      <c r="R10" s="16"/>
      <c r="S10" s="16">
        <v>0.41666666666666702</v>
      </c>
      <c r="T10" s="16"/>
      <c r="U10" s="16">
        <v>0.42857142857142899</v>
      </c>
      <c r="V10" s="16"/>
      <c r="W10" s="16">
        <v>0.5</v>
      </c>
      <c r="X10" s="16"/>
      <c r="Y10" s="16">
        <v>0.5</v>
      </c>
      <c r="Z10" s="16">
        <v>0.35185185185185203</v>
      </c>
      <c r="AA10" s="16">
        <v>0</v>
      </c>
      <c r="AB10" s="16">
        <v>0</v>
      </c>
      <c r="AC10" s="16"/>
      <c r="AD10" s="16">
        <v>0.125</v>
      </c>
      <c r="AE10" s="16">
        <v>0.4</v>
      </c>
      <c r="AF10" s="16">
        <v>0.8</v>
      </c>
      <c r="AG10" s="16">
        <v>0.41666666666666702</v>
      </c>
      <c r="AH10" s="16">
        <v>0.5</v>
      </c>
      <c r="AI10" s="16">
        <v>0.35294117647058798</v>
      </c>
      <c r="AJ10" s="16">
        <v>0.25</v>
      </c>
      <c r="AK10" s="16"/>
      <c r="AL10" s="16">
        <v>0.41666666666666702</v>
      </c>
      <c r="AM10" s="16">
        <v>0.58333333333333304</v>
      </c>
      <c r="AN10" s="16">
        <v>0.32352941176470601</v>
      </c>
      <c r="AO10" s="16">
        <v>0.5</v>
      </c>
      <c r="AP10" s="16" t="s">
        <v>703</v>
      </c>
      <c r="AQ10" s="16">
        <v>0.16666666666666699</v>
      </c>
      <c r="AR10" s="16">
        <v>0</v>
      </c>
      <c r="AS10" s="16">
        <v>0</v>
      </c>
      <c r="AT10" s="16">
        <v>0.6</v>
      </c>
      <c r="AU10" s="16">
        <v>1</v>
      </c>
      <c r="AV10" s="16">
        <v>0</v>
      </c>
      <c r="AW10" s="16">
        <v>0.25</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t="s">
        <v>703</v>
      </c>
      <c r="AQ11" s="16">
        <v>0</v>
      </c>
      <c r="AR11" s="16">
        <v>0</v>
      </c>
      <c r="AS11" s="16">
        <v>0</v>
      </c>
      <c r="AT11" s="16">
        <v>0</v>
      </c>
      <c r="AU11" s="16">
        <v>0</v>
      </c>
      <c r="AV11" s="16">
        <v>0</v>
      </c>
      <c r="AW11" s="16">
        <v>0</v>
      </c>
    </row>
    <row r="12" spans="2:49" x14ac:dyDescent="0.35">
      <c r="B12" s="17" t="s">
        <v>699</v>
      </c>
      <c r="C12" s="23">
        <v>1.5333333333333301</v>
      </c>
      <c r="D12" s="23">
        <v>0.75</v>
      </c>
      <c r="E12" s="23">
        <v>2</v>
      </c>
      <c r="F12" s="23">
        <v>1.7</v>
      </c>
      <c r="G12" s="23">
        <v>2</v>
      </c>
      <c r="H12" s="23">
        <v>0.4</v>
      </c>
      <c r="I12" s="23">
        <v>1.8</v>
      </c>
      <c r="J12" s="23">
        <v>2</v>
      </c>
      <c r="K12" s="23">
        <v>1</v>
      </c>
      <c r="L12" s="23">
        <v>1</v>
      </c>
      <c r="M12" s="23">
        <v>1.28571428571428</v>
      </c>
      <c r="N12" s="23">
        <v>2</v>
      </c>
      <c r="O12" s="23">
        <v>3</v>
      </c>
      <c r="P12" s="23"/>
      <c r="Q12" s="23">
        <v>1.5844155844155801</v>
      </c>
      <c r="R12" s="23"/>
      <c r="S12" s="23">
        <v>1.52380952380952</v>
      </c>
      <c r="T12" s="23"/>
      <c r="U12" s="23">
        <v>1.5714285714285701</v>
      </c>
      <c r="V12" s="23"/>
      <c r="W12" s="23">
        <v>1.5</v>
      </c>
      <c r="X12" s="23"/>
      <c r="Y12" s="23">
        <v>1.29411764705882</v>
      </c>
      <c r="Z12" s="23">
        <v>1.68518518518518</v>
      </c>
      <c r="AA12" s="23">
        <v>1.5</v>
      </c>
      <c r="AB12" s="23">
        <v>3</v>
      </c>
      <c r="AC12" s="23"/>
      <c r="AD12" s="23">
        <v>1.625</v>
      </c>
      <c r="AE12" s="23">
        <v>1</v>
      </c>
      <c r="AF12" s="23">
        <v>1.1000000000000001</v>
      </c>
      <c r="AG12" s="23">
        <v>1.4166666666666701</v>
      </c>
      <c r="AH12" s="23">
        <v>1.8333333333333299</v>
      </c>
      <c r="AI12" s="23">
        <v>1.76470588235294</v>
      </c>
      <c r="AJ12" s="23">
        <v>1.45</v>
      </c>
      <c r="AK12" s="23"/>
      <c r="AL12" s="23">
        <v>1.6666666666666601</v>
      </c>
      <c r="AM12" s="23">
        <v>1.0833333333333299</v>
      </c>
      <c r="AN12" s="23">
        <v>1.5588235294117601</v>
      </c>
      <c r="AO12" s="23">
        <v>1.5</v>
      </c>
      <c r="AP12" s="23" t="s">
        <v>495</v>
      </c>
      <c r="AQ12" s="23">
        <v>2.1666666666666701</v>
      </c>
      <c r="AR12" s="23">
        <v>3</v>
      </c>
      <c r="AS12" s="23">
        <v>3</v>
      </c>
      <c r="AT12" s="23">
        <v>1.5</v>
      </c>
      <c r="AU12" s="23">
        <v>1</v>
      </c>
      <c r="AV12" s="23">
        <v>3</v>
      </c>
      <c r="AW12" s="23">
        <v>1.375</v>
      </c>
    </row>
    <row r="13" spans="2:49" x14ac:dyDescent="0.35">
      <c r="B13" s="17" t="s">
        <v>700</v>
      </c>
      <c r="C13" s="24">
        <v>-0.67652204585537901</v>
      </c>
      <c r="D13" s="24">
        <v>-0.40513392857142899</v>
      </c>
      <c r="E13" s="24">
        <v>-0.5</v>
      </c>
      <c r="F13" s="24">
        <v>-1.472</v>
      </c>
      <c r="G13" s="24">
        <v>-0.5</v>
      </c>
      <c r="H13" s="24">
        <v>0</v>
      </c>
      <c r="I13" s="24">
        <v>-1.5725714285714301</v>
      </c>
      <c r="J13" s="24">
        <v>-0.5</v>
      </c>
      <c r="K13" s="24">
        <v>-0.5</v>
      </c>
      <c r="L13" s="24">
        <v>-0.17857142857142899</v>
      </c>
      <c r="M13" s="24">
        <v>-0.53877551020408299</v>
      </c>
      <c r="N13" s="24">
        <v>-0.5</v>
      </c>
      <c r="O13" s="24">
        <v>0</v>
      </c>
      <c r="P13" s="24"/>
      <c r="Q13" s="24">
        <v>-0.65191856979787299</v>
      </c>
      <c r="R13" s="24"/>
      <c r="S13" s="24">
        <v>-0.63102674433055606</v>
      </c>
      <c r="T13" s="24"/>
      <c r="U13" s="24">
        <v>-0.61478657397024605</v>
      </c>
      <c r="V13" s="24"/>
      <c r="W13" s="24">
        <v>-0.4375</v>
      </c>
      <c r="X13" s="24"/>
      <c r="Y13" s="24">
        <v>-0.40392835334825999</v>
      </c>
      <c r="Z13" s="24">
        <v>-0.87666006198241997</v>
      </c>
      <c r="AA13" s="24">
        <v>-2.25</v>
      </c>
      <c r="AB13" s="24">
        <v>0</v>
      </c>
      <c r="AC13" s="24"/>
      <c r="AD13" s="24">
        <v>-1.748046875</v>
      </c>
      <c r="AE13" s="24">
        <v>-0.5</v>
      </c>
      <c r="AF13" s="24">
        <v>-5.44444444444444E-2</v>
      </c>
      <c r="AG13" s="24">
        <v>-0.600405092592592</v>
      </c>
      <c r="AH13" s="24">
        <v>-0.48765432098765399</v>
      </c>
      <c r="AI13" s="24">
        <v>-0.91132369902978605</v>
      </c>
      <c r="AJ13" s="24">
        <v>-1.0849166666666701</v>
      </c>
      <c r="AK13" s="24"/>
      <c r="AL13" s="24">
        <v>-0.67460317460317598</v>
      </c>
      <c r="AM13" s="24">
        <v>-0.243171296296297</v>
      </c>
      <c r="AN13" s="24">
        <v>-0.90582892326480702</v>
      </c>
      <c r="AO13" s="24">
        <v>-0.4375</v>
      </c>
      <c r="AP13" s="24" t="s">
        <v>704</v>
      </c>
      <c r="AQ13" s="24">
        <v>-2.25</v>
      </c>
      <c r="AR13" s="24">
        <v>0</v>
      </c>
      <c r="AS13" s="24">
        <v>0</v>
      </c>
      <c r="AT13" s="24">
        <v>-0.25714285714285701</v>
      </c>
      <c r="AU13" s="24">
        <v>0</v>
      </c>
      <c r="AV13" s="24">
        <v>0</v>
      </c>
      <c r="AW13" s="24">
        <v>-1.0406249999999999</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708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0.50313152400835104</v>
      </c>
      <c r="D8">
        <v>0.36</v>
      </c>
      <c r="E8">
        <v>0.45348837209302301</v>
      </c>
      <c r="F8">
        <v>0.50746268656716398</v>
      </c>
      <c r="G8">
        <v>0.48888888888888898</v>
      </c>
      <c r="H8">
        <v>0.48148148148148101</v>
      </c>
      <c r="I8">
        <v>0.483870967741935</v>
      </c>
      <c r="J8">
        <v>0.55882352941176505</v>
      </c>
      <c r="K8">
        <v>0.55000000000000004</v>
      </c>
      <c r="L8">
        <v>0.6</v>
      </c>
      <c r="M8">
        <v>0.51351351351351304</v>
      </c>
      <c r="N8">
        <v>0.68421052631578905</v>
      </c>
      <c r="O8">
        <v>0.61538461538461497</v>
      </c>
      <c r="Q8">
        <v>0.497607655502392</v>
      </c>
      <c r="S8">
        <v>0.50539956803455699</v>
      </c>
      <c r="U8">
        <v>0.5</v>
      </c>
      <c r="W8">
        <v>0.39682539682539703</v>
      </c>
      <c r="Y8">
        <v>0.56730769230769196</v>
      </c>
      <c r="Z8">
        <v>0.38620689655172402</v>
      </c>
      <c r="AA8">
        <v>0.36842105263157898</v>
      </c>
      <c r="AB8">
        <v>0.33333333333333298</v>
      </c>
      <c r="AD8">
        <v>0.51162790697674398</v>
      </c>
      <c r="AE8">
        <v>0.50847457627118597</v>
      </c>
      <c r="AF8">
        <v>0.59701492537313405</v>
      </c>
      <c r="AG8">
        <v>0.51485148514851498</v>
      </c>
      <c r="AH8">
        <v>0.565217391304348</v>
      </c>
      <c r="AI8">
        <v>0.41304347826087001</v>
      </c>
      <c r="AJ8">
        <v>0.33333333333333298</v>
      </c>
      <c r="AL8">
        <v>0.4</v>
      </c>
      <c r="AM8">
        <v>0.39534883720930197</v>
      </c>
      <c r="AN8">
        <v>0.5859375</v>
      </c>
      <c r="AO8">
        <v>0.52747252747252704</v>
      </c>
      <c r="AP8">
        <v>0.35714285714285698</v>
      </c>
      <c r="AQ8">
        <v>0.53125</v>
      </c>
      <c r="AR8">
        <v>0</v>
      </c>
      <c r="AS8">
        <v>0.36363636363636398</v>
      </c>
      <c r="AT8">
        <v>0.51219512195121997</v>
      </c>
      <c r="AU8">
        <v>0.66666666666666696</v>
      </c>
      <c r="AV8">
        <v>0.55555555555555602</v>
      </c>
      <c r="AW8">
        <v>0.52</v>
      </c>
    </row>
    <row r="9" spans="2:49" x14ac:dyDescent="0.35">
      <c r="B9" s="17" t="s">
        <v>494</v>
      </c>
      <c r="C9" s="16">
        <v>0.32985386221294399</v>
      </c>
      <c r="D9" s="16">
        <v>0.38</v>
      </c>
      <c r="E9" s="16">
        <v>0.38372093023255799</v>
      </c>
      <c r="F9" s="16">
        <v>0.328358208955224</v>
      </c>
      <c r="G9" s="16">
        <v>0.28888888888888897</v>
      </c>
      <c r="H9" s="16">
        <v>0.407407407407407</v>
      </c>
      <c r="I9" s="16">
        <v>0.25806451612903197</v>
      </c>
      <c r="J9" s="16">
        <v>0.38235294117647101</v>
      </c>
      <c r="K9" s="16">
        <v>0.4</v>
      </c>
      <c r="L9" s="16">
        <v>0.26</v>
      </c>
      <c r="M9" s="16">
        <v>0.27027027027027001</v>
      </c>
      <c r="N9" s="16">
        <v>0.21052631578947401</v>
      </c>
      <c r="O9" s="16">
        <v>0.30769230769230799</v>
      </c>
      <c r="P9" s="16"/>
      <c r="Q9" s="16">
        <v>0.33253588516746402</v>
      </c>
      <c r="R9" s="16"/>
      <c r="S9" s="16">
        <v>0.33045356371490298</v>
      </c>
      <c r="T9" s="16"/>
      <c r="U9" s="16">
        <v>0.33510638297872303</v>
      </c>
      <c r="V9" s="16"/>
      <c r="W9" s="16">
        <v>0.41269841269841301</v>
      </c>
      <c r="X9" s="16"/>
      <c r="Y9" s="16">
        <v>0.30448717948717902</v>
      </c>
      <c r="Z9" s="16">
        <v>0.4</v>
      </c>
      <c r="AA9" s="16">
        <v>0.157894736842105</v>
      </c>
      <c r="AB9" s="16">
        <v>0.66666666666666696</v>
      </c>
      <c r="AC9" s="16"/>
      <c r="AD9" s="16">
        <v>0.38372093023255799</v>
      </c>
      <c r="AE9" s="16">
        <v>0.338983050847458</v>
      </c>
      <c r="AF9" s="16">
        <v>0.26865671641791</v>
      </c>
      <c r="AG9" s="16">
        <v>0.316831683168317</v>
      </c>
      <c r="AH9" s="16">
        <v>0.31884057971014501</v>
      </c>
      <c r="AI9" s="16">
        <v>0.41304347826087001</v>
      </c>
      <c r="AJ9" s="16">
        <v>0.27450980392156898</v>
      </c>
      <c r="AK9" s="16"/>
      <c r="AL9" s="16">
        <v>0.266666666666667</v>
      </c>
      <c r="AM9" s="16">
        <v>0.40697674418604701</v>
      </c>
      <c r="AN9" s="16">
        <v>0.2734375</v>
      </c>
      <c r="AO9" s="16">
        <v>0.35164835164835201</v>
      </c>
      <c r="AP9" s="16">
        <v>0.35714285714285698</v>
      </c>
      <c r="AQ9" s="16">
        <v>0.34375</v>
      </c>
      <c r="AR9" s="16">
        <v>1</v>
      </c>
      <c r="AS9" s="16">
        <v>0.36363636363636398</v>
      </c>
      <c r="AT9" s="16">
        <v>0.31707317073170699</v>
      </c>
      <c r="AU9" s="16">
        <v>0.33333333333333298</v>
      </c>
      <c r="AV9" s="16">
        <v>0.33333333333333298</v>
      </c>
      <c r="AW9" s="16">
        <v>0.32</v>
      </c>
    </row>
    <row r="10" spans="2:49" x14ac:dyDescent="0.35">
      <c r="B10" s="17" t="s">
        <v>495</v>
      </c>
      <c r="C10" s="16">
        <v>0.16701461377870599</v>
      </c>
      <c r="D10" s="16">
        <v>0.26</v>
      </c>
      <c r="E10" s="16">
        <v>0.162790697674419</v>
      </c>
      <c r="F10" s="16">
        <v>0.164179104477612</v>
      </c>
      <c r="G10" s="16">
        <v>0.22222222222222199</v>
      </c>
      <c r="H10" s="16">
        <v>0.11111111111111099</v>
      </c>
      <c r="I10" s="16">
        <v>0.25806451612903197</v>
      </c>
      <c r="J10" s="16">
        <v>5.8823529411764698E-2</v>
      </c>
      <c r="K10" s="16">
        <v>0.05</v>
      </c>
      <c r="L10" s="16">
        <v>0.14000000000000001</v>
      </c>
      <c r="M10" s="16">
        <v>0.21621621621621601</v>
      </c>
      <c r="N10" s="16">
        <v>0.105263157894737</v>
      </c>
      <c r="O10" s="16">
        <v>7.69230769230769E-2</v>
      </c>
      <c r="P10" s="16"/>
      <c r="Q10" s="16">
        <v>0.16985645933014401</v>
      </c>
      <c r="R10" s="16"/>
      <c r="S10" s="16">
        <v>0.16414686825054001</v>
      </c>
      <c r="T10" s="16"/>
      <c r="U10" s="16">
        <v>0.164893617021277</v>
      </c>
      <c r="V10" s="16"/>
      <c r="W10" s="16">
        <v>0.19047619047618999</v>
      </c>
      <c r="X10" s="16"/>
      <c r="Y10" s="16">
        <v>0.128205128205128</v>
      </c>
      <c r="Z10" s="16">
        <v>0.21379310344827601</v>
      </c>
      <c r="AA10" s="16">
        <v>0.47368421052631599</v>
      </c>
      <c r="AB10" s="16">
        <v>0</v>
      </c>
      <c r="AC10" s="16"/>
      <c r="AD10" s="16">
        <v>0.104651162790698</v>
      </c>
      <c r="AE10" s="16">
        <v>0.152542372881356</v>
      </c>
      <c r="AF10" s="16">
        <v>0.134328358208955</v>
      </c>
      <c r="AG10" s="16">
        <v>0.16831683168316799</v>
      </c>
      <c r="AH10" s="16">
        <v>0.115942028985507</v>
      </c>
      <c r="AI10" s="16">
        <v>0.173913043478261</v>
      </c>
      <c r="AJ10" s="16">
        <v>0.39215686274509798</v>
      </c>
      <c r="AK10" s="16"/>
      <c r="AL10" s="16">
        <v>0.33333333333333298</v>
      </c>
      <c r="AM10" s="16">
        <v>0.19767441860465099</v>
      </c>
      <c r="AN10" s="16">
        <v>0.140625</v>
      </c>
      <c r="AO10" s="16">
        <v>0.120879120879121</v>
      </c>
      <c r="AP10" s="16">
        <v>0.28571428571428598</v>
      </c>
      <c r="AQ10" s="16">
        <v>0.125</v>
      </c>
      <c r="AR10" s="16">
        <v>0</v>
      </c>
      <c r="AS10" s="16">
        <v>0.27272727272727298</v>
      </c>
      <c r="AT10" s="16">
        <v>0.17073170731707299</v>
      </c>
      <c r="AU10" s="16">
        <v>0</v>
      </c>
      <c r="AV10" s="16">
        <v>0.11111111111111099</v>
      </c>
      <c r="AW10" s="16">
        <v>0.16</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1.67640918580376</v>
      </c>
      <c r="D12" s="23">
        <v>1.34</v>
      </c>
      <c r="E12" s="23">
        <v>1.52325581395349</v>
      </c>
      <c r="F12" s="23">
        <v>1.6865671641791</v>
      </c>
      <c r="G12" s="23">
        <v>1.68888888888889</v>
      </c>
      <c r="H12" s="23">
        <v>1.55555555555556</v>
      </c>
      <c r="I12" s="23">
        <v>1.7096774193548401</v>
      </c>
      <c r="J12" s="23">
        <v>1.73529411764706</v>
      </c>
      <c r="K12" s="23">
        <v>1.7</v>
      </c>
      <c r="L12" s="23">
        <v>1.94</v>
      </c>
      <c r="M12" s="23">
        <v>1.7567567567567599</v>
      </c>
      <c r="N12" s="23">
        <v>2.1578947368421</v>
      </c>
      <c r="O12" s="23">
        <v>1.92307692307692</v>
      </c>
      <c r="P12" s="23"/>
      <c r="Q12" s="23">
        <v>1.6626794258373201</v>
      </c>
      <c r="R12" s="23"/>
      <c r="S12" s="23">
        <v>1.68034557235421</v>
      </c>
      <c r="T12" s="23"/>
      <c r="U12" s="23">
        <v>1.66489361702128</v>
      </c>
      <c r="V12" s="23"/>
      <c r="W12" s="23">
        <v>1.38095238095238</v>
      </c>
      <c r="X12" s="23"/>
      <c r="Y12" s="23">
        <v>1.83012820512821</v>
      </c>
      <c r="Z12" s="23">
        <v>1.3724137931034499</v>
      </c>
      <c r="AA12" s="23">
        <v>1.57894736842105</v>
      </c>
      <c r="AB12" s="23">
        <v>0.999999999999999</v>
      </c>
      <c r="AC12" s="23"/>
      <c r="AD12" s="23">
        <v>1.63953488372093</v>
      </c>
      <c r="AE12" s="23">
        <v>1.6779661016949099</v>
      </c>
      <c r="AF12" s="23">
        <v>1.92537313432836</v>
      </c>
      <c r="AG12" s="23">
        <v>1.71287128712871</v>
      </c>
      <c r="AH12" s="23">
        <v>1.8115942028985501</v>
      </c>
      <c r="AI12" s="23">
        <v>1.4130434782608701</v>
      </c>
      <c r="AJ12" s="23">
        <v>1.3921568627451</v>
      </c>
      <c r="AK12" s="23"/>
      <c r="AL12" s="23">
        <v>1.5333333333333301</v>
      </c>
      <c r="AM12" s="23">
        <v>1.3837209302325599</v>
      </c>
      <c r="AN12" s="23">
        <v>1.8984375</v>
      </c>
      <c r="AO12" s="23">
        <v>1.7032967032966999</v>
      </c>
      <c r="AP12" s="23">
        <v>1.3571428571428601</v>
      </c>
      <c r="AQ12" s="23">
        <v>1.71875</v>
      </c>
      <c r="AR12" s="23">
        <v>0</v>
      </c>
      <c r="AS12" s="23">
        <v>1.36363636363636</v>
      </c>
      <c r="AT12" s="23">
        <v>1.7073170731707299</v>
      </c>
      <c r="AU12" s="23">
        <v>2</v>
      </c>
      <c r="AV12" s="23">
        <v>1.7777777777777799</v>
      </c>
      <c r="AW12" s="23">
        <v>1.72</v>
      </c>
    </row>
    <row r="13" spans="2:49" x14ac:dyDescent="0.35">
      <c r="B13" s="17" t="s">
        <v>700</v>
      </c>
      <c r="C13" s="24">
        <v>-1.6012188960656499</v>
      </c>
      <c r="D13" s="24">
        <v>-0.98972550000000004</v>
      </c>
      <c r="E13" s="24">
        <v>-1.4701595925315301</v>
      </c>
      <c r="F13" s="24">
        <v>-1.6256742573609999</v>
      </c>
      <c r="G13" s="24">
        <v>-1.3640708534621599</v>
      </c>
      <c r="H13" s="24">
        <v>-1.7365601933503101</v>
      </c>
      <c r="I13" s="24">
        <v>-1.2318317612701799</v>
      </c>
      <c r="J13" s="24">
        <v>-2.2733224777800398</v>
      </c>
      <c r="K13" s="24">
        <v>-2.26905555555556</v>
      </c>
      <c r="L13" s="24">
        <v>-2.091564</v>
      </c>
      <c r="M13" s="24">
        <v>-1.4521000182066599</v>
      </c>
      <c r="N13" s="24">
        <v>-2.75326821208145</v>
      </c>
      <c r="O13" s="24">
        <v>-2.4964952207555702</v>
      </c>
      <c r="P13" s="24"/>
      <c r="Q13" s="24">
        <v>-1.5734742274309601</v>
      </c>
      <c r="R13" s="24"/>
      <c r="S13" s="24">
        <v>-1.6191118105884399</v>
      </c>
      <c r="T13" s="24"/>
      <c r="U13" s="24">
        <v>-1.5990984957572001</v>
      </c>
      <c r="V13" s="24"/>
      <c r="W13" s="24">
        <v>-1.24768648757192</v>
      </c>
      <c r="X13" s="24"/>
      <c r="Y13" s="24">
        <v>-1.99932507250112</v>
      </c>
      <c r="Z13" s="24">
        <v>-1.15943532104407</v>
      </c>
      <c r="AA13" s="24">
        <v>-0.50823735238372902</v>
      </c>
      <c r="AB13" s="24">
        <v>-1.6666666666666701</v>
      </c>
      <c r="AC13" s="24"/>
      <c r="AD13" s="24">
        <v>-1.8694647730927501</v>
      </c>
      <c r="AE13" s="24">
        <v>-1.6727694853803501</v>
      </c>
      <c r="AF13" s="24">
        <v>-2.1054894828597002</v>
      </c>
      <c r="AG13" s="24">
        <v>-1.6342779479798999</v>
      </c>
      <c r="AH13" s="24">
        <v>-2.0449844600909</v>
      </c>
      <c r="AI13" s="24">
        <v>-1.3332458167051799</v>
      </c>
      <c r="AJ13" s="24">
        <v>-0.65099396159848</v>
      </c>
      <c r="AK13" s="24"/>
      <c r="AL13" s="24">
        <v>-0.863604938271606</v>
      </c>
      <c r="AM13" s="24">
        <v>-1.223677390283</v>
      </c>
      <c r="AN13" s="24">
        <v>-2.0247135522230599</v>
      </c>
      <c r="AO13" s="24">
        <v>-1.8656087497565399</v>
      </c>
      <c r="AP13" s="24">
        <v>-0.92120181405895596</v>
      </c>
      <c r="AQ13" s="24">
        <v>-1.8635945638020801</v>
      </c>
      <c r="AR13" s="24">
        <v>0</v>
      </c>
      <c r="AS13" s="24">
        <v>-0.96340023612751102</v>
      </c>
      <c r="AT13" s="24">
        <v>-1.6164768357975099</v>
      </c>
      <c r="AU13" s="24">
        <v>-3.3333333333333401</v>
      </c>
      <c r="AV13" s="24">
        <v>-2.02331961591221</v>
      </c>
      <c r="AW13" s="24">
        <v>-1.6834133333333301</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714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t="s">
        <v>709</v>
      </c>
      <c r="K7" s="10">
        <v>39</v>
      </c>
      <c r="L7" s="10">
        <v>80</v>
      </c>
      <c r="M7" s="10">
        <v>71</v>
      </c>
      <c r="N7" s="10">
        <v>33</v>
      </c>
      <c r="O7" s="10" t="s">
        <v>710</v>
      </c>
      <c r="P7" s="10"/>
      <c r="Q7" s="10">
        <v>688</v>
      </c>
      <c r="R7" s="10"/>
      <c r="S7" s="10">
        <v>787</v>
      </c>
      <c r="T7" s="10"/>
      <c r="U7" s="10">
        <v>603</v>
      </c>
      <c r="V7" s="10"/>
      <c r="W7" s="10">
        <v>123</v>
      </c>
      <c r="X7" s="10"/>
      <c r="Y7" s="10">
        <v>504</v>
      </c>
      <c r="Z7" s="10">
        <v>264</v>
      </c>
      <c r="AA7" s="10">
        <v>36</v>
      </c>
      <c r="AB7" s="10" t="s">
        <v>711</v>
      </c>
      <c r="AC7" s="10"/>
      <c r="AD7" s="10">
        <v>146</v>
      </c>
      <c r="AE7" s="10">
        <v>90</v>
      </c>
      <c r="AF7" s="10">
        <v>98</v>
      </c>
      <c r="AG7" s="10">
        <v>180</v>
      </c>
      <c r="AH7" s="10">
        <v>123</v>
      </c>
      <c r="AI7" s="10">
        <v>84</v>
      </c>
      <c r="AJ7" s="10">
        <v>92</v>
      </c>
      <c r="AK7" s="10"/>
      <c r="AL7" s="10">
        <v>57</v>
      </c>
      <c r="AM7" s="10">
        <v>127</v>
      </c>
      <c r="AN7" s="10">
        <v>221</v>
      </c>
      <c r="AO7" s="10">
        <v>139</v>
      </c>
      <c r="AP7" s="10" t="s">
        <v>706</v>
      </c>
      <c r="AQ7" s="10" t="s">
        <v>712</v>
      </c>
      <c r="AR7" s="10">
        <v>2</v>
      </c>
      <c r="AS7" s="10">
        <v>15</v>
      </c>
      <c r="AT7" s="10">
        <v>83</v>
      </c>
      <c r="AU7" s="10">
        <v>13</v>
      </c>
      <c r="AV7" s="10" t="s">
        <v>713</v>
      </c>
      <c r="AW7" s="10">
        <v>43</v>
      </c>
    </row>
    <row r="8" spans="2:49" x14ac:dyDescent="0.35">
      <c r="B8" s="17" t="s">
        <v>397</v>
      </c>
      <c r="C8">
        <v>0.34210526315789502</v>
      </c>
      <c r="D8">
        <v>0.38888888888888901</v>
      </c>
      <c r="E8">
        <v>0.66666666666666696</v>
      </c>
      <c r="F8">
        <v>0.16666666666666699</v>
      </c>
      <c r="G8">
        <v>0.375</v>
      </c>
      <c r="H8">
        <v>0.5</v>
      </c>
      <c r="I8">
        <v>0</v>
      </c>
      <c r="J8" t="s">
        <v>397</v>
      </c>
      <c r="K8">
        <v>0.16666666666666699</v>
      </c>
      <c r="L8">
        <v>0.28571428571428598</v>
      </c>
      <c r="M8">
        <v>0</v>
      </c>
      <c r="N8">
        <v>0.5</v>
      </c>
      <c r="O8" t="s">
        <v>397</v>
      </c>
      <c r="Q8">
        <v>0.328358208955224</v>
      </c>
      <c r="S8">
        <v>0.352112676056338</v>
      </c>
      <c r="U8">
        <v>0.34920634920634902</v>
      </c>
      <c r="W8">
        <v>0.375</v>
      </c>
      <c r="Y8">
        <v>0.30612244897959201</v>
      </c>
      <c r="Z8">
        <v>0.39130434782608697</v>
      </c>
      <c r="AA8">
        <v>0.33333333333333298</v>
      </c>
      <c r="AB8" t="s">
        <v>397</v>
      </c>
      <c r="AD8">
        <v>0.36842105263157898</v>
      </c>
      <c r="AE8">
        <v>0.27272727272727298</v>
      </c>
      <c r="AF8">
        <v>0.27272727272727298</v>
      </c>
      <c r="AG8">
        <v>0.46153846153846201</v>
      </c>
      <c r="AH8">
        <v>0.33333333333333298</v>
      </c>
      <c r="AI8">
        <v>0.33333333333333298</v>
      </c>
      <c r="AJ8">
        <v>0.3</v>
      </c>
      <c r="AL8">
        <v>0</v>
      </c>
      <c r="AM8">
        <v>0.28571428571428598</v>
      </c>
      <c r="AN8">
        <v>0.28571428571428598</v>
      </c>
      <c r="AO8">
        <v>0.34782608695652201</v>
      </c>
      <c r="AP8" t="s">
        <v>397</v>
      </c>
      <c r="AQ8" t="s">
        <v>397</v>
      </c>
      <c r="AR8">
        <v>0</v>
      </c>
      <c r="AS8">
        <v>0.33333333333333298</v>
      </c>
      <c r="AT8">
        <v>0</v>
      </c>
      <c r="AU8">
        <v>0</v>
      </c>
      <c r="AV8" t="s">
        <v>397</v>
      </c>
      <c r="AW8">
        <v>0.5</v>
      </c>
    </row>
    <row r="9" spans="2:49" x14ac:dyDescent="0.35">
      <c r="B9" s="17" t="s">
        <v>494</v>
      </c>
      <c r="C9" s="16">
        <v>0.25</v>
      </c>
      <c r="D9" s="16">
        <v>0.38888888888888901</v>
      </c>
      <c r="E9" s="16">
        <v>0</v>
      </c>
      <c r="F9" s="16">
        <v>0.5</v>
      </c>
      <c r="G9" s="16">
        <v>0.125</v>
      </c>
      <c r="H9" s="16">
        <v>0</v>
      </c>
      <c r="I9" s="16">
        <v>0.14285714285714299</v>
      </c>
      <c r="J9" s="16" t="s">
        <v>703</v>
      </c>
      <c r="K9" s="16">
        <v>0.66666666666666696</v>
      </c>
      <c r="L9" s="16">
        <v>0</v>
      </c>
      <c r="M9" s="16">
        <v>0.5</v>
      </c>
      <c r="N9" s="16">
        <v>0</v>
      </c>
      <c r="O9" s="16" t="s">
        <v>703</v>
      </c>
      <c r="P9" s="16"/>
      <c r="Q9" s="16">
        <v>0.238805970149254</v>
      </c>
      <c r="R9" s="16"/>
      <c r="S9" s="16">
        <v>0.22535211267605601</v>
      </c>
      <c r="T9" s="16"/>
      <c r="U9" s="16">
        <v>0.238095238095238</v>
      </c>
      <c r="V9" s="16"/>
      <c r="W9" s="16">
        <v>0.375</v>
      </c>
      <c r="X9" s="16"/>
      <c r="Y9" s="16">
        <v>0.20408163265306101</v>
      </c>
      <c r="Z9" s="16">
        <v>0.39130434782608697</v>
      </c>
      <c r="AA9" s="16">
        <v>0</v>
      </c>
      <c r="AB9" s="16" t="s">
        <v>703</v>
      </c>
      <c r="AC9" s="16"/>
      <c r="AD9" s="16">
        <v>0.21052631578947401</v>
      </c>
      <c r="AE9" s="16">
        <v>0.27272727272727298</v>
      </c>
      <c r="AF9" s="16">
        <v>0.18181818181818199</v>
      </c>
      <c r="AG9" s="16">
        <v>0.230769230769231</v>
      </c>
      <c r="AH9" s="16">
        <v>0</v>
      </c>
      <c r="AI9" s="16">
        <v>0.33333333333333298</v>
      </c>
      <c r="AJ9" s="16">
        <v>0.5</v>
      </c>
      <c r="AK9" s="16"/>
      <c r="AL9" s="16">
        <v>0</v>
      </c>
      <c r="AM9" s="16">
        <v>0.28571428571428598</v>
      </c>
      <c r="AN9" s="16">
        <v>0.28571428571428598</v>
      </c>
      <c r="AO9" s="16">
        <v>0.173913043478261</v>
      </c>
      <c r="AP9" s="16" t="s">
        <v>703</v>
      </c>
      <c r="AQ9" s="16" t="s">
        <v>703</v>
      </c>
      <c r="AR9" s="16">
        <v>0</v>
      </c>
      <c r="AS9" s="16">
        <v>0.33333333333333298</v>
      </c>
      <c r="AT9" s="16">
        <v>0.25</v>
      </c>
      <c r="AU9" s="16">
        <v>0</v>
      </c>
      <c r="AV9" s="16" t="s">
        <v>703</v>
      </c>
      <c r="AW9" s="16">
        <v>0.5</v>
      </c>
    </row>
    <row r="10" spans="2:49" x14ac:dyDescent="0.35">
      <c r="B10" s="17" t="s">
        <v>495</v>
      </c>
      <c r="C10" s="16">
        <v>0.40789473684210498</v>
      </c>
      <c r="D10" s="16">
        <v>0.22222222222222199</v>
      </c>
      <c r="E10" s="16">
        <v>0.33333333333333298</v>
      </c>
      <c r="F10" s="16">
        <v>0.33333333333333298</v>
      </c>
      <c r="G10" s="16">
        <v>0.5</v>
      </c>
      <c r="H10" s="16">
        <v>0.5</v>
      </c>
      <c r="I10" s="16">
        <v>0.85714285714285698</v>
      </c>
      <c r="J10" s="16" t="s">
        <v>703</v>
      </c>
      <c r="K10" s="16">
        <v>0.16666666666666699</v>
      </c>
      <c r="L10" s="16">
        <v>0.71428571428571397</v>
      </c>
      <c r="M10" s="16">
        <v>0.5</v>
      </c>
      <c r="N10" s="16">
        <v>0.5</v>
      </c>
      <c r="O10" s="16" t="s">
        <v>703</v>
      </c>
      <c r="P10" s="16"/>
      <c r="Q10" s="16">
        <v>0.43283582089552203</v>
      </c>
      <c r="R10" s="16"/>
      <c r="S10" s="16">
        <v>0.42253521126760601</v>
      </c>
      <c r="T10" s="16"/>
      <c r="U10" s="16">
        <v>0.41269841269841301</v>
      </c>
      <c r="V10" s="16"/>
      <c r="W10" s="16">
        <v>0.25</v>
      </c>
      <c r="X10" s="16"/>
      <c r="Y10" s="16">
        <v>0.48979591836734698</v>
      </c>
      <c r="Z10" s="16">
        <v>0.217391304347826</v>
      </c>
      <c r="AA10" s="16">
        <v>0.66666666666666696</v>
      </c>
      <c r="AB10" s="16" t="s">
        <v>703</v>
      </c>
      <c r="AC10" s="16"/>
      <c r="AD10" s="16">
        <v>0.42105263157894701</v>
      </c>
      <c r="AE10" s="16">
        <v>0.45454545454545497</v>
      </c>
      <c r="AF10" s="16">
        <v>0.54545454545454497</v>
      </c>
      <c r="AG10" s="16">
        <v>0.30769230769230799</v>
      </c>
      <c r="AH10" s="16">
        <v>0.66666666666666696</v>
      </c>
      <c r="AI10" s="16">
        <v>0.33333333333333298</v>
      </c>
      <c r="AJ10" s="16">
        <v>0.2</v>
      </c>
      <c r="AK10" s="16"/>
      <c r="AL10" s="16">
        <v>1</v>
      </c>
      <c r="AM10" s="16">
        <v>0.42857142857142899</v>
      </c>
      <c r="AN10" s="16">
        <v>0.42857142857142899</v>
      </c>
      <c r="AO10" s="16">
        <v>0.47826086956521702</v>
      </c>
      <c r="AP10" s="16" t="s">
        <v>703</v>
      </c>
      <c r="AQ10" s="16" t="s">
        <v>703</v>
      </c>
      <c r="AR10" s="16">
        <v>0</v>
      </c>
      <c r="AS10" s="16">
        <v>0.33333333333333298</v>
      </c>
      <c r="AT10" s="16">
        <v>0.75</v>
      </c>
      <c r="AU10" s="16">
        <v>0</v>
      </c>
      <c r="AV10" s="16" t="s">
        <v>703</v>
      </c>
      <c r="AW10" s="16">
        <v>0</v>
      </c>
    </row>
    <row r="11" spans="2:49" x14ac:dyDescent="0.35">
      <c r="B11" s="17" t="s">
        <v>698</v>
      </c>
      <c r="C11" s="16">
        <v>0</v>
      </c>
      <c r="D11" s="16">
        <v>0</v>
      </c>
      <c r="E11" s="16">
        <v>0</v>
      </c>
      <c r="F11" s="16">
        <v>0</v>
      </c>
      <c r="G11" s="16">
        <v>0</v>
      </c>
      <c r="H11" s="16">
        <v>0</v>
      </c>
      <c r="I11" s="16">
        <v>0</v>
      </c>
      <c r="J11" s="16" t="s">
        <v>703</v>
      </c>
      <c r="K11" s="16">
        <v>0</v>
      </c>
      <c r="L11" s="16">
        <v>0</v>
      </c>
      <c r="M11" s="16">
        <v>0</v>
      </c>
      <c r="N11" s="16">
        <v>0</v>
      </c>
      <c r="O11" s="16" t="s">
        <v>703</v>
      </c>
      <c r="P11" s="16"/>
      <c r="Q11" s="16">
        <v>0</v>
      </c>
      <c r="R11" s="16"/>
      <c r="S11" s="16">
        <v>0</v>
      </c>
      <c r="T11" s="16"/>
      <c r="U11" s="16">
        <v>0</v>
      </c>
      <c r="V11" s="16"/>
      <c r="W11" s="16">
        <v>0</v>
      </c>
      <c r="X11" s="16"/>
      <c r="Y11" s="16">
        <v>0</v>
      </c>
      <c r="Z11" s="16">
        <v>0</v>
      </c>
      <c r="AA11" s="16">
        <v>0</v>
      </c>
      <c r="AB11" s="16" t="s">
        <v>703</v>
      </c>
      <c r="AC11" s="16"/>
      <c r="AD11" s="16">
        <v>0</v>
      </c>
      <c r="AE11" s="16">
        <v>0</v>
      </c>
      <c r="AF11" s="16">
        <v>0</v>
      </c>
      <c r="AG11" s="16">
        <v>0</v>
      </c>
      <c r="AH11" s="16">
        <v>0</v>
      </c>
      <c r="AI11" s="16">
        <v>0</v>
      </c>
      <c r="AJ11" s="16">
        <v>0</v>
      </c>
      <c r="AK11" s="16"/>
      <c r="AL11" s="16">
        <v>0</v>
      </c>
      <c r="AM11" s="16">
        <v>0</v>
      </c>
      <c r="AN11" s="16">
        <v>0</v>
      </c>
      <c r="AO11" s="16">
        <v>0</v>
      </c>
      <c r="AP11" s="16" t="s">
        <v>703</v>
      </c>
      <c r="AQ11" s="16" t="s">
        <v>703</v>
      </c>
      <c r="AR11" s="16">
        <v>0</v>
      </c>
      <c r="AS11" s="16">
        <v>0</v>
      </c>
      <c r="AT11" s="16">
        <v>0</v>
      </c>
      <c r="AU11" s="16">
        <v>0</v>
      </c>
      <c r="AV11" s="16" t="s">
        <v>703</v>
      </c>
      <c r="AW11" s="16">
        <v>0</v>
      </c>
    </row>
    <row r="12" spans="2:49" x14ac:dyDescent="0.35">
      <c r="B12" s="17" t="s">
        <v>699</v>
      </c>
      <c r="C12" s="23">
        <v>1.43421052631579</v>
      </c>
      <c r="D12" s="23">
        <v>1.3888888888888899</v>
      </c>
      <c r="E12" s="23">
        <v>2.3333333333333299</v>
      </c>
      <c r="F12" s="23">
        <v>0.83333333333333404</v>
      </c>
      <c r="G12" s="23">
        <v>1.625</v>
      </c>
      <c r="H12" s="23">
        <v>2</v>
      </c>
      <c r="I12" s="23">
        <v>0.85714285714285698</v>
      </c>
      <c r="J12" s="23" t="s">
        <v>495</v>
      </c>
      <c r="K12" s="23">
        <v>0.66666666666666496</v>
      </c>
      <c r="L12" s="23">
        <v>1.5714285714285701</v>
      </c>
      <c r="M12" s="23">
        <v>0.5</v>
      </c>
      <c r="N12" s="23">
        <v>2</v>
      </c>
      <c r="O12" s="23" t="s">
        <v>495</v>
      </c>
      <c r="P12" s="23"/>
      <c r="Q12" s="23">
        <v>1.4179104477611899</v>
      </c>
      <c r="R12" s="23"/>
      <c r="S12" s="23">
        <v>1.47887323943662</v>
      </c>
      <c r="T12" s="23"/>
      <c r="U12" s="23">
        <v>1.46031746031746</v>
      </c>
      <c r="V12" s="23"/>
      <c r="W12" s="23">
        <v>1.375</v>
      </c>
      <c r="X12" s="23"/>
      <c r="Y12" s="23">
        <v>1.40816326530612</v>
      </c>
      <c r="Z12" s="23">
        <v>1.39130434782609</v>
      </c>
      <c r="AA12" s="23">
        <v>1.6666666666666701</v>
      </c>
      <c r="AB12" s="23" t="s">
        <v>495</v>
      </c>
      <c r="AC12" s="23"/>
      <c r="AD12" s="23">
        <v>1.5263157894736801</v>
      </c>
      <c r="AE12" s="23">
        <v>1.27272727272727</v>
      </c>
      <c r="AF12" s="23">
        <v>1.36363636363636</v>
      </c>
      <c r="AG12" s="23">
        <v>1.6923076923076901</v>
      </c>
      <c r="AH12" s="23">
        <v>1.6666666666666701</v>
      </c>
      <c r="AI12" s="23">
        <v>1.3333333333333399</v>
      </c>
      <c r="AJ12" s="23">
        <v>1.1000000000000001</v>
      </c>
      <c r="AK12" s="23"/>
      <c r="AL12" s="23">
        <v>1</v>
      </c>
      <c r="AM12" s="23">
        <v>1.28571428571428</v>
      </c>
      <c r="AN12" s="23">
        <v>1.28571428571428</v>
      </c>
      <c r="AO12" s="23">
        <v>1.52173913043478</v>
      </c>
      <c r="AP12" s="23" t="s">
        <v>495</v>
      </c>
      <c r="AQ12" s="23" t="s">
        <v>495</v>
      </c>
      <c r="AR12" s="23">
        <v>3</v>
      </c>
      <c r="AS12" s="23">
        <v>1.3333333333333399</v>
      </c>
      <c r="AT12" s="23">
        <v>0.75</v>
      </c>
      <c r="AU12" s="23">
        <v>3</v>
      </c>
      <c r="AV12" s="23" t="s">
        <v>495</v>
      </c>
      <c r="AW12" s="23">
        <v>1.5</v>
      </c>
    </row>
    <row r="13" spans="2:49" x14ac:dyDescent="0.35">
      <c r="B13" s="17" t="s">
        <v>700</v>
      </c>
      <c r="C13" s="24">
        <v>-0.62611541405452797</v>
      </c>
      <c r="D13" s="24">
        <v>-1.14113355780023</v>
      </c>
      <c r="E13" s="24">
        <v>-1.18518518518519</v>
      </c>
      <c r="F13" s="24">
        <v>-0.54074074074074197</v>
      </c>
      <c r="G13" s="24">
        <v>-0.45703125</v>
      </c>
      <c r="H13" s="24">
        <v>-0.5</v>
      </c>
      <c r="I13" s="24">
        <v>0</v>
      </c>
      <c r="J13" s="24" t="s">
        <v>704</v>
      </c>
      <c r="K13" s="24">
        <v>-0.78888888888889197</v>
      </c>
      <c r="L13" s="24">
        <v>-9.3294460641399707E-2</v>
      </c>
      <c r="M13" s="24">
        <v>0</v>
      </c>
      <c r="N13" s="24">
        <v>-0.5</v>
      </c>
      <c r="O13" s="24" t="s">
        <v>704</v>
      </c>
      <c r="P13" s="24"/>
      <c r="Q13" s="24">
        <v>-0.56390387854298096</v>
      </c>
      <c r="R13" s="24"/>
      <c r="S13" s="24">
        <v>-0.60390286484871702</v>
      </c>
      <c r="T13" s="24"/>
      <c r="U13" s="24">
        <v>-0.62223833626595204</v>
      </c>
      <c r="V13" s="24"/>
      <c r="W13" s="24">
        <v>-1.0406249999999999</v>
      </c>
      <c r="X13" s="24"/>
      <c r="Y13" s="24">
        <v>-0.44268019577676998</v>
      </c>
      <c r="Z13" s="24">
        <v>-1.15933027275182</v>
      </c>
      <c r="AA13" s="24">
        <v>-0.148148148148148</v>
      </c>
      <c r="AB13" s="24" t="s">
        <v>704</v>
      </c>
      <c r="AC13" s="24"/>
      <c r="AD13" s="24">
        <v>-0.62083880060261598</v>
      </c>
      <c r="AE13" s="24">
        <v>-0.48347107438016601</v>
      </c>
      <c r="AF13" s="24">
        <v>-0.33640120210368202</v>
      </c>
      <c r="AG13" s="24">
        <v>-1.0311463684244799</v>
      </c>
      <c r="AH13" s="24">
        <v>-0.148148148148148</v>
      </c>
      <c r="AI13" s="24">
        <v>-0.77777777777777601</v>
      </c>
      <c r="AJ13" s="24">
        <v>-1.03371428571429</v>
      </c>
      <c r="AK13" s="24"/>
      <c r="AL13" s="24">
        <v>0</v>
      </c>
      <c r="AM13" s="24">
        <v>-0.53877551020408299</v>
      </c>
      <c r="AN13" s="24">
        <v>-0.53877551020408299</v>
      </c>
      <c r="AO13" s="24">
        <v>-0.48691268732363602</v>
      </c>
      <c r="AP13" s="24" t="s">
        <v>704</v>
      </c>
      <c r="AQ13" s="24" t="s">
        <v>704</v>
      </c>
      <c r="AR13" s="24">
        <v>0</v>
      </c>
      <c r="AS13" s="24">
        <v>-0.77777777777777601</v>
      </c>
      <c r="AT13" s="24">
        <v>0</v>
      </c>
      <c r="AU13" s="24">
        <v>0</v>
      </c>
      <c r="AV13" s="24" t="s">
        <v>704</v>
      </c>
      <c r="AW13" s="24">
        <v>-2.25</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715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t="s">
        <v>710</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0.52702702702702697</v>
      </c>
      <c r="D8">
        <v>0.26315789473684198</v>
      </c>
      <c r="E8">
        <v>0.61538461538461497</v>
      </c>
      <c r="F8">
        <v>0.57142857142857095</v>
      </c>
      <c r="G8">
        <v>0.57142857142857095</v>
      </c>
      <c r="H8">
        <v>0.33333333333333298</v>
      </c>
      <c r="I8">
        <v>0.6</v>
      </c>
      <c r="J8">
        <v>0.3125</v>
      </c>
      <c r="K8">
        <v>0.6875</v>
      </c>
      <c r="L8">
        <v>0.38461538461538503</v>
      </c>
      <c r="M8">
        <v>0.625</v>
      </c>
      <c r="N8">
        <v>0.45454545454545497</v>
      </c>
      <c r="O8" t="s">
        <v>397</v>
      </c>
      <c r="Q8">
        <v>0.50279329608938494</v>
      </c>
      <c r="S8">
        <v>0.53023255813953496</v>
      </c>
      <c r="U8">
        <v>0.480769230769231</v>
      </c>
      <c r="W8">
        <v>0.6</v>
      </c>
      <c r="Y8">
        <v>0.56209150326797397</v>
      </c>
      <c r="Z8">
        <v>0.42857142857142899</v>
      </c>
      <c r="AA8">
        <v>0.44444444444444398</v>
      </c>
      <c r="AB8">
        <v>0.75</v>
      </c>
      <c r="AD8">
        <v>0.57142857142857095</v>
      </c>
      <c r="AE8">
        <v>0.44827586206896602</v>
      </c>
      <c r="AF8">
        <v>0.45833333333333298</v>
      </c>
      <c r="AG8">
        <v>0.53333333333333299</v>
      </c>
      <c r="AH8">
        <v>0.56756756756756799</v>
      </c>
      <c r="AI8">
        <v>0.55555555555555602</v>
      </c>
      <c r="AJ8">
        <v>0.52631578947368396</v>
      </c>
      <c r="AL8">
        <v>0.52631578947368396</v>
      </c>
      <c r="AM8">
        <v>0.52941176470588203</v>
      </c>
      <c r="AN8">
        <v>0.57692307692307698</v>
      </c>
      <c r="AO8">
        <v>0.407407407407407</v>
      </c>
      <c r="AP8">
        <v>0.6</v>
      </c>
      <c r="AQ8">
        <v>0.36842105263157898</v>
      </c>
      <c r="AR8">
        <v>0</v>
      </c>
      <c r="AS8">
        <v>0.5</v>
      </c>
      <c r="AT8">
        <v>0.6</v>
      </c>
      <c r="AU8">
        <v>0.25</v>
      </c>
      <c r="AV8">
        <v>0.77777777777777801</v>
      </c>
      <c r="AW8">
        <v>0.36363636363636398</v>
      </c>
    </row>
    <row r="9" spans="2:49" x14ac:dyDescent="0.35">
      <c r="B9" s="17" t="s">
        <v>494</v>
      </c>
      <c r="C9" s="16">
        <v>0.29279279279279302</v>
      </c>
      <c r="D9" s="16">
        <v>0.47368421052631599</v>
      </c>
      <c r="E9" s="16">
        <v>0.256410256410256</v>
      </c>
      <c r="F9" s="16">
        <v>0.28571428571428598</v>
      </c>
      <c r="G9" s="16">
        <v>0.28571428571428598</v>
      </c>
      <c r="H9" s="16">
        <v>0.44444444444444398</v>
      </c>
      <c r="I9" s="16">
        <v>0.24</v>
      </c>
      <c r="J9" s="16">
        <v>0.3125</v>
      </c>
      <c r="K9" s="16">
        <v>0.1875</v>
      </c>
      <c r="L9" s="16">
        <v>0.30769230769230799</v>
      </c>
      <c r="M9" s="16">
        <v>0.29166666666666702</v>
      </c>
      <c r="N9" s="16">
        <v>0.27272727272727298</v>
      </c>
      <c r="O9" s="16" t="s">
        <v>703</v>
      </c>
      <c r="P9" s="16"/>
      <c r="Q9" s="16">
        <v>0.30726256983240202</v>
      </c>
      <c r="R9" s="16"/>
      <c r="S9" s="16">
        <v>0.293023255813953</v>
      </c>
      <c r="T9" s="16"/>
      <c r="U9" s="16">
        <v>0.31410256410256399</v>
      </c>
      <c r="V9" s="16"/>
      <c r="W9" s="16">
        <v>0.26</v>
      </c>
      <c r="X9" s="16"/>
      <c r="Y9" s="16">
        <v>0.30065359477124198</v>
      </c>
      <c r="Z9" s="16">
        <v>0.28571428571428598</v>
      </c>
      <c r="AA9" s="16">
        <v>0.22222222222222199</v>
      </c>
      <c r="AB9" s="16">
        <v>0.25</v>
      </c>
      <c r="AC9" s="16"/>
      <c r="AD9" s="16">
        <v>0.28571428571428598</v>
      </c>
      <c r="AE9" s="16">
        <v>0.31034482758620702</v>
      </c>
      <c r="AF9" s="16">
        <v>0.375</v>
      </c>
      <c r="AG9" s="16">
        <v>0.35</v>
      </c>
      <c r="AH9" s="16">
        <v>0.24324324324324301</v>
      </c>
      <c r="AI9" s="16">
        <v>0.16666666666666699</v>
      </c>
      <c r="AJ9" s="16">
        <v>0.21052631578947401</v>
      </c>
      <c r="AK9" s="16"/>
      <c r="AL9" s="16">
        <v>0.36842105263157898</v>
      </c>
      <c r="AM9" s="16">
        <v>0.23529411764705899</v>
      </c>
      <c r="AN9" s="16">
        <v>0.25</v>
      </c>
      <c r="AO9" s="16">
        <v>0.37037037037037002</v>
      </c>
      <c r="AP9" s="16">
        <v>0.4</v>
      </c>
      <c r="AQ9" s="16">
        <v>0.31578947368421101</v>
      </c>
      <c r="AR9" s="16">
        <v>0</v>
      </c>
      <c r="AS9" s="16">
        <v>0.25</v>
      </c>
      <c r="AT9" s="16">
        <v>0.28000000000000003</v>
      </c>
      <c r="AU9" s="16">
        <v>0.75</v>
      </c>
      <c r="AV9" s="16">
        <v>0.16666666666666699</v>
      </c>
      <c r="AW9" s="16">
        <v>0.27272727272727298</v>
      </c>
    </row>
    <row r="10" spans="2:49" x14ac:dyDescent="0.35">
      <c r="B10" s="17" t="s">
        <v>495</v>
      </c>
      <c r="C10" s="16">
        <v>0.18018018018018001</v>
      </c>
      <c r="D10" s="16">
        <v>0.26315789473684198</v>
      </c>
      <c r="E10" s="16">
        <v>0.128205128205128</v>
      </c>
      <c r="F10" s="16">
        <v>0.14285714285714299</v>
      </c>
      <c r="G10" s="16">
        <v>0.14285714285714299</v>
      </c>
      <c r="H10" s="16">
        <v>0.22222222222222199</v>
      </c>
      <c r="I10" s="16">
        <v>0.16</v>
      </c>
      <c r="J10" s="16">
        <v>0.375</v>
      </c>
      <c r="K10" s="16">
        <v>0.125</v>
      </c>
      <c r="L10" s="16">
        <v>0.30769230769230799</v>
      </c>
      <c r="M10" s="16">
        <v>8.3333333333333301E-2</v>
      </c>
      <c r="N10" s="16">
        <v>0.27272727272727298</v>
      </c>
      <c r="O10" s="16" t="s">
        <v>703</v>
      </c>
      <c r="P10" s="16"/>
      <c r="Q10" s="16">
        <v>0.18994413407821201</v>
      </c>
      <c r="R10" s="16"/>
      <c r="S10" s="16">
        <v>0.17674418604651199</v>
      </c>
      <c r="T10" s="16"/>
      <c r="U10" s="16">
        <v>0.20512820512820501</v>
      </c>
      <c r="V10" s="16"/>
      <c r="W10" s="16">
        <v>0.14000000000000001</v>
      </c>
      <c r="X10" s="16"/>
      <c r="Y10" s="16">
        <v>0.13725490196078399</v>
      </c>
      <c r="Z10" s="16">
        <v>0.28571428571428598</v>
      </c>
      <c r="AA10" s="16">
        <v>0.33333333333333298</v>
      </c>
      <c r="AB10" s="16">
        <v>0</v>
      </c>
      <c r="AC10" s="16"/>
      <c r="AD10" s="16">
        <v>0.14285714285714299</v>
      </c>
      <c r="AE10" s="16">
        <v>0.24137931034482801</v>
      </c>
      <c r="AF10" s="16">
        <v>0.16666666666666699</v>
      </c>
      <c r="AG10" s="16">
        <v>0.116666666666667</v>
      </c>
      <c r="AH10" s="16">
        <v>0.18918918918918901</v>
      </c>
      <c r="AI10" s="16">
        <v>0.27777777777777801</v>
      </c>
      <c r="AJ10" s="16">
        <v>0.26315789473684198</v>
      </c>
      <c r="AK10" s="16"/>
      <c r="AL10" s="16">
        <v>0.105263157894737</v>
      </c>
      <c r="AM10" s="16">
        <v>0.23529411764705899</v>
      </c>
      <c r="AN10" s="16">
        <v>0.17307692307692299</v>
      </c>
      <c r="AO10" s="16">
        <v>0.22222222222222199</v>
      </c>
      <c r="AP10" s="16">
        <v>0</v>
      </c>
      <c r="AQ10" s="16">
        <v>0.31578947368421101</v>
      </c>
      <c r="AR10" s="16">
        <v>0</v>
      </c>
      <c r="AS10" s="16">
        <v>0.25</v>
      </c>
      <c r="AT10" s="16">
        <v>0.12</v>
      </c>
      <c r="AU10" s="16">
        <v>0</v>
      </c>
      <c r="AV10" s="16">
        <v>5.5555555555555601E-2</v>
      </c>
      <c r="AW10" s="16">
        <v>0.36363636363636398</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t="s">
        <v>703</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1.7612612612612599</v>
      </c>
      <c r="D12" s="23">
        <v>1.0526315789473699</v>
      </c>
      <c r="E12" s="23">
        <v>1.97435897435898</v>
      </c>
      <c r="F12" s="23">
        <v>1.8571428571428601</v>
      </c>
      <c r="G12" s="23">
        <v>1.8571428571428601</v>
      </c>
      <c r="H12" s="23">
        <v>1.2222222222222201</v>
      </c>
      <c r="I12" s="23">
        <v>1.96</v>
      </c>
      <c r="J12" s="23">
        <v>1.3125</v>
      </c>
      <c r="K12" s="23">
        <v>2.1875</v>
      </c>
      <c r="L12" s="23">
        <v>1.4615384615384599</v>
      </c>
      <c r="M12" s="23">
        <v>1.9583333333333299</v>
      </c>
      <c r="N12" s="23">
        <v>1.63636363636363</v>
      </c>
      <c r="O12" s="23" t="s">
        <v>495</v>
      </c>
      <c r="P12" s="23"/>
      <c r="Q12" s="23">
        <v>1.69832402234637</v>
      </c>
      <c r="R12" s="23"/>
      <c r="S12" s="23">
        <v>1.7674418604651201</v>
      </c>
      <c r="T12" s="23"/>
      <c r="U12" s="23">
        <v>1.6474358974359</v>
      </c>
      <c r="V12" s="23"/>
      <c r="W12" s="23">
        <v>1.94</v>
      </c>
      <c r="X12" s="23"/>
      <c r="Y12" s="23">
        <v>1.8235294117647101</v>
      </c>
      <c r="Z12" s="23">
        <v>1.5714285714285701</v>
      </c>
      <c r="AA12" s="23">
        <v>1.6666666666666701</v>
      </c>
      <c r="AB12" s="23">
        <v>2.25</v>
      </c>
      <c r="AC12" s="23"/>
      <c r="AD12" s="23">
        <v>1.8571428571428601</v>
      </c>
      <c r="AE12" s="23">
        <v>1.58620689655172</v>
      </c>
      <c r="AF12" s="23">
        <v>1.5416666666666701</v>
      </c>
      <c r="AG12" s="23">
        <v>1.7166666666666699</v>
      </c>
      <c r="AH12" s="23">
        <v>1.8918918918918901</v>
      </c>
      <c r="AI12" s="23">
        <v>1.94444444444444</v>
      </c>
      <c r="AJ12" s="23">
        <v>1.84210526315789</v>
      </c>
      <c r="AK12" s="23"/>
      <c r="AL12" s="23">
        <v>1.68421052631579</v>
      </c>
      <c r="AM12" s="23">
        <v>1.8235294117647101</v>
      </c>
      <c r="AN12" s="23">
        <v>1.90384615384615</v>
      </c>
      <c r="AO12" s="23">
        <v>1.44444444444445</v>
      </c>
      <c r="AP12" s="23">
        <v>1.8</v>
      </c>
      <c r="AQ12" s="23">
        <v>1.42105263157895</v>
      </c>
      <c r="AR12" s="23">
        <v>3</v>
      </c>
      <c r="AS12" s="23">
        <v>1.75</v>
      </c>
      <c r="AT12" s="23">
        <v>1.92</v>
      </c>
      <c r="AU12" s="23">
        <v>0.75</v>
      </c>
      <c r="AV12" s="23">
        <v>2.3888888888888902</v>
      </c>
      <c r="AW12" s="23">
        <v>1.4545454545454499</v>
      </c>
    </row>
    <row r="13" spans="2:49" x14ac:dyDescent="0.35">
      <c r="B13" s="17" t="s">
        <v>700</v>
      </c>
      <c r="C13" s="24">
        <v>-1.6290366073054201</v>
      </c>
      <c r="D13" s="24">
        <v>-0.82925457688542703</v>
      </c>
      <c r="E13" s="24">
        <v>-2.2255263912068601</v>
      </c>
      <c r="F13" s="24">
        <v>-1.9514091350825999</v>
      </c>
      <c r="G13" s="24">
        <v>-1.9514091350825999</v>
      </c>
      <c r="H13" s="24">
        <v>-1.0397805212619999</v>
      </c>
      <c r="I13" s="24">
        <v>-1.993536</v>
      </c>
      <c r="J13" s="24">
        <v>-0.66583806818181801</v>
      </c>
      <c r="K13" s="24">
        <v>-2.6339843749999998</v>
      </c>
      <c r="L13" s="24">
        <v>-0.90691852526172301</v>
      </c>
      <c r="M13" s="24">
        <v>-2.5192901234567899</v>
      </c>
      <c r="N13" s="24">
        <v>-1.12321562734786</v>
      </c>
      <c r="O13" s="24" t="s">
        <v>704</v>
      </c>
      <c r="P13" s="24"/>
      <c r="Q13" s="24">
        <v>-1.51632789175705</v>
      </c>
      <c r="R13" s="24"/>
      <c r="S13" s="24">
        <v>-1.65313342482952</v>
      </c>
      <c r="T13" s="24"/>
      <c r="U13" s="24">
        <v>-1.4010197258950801</v>
      </c>
      <c r="V13" s="24"/>
      <c r="W13" s="24">
        <v>-2.091564</v>
      </c>
      <c r="X13" s="24"/>
      <c r="Y13" s="24">
        <v>-1.9368831937739901</v>
      </c>
      <c r="Z13" s="24">
        <v>-1.0364431486880501</v>
      </c>
      <c r="AA13" s="24">
        <v>-0.92839506172839303</v>
      </c>
      <c r="AB13" s="24">
        <v>-4.21875</v>
      </c>
      <c r="AC13" s="24"/>
      <c r="AD13" s="24">
        <v>-1.9514091350825999</v>
      </c>
      <c r="AE13" s="24">
        <v>-1.2058407478781401</v>
      </c>
      <c r="AF13" s="24">
        <v>-1.47036369301994</v>
      </c>
      <c r="AG13" s="24">
        <v>-1.9060370370370301</v>
      </c>
      <c r="AH13" s="24">
        <v>-1.7322419205180399</v>
      </c>
      <c r="AI13" s="24">
        <v>-1.3295181755829899</v>
      </c>
      <c r="AJ13" s="24">
        <v>-1.3147365181189401</v>
      </c>
      <c r="AK13" s="24"/>
      <c r="AL13" s="24">
        <v>-1.9246407801590799</v>
      </c>
      <c r="AM13" s="24">
        <v>-1.4261143903928299</v>
      </c>
      <c r="AN13" s="24">
        <v>-1.83809856933008</v>
      </c>
      <c r="AO13" s="24">
        <v>-1.1775834476451701</v>
      </c>
      <c r="AP13" s="24">
        <v>-2.8079999999999998</v>
      </c>
      <c r="AQ13" s="24">
        <v>-0.86390144335909202</v>
      </c>
      <c r="AR13" s="24">
        <v>0</v>
      </c>
      <c r="AS13" s="24">
        <v>-1.296875</v>
      </c>
      <c r="AT13" s="24">
        <v>-2.190528</v>
      </c>
      <c r="AU13" s="24">
        <v>-1.40625</v>
      </c>
      <c r="AV13" s="24">
        <v>-3.9218964334705202</v>
      </c>
      <c r="AW13" s="24">
        <v>-0.74487495975099405</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716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0.18817204301075299</v>
      </c>
      <c r="D8">
        <v>0.21052631578947401</v>
      </c>
      <c r="E8">
        <v>0.25714285714285701</v>
      </c>
      <c r="F8">
        <v>0.214285714285714</v>
      </c>
      <c r="G8">
        <v>0.15384615384615399</v>
      </c>
      <c r="H8">
        <v>0.15384615384615399</v>
      </c>
      <c r="I8">
        <v>0.214285714285714</v>
      </c>
      <c r="J8">
        <v>8.3333333333333301E-2</v>
      </c>
      <c r="K8">
        <v>0.33333333333333298</v>
      </c>
      <c r="L8">
        <v>0.105263157894737</v>
      </c>
      <c r="M8">
        <v>0.15384615384615399</v>
      </c>
      <c r="N8">
        <v>0.16666666666666699</v>
      </c>
      <c r="O8">
        <v>0.125</v>
      </c>
      <c r="Q8">
        <v>0.18666666666666701</v>
      </c>
      <c r="S8">
        <v>0.19230769230769201</v>
      </c>
      <c r="U8">
        <v>0.186046511627907</v>
      </c>
      <c r="W8">
        <v>0.27027027027027001</v>
      </c>
      <c r="Y8">
        <v>0.12844036697247699</v>
      </c>
      <c r="Z8">
        <v>0.27272727272727298</v>
      </c>
      <c r="AA8">
        <v>0.27272727272727298</v>
      </c>
      <c r="AB8">
        <v>0</v>
      </c>
      <c r="AD8">
        <v>0.133333333333333</v>
      </c>
      <c r="AE8">
        <v>0.14285714285714299</v>
      </c>
      <c r="AF8">
        <v>0</v>
      </c>
      <c r="AG8">
        <v>0.22222222222222199</v>
      </c>
      <c r="AH8">
        <v>0.266666666666667</v>
      </c>
      <c r="AI8">
        <v>0.125</v>
      </c>
      <c r="AJ8">
        <v>0.28571428571428598</v>
      </c>
      <c r="AL8">
        <v>0.1</v>
      </c>
      <c r="AM8">
        <v>0.25806451612903197</v>
      </c>
      <c r="AN8">
        <v>7.3170731707317097E-2</v>
      </c>
      <c r="AO8">
        <v>0.16129032258064499</v>
      </c>
      <c r="AP8">
        <v>0.11111111111111099</v>
      </c>
      <c r="AQ8">
        <v>0.25</v>
      </c>
      <c r="AR8">
        <v>0</v>
      </c>
      <c r="AS8">
        <v>0.66666666666666696</v>
      </c>
      <c r="AT8">
        <v>0.19047619047618999</v>
      </c>
      <c r="AU8">
        <v>0</v>
      </c>
      <c r="AV8">
        <v>0.41666666666666702</v>
      </c>
      <c r="AW8">
        <v>0.18181818181818199</v>
      </c>
    </row>
    <row r="9" spans="2:49" x14ac:dyDescent="0.35">
      <c r="B9" s="17" t="s">
        <v>494</v>
      </c>
      <c r="C9" s="16">
        <v>0.36559139784946199</v>
      </c>
      <c r="D9" s="16">
        <v>0.36842105263157898</v>
      </c>
      <c r="E9" s="16">
        <v>0.314285714285714</v>
      </c>
      <c r="F9" s="16">
        <v>0.39285714285714302</v>
      </c>
      <c r="G9" s="16">
        <v>0.53846153846153799</v>
      </c>
      <c r="H9" s="16">
        <v>0.30769230769230799</v>
      </c>
      <c r="I9" s="16">
        <v>0.28571428571428598</v>
      </c>
      <c r="J9" s="16">
        <v>0.25</v>
      </c>
      <c r="K9" s="16">
        <v>0.16666666666666699</v>
      </c>
      <c r="L9" s="16">
        <v>0.42105263157894701</v>
      </c>
      <c r="M9" s="16">
        <v>0.46153846153846201</v>
      </c>
      <c r="N9" s="16">
        <v>0.5</v>
      </c>
      <c r="O9" s="16">
        <v>0.375</v>
      </c>
      <c r="P9" s="16"/>
      <c r="Q9" s="16">
        <v>0.36</v>
      </c>
      <c r="R9" s="16"/>
      <c r="S9" s="16">
        <v>0.36813186813186799</v>
      </c>
      <c r="T9" s="16"/>
      <c r="U9" s="16">
        <v>0.372093023255814</v>
      </c>
      <c r="V9" s="16"/>
      <c r="W9" s="16">
        <v>0.43243243243243201</v>
      </c>
      <c r="X9" s="16"/>
      <c r="Y9" s="16">
        <v>0.36697247706421998</v>
      </c>
      <c r="Z9" s="16">
        <v>0.33333333333333298</v>
      </c>
      <c r="AA9" s="16">
        <v>0.54545454545454497</v>
      </c>
      <c r="AB9" s="16">
        <v>0</v>
      </c>
      <c r="AC9" s="16"/>
      <c r="AD9" s="16">
        <v>0.43333333333333302</v>
      </c>
      <c r="AE9" s="16">
        <v>0.28571428571428598</v>
      </c>
      <c r="AF9" s="16">
        <v>0.25</v>
      </c>
      <c r="AG9" s="16">
        <v>0.422222222222222</v>
      </c>
      <c r="AH9" s="16">
        <v>0.266666666666667</v>
      </c>
      <c r="AI9" s="16">
        <v>0.5</v>
      </c>
      <c r="AJ9" s="16">
        <v>0.35714285714285698</v>
      </c>
      <c r="AK9" s="16"/>
      <c r="AL9" s="16">
        <v>0.5</v>
      </c>
      <c r="AM9" s="16">
        <v>0.25806451612903197</v>
      </c>
      <c r="AN9" s="16">
        <v>0.36585365853658502</v>
      </c>
      <c r="AO9" s="16">
        <v>0.35483870967741898</v>
      </c>
      <c r="AP9" s="16">
        <v>0.55555555555555602</v>
      </c>
      <c r="AQ9" s="16">
        <v>0.41666666666666702</v>
      </c>
      <c r="AR9" s="16">
        <v>0.5</v>
      </c>
      <c r="AS9" s="16">
        <v>0.33333333333333298</v>
      </c>
      <c r="AT9" s="16">
        <v>0.38095238095238099</v>
      </c>
      <c r="AU9" s="16">
        <v>0</v>
      </c>
      <c r="AV9" s="16">
        <v>0.5</v>
      </c>
      <c r="AW9" s="16">
        <v>0.27272727272727298</v>
      </c>
    </row>
    <row r="10" spans="2:49" x14ac:dyDescent="0.35">
      <c r="B10" s="17" t="s">
        <v>495</v>
      </c>
      <c r="C10" s="16">
        <v>0.44623655913978499</v>
      </c>
      <c r="D10" s="16">
        <v>0.42105263157894701</v>
      </c>
      <c r="E10" s="16">
        <v>0.42857142857142899</v>
      </c>
      <c r="F10" s="16">
        <v>0.39285714285714302</v>
      </c>
      <c r="G10" s="16">
        <v>0.30769230769230799</v>
      </c>
      <c r="H10" s="16">
        <v>0.53846153846153799</v>
      </c>
      <c r="I10" s="16">
        <v>0.5</v>
      </c>
      <c r="J10" s="16">
        <v>0.66666666666666696</v>
      </c>
      <c r="K10" s="16">
        <v>0.5</v>
      </c>
      <c r="L10" s="16">
        <v>0.47368421052631599</v>
      </c>
      <c r="M10" s="16">
        <v>0.38461538461538503</v>
      </c>
      <c r="N10" s="16">
        <v>0.33333333333333298</v>
      </c>
      <c r="O10" s="16">
        <v>0.5</v>
      </c>
      <c r="P10" s="16"/>
      <c r="Q10" s="16">
        <v>0.45333333333333298</v>
      </c>
      <c r="R10" s="16"/>
      <c r="S10" s="16">
        <v>0.43956043956044</v>
      </c>
      <c r="T10" s="16"/>
      <c r="U10" s="16">
        <v>0.44186046511627902</v>
      </c>
      <c r="V10" s="16"/>
      <c r="W10" s="16">
        <v>0.29729729729729698</v>
      </c>
      <c r="X10" s="16"/>
      <c r="Y10" s="16">
        <v>0.50458715596330295</v>
      </c>
      <c r="Z10" s="16">
        <v>0.39393939393939398</v>
      </c>
      <c r="AA10" s="16">
        <v>0.18181818181818199</v>
      </c>
      <c r="AB10" s="16">
        <v>0</v>
      </c>
      <c r="AC10" s="16"/>
      <c r="AD10" s="16">
        <v>0.43333333333333302</v>
      </c>
      <c r="AE10" s="16">
        <v>0.57142857142857095</v>
      </c>
      <c r="AF10" s="16">
        <v>0.75</v>
      </c>
      <c r="AG10" s="16">
        <v>0.35555555555555601</v>
      </c>
      <c r="AH10" s="16">
        <v>0.46666666666666701</v>
      </c>
      <c r="AI10" s="16">
        <v>0.375</v>
      </c>
      <c r="AJ10" s="16">
        <v>0.35714285714285698</v>
      </c>
      <c r="AK10" s="16"/>
      <c r="AL10" s="16">
        <v>0.4</v>
      </c>
      <c r="AM10" s="16">
        <v>0.483870967741935</v>
      </c>
      <c r="AN10" s="16">
        <v>0.56097560975609795</v>
      </c>
      <c r="AO10" s="16">
        <v>0.483870967741935</v>
      </c>
      <c r="AP10" s="16">
        <v>0.33333333333333298</v>
      </c>
      <c r="AQ10" s="16">
        <v>0.33333333333333298</v>
      </c>
      <c r="AR10" s="16">
        <v>0.5</v>
      </c>
      <c r="AS10" s="16">
        <v>0</v>
      </c>
      <c r="AT10" s="16">
        <v>0.42857142857142899</v>
      </c>
      <c r="AU10" s="16">
        <v>1</v>
      </c>
      <c r="AV10" s="16">
        <v>8.3333333333333301E-2</v>
      </c>
      <c r="AW10" s="16">
        <v>0.54545454545454497</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1.0107526881720399</v>
      </c>
      <c r="D12" s="23">
        <v>1.0526315789473699</v>
      </c>
      <c r="E12" s="23">
        <v>1.2</v>
      </c>
      <c r="F12" s="23">
        <v>1.03571428571428</v>
      </c>
      <c r="G12" s="23">
        <v>0.76923076923077005</v>
      </c>
      <c r="H12" s="23">
        <v>1</v>
      </c>
      <c r="I12" s="23">
        <v>1.1428571428571399</v>
      </c>
      <c r="J12" s="23">
        <v>0.91666666666666596</v>
      </c>
      <c r="K12" s="23">
        <v>1.5</v>
      </c>
      <c r="L12" s="23">
        <v>0.78947368421052699</v>
      </c>
      <c r="M12" s="23">
        <v>0.84615384615384404</v>
      </c>
      <c r="N12" s="23">
        <v>0.83333333333333404</v>
      </c>
      <c r="O12" s="23">
        <v>0.875</v>
      </c>
      <c r="P12" s="23"/>
      <c r="Q12" s="23">
        <v>1.0133333333333301</v>
      </c>
      <c r="R12" s="23"/>
      <c r="S12" s="23">
        <v>1.01648351648352</v>
      </c>
      <c r="T12" s="23"/>
      <c r="U12" s="23">
        <v>1</v>
      </c>
      <c r="V12" s="23"/>
      <c r="W12" s="23">
        <v>1.1081081081081099</v>
      </c>
      <c r="X12" s="23"/>
      <c r="Y12" s="23">
        <v>0.88990825688073405</v>
      </c>
      <c r="Z12" s="23">
        <v>1.2121212121212099</v>
      </c>
      <c r="AA12" s="23">
        <v>1</v>
      </c>
      <c r="AB12" s="23">
        <v>3</v>
      </c>
      <c r="AC12" s="23"/>
      <c r="AD12" s="23">
        <v>0.83333333333333504</v>
      </c>
      <c r="AE12" s="23">
        <v>1</v>
      </c>
      <c r="AF12" s="23">
        <v>0.75</v>
      </c>
      <c r="AG12" s="23">
        <v>1.0222222222222199</v>
      </c>
      <c r="AH12" s="23">
        <v>1.2666666666666699</v>
      </c>
      <c r="AI12" s="23">
        <v>0.75</v>
      </c>
      <c r="AJ12" s="23">
        <v>1.21428571428572</v>
      </c>
      <c r="AK12" s="23"/>
      <c r="AL12" s="23">
        <v>0.7</v>
      </c>
      <c r="AM12" s="23">
        <v>1.25806451612903</v>
      </c>
      <c r="AN12" s="23">
        <v>0.78048780487804903</v>
      </c>
      <c r="AO12" s="23">
        <v>0.96774193548387299</v>
      </c>
      <c r="AP12" s="23">
        <v>0.66666666666666596</v>
      </c>
      <c r="AQ12" s="23">
        <v>1.0833333333333299</v>
      </c>
      <c r="AR12" s="23">
        <v>0.5</v>
      </c>
      <c r="AS12" s="23">
        <v>2</v>
      </c>
      <c r="AT12" s="23">
        <v>0.999999999999999</v>
      </c>
      <c r="AU12" s="23">
        <v>1</v>
      </c>
      <c r="AV12" s="23">
        <v>1.3333333333333299</v>
      </c>
      <c r="AW12" s="23">
        <v>1.0909090909090899</v>
      </c>
    </row>
    <row r="13" spans="2:49" x14ac:dyDescent="0.35">
      <c r="B13" s="17" t="s">
        <v>700</v>
      </c>
      <c r="C13" s="24">
        <v>-0.42190783429192502</v>
      </c>
      <c r="D13" s="24">
        <v>-0.48174175049813001</v>
      </c>
      <c r="E13" s="24">
        <v>-0.51507692307692199</v>
      </c>
      <c r="F13" s="24">
        <v>-0.52847120991253604</v>
      </c>
      <c r="G13" s="24">
        <v>-0.54810278478917496</v>
      </c>
      <c r="H13" s="24">
        <v>-0.27972027972028002</v>
      </c>
      <c r="I13" s="24">
        <v>-0.37331036310628102</v>
      </c>
      <c r="J13" s="24">
        <v>-0.11816077441077399</v>
      </c>
      <c r="K13" s="24">
        <v>-0.4375</v>
      </c>
      <c r="L13" s="24">
        <v>-0.27539600181813501</v>
      </c>
      <c r="M13" s="24">
        <v>-0.451028261679151</v>
      </c>
      <c r="N13" s="24">
        <v>-0.54074074074074197</v>
      </c>
      <c r="O13" s="24">
        <v>-0.28404017857142899</v>
      </c>
      <c r="P13" s="24"/>
      <c r="Q13" s="24">
        <v>-0.41095934911961202</v>
      </c>
      <c r="R13" s="24"/>
      <c r="S13" s="24">
        <v>-0.43543871525740402</v>
      </c>
      <c r="T13" s="24"/>
      <c r="U13" s="24">
        <v>-0.42524916943521601</v>
      </c>
      <c r="V13" s="24"/>
      <c r="W13" s="24">
        <v>-0.77120217368573596</v>
      </c>
      <c r="X13" s="24"/>
      <c r="Y13" s="24">
        <v>-0.28452051327767403</v>
      </c>
      <c r="Z13" s="24">
        <v>-0.58986559813006101</v>
      </c>
      <c r="AA13" s="24">
        <v>-1.02272727272727</v>
      </c>
      <c r="AB13" s="24">
        <v>0</v>
      </c>
      <c r="AC13" s="24"/>
      <c r="AD13" s="24">
        <v>-0.36111111111110999</v>
      </c>
      <c r="AE13" s="24">
        <v>-0.238095238095239</v>
      </c>
      <c r="AF13" s="24">
        <v>0</v>
      </c>
      <c r="AG13" s="24">
        <v>-0.59798236331569499</v>
      </c>
      <c r="AH13" s="24">
        <v>-0.4589898989899</v>
      </c>
      <c r="AI13" s="24">
        <v>-0.40513392857142899</v>
      </c>
      <c r="AJ13" s="24">
        <v>-0.67274052478134205</v>
      </c>
      <c r="AK13" s="24"/>
      <c r="AL13" s="24">
        <v>-0.32511111111111102</v>
      </c>
      <c r="AM13" s="24">
        <v>-0.425643577794868</v>
      </c>
      <c r="AN13" s="24">
        <v>-0.162013869426399</v>
      </c>
      <c r="AO13" s="24">
        <v>-0.34583237580787102</v>
      </c>
      <c r="AP13" s="24">
        <v>-0.41358024691357997</v>
      </c>
      <c r="AQ13" s="24">
        <v>-0.67399691358024805</v>
      </c>
      <c r="AR13" s="24">
        <v>0</v>
      </c>
      <c r="AS13" s="24">
        <v>-3.3333333333333401</v>
      </c>
      <c r="AT13" s="24">
        <v>-0.44817927170868199</v>
      </c>
      <c r="AU13" s="24">
        <v>0</v>
      </c>
      <c r="AV13" s="24">
        <v>-1.6335978835978899</v>
      </c>
      <c r="AW13" s="24">
        <v>-0.29401452541948497</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719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t="s">
        <v>709</v>
      </c>
      <c r="K7" s="10" t="s">
        <v>717</v>
      </c>
      <c r="L7" s="10">
        <v>80</v>
      </c>
      <c r="M7" s="10">
        <v>71</v>
      </c>
      <c r="N7" s="10" t="s">
        <v>713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t="s">
        <v>718</v>
      </c>
      <c r="AV7" s="10">
        <v>33</v>
      </c>
      <c r="AW7" s="10">
        <v>43</v>
      </c>
    </row>
    <row r="8" spans="2:49" x14ac:dyDescent="0.35">
      <c r="B8" s="17" t="s">
        <v>397</v>
      </c>
      <c r="C8">
        <v>0.46428571428571402</v>
      </c>
      <c r="D8">
        <v>0.57142857142857095</v>
      </c>
      <c r="E8">
        <v>0.15384615384615399</v>
      </c>
      <c r="F8">
        <v>0.44444444444444398</v>
      </c>
      <c r="G8">
        <v>0.5</v>
      </c>
      <c r="H8">
        <v>0.25</v>
      </c>
      <c r="I8">
        <v>0.5</v>
      </c>
      <c r="J8" t="s">
        <v>397</v>
      </c>
      <c r="K8" t="s">
        <v>397</v>
      </c>
      <c r="L8">
        <v>0.55555555555555602</v>
      </c>
      <c r="M8">
        <v>0.75</v>
      </c>
      <c r="N8" t="s">
        <v>397</v>
      </c>
      <c r="O8">
        <v>0</v>
      </c>
      <c r="Q8">
        <v>0.46808510638297901</v>
      </c>
      <c r="S8">
        <v>0.490566037735849</v>
      </c>
      <c r="U8">
        <v>0.46341463414634099</v>
      </c>
      <c r="W8">
        <v>0.230769230769231</v>
      </c>
      <c r="Y8">
        <v>0.476190476190476</v>
      </c>
      <c r="Z8">
        <v>0.44827586206896602</v>
      </c>
      <c r="AA8">
        <v>0.66666666666666696</v>
      </c>
      <c r="AB8">
        <v>0.33333333333333298</v>
      </c>
      <c r="AD8">
        <v>0.4</v>
      </c>
      <c r="AE8">
        <v>0.25</v>
      </c>
      <c r="AF8">
        <v>0.25</v>
      </c>
      <c r="AG8">
        <v>0.75</v>
      </c>
      <c r="AH8">
        <v>0.54545454545454497</v>
      </c>
      <c r="AI8">
        <v>0.38461538461538503</v>
      </c>
      <c r="AJ8">
        <v>0.45454545454545497</v>
      </c>
      <c r="AL8">
        <v>0.875</v>
      </c>
      <c r="AM8">
        <v>0.125</v>
      </c>
      <c r="AN8">
        <v>0.5</v>
      </c>
      <c r="AO8">
        <v>0.42857142857142899</v>
      </c>
      <c r="AP8">
        <v>0</v>
      </c>
      <c r="AQ8">
        <v>0.5</v>
      </c>
      <c r="AR8">
        <v>0</v>
      </c>
      <c r="AS8">
        <v>0</v>
      </c>
      <c r="AT8">
        <v>0.5</v>
      </c>
      <c r="AU8" t="s">
        <v>397</v>
      </c>
      <c r="AV8">
        <v>0.66666666666666696</v>
      </c>
      <c r="AW8">
        <v>0.25</v>
      </c>
    </row>
    <row r="9" spans="2:49" x14ac:dyDescent="0.35">
      <c r="B9" s="17" t="s">
        <v>494</v>
      </c>
      <c r="C9" s="16">
        <v>0.17857142857142899</v>
      </c>
      <c r="D9" s="16">
        <v>0</v>
      </c>
      <c r="E9" s="16">
        <v>0.30769230769230799</v>
      </c>
      <c r="F9" s="16">
        <v>0.22222222222222199</v>
      </c>
      <c r="G9" s="16">
        <v>0.5</v>
      </c>
      <c r="H9" s="16">
        <v>0.5</v>
      </c>
      <c r="I9" s="16">
        <v>0.25</v>
      </c>
      <c r="J9" s="16" t="s">
        <v>703</v>
      </c>
      <c r="K9" s="16" t="s">
        <v>703</v>
      </c>
      <c r="L9" s="16">
        <v>0</v>
      </c>
      <c r="M9" s="16">
        <v>0</v>
      </c>
      <c r="N9" s="16" t="s">
        <v>703</v>
      </c>
      <c r="O9" s="16">
        <v>0</v>
      </c>
      <c r="P9" s="16"/>
      <c r="Q9" s="16">
        <v>0.19148936170212799</v>
      </c>
      <c r="R9" s="16"/>
      <c r="S9" s="16">
        <v>0.169811320754717</v>
      </c>
      <c r="T9" s="16"/>
      <c r="U9" s="16">
        <v>0.19512195121951201</v>
      </c>
      <c r="V9" s="16"/>
      <c r="W9" s="16">
        <v>0.30769230769230799</v>
      </c>
      <c r="X9" s="16"/>
      <c r="Y9" s="16">
        <v>9.5238095238095205E-2</v>
      </c>
      <c r="Z9" s="16">
        <v>0.20689655172413801</v>
      </c>
      <c r="AA9" s="16">
        <v>0</v>
      </c>
      <c r="AB9" s="16">
        <v>0.66666666666666696</v>
      </c>
      <c r="AC9" s="16"/>
      <c r="AD9" s="16">
        <v>0.4</v>
      </c>
      <c r="AE9" s="16">
        <v>0.25</v>
      </c>
      <c r="AF9" s="16">
        <v>0.5</v>
      </c>
      <c r="AG9" s="16">
        <v>0</v>
      </c>
      <c r="AH9" s="16">
        <v>9.0909090909090898E-2</v>
      </c>
      <c r="AI9" s="16">
        <v>0.230769230769231</v>
      </c>
      <c r="AJ9" s="16">
        <v>9.0909090909090898E-2</v>
      </c>
      <c r="AK9" s="16"/>
      <c r="AL9" s="16">
        <v>0</v>
      </c>
      <c r="AM9" s="16">
        <v>0.375</v>
      </c>
      <c r="AN9" s="16">
        <v>0.25</v>
      </c>
      <c r="AO9" s="16">
        <v>0.42857142857142899</v>
      </c>
      <c r="AP9" s="16">
        <v>0</v>
      </c>
      <c r="AQ9" s="16">
        <v>0</v>
      </c>
      <c r="AR9" s="16">
        <v>0</v>
      </c>
      <c r="AS9" s="16">
        <v>0</v>
      </c>
      <c r="AT9" s="16">
        <v>0</v>
      </c>
      <c r="AU9" s="16" t="s">
        <v>703</v>
      </c>
      <c r="AV9" s="16">
        <v>0</v>
      </c>
      <c r="AW9" s="16">
        <v>0</v>
      </c>
    </row>
    <row r="10" spans="2:49" x14ac:dyDescent="0.35">
      <c r="B10" s="17" t="s">
        <v>495</v>
      </c>
      <c r="C10" s="16">
        <v>0.35714285714285698</v>
      </c>
      <c r="D10" s="16">
        <v>0.42857142857142899</v>
      </c>
      <c r="E10" s="16">
        <v>0.53846153846153799</v>
      </c>
      <c r="F10" s="16">
        <v>0.33333333333333298</v>
      </c>
      <c r="G10" s="16">
        <v>0</v>
      </c>
      <c r="H10" s="16">
        <v>0.25</v>
      </c>
      <c r="I10" s="16">
        <v>0.25</v>
      </c>
      <c r="J10" s="16" t="s">
        <v>703</v>
      </c>
      <c r="K10" s="16" t="s">
        <v>703</v>
      </c>
      <c r="L10" s="16">
        <v>0.44444444444444398</v>
      </c>
      <c r="M10" s="16">
        <v>0.25</v>
      </c>
      <c r="N10" s="16" t="s">
        <v>703</v>
      </c>
      <c r="O10" s="16">
        <v>0</v>
      </c>
      <c r="P10" s="16"/>
      <c r="Q10" s="16">
        <v>0.340425531914894</v>
      </c>
      <c r="R10" s="16"/>
      <c r="S10" s="16">
        <v>0.339622641509434</v>
      </c>
      <c r="T10" s="16"/>
      <c r="U10" s="16">
        <v>0.34146341463414598</v>
      </c>
      <c r="V10" s="16"/>
      <c r="W10" s="16">
        <v>0.46153846153846201</v>
      </c>
      <c r="X10" s="16"/>
      <c r="Y10" s="16">
        <v>0.42857142857142899</v>
      </c>
      <c r="Z10" s="16">
        <v>0.34482758620689702</v>
      </c>
      <c r="AA10" s="16">
        <v>0.33333333333333298</v>
      </c>
      <c r="AB10" s="16">
        <v>0</v>
      </c>
      <c r="AC10" s="16"/>
      <c r="AD10" s="16">
        <v>0.2</v>
      </c>
      <c r="AE10" s="16">
        <v>0.5</v>
      </c>
      <c r="AF10" s="16">
        <v>0.25</v>
      </c>
      <c r="AG10" s="16">
        <v>0.25</v>
      </c>
      <c r="AH10" s="16">
        <v>0.36363636363636398</v>
      </c>
      <c r="AI10" s="16">
        <v>0.38461538461538503</v>
      </c>
      <c r="AJ10" s="16">
        <v>0.45454545454545497</v>
      </c>
      <c r="AK10" s="16"/>
      <c r="AL10" s="16">
        <v>0.125</v>
      </c>
      <c r="AM10" s="16">
        <v>0.5</v>
      </c>
      <c r="AN10" s="16">
        <v>0.25</v>
      </c>
      <c r="AO10" s="16">
        <v>0.14285714285714299</v>
      </c>
      <c r="AP10" s="16">
        <v>0</v>
      </c>
      <c r="AQ10" s="16">
        <v>0.5</v>
      </c>
      <c r="AR10" s="16">
        <v>0</v>
      </c>
      <c r="AS10" s="16">
        <v>1</v>
      </c>
      <c r="AT10" s="16">
        <v>0.5</v>
      </c>
      <c r="AU10" s="16" t="s">
        <v>703</v>
      </c>
      <c r="AV10" s="16">
        <v>0.33333333333333298</v>
      </c>
      <c r="AW10" s="16">
        <v>0.75</v>
      </c>
    </row>
    <row r="11" spans="2:49" x14ac:dyDescent="0.35">
      <c r="B11" s="17" t="s">
        <v>698</v>
      </c>
      <c r="C11" s="16">
        <v>0</v>
      </c>
      <c r="D11" s="16">
        <v>0</v>
      </c>
      <c r="E11" s="16">
        <v>0</v>
      </c>
      <c r="F11" s="16">
        <v>0</v>
      </c>
      <c r="G11" s="16">
        <v>0</v>
      </c>
      <c r="H11" s="16">
        <v>0</v>
      </c>
      <c r="I11" s="16">
        <v>0</v>
      </c>
      <c r="J11" s="16" t="s">
        <v>703</v>
      </c>
      <c r="K11" s="16" t="s">
        <v>703</v>
      </c>
      <c r="L11" s="16">
        <v>0</v>
      </c>
      <c r="M11" s="16">
        <v>0</v>
      </c>
      <c r="N11" s="16" t="s">
        <v>703</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t="s">
        <v>703</v>
      </c>
      <c r="AV11" s="16">
        <v>0</v>
      </c>
      <c r="AW11" s="16">
        <v>0</v>
      </c>
    </row>
    <row r="12" spans="2:49" x14ac:dyDescent="0.35">
      <c r="B12" s="17" t="s">
        <v>699</v>
      </c>
      <c r="C12" s="23">
        <v>1.75</v>
      </c>
      <c r="D12" s="23">
        <v>2.1428571428571401</v>
      </c>
      <c r="E12" s="23">
        <v>1</v>
      </c>
      <c r="F12" s="23">
        <v>1.6666666666666701</v>
      </c>
      <c r="G12" s="23">
        <v>1.5</v>
      </c>
      <c r="H12" s="23">
        <v>1</v>
      </c>
      <c r="I12" s="23">
        <v>1.75</v>
      </c>
      <c r="J12" s="23" t="s">
        <v>495</v>
      </c>
      <c r="K12" s="23" t="s">
        <v>495</v>
      </c>
      <c r="L12" s="23">
        <v>2.1111111111111098</v>
      </c>
      <c r="M12" s="23">
        <v>2.5</v>
      </c>
      <c r="N12" s="23" t="s">
        <v>495</v>
      </c>
      <c r="O12" s="23">
        <v>3</v>
      </c>
      <c r="P12" s="23"/>
      <c r="Q12" s="23">
        <v>1.7446808510638301</v>
      </c>
      <c r="R12" s="23"/>
      <c r="S12" s="23">
        <v>1.8113207547169801</v>
      </c>
      <c r="T12" s="23"/>
      <c r="U12" s="23">
        <v>1.73170731707317</v>
      </c>
      <c r="V12" s="23"/>
      <c r="W12" s="23">
        <v>1.15384615384615</v>
      </c>
      <c r="X12" s="23"/>
      <c r="Y12" s="23">
        <v>1.8571428571428601</v>
      </c>
      <c r="Z12" s="23">
        <v>1.68965517241379</v>
      </c>
      <c r="AA12" s="23">
        <v>2.3333333333333299</v>
      </c>
      <c r="AB12" s="23">
        <v>0.999999999999999</v>
      </c>
      <c r="AC12" s="23"/>
      <c r="AD12" s="23">
        <v>1.4</v>
      </c>
      <c r="AE12" s="23">
        <v>1.25</v>
      </c>
      <c r="AF12" s="23">
        <v>1</v>
      </c>
      <c r="AG12" s="23">
        <v>2.5</v>
      </c>
      <c r="AH12" s="23">
        <v>2</v>
      </c>
      <c r="AI12" s="23">
        <v>1.5384615384615401</v>
      </c>
      <c r="AJ12" s="23">
        <v>1.8181818181818199</v>
      </c>
      <c r="AK12" s="23"/>
      <c r="AL12" s="23">
        <v>2.75</v>
      </c>
      <c r="AM12" s="23">
        <v>0.875</v>
      </c>
      <c r="AN12" s="23">
        <v>1.75</v>
      </c>
      <c r="AO12" s="23">
        <v>1.4285714285714299</v>
      </c>
      <c r="AP12" s="23">
        <v>3</v>
      </c>
      <c r="AQ12" s="23">
        <v>2</v>
      </c>
      <c r="AR12" s="23">
        <v>3</v>
      </c>
      <c r="AS12" s="23">
        <v>1</v>
      </c>
      <c r="AT12" s="23">
        <v>2</v>
      </c>
      <c r="AU12" s="23" t="s">
        <v>495</v>
      </c>
      <c r="AV12" s="23">
        <v>2.3333333333333299</v>
      </c>
      <c r="AW12" s="23">
        <v>1.5</v>
      </c>
    </row>
    <row r="13" spans="2:49" x14ac:dyDescent="0.35">
      <c r="B13" s="17" t="s">
        <v>700</v>
      </c>
      <c r="C13" s="24">
        <v>-0.889880952380952</v>
      </c>
      <c r="D13" s="24">
        <v>-0.74635568513119299</v>
      </c>
      <c r="E13" s="24">
        <v>-0.27972027972028002</v>
      </c>
      <c r="F13" s="24">
        <v>-0.92839506172839303</v>
      </c>
      <c r="G13" s="24">
        <v>-2.25</v>
      </c>
      <c r="H13" s="24">
        <v>-0.83333333333333304</v>
      </c>
      <c r="I13" s="24">
        <v>-1.296875</v>
      </c>
      <c r="J13" s="24" t="s">
        <v>704</v>
      </c>
      <c r="K13" s="24" t="s">
        <v>704</v>
      </c>
      <c r="L13" s="24">
        <v>-0.68587105624142797</v>
      </c>
      <c r="M13" s="24">
        <v>-1.6875</v>
      </c>
      <c r="N13" s="24" t="s">
        <v>704</v>
      </c>
      <c r="O13" s="24">
        <v>0</v>
      </c>
      <c r="P13" s="24"/>
      <c r="Q13" s="24">
        <v>-0.94460379684655704</v>
      </c>
      <c r="R13" s="24"/>
      <c r="S13" s="24">
        <v>-0.98282026997678096</v>
      </c>
      <c r="T13" s="24"/>
      <c r="U13" s="24">
        <v>-0.93429763457766402</v>
      </c>
      <c r="V13" s="24"/>
      <c r="W13" s="24">
        <v>-0.44078288575330099</v>
      </c>
      <c r="X13" s="24"/>
      <c r="Y13" s="24">
        <v>-0.69794151426804396</v>
      </c>
      <c r="Z13" s="24">
        <v>-0.90181536758374803</v>
      </c>
      <c r="AA13" s="24">
        <v>-1.18518518518519</v>
      </c>
      <c r="AB13" s="24">
        <v>-1.6666666666666701</v>
      </c>
      <c r="AC13" s="24"/>
      <c r="AD13" s="24">
        <v>-1.2266666666666699</v>
      </c>
      <c r="AE13" s="24">
        <v>-0.39583333333333298</v>
      </c>
      <c r="AF13" s="24">
        <v>-0.83333333333333304</v>
      </c>
      <c r="AG13" s="24">
        <v>-1.6875</v>
      </c>
      <c r="AH13" s="24">
        <v>-0.98181818181818004</v>
      </c>
      <c r="AI13" s="24">
        <v>-0.719162494310425</v>
      </c>
      <c r="AJ13" s="24">
        <v>-0.60981718006511498</v>
      </c>
      <c r="AK13" s="24"/>
      <c r="AL13" s="24">
        <v>-2.6796875</v>
      </c>
      <c r="AM13" s="24">
        <v>-0.28404017857142899</v>
      </c>
      <c r="AN13" s="24">
        <v>-1.296875</v>
      </c>
      <c r="AO13" s="24">
        <v>-1.46938775510205</v>
      </c>
      <c r="AP13" s="24">
        <v>0</v>
      </c>
      <c r="AQ13" s="24">
        <v>-0.5</v>
      </c>
      <c r="AR13" s="24">
        <v>0</v>
      </c>
      <c r="AS13" s="24">
        <v>0</v>
      </c>
      <c r="AT13" s="24">
        <v>-0.5</v>
      </c>
      <c r="AU13" s="24" t="s">
        <v>704</v>
      </c>
      <c r="AV13" s="24">
        <v>-1.18518518518519</v>
      </c>
      <c r="AW13" s="24">
        <v>-6.25E-2</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720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t="s">
        <v>718</v>
      </c>
      <c r="AV7" s="10">
        <v>33</v>
      </c>
      <c r="AW7" s="10">
        <v>43</v>
      </c>
    </row>
    <row r="8" spans="2:49" x14ac:dyDescent="0.35">
      <c r="B8" s="17" t="s">
        <v>397</v>
      </c>
      <c r="C8">
        <v>0.22023809523809501</v>
      </c>
      <c r="D8">
        <v>0.21052631578947401</v>
      </c>
      <c r="E8">
        <v>0.16129032258064499</v>
      </c>
      <c r="F8">
        <v>0.13636363636363599</v>
      </c>
      <c r="G8">
        <v>0.18181818181818199</v>
      </c>
      <c r="H8">
        <v>0.42857142857142899</v>
      </c>
      <c r="I8">
        <v>0.18181818181818199</v>
      </c>
      <c r="J8">
        <v>0.28571428571428598</v>
      </c>
      <c r="K8">
        <v>0.2</v>
      </c>
      <c r="L8">
        <v>0.29411764705882398</v>
      </c>
      <c r="M8">
        <v>0.33333333333333298</v>
      </c>
      <c r="N8">
        <v>0.14285714285714299</v>
      </c>
      <c r="O8">
        <v>0</v>
      </c>
      <c r="Q8">
        <v>0.223776223776224</v>
      </c>
      <c r="S8">
        <v>0.232704402515723</v>
      </c>
      <c r="U8">
        <v>0.21875</v>
      </c>
      <c r="W8">
        <v>0.48275862068965503</v>
      </c>
      <c r="Y8">
        <v>0.22018348623853201</v>
      </c>
      <c r="Z8">
        <v>0.17307692307692299</v>
      </c>
      <c r="AA8">
        <v>0.57142857142857095</v>
      </c>
      <c r="AB8">
        <v>0</v>
      </c>
      <c r="AD8">
        <v>0.25</v>
      </c>
      <c r="AE8">
        <v>0.35294117647058798</v>
      </c>
      <c r="AF8">
        <v>0.2</v>
      </c>
      <c r="AG8">
        <v>0.214285714285714</v>
      </c>
      <c r="AH8">
        <v>0.05</v>
      </c>
      <c r="AI8">
        <v>0.2</v>
      </c>
      <c r="AJ8">
        <v>0.28571428571428598</v>
      </c>
      <c r="AL8">
        <v>0.25</v>
      </c>
      <c r="AM8">
        <v>0.20689655172413801</v>
      </c>
      <c r="AN8">
        <v>0.13636363636363599</v>
      </c>
      <c r="AO8">
        <v>0.29032258064516098</v>
      </c>
      <c r="AP8">
        <v>0.33333333333333298</v>
      </c>
      <c r="AQ8">
        <v>0.22222222222222199</v>
      </c>
      <c r="AR8">
        <v>0</v>
      </c>
      <c r="AS8">
        <v>0.5</v>
      </c>
      <c r="AT8">
        <v>0.29411764705882398</v>
      </c>
      <c r="AU8" t="s">
        <v>397</v>
      </c>
      <c r="AV8">
        <v>0.2</v>
      </c>
      <c r="AW8">
        <v>0.125</v>
      </c>
    </row>
    <row r="9" spans="2:49" x14ac:dyDescent="0.35">
      <c r="B9" s="17" t="s">
        <v>494</v>
      </c>
      <c r="C9" s="16">
        <v>0.33333333333333298</v>
      </c>
      <c r="D9" s="16">
        <v>0.42105263157894701</v>
      </c>
      <c r="E9" s="16">
        <v>0.35483870967741898</v>
      </c>
      <c r="F9" s="16">
        <v>0.36363636363636398</v>
      </c>
      <c r="G9" s="16">
        <v>9.0909090909090898E-2</v>
      </c>
      <c r="H9" s="16">
        <v>0.28571428571428598</v>
      </c>
      <c r="I9" s="16">
        <v>0.63636363636363602</v>
      </c>
      <c r="J9" s="16">
        <v>0.214285714285714</v>
      </c>
      <c r="K9" s="16">
        <v>0.2</v>
      </c>
      <c r="L9" s="16">
        <v>0.17647058823529399</v>
      </c>
      <c r="M9" s="16">
        <v>0.55555555555555602</v>
      </c>
      <c r="N9" s="16">
        <v>0.42857142857142899</v>
      </c>
      <c r="O9" s="16">
        <v>0.33333333333333298</v>
      </c>
      <c r="P9" s="16"/>
      <c r="Q9" s="16">
        <v>0.321678321678322</v>
      </c>
      <c r="R9" s="16"/>
      <c r="S9" s="16">
        <v>0.32704402515723302</v>
      </c>
      <c r="T9" s="16"/>
      <c r="U9" s="16">
        <v>0.3125</v>
      </c>
      <c r="V9" s="16"/>
      <c r="W9" s="16">
        <v>0.17241379310344801</v>
      </c>
      <c r="X9" s="16"/>
      <c r="Y9" s="16">
        <v>0.32110091743119301</v>
      </c>
      <c r="Z9" s="16">
        <v>0.36538461538461497</v>
      </c>
      <c r="AA9" s="16">
        <v>0.28571428571428598</v>
      </c>
      <c r="AB9" s="16">
        <v>0</v>
      </c>
      <c r="AC9" s="16"/>
      <c r="AD9" s="16">
        <v>0.22500000000000001</v>
      </c>
      <c r="AE9" s="16">
        <v>0.35294117647058798</v>
      </c>
      <c r="AF9" s="16">
        <v>0.45</v>
      </c>
      <c r="AG9" s="16">
        <v>0.33333333333333298</v>
      </c>
      <c r="AH9" s="16">
        <v>0.4</v>
      </c>
      <c r="AI9" s="16">
        <v>0.33333333333333298</v>
      </c>
      <c r="AJ9" s="16">
        <v>0.35714285714285698</v>
      </c>
      <c r="AK9" s="16"/>
      <c r="AL9" s="16">
        <v>0.33333333333333298</v>
      </c>
      <c r="AM9" s="16">
        <v>0.31034482758620702</v>
      </c>
      <c r="AN9" s="16">
        <v>0.31818181818181801</v>
      </c>
      <c r="AO9" s="16">
        <v>0.35483870967741898</v>
      </c>
      <c r="AP9" s="16">
        <v>0.16666666666666699</v>
      </c>
      <c r="AQ9" s="16">
        <v>0.22222222222222199</v>
      </c>
      <c r="AR9" s="16">
        <v>0</v>
      </c>
      <c r="AS9" s="16">
        <v>0.5</v>
      </c>
      <c r="AT9" s="16">
        <v>0.35294117647058798</v>
      </c>
      <c r="AU9" s="16" t="s">
        <v>703</v>
      </c>
      <c r="AV9" s="16">
        <v>0.6</v>
      </c>
      <c r="AW9" s="16">
        <v>0.5</v>
      </c>
    </row>
    <row r="10" spans="2:49" x14ac:dyDescent="0.35">
      <c r="B10" s="17" t="s">
        <v>495</v>
      </c>
      <c r="C10" s="16">
        <v>0.44642857142857101</v>
      </c>
      <c r="D10" s="16">
        <v>0.36842105263157898</v>
      </c>
      <c r="E10" s="16">
        <v>0.483870967741935</v>
      </c>
      <c r="F10" s="16">
        <v>0.5</v>
      </c>
      <c r="G10" s="16">
        <v>0.72727272727272696</v>
      </c>
      <c r="H10" s="16">
        <v>0.28571428571428598</v>
      </c>
      <c r="I10" s="16">
        <v>0.18181818181818199</v>
      </c>
      <c r="J10" s="16">
        <v>0.5</v>
      </c>
      <c r="K10" s="16">
        <v>0.6</v>
      </c>
      <c r="L10" s="16">
        <v>0.52941176470588203</v>
      </c>
      <c r="M10" s="16">
        <v>0.11111111111111099</v>
      </c>
      <c r="N10" s="16">
        <v>0.42857142857142899</v>
      </c>
      <c r="O10" s="16">
        <v>0.66666666666666696</v>
      </c>
      <c r="P10" s="16"/>
      <c r="Q10" s="16">
        <v>0.45454545454545497</v>
      </c>
      <c r="R10" s="16"/>
      <c r="S10" s="16">
        <v>0.44025157232704398</v>
      </c>
      <c r="T10" s="16"/>
      <c r="U10" s="16">
        <v>0.46875</v>
      </c>
      <c r="V10" s="16"/>
      <c r="W10" s="16">
        <v>0.34482758620689702</v>
      </c>
      <c r="X10" s="16"/>
      <c r="Y10" s="16">
        <v>0.45871559633027498</v>
      </c>
      <c r="Z10" s="16">
        <v>0.46153846153846201</v>
      </c>
      <c r="AA10" s="16">
        <v>0.14285714285714299</v>
      </c>
      <c r="AB10" s="16">
        <v>0</v>
      </c>
      <c r="AC10" s="16"/>
      <c r="AD10" s="16">
        <v>0.52500000000000002</v>
      </c>
      <c r="AE10" s="16">
        <v>0.29411764705882398</v>
      </c>
      <c r="AF10" s="16">
        <v>0.35</v>
      </c>
      <c r="AG10" s="16">
        <v>0.452380952380952</v>
      </c>
      <c r="AH10" s="16">
        <v>0.55000000000000004</v>
      </c>
      <c r="AI10" s="16">
        <v>0.46666666666666701</v>
      </c>
      <c r="AJ10" s="16">
        <v>0.35714285714285698</v>
      </c>
      <c r="AK10" s="16"/>
      <c r="AL10" s="16">
        <v>0.41666666666666702</v>
      </c>
      <c r="AM10" s="16">
        <v>0.48275862068965503</v>
      </c>
      <c r="AN10" s="16">
        <v>0.54545454545454497</v>
      </c>
      <c r="AO10" s="16">
        <v>0.35483870967741898</v>
      </c>
      <c r="AP10" s="16">
        <v>0.5</v>
      </c>
      <c r="AQ10" s="16">
        <v>0.55555555555555602</v>
      </c>
      <c r="AR10" s="16">
        <v>1</v>
      </c>
      <c r="AS10" s="16">
        <v>0</v>
      </c>
      <c r="AT10" s="16">
        <v>0.35294117647058798</v>
      </c>
      <c r="AU10" s="16" t="s">
        <v>703</v>
      </c>
      <c r="AV10" s="16">
        <v>0.2</v>
      </c>
      <c r="AW10" s="16">
        <v>0.375</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t="s">
        <v>703</v>
      </c>
      <c r="AV11" s="16">
        <v>0</v>
      </c>
      <c r="AW11" s="16">
        <v>0</v>
      </c>
    </row>
    <row r="12" spans="2:49" x14ac:dyDescent="0.35">
      <c r="B12" s="17" t="s">
        <v>699</v>
      </c>
      <c r="C12" s="23">
        <v>1.1071428571428601</v>
      </c>
      <c r="D12" s="23">
        <v>1</v>
      </c>
      <c r="E12" s="23">
        <v>0.96774193548387299</v>
      </c>
      <c r="F12" s="23">
        <v>0.90909090909090795</v>
      </c>
      <c r="G12" s="23">
        <v>1.27272727272727</v>
      </c>
      <c r="H12" s="23">
        <v>1.5714285714285701</v>
      </c>
      <c r="I12" s="23">
        <v>0.72727272727272796</v>
      </c>
      <c r="J12" s="23">
        <v>1.3571428571428601</v>
      </c>
      <c r="K12" s="23">
        <v>1.2</v>
      </c>
      <c r="L12" s="23">
        <v>1.4117647058823499</v>
      </c>
      <c r="M12" s="23">
        <v>1.1111111111111101</v>
      </c>
      <c r="N12" s="23">
        <v>0.85714285714285499</v>
      </c>
      <c r="O12" s="23">
        <v>0.66666666666666696</v>
      </c>
      <c r="P12" s="23"/>
      <c r="Q12" s="23">
        <v>1.1258741258741201</v>
      </c>
      <c r="R12" s="23"/>
      <c r="S12" s="23">
        <v>1.13836477987421</v>
      </c>
      <c r="T12" s="23"/>
      <c r="U12" s="23">
        <v>1.125</v>
      </c>
      <c r="V12" s="23"/>
      <c r="W12" s="23">
        <v>1.7931034482758601</v>
      </c>
      <c r="X12" s="23"/>
      <c r="Y12" s="23">
        <v>1.11926605504587</v>
      </c>
      <c r="Z12" s="23">
        <v>0.98076923076923095</v>
      </c>
      <c r="AA12" s="23">
        <v>1.8571428571428601</v>
      </c>
      <c r="AB12" s="23">
        <v>3</v>
      </c>
      <c r="AC12" s="23"/>
      <c r="AD12" s="23">
        <v>1.2749999999999999</v>
      </c>
      <c r="AE12" s="23">
        <v>1.3529411764705901</v>
      </c>
      <c r="AF12" s="23">
        <v>0.95</v>
      </c>
      <c r="AG12" s="23">
        <v>1.0952380952381</v>
      </c>
      <c r="AH12" s="23">
        <v>0.7</v>
      </c>
      <c r="AI12" s="23">
        <v>1.06666666666667</v>
      </c>
      <c r="AJ12" s="23">
        <v>1.21428571428572</v>
      </c>
      <c r="AK12" s="23"/>
      <c r="AL12" s="23">
        <v>1.1666666666666701</v>
      </c>
      <c r="AM12" s="23">
        <v>1.1034482758620701</v>
      </c>
      <c r="AN12" s="23">
        <v>0.95454545454545603</v>
      </c>
      <c r="AO12" s="23">
        <v>1.2258064516129099</v>
      </c>
      <c r="AP12" s="23">
        <v>1.5</v>
      </c>
      <c r="AQ12" s="23">
        <v>1.2222222222222201</v>
      </c>
      <c r="AR12" s="23">
        <v>1</v>
      </c>
      <c r="AS12" s="23">
        <v>1.5</v>
      </c>
      <c r="AT12" s="23">
        <v>1.23529411764706</v>
      </c>
      <c r="AU12" s="23" t="s">
        <v>495</v>
      </c>
      <c r="AV12" s="23">
        <v>0.8</v>
      </c>
      <c r="AW12" s="23">
        <v>0.75</v>
      </c>
    </row>
    <row r="13" spans="2:49" x14ac:dyDescent="0.35">
      <c r="B13" s="17" t="s">
        <v>700</v>
      </c>
      <c r="C13" s="24">
        <v>-0.454172450741473</v>
      </c>
      <c r="D13" s="24">
        <v>-0.56140350877193002</v>
      </c>
      <c r="E13" s="24">
        <v>-0.34583237580787102</v>
      </c>
      <c r="F13" s="24">
        <v>-0.29912214796947201</v>
      </c>
      <c r="G13" s="24">
        <v>-0.10501711328157599</v>
      </c>
      <c r="H13" s="24">
        <v>-1.0364431486880501</v>
      </c>
      <c r="I13" s="24">
        <v>-0.80824776692545297</v>
      </c>
      <c r="J13" s="24">
        <v>-0.41472303206997102</v>
      </c>
      <c r="K13" s="24">
        <v>-0.24</v>
      </c>
      <c r="L13" s="24">
        <v>-0.36942804803582402</v>
      </c>
      <c r="M13" s="24">
        <v>-1.3347050754458201</v>
      </c>
      <c r="N13" s="24">
        <v>-0.38192419825072998</v>
      </c>
      <c r="O13" s="24">
        <v>0</v>
      </c>
      <c r="P13" s="24"/>
      <c r="Q13" s="24">
        <v>-0.44534922915283898</v>
      </c>
      <c r="R13" s="24"/>
      <c r="S13" s="24">
        <v>-0.47483382970891203</v>
      </c>
      <c r="T13" s="24"/>
      <c r="U13" s="24">
        <v>-0.42041015625</v>
      </c>
      <c r="V13" s="24"/>
      <c r="W13" s="24">
        <v>-0.95422799896127897</v>
      </c>
      <c r="X13" s="24"/>
      <c r="Y13" s="24">
        <v>-0.43611433093958002</v>
      </c>
      <c r="Z13" s="24">
        <v>-0.38541291772078101</v>
      </c>
      <c r="AA13" s="24">
        <v>-1.9514091350825999</v>
      </c>
      <c r="AB13" s="24">
        <v>0</v>
      </c>
      <c r="AC13" s="24"/>
      <c r="AD13" s="24">
        <v>-0.358328125</v>
      </c>
      <c r="AE13" s="24">
        <v>-0.89462094998427</v>
      </c>
      <c r="AF13" s="24">
        <v>-0.57453125000000005</v>
      </c>
      <c r="AG13" s="24">
        <v>-0.439997644079275</v>
      </c>
      <c r="AH13" s="24">
        <v>-0.124289473684211</v>
      </c>
      <c r="AI13" s="24">
        <v>-0.40681481481481402</v>
      </c>
      <c r="AJ13" s="24">
        <v>-0.67274052478134205</v>
      </c>
      <c r="AK13" s="24"/>
      <c r="AL13" s="24">
        <v>-0.52854938271604901</v>
      </c>
      <c r="AM13" s="24">
        <v>-0.39112786056436699</v>
      </c>
      <c r="AN13" s="24">
        <v>-0.25614891850211402</v>
      </c>
      <c r="AO13" s="24">
        <v>-0.68245443254673999</v>
      </c>
      <c r="AP13" s="24">
        <v>-0.4375</v>
      </c>
      <c r="AQ13" s="24">
        <v>-0.303350970017636</v>
      </c>
      <c r="AR13" s="24">
        <v>0</v>
      </c>
      <c r="AS13" s="24">
        <v>-2.25</v>
      </c>
      <c r="AT13" s="24">
        <v>-0.69051496030938397</v>
      </c>
      <c r="AU13" s="24" t="s">
        <v>704</v>
      </c>
      <c r="AV13" s="24">
        <v>-0.82399999999999995</v>
      </c>
      <c r="AW13" s="24">
        <v>-0.40513392857142899</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721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0.27472527472527503</v>
      </c>
      <c r="D8">
        <v>0.125</v>
      </c>
      <c r="E8">
        <v>0.44444444444444398</v>
      </c>
      <c r="F8">
        <v>0.35294117647058798</v>
      </c>
      <c r="G8">
        <v>0</v>
      </c>
      <c r="H8">
        <v>0.4</v>
      </c>
      <c r="I8">
        <v>0</v>
      </c>
      <c r="J8">
        <v>0.11111111111111099</v>
      </c>
      <c r="K8">
        <v>0</v>
      </c>
      <c r="L8">
        <v>0.6</v>
      </c>
      <c r="M8">
        <v>0.46153846153846201</v>
      </c>
      <c r="N8">
        <v>0.5</v>
      </c>
      <c r="O8">
        <v>0</v>
      </c>
      <c r="Q8">
        <v>0.27142857142857102</v>
      </c>
      <c r="S8">
        <v>0.26966292134831499</v>
      </c>
      <c r="U8">
        <v>0.27419354838709697</v>
      </c>
      <c r="W8">
        <v>6.6666666666666693E-2</v>
      </c>
      <c r="Y8">
        <v>0.26984126984126999</v>
      </c>
      <c r="Z8">
        <v>0.3</v>
      </c>
      <c r="AA8">
        <v>0.25</v>
      </c>
      <c r="AB8">
        <v>0.25</v>
      </c>
      <c r="AD8">
        <v>0.47368421052631599</v>
      </c>
      <c r="AE8">
        <v>0.25</v>
      </c>
      <c r="AF8">
        <v>0.27272727272727298</v>
      </c>
      <c r="AG8">
        <v>0.25</v>
      </c>
      <c r="AH8">
        <v>0</v>
      </c>
      <c r="AI8">
        <v>0</v>
      </c>
      <c r="AJ8">
        <v>0.5</v>
      </c>
      <c r="AL8">
        <v>0.4</v>
      </c>
      <c r="AM8">
        <v>0.28571428571428598</v>
      </c>
      <c r="AN8">
        <v>0.29166666666666702</v>
      </c>
      <c r="AO8">
        <v>0.42857142857142899</v>
      </c>
      <c r="AP8">
        <v>0</v>
      </c>
      <c r="AQ8">
        <v>0</v>
      </c>
      <c r="AR8">
        <v>0</v>
      </c>
      <c r="AS8">
        <v>0</v>
      </c>
      <c r="AT8">
        <v>0.22222222222222199</v>
      </c>
      <c r="AU8">
        <v>0.5</v>
      </c>
      <c r="AV8">
        <v>0.22222222222222199</v>
      </c>
      <c r="AW8">
        <v>0.2</v>
      </c>
    </row>
    <row r="9" spans="2:49" x14ac:dyDescent="0.35">
      <c r="B9" s="17" t="s">
        <v>494</v>
      </c>
      <c r="C9" s="16">
        <v>0.21978021978022</v>
      </c>
      <c r="D9" s="16">
        <v>0.25</v>
      </c>
      <c r="E9" s="16">
        <v>0.33333333333333298</v>
      </c>
      <c r="F9" s="16">
        <v>5.8823529411764698E-2</v>
      </c>
      <c r="G9" s="16">
        <v>0.25</v>
      </c>
      <c r="H9" s="16">
        <v>0</v>
      </c>
      <c r="I9" s="16">
        <v>0.25</v>
      </c>
      <c r="J9" s="16">
        <v>0.55555555555555602</v>
      </c>
      <c r="K9" s="16">
        <v>0.4</v>
      </c>
      <c r="L9" s="16">
        <v>0.2</v>
      </c>
      <c r="M9" s="16">
        <v>0.15384615384615399</v>
      </c>
      <c r="N9" s="16">
        <v>0</v>
      </c>
      <c r="O9" s="16">
        <v>0</v>
      </c>
      <c r="P9" s="16"/>
      <c r="Q9" s="16">
        <v>0.2</v>
      </c>
      <c r="R9" s="16"/>
      <c r="S9" s="16">
        <v>0.224719101123595</v>
      </c>
      <c r="T9" s="16"/>
      <c r="U9" s="16">
        <v>0.19354838709677399</v>
      </c>
      <c r="V9" s="16"/>
      <c r="W9" s="16">
        <v>0.4</v>
      </c>
      <c r="X9" s="16"/>
      <c r="Y9" s="16">
        <v>0.238095238095238</v>
      </c>
      <c r="Z9" s="16">
        <v>0.15</v>
      </c>
      <c r="AA9" s="16">
        <v>0.5</v>
      </c>
      <c r="AB9" s="16">
        <v>0</v>
      </c>
      <c r="AC9" s="16"/>
      <c r="AD9" s="16">
        <v>5.2631578947368397E-2</v>
      </c>
      <c r="AE9" s="16">
        <v>0.16666666666666699</v>
      </c>
      <c r="AF9" s="16">
        <v>0.54545454545454497</v>
      </c>
      <c r="AG9" s="16">
        <v>0.15625</v>
      </c>
      <c r="AH9" s="16">
        <v>0.33333333333333298</v>
      </c>
      <c r="AI9" s="16">
        <v>1</v>
      </c>
      <c r="AJ9" s="16">
        <v>0.25</v>
      </c>
      <c r="AK9" s="16"/>
      <c r="AL9" s="16">
        <v>0.2</v>
      </c>
      <c r="AM9" s="16">
        <v>0.42857142857142899</v>
      </c>
      <c r="AN9" s="16">
        <v>0.125</v>
      </c>
      <c r="AO9" s="16">
        <v>0.14285714285714299</v>
      </c>
      <c r="AP9" s="16">
        <v>0</v>
      </c>
      <c r="AQ9" s="16">
        <v>0.25</v>
      </c>
      <c r="AR9" s="16">
        <v>0</v>
      </c>
      <c r="AS9" s="16">
        <v>0</v>
      </c>
      <c r="AT9" s="16">
        <v>0.22222222222222199</v>
      </c>
      <c r="AU9" s="16">
        <v>0.5</v>
      </c>
      <c r="AV9" s="16">
        <v>0.33333333333333298</v>
      </c>
      <c r="AW9" s="16">
        <v>0.2</v>
      </c>
    </row>
    <row r="10" spans="2:49" x14ac:dyDescent="0.35">
      <c r="B10" s="17" t="s">
        <v>495</v>
      </c>
      <c r="C10" s="16">
        <v>0.50549450549450503</v>
      </c>
      <c r="D10" s="16">
        <v>0.625</v>
      </c>
      <c r="E10" s="16">
        <v>0.22222222222222199</v>
      </c>
      <c r="F10" s="16">
        <v>0.58823529411764697</v>
      </c>
      <c r="G10" s="16">
        <v>0.75</v>
      </c>
      <c r="H10" s="16">
        <v>0.6</v>
      </c>
      <c r="I10" s="16">
        <v>0.75</v>
      </c>
      <c r="J10" s="16">
        <v>0.33333333333333298</v>
      </c>
      <c r="K10" s="16">
        <v>0.6</v>
      </c>
      <c r="L10" s="16">
        <v>0.2</v>
      </c>
      <c r="M10" s="16">
        <v>0.38461538461538503</v>
      </c>
      <c r="N10" s="16">
        <v>0.5</v>
      </c>
      <c r="O10" s="16">
        <v>0</v>
      </c>
      <c r="P10" s="16"/>
      <c r="Q10" s="16">
        <v>0.52857142857142903</v>
      </c>
      <c r="R10" s="16"/>
      <c r="S10" s="16">
        <v>0.50561797752809001</v>
      </c>
      <c r="T10" s="16"/>
      <c r="U10" s="16">
        <v>0.532258064516129</v>
      </c>
      <c r="V10" s="16"/>
      <c r="W10" s="16">
        <v>0.53333333333333299</v>
      </c>
      <c r="X10" s="16"/>
      <c r="Y10" s="16">
        <v>0.49206349206349198</v>
      </c>
      <c r="Z10" s="16">
        <v>0.55000000000000004</v>
      </c>
      <c r="AA10" s="16">
        <v>0.25</v>
      </c>
      <c r="AB10" s="16">
        <v>0.75</v>
      </c>
      <c r="AC10" s="16"/>
      <c r="AD10" s="16">
        <v>0.47368421052631599</v>
      </c>
      <c r="AE10" s="16">
        <v>0.58333333333333304</v>
      </c>
      <c r="AF10" s="16">
        <v>0.18181818181818199</v>
      </c>
      <c r="AG10" s="16">
        <v>0.59375</v>
      </c>
      <c r="AH10" s="16">
        <v>0.66666666666666696</v>
      </c>
      <c r="AI10" s="16">
        <v>0</v>
      </c>
      <c r="AJ10" s="16">
        <v>0.25</v>
      </c>
      <c r="AK10" s="16"/>
      <c r="AL10" s="16">
        <v>0.4</v>
      </c>
      <c r="AM10" s="16">
        <v>0.28571428571428598</v>
      </c>
      <c r="AN10" s="16">
        <v>0.58333333333333304</v>
      </c>
      <c r="AO10" s="16">
        <v>0.42857142857142899</v>
      </c>
      <c r="AP10" s="16">
        <v>0</v>
      </c>
      <c r="AQ10" s="16">
        <v>0.75</v>
      </c>
      <c r="AR10" s="16">
        <v>0</v>
      </c>
      <c r="AS10" s="16">
        <v>0</v>
      </c>
      <c r="AT10" s="16">
        <v>0.55555555555555602</v>
      </c>
      <c r="AU10" s="16">
        <v>0</v>
      </c>
      <c r="AV10" s="16">
        <v>0.44444444444444398</v>
      </c>
      <c r="AW10" s="16">
        <v>0.6</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1.3296703296703301</v>
      </c>
      <c r="D12" s="23">
        <v>1</v>
      </c>
      <c r="E12" s="23">
        <v>1.55555555555556</v>
      </c>
      <c r="F12" s="23">
        <v>1.6470588235294099</v>
      </c>
      <c r="G12" s="23">
        <v>0.75</v>
      </c>
      <c r="H12" s="23">
        <v>1.8</v>
      </c>
      <c r="I12" s="23">
        <v>0.75</v>
      </c>
      <c r="J12" s="23">
        <v>0.66666666666666596</v>
      </c>
      <c r="K12" s="23">
        <v>0.6</v>
      </c>
      <c r="L12" s="23">
        <v>2</v>
      </c>
      <c r="M12" s="23">
        <v>1.7692307692307701</v>
      </c>
      <c r="N12" s="23">
        <v>2</v>
      </c>
      <c r="O12" s="23">
        <v>3</v>
      </c>
      <c r="P12" s="23"/>
      <c r="Q12" s="23">
        <v>1.3428571428571401</v>
      </c>
      <c r="R12" s="23"/>
      <c r="S12" s="23">
        <v>1.31460674157303</v>
      </c>
      <c r="T12" s="23"/>
      <c r="U12" s="23">
        <v>1.3548387096774199</v>
      </c>
      <c r="V12" s="23"/>
      <c r="W12" s="23">
        <v>0.73333333333333395</v>
      </c>
      <c r="X12" s="23"/>
      <c r="Y12" s="23">
        <v>1.3015873015873001</v>
      </c>
      <c r="Z12" s="23">
        <v>1.45</v>
      </c>
      <c r="AA12" s="23">
        <v>1</v>
      </c>
      <c r="AB12" s="23">
        <v>1.5</v>
      </c>
      <c r="AC12" s="23"/>
      <c r="AD12" s="23">
        <v>1.8947368421052599</v>
      </c>
      <c r="AE12" s="23">
        <v>1.3333333333333299</v>
      </c>
      <c r="AF12" s="23">
        <v>1</v>
      </c>
      <c r="AG12" s="23">
        <v>1.34375</v>
      </c>
      <c r="AH12" s="23">
        <v>0.66666666666666696</v>
      </c>
      <c r="AI12" s="23">
        <v>0</v>
      </c>
      <c r="AJ12" s="23">
        <v>1.75</v>
      </c>
      <c r="AK12" s="23"/>
      <c r="AL12" s="23">
        <v>1.6</v>
      </c>
      <c r="AM12" s="23">
        <v>1.1428571428571399</v>
      </c>
      <c r="AN12" s="23">
        <v>1.4583333333333299</v>
      </c>
      <c r="AO12" s="23">
        <v>1.71428571428571</v>
      </c>
      <c r="AP12" s="23">
        <v>3</v>
      </c>
      <c r="AQ12" s="23">
        <v>0.75</v>
      </c>
      <c r="AR12" s="23">
        <v>3</v>
      </c>
      <c r="AS12" s="23">
        <v>3</v>
      </c>
      <c r="AT12" s="23">
        <v>1.2222222222222201</v>
      </c>
      <c r="AU12" s="23">
        <v>1.5</v>
      </c>
      <c r="AV12" s="23">
        <v>1.1111111111111101</v>
      </c>
      <c r="AW12" s="23">
        <v>1.2</v>
      </c>
    </row>
    <row r="13" spans="2:49" x14ac:dyDescent="0.35">
      <c r="B13" s="17" t="s">
        <v>700</v>
      </c>
      <c r="C13" s="24">
        <v>-0.40026591771550202</v>
      </c>
      <c r="D13" s="24">
        <v>-0.17857142857142899</v>
      </c>
      <c r="E13" s="24">
        <v>-1.2565157750342899</v>
      </c>
      <c r="F13" s="24">
        <v>-0.28011028255278198</v>
      </c>
      <c r="G13" s="24">
        <v>0</v>
      </c>
      <c r="H13" s="24">
        <v>-0.25600000000000001</v>
      </c>
      <c r="I13" s="24">
        <v>0</v>
      </c>
      <c r="J13" s="24">
        <v>-0.41358024691357997</v>
      </c>
      <c r="K13" s="24">
        <v>0</v>
      </c>
      <c r="L13" s="24">
        <v>-1.8</v>
      </c>
      <c r="M13" s="24">
        <v>-0.80759477209181496</v>
      </c>
      <c r="N13" s="24">
        <v>-0.5</v>
      </c>
      <c r="O13" s="24">
        <v>0</v>
      </c>
      <c r="P13" s="24"/>
      <c r="Q13" s="24">
        <v>-0.36212199165380399</v>
      </c>
      <c r="R13" s="24"/>
      <c r="S13" s="24">
        <v>-0.39756118026793802</v>
      </c>
      <c r="T13" s="24"/>
      <c r="U13" s="24">
        <v>-0.35743121524397797</v>
      </c>
      <c r="V13" s="24"/>
      <c r="W13" s="24">
        <v>-0.164867724867725</v>
      </c>
      <c r="X13" s="24"/>
      <c r="Y13" s="24">
        <v>-0.41943088612384399</v>
      </c>
      <c r="Z13" s="24">
        <v>-0.33733928571428601</v>
      </c>
      <c r="AA13" s="24">
        <v>-0.83333333333333304</v>
      </c>
      <c r="AB13" s="24">
        <v>-6.25E-2</v>
      </c>
      <c r="AC13" s="24"/>
      <c r="AD13" s="24">
        <v>-0.56920833940807702</v>
      </c>
      <c r="AE13" s="24">
        <v>-0.27469135802469202</v>
      </c>
      <c r="AF13" s="24">
        <v>-1.02272727272727</v>
      </c>
      <c r="AG13" s="24">
        <v>-0.26030476888020798</v>
      </c>
      <c r="AH13" s="24">
        <v>0</v>
      </c>
      <c r="AI13" s="24">
        <v>0</v>
      </c>
      <c r="AJ13" s="24">
        <v>-1.296875</v>
      </c>
      <c r="AK13" s="24"/>
      <c r="AL13" s="24">
        <v>-0.69866666666666699</v>
      </c>
      <c r="AM13" s="24">
        <v>-0.81749271137026502</v>
      </c>
      <c r="AN13" s="24">
        <v>-0.282254221132898</v>
      </c>
      <c r="AO13" s="24">
        <v>-0.65597667638484103</v>
      </c>
      <c r="AP13" s="24">
        <v>0</v>
      </c>
      <c r="AQ13" s="24">
        <v>0</v>
      </c>
      <c r="AR13" s="24">
        <v>0</v>
      </c>
      <c r="AS13" s="24">
        <v>0</v>
      </c>
      <c r="AT13" s="24">
        <v>-0.303350970017636</v>
      </c>
      <c r="AU13" s="24">
        <v>-2.25</v>
      </c>
      <c r="AV13" s="24">
        <v>-0.45894571820497598</v>
      </c>
      <c r="AW13" s="24">
        <v>-0.24</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W323"/>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377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69</v>
      </c>
      <c r="C8" s="16">
        <v>0.52890528905289103</v>
      </c>
      <c r="D8" s="16">
        <v>0.47560975609756101</v>
      </c>
      <c r="E8" s="16">
        <v>0.51492537313432796</v>
      </c>
      <c r="F8" s="16">
        <v>0.55462184873949605</v>
      </c>
      <c r="G8" s="16">
        <v>0.46666666666666701</v>
      </c>
      <c r="H8" s="16">
        <v>0.55769230769230804</v>
      </c>
      <c r="I8" s="16">
        <v>0.51515151515151503</v>
      </c>
      <c r="J8" s="16">
        <v>0.57377049180327899</v>
      </c>
      <c r="K8" s="16">
        <v>0.43589743589743601</v>
      </c>
      <c r="L8" s="16">
        <v>0.47499999999999998</v>
      </c>
      <c r="M8" s="16">
        <v>0.647887323943662</v>
      </c>
      <c r="N8" s="16">
        <v>0.69696969696969702</v>
      </c>
      <c r="O8" s="16">
        <v>0.375</v>
      </c>
      <c r="P8" s="16"/>
      <c r="Q8" s="16">
        <v>0.543604651162791</v>
      </c>
      <c r="R8" s="16"/>
      <c r="S8" s="16">
        <v>0.53748411689961895</v>
      </c>
      <c r="T8" s="16"/>
      <c r="U8" s="16">
        <v>0.52072968490878901</v>
      </c>
      <c r="V8" s="16"/>
      <c r="W8" s="16">
        <v>0.52032520325203302</v>
      </c>
      <c r="X8" s="16"/>
      <c r="Y8" s="16">
        <v>0.625</v>
      </c>
      <c r="Z8" s="16">
        <v>0.37121212121212099</v>
      </c>
      <c r="AA8" s="16">
        <v>0.30555555555555602</v>
      </c>
      <c r="AB8" s="16">
        <v>0.66666666666666696</v>
      </c>
      <c r="AC8" s="16"/>
      <c r="AD8" s="16">
        <v>0.54109589041095896</v>
      </c>
      <c r="AE8" s="16">
        <v>0.58888888888888902</v>
      </c>
      <c r="AF8" s="16">
        <v>0.64285714285714302</v>
      </c>
      <c r="AG8" s="16">
        <v>0.66666666666666696</v>
      </c>
      <c r="AH8" s="16">
        <v>0.46341463414634099</v>
      </c>
      <c r="AI8" s="16">
        <v>0.297619047619048</v>
      </c>
      <c r="AJ8" s="16">
        <v>0.35869565217391303</v>
      </c>
      <c r="AK8" s="16"/>
      <c r="AL8" s="16">
        <v>0.33333333333333298</v>
      </c>
      <c r="AM8" s="16">
        <v>0.488188976377953</v>
      </c>
      <c r="AN8" s="16">
        <v>0.52941176470588203</v>
      </c>
      <c r="AO8" s="16">
        <v>0.51079136690647498</v>
      </c>
      <c r="AP8" s="16">
        <v>0.57894736842105299</v>
      </c>
      <c r="AQ8" s="16">
        <v>0.7</v>
      </c>
      <c r="AR8" s="16">
        <v>0</v>
      </c>
      <c r="AS8" s="16">
        <v>0.4</v>
      </c>
      <c r="AT8" s="16">
        <v>0.73493975903614495</v>
      </c>
      <c r="AU8" s="16">
        <v>0.61538461538461497</v>
      </c>
      <c r="AV8" s="16">
        <v>0.75757575757575801</v>
      </c>
      <c r="AW8" s="16">
        <v>0.162790697674419</v>
      </c>
    </row>
    <row r="9" spans="2:49" ht="29" x14ac:dyDescent="0.35">
      <c r="B9" s="17" t="s">
        <v>70</v>
      </c>
      <c r="C9" s="16">
        <v>0.37269372693726899</v>
      </c>
      <c r="D9" s="16">
        <v>0.40243902439024398</v>
      </c>
      <c r="E9" s="16">
        <v>0.41044776119402998</v>
      </c>
      <c r="F9" s="16">
        <v>0.30252100840336099</v>
      </c>
      <c r="G9" s="16">
        <v>0.483333333333333</v>
      </c>
      <c r="H9" s="16">
        <v>0.40384615384615402</v>
      </c>
      <c r="I9" s="16">
        <v>0.34848484848484901</v>
      </c>
      <c r="J9" s="16">
        <v>0.31147540983606598</v>
      </c>
      <c r="K9" s="16">
        <v>0.46153846153846201</v>
      </c>
      <c r="L9" s="16">
        <v>0.4375</v>
      </c>
      <c r="M9" s="16">
        <v>0.23943661971831001</v>
      </c>
      <c r="N9" s="16">
        <v>0.33333333333333298</v>
      </c>
      <c r="O9" s="16">
        <v>0.375</v>
      </c>
      <c r="P9" s="16"/>
      <c r="Q9" s="16">
        <v>0.36482558139534899</v>
      </c>
      <c r="R9" s="16"/>
      <c r="S9" s="16">
        <v>0.36721728081321497</v>
      </c>
      <c r="T9" s="16"/>
      <c r="U9" s="16">
        <v>0.38640132669983401</v>
      </c>
      <c r="V9" s="16"/>
      <c r="W9" s="16">
        <v>0.30894308943089399</v>
      </c>
      <c r="X9" s="16"/>
      <c r="Y9" s="16">
        <v>0.331349206349206</v>
      </c>
      <c r="Z9" s="16">
        <v>0.47727272727272702</v>
      </c>
      <c r="AA9" s="16">
        <v>0.22222222222222199</v>
      </c>
      <c r="AB9" s="16">
        <v>0.22222222222222199</v>
      </c>
      <c r="AC9" s="16"/>
      <c r="AD9" s="16">
        <v>0.39041095890410998</v>
      </c>
      <c r="AE9" s="16">
        <v>0.41111111111111098</v>
      </c>
      <c r="AF9" s="16">
        <v>0.32653061224489799</v>
      </c>
      <c r="AG9" s="16">
        <v>0.26111111111111102</v>
      </c>
      <c r="AH9" s="16">
        <v>0.40650406504065001</v>
      </c>
      <c r="AI9" s="16">
        <v>0.5</v>
      </c>
      <c r="AJ9" s="16">
        <v>0.41304347826087001</v>
      </c>
      <c r="AK9" s="16"/>
      <c r="AL9" s="16">
        <v>0.43859649122806998</v>
      </c>
      <c r="AM9" s="16">
        <v>0.51968503937007904</v>
      </c>
      <c r="AN9" s="16">
        <v>0.35294117647058798</v>
      </c>
      <c r="AO9" s="16">
        <v>0.410071942446043</v>
      </c>
      <c r="AP9" s="16">
        <v>0.31578947368421101</v>
      </c>
      <c r="AQ9" s="16">
        <v>0.24</v>
      </c>
      <c r="AR9" s="16">
        <v>0.5</v>
      </c>
      <c r="AS9" s="16">
        <v>0.4</v>
      </c>
      <c r="AT9" s="16">
        <v>0.16867469879518099</v>
      </c>
      <c r="AU9" s="16">
        <v>0.38461538461538503</v>
      </c>
      <c r="AV9" s="16">
        <v>9.0909090909090898E-2</v>
      </c>
      <c r="AW9" s="16">
        <v>0.62790697674418605</v>
      </c>
    </row>
    <row r="10" spans="2:49" x14ac:dyDescent="0.35">
      <c r="B10" s="17" t="s">
        <v>71</v>
      </c>
      <c r="C10" s="16">
        <v>0.265682656826568</v>
      </c>
      <c r="D10" s="16">
        <v>0.24390243902438999</v>
      </c>
      <c r="E10" s="16">
        <v>0.27611940298507498</v>
      </c>
      <c r="F10" s="16">
        <v>0.26890756302521002</v>
      </c>
      <c r="G10" s="16">
        <v>0.33333333333333298</v>
      </c>
      <c r="H10" s="16">
        <v>0.230769230769231</v>
      </c>
      <c r="I10" s="16">
        <v>0.21212121212121199</v>
      </c>
      <c r="J10" s="16">
        <v>0.22950819672131101</v>
      </c>
      <c r="K10" s="16">
        <v>0.17948717948717899</v>
      </c>
      <c r="L10" s="16">
        <v>0.33750000000000002</v>
      </c>
      <c r="M10" s="16">
        <v>0.309859154929577</v>
      </c>
      <c r="N10" s="16">
        <v>0.15151515151515199</v>
      </c>
      <c r="O10" s="16">
        <v>0.375</v>
      </c>
      <c r="P10" s="16"/>
      <c r="Q10" s="16">
        <v>0.26162790697674398</v>
      </c>
      <c r="R10" s="16"/>
      <c r="S10" s="16">
        <v>0.261753494282084</v>
      </c>
      <c r="T10" s="16"/>
      <c r="U10" s="16">
        <v>0.28192371475953598</v>
      </c>
      <c r="V10" s="16"/>
      <c r="W10" s="16">
        <v>0.284552845528455</v>
      </c>
      <c r="X10" s="16"/>
      <c r="Y10" s="16">
        <v>0.204365079365079</v>
      </c>
      <c r="Z10" s="16">
        <v>0.37878787878787901</v>
      </c>
      <c r="AA10" s="16">
        <v>0.33333333333333298</v>
      </c>
      <c r="AB10" s="16">
        <v>0.11111111111111099</v>
      </c>
      <c r="AC10" s="16"/>
      <c r="AD10" s="16">
        <v>0.20547945205479501</v>
      </c>
      <c r="AE10" s="16">
        <v>0.25555555555555598</v>
      </c>
      <c r="AF10" s="16">
        <v>0.22448979591836701</v>
      </c>
      <c r="AG10" s="16">
        <v>0.172222222222222</v>
      </c>
      <c r="AH10" s="16">
        <v>0.30894308943089399</v>
      </c>
      <c r="AI10" s="16">
        <v>0.46428571428571402</v>
      </c>
      <c r="AJ10" s="16">
        <v>0.35869565217391303</v>
      </c>
      <c r="AK10" s="16"/>
      <c r="AL10" s="16">
        <v>0.40350877192982498</v>
      </c>
      <c r="AM10" s="16">
        <v>0.40157480314960597</v>
      </c>
      <c r="AN10" s="16">
        <v>0.19909502262443399</v>
      </c>
      <c r="AO10" s="16">
        <v>0.28776978417266202</v>
      </c>
      <c r="AP10" s="16">
        <v>0.21052631578947401</v>
      </c>
      <c r="AQ10" s="16">
        <v>0.24</v>
      </c>
      <c r="AR10" s="16">
        <v>1</v>
      </c>
      <c r="AS10" s="16">
        <v>0.33333333333333298</v>
      </c>
      <c r="AT10" s="16">
        <v>0.120481927710843</v>
      </c>
      <c r="AU10" s="16">
        <v>7.69230769230769E-2</v>
      </c>
      <c r="AV10" s="16">
        <v>0.18181818181818199</v>
      </c>
      <c r="AW10" s="16">
        <v>0.39534883720930197</v>
      </c>
    </row>
    <row r="11" spans="2:49" x14ac:dyDescent="0.35">
      <c r="B11" s="17" t="s">
        <v>72</v>
      </c>
      <c r="C11" s="16">
        <v>0.22017220172201701</v>
      </c>
      <c r="D11" s="16">
        <v>0.17073170731707299</v>
      </c>
      <c r="E11" s="16">
        <v>0.238805970149254</v>
      </c>
      <c r="F11" s="16">
        <v>0.21008403361344499</v>
      </c>
      <c r="G11" s="16">
        <v>0.28333333333333299</v>
      </c>
      <c r="H11" s="16">
        <v>0.21153846153846201</v>
      </c>
      <c r="I11" s="16">
        <v>0.18181818181818199</v>
      </c>
      <c r="J11" s="16">
        <v>0.213114754098361</v>
      </c>
      <c r="K11" s="16">
        <v>0.17948717948717899</v>
      </c>
      <c r="L11" s="16">
        <v>0.28749999999999998</v>
      </c>
      <c r="M11" s="16">
        <v>0.22535211267605601</v>
      </c>
      <c r="N11" s="16">
        <v>0.15151515151515199</v>
      </c>
      <c r="O11" s="16">
        <v>0.25</v>
      </c>
      <c r="P11" s="16"/>
      <c r="Q11" s="16">
        <v>0.225290697674419</v>
      </c>
      <c r="R11" s="16"/>
      <c r="S11" s="16">
        <v>0.21728081321473999</v>
      </c>
      <c r="T11" s="16"/>
      <c r="U11" s="16">
        <v>0.238805970149254</v>
      </c>
      <c r="V11" s="16"/>
      <c r="W11" s="16">
        <v>0.284552845528455</v>
      </c>
      <c r="X11" s="16"/>
      <c r="Y11" s="16">
        <v>0.172619047619048</v>
      </c>
      <c r="Z11" s="16">
        <v>0.314393939393939</v>
      </c>
      <c r="AA11" s="16">
        <v>0.22222222222222199</v>
      </c>
      <c r="AB11" s="16">
        <v>0.11111111111111099</v>
      </c>
      <c r="AC11" s="16"/>
      <c r="AD11" s="16">
        <v>0.198630136986301</v>
      </c>
      <c r="AE11" s="16">
        <v>0.17777777777777801</v>
      </c>
      <c r="AF11" s="16">
        <v>0.214285714285714</v>
      </c>
      <c r="AG11" s="16">
        <v>0.16666666666666699</v>
      </c>
      <c r="AH11" s="16">
        <v>0.219512195121951</v>
      </c>
      <c r="AI11" s="16">
        <v>0.35714285714285698</v>
      </c>
      <c r="AJ11" s="16">
        <v>0.282608695652174</v>
      </c>
      <c r="AK11" s="16"/>
      <c r="AL11" s="16">
        <v>0.31578947368421101</v>
      </c>
      <c r="AM11" s="16">
        <v>0.34645669291338599</v>
      </c>
      <c r="AN11" s="16">
        <v>0.19004524886877799</v>
      </c>
      <c r="AO11" s="16">
        <v>0.23741007194244601</v>
      </c>
      <c r="AP11" s="16">
        <v>0.21052631578947401</v>
      </c>
      <c r="AQ11" s="16">
        <v>0.2</v>
      </c>
      <c r="AR11" s="16">
        <v>0.5</v>
      </c>
      <c r="AS11" s="16">
        <v>0.33333333333333298</v>
      </c>
      <c r="AT11" s="16">
        <v>8.4337349397590397E-2</v>
      </c>
      <c r="AU11" s="16">
        <v>0.230769230769231</v>
      </c>
      <c r="AV11" s="16">
        <v>6.0606060606060601E-2</v>
      </c>
      <c r="AW11" s="16">
        <v>0.232558139534884</v>
      </c>
    </row>
    <row r="12" spans="2:49" x14ac:dyDescent="0.35">
      <c r="B12" s="17" t="s">
        <v>73</v>
      </c>
      <c r="C12" s="16">
        <v>0.21525215252152499</v>
      </c>
      <c r="D12" s="16">
        <v>0.18292682926829301</v>
      </c>
      <c r="E12" s="16">
        <v>0.23134328358209</v>
      </c>
      <c r="F12" s="16">
        <v>0.19327731092437</v>
      </c>
      <c r="G12" s="16">
        <v>0.3</v>
      </c>
      <c r="H12" s="16">
        <v>0.230769230769231</v>
      </c>
      <c r="I12" s="16">
        <v>0.15151515151515199</v>
      </c>
      <c r="J12" s="16">
        <v>0.22950819672131101</v>
      </c>
      <c r="K12" s="16">
        <v>0.102564102564103</v>
      </c>
      <c r="L12" s="16">
        <v>0.3</v>
      </c>
      <c r="M12" s="16">
        <v>0.21126760563380301</v>
      </c>
      <c r="N12" s="16">
        <v>0.12121212121212099</v>
      </c>
      <c r="O12" s="16">
        <v>0.3125</v>
      </c>
      <c r="P12" s="16"/>
      <c r="Q12" s="16">
        <v>0.22383720930232601</v>
      </c>
      <c r="R12" s="16"/>
      <c r="S12" s="16">
        <v>0.21219822109275699</v>
      </c>
      <c r="T12" s="16"/>
      <c r="U12" s="16">
        <v>0.24543946932006599</v>
      </c>
      <c r="V12" s="16"/>
      <c r="W12" s="16">
        <v>0.19512195121951201</v>
      </c>
      <c r="X12" s="16"/>
      <c r="Y12" s="16">
        <v>0.17857142857142899</v>
      </c>
      <c r="Z12" s="16">
        <v>0.30681818181818199</v>
      </c>
      <c r="AA12" s="16">
        <v>0.11111111111111099</v>
      </c>
      <c r="AB12" s="16">
        <v>0</v>
      </c>
      <c r="AC12" s="16"/>
      <c r="AD12" s="16">
        <v>0.232876712328767</v>
      </c>
      <c r="AE12" s="16">
        <v>0.233333333333333</v>
      </c>
      <c r="AF12" s="16">
        <v>0.214285714285714</v>
      </c>
      <c r="AG12" s="16">
        <v>0.15</v>
      </c>
      <c r="AH12" s="16">
        <v>0.203252032520325</v>
      </c>
      <c r="AI12" s="16">
        <v>0.32142857142857101</v>
      </c>
      <c r="AJ12" s="16">
        <v>0.217391304347826</v>
      </c>
      <c r="AK12" s="16"/>
      <c r="AL12" s="16">
        <v>0.28070175438596501</v>
      </c>
      <c r="AM12" s="16">
        <v>0.36220472440944901</v>
      </c>
      <c r="AN12" s="16">
        <v>0.158371040723982</v>
      </c>
      <c r="AO12" s="16">
        <v>0.30215827338129497</v>
      </c>
      <c r="AP12" s="16">
        <v>0.157894736842105</v>
      </c>
      <c r="AQ12" s="16">
        <v>0.18</v>
      </c>
      <c r="AR12" s="16">
        <v>0</v>
      </c>
      <c r="AS12" s="16">
        <v>0.33333333333333298</v>
      </c>
      <c r="AT12" s="16">
        <v>6.02409638554217E-2</v>
      </c>
      <c r="AU12" s="16">
        <v>0.15384615384615399</v>
      </c>
      <c r="AV12" s="16">
        <v>3.03030303030303E-2</v>
      </c>
      <c r="AW12" s="16">
        <v>0.232558139534884</v>
      </c>
    </row>
    <row r="13" spans="2:49" x14ac:dyDescent="0.35">
      <c r="B13" s="17" t="s">
        <v>74</v>
      </c>
      <c r="C13" s="16">
        <v>0.20664206642066399</v>
      </c>
      <c r="D13" s="16">
        <v>0.15853658536585399</v>
      </c>
      <c r="E13" s="16">
        <v>0.238805970149254</v>
      </c>
      <c r="F13" s="16">
        <v>0.20168067226890801</v>
      </c>
      <c r="G13" s="16">
        <v>0.3</v>
      </c>
      <c r="H13" s="16">
        <v>0.269230769230769</v>
      </c>
      <c r="I13" s="16">
        <v>0.10606060606060599</v>
      </c>
      <c r="J13" s="16">
        <v>0.14754098360655701</v>
      </c>
      <c r="K13" s="16">
        <v>0.128205128205128</v>
      </c>
      <c r="L13" s="16">
        <v>0.28749999999999998</v>
      </c>
      <c r="M13" s="16">
        <v>0.183098591549296</v>
      </c>
      <c r="N13" s="16">
        <v>0.18181818181818199</v>
      </c>
      <c r="O13" s="16">
        <v>0.25</v>
      </c>
      <c r="P13" s="16"/>
      <c r="Q13" s="16">
        <v>0.209302325581395</v>
      </c>
      <c r="R13" s="16"/>
      <c r="S13" s="16">
        <v>0.20330368487928799</v>
      </c>
      <c r="T13" s="16"/>
      <c r="U13" s="16">
        <v>0.22388059701492499</v>
      </c>
      <c r="V13" s="16"/>
      <c r="W13" s="16">
        <v>0.26829268292682901</v>
      </c>
      <c r="X13" s="16"/>
      <c r="Y13" s="16">
        <v>0.168650793650794</v>
      </c>
      <c r="Z13" s="16">
        <v>0.28787878787878801</v>
      </c>
      <c r="AA13" s="16">
        <v>0.194444444444444</v>
      </c>
      <c r="AB13" s="16">
        <v>0</v>
      </c>
      <c r="AC13" s="16"/>
      <c r="AD13" s="16">
        <v>0.20547945205479501</v>
      </c>
      <c r="AE13" s="16">
        <v>0.18888888888888899</v>
      </c>
      <c r="AF13" s="16">
        <v>0.20408163265306101</v>
      </c>
      <c r="AG13" s="16">
        <v>0.122222222222222</v>
      </c>
      <c r="AH13" s="16">
        <v>0.19512195121951201</v>
      </c>
      <c r="AI13" s="16">
        <v>0.34523809523809501</v>
      </c>
      <c r="AJ13" s="16">
        <v>0.282608695652174</v>
      </c>
      <c r="AK13" s="16"/>
      <c r="AL13" s="16">
        <v>0.28070175438596501</v>
      </c>
      <c r="AM13" s="16">
        <v>0.33858267716535401</v>
      </c>
      <c r="AN13" s="16">
        <v>0.15384615384615399</v>
      </c>
      <c r="AO13" s="16">
        <v>0.24460431654676301</v>
      </c>
      <c r="AP13" s="16">
        <v>0.26315789473684198</v>
      </c>
      <c r="AQ13" s="16">
        <v>0.14000000000000001</v>
      </c>
      <c r="AR13" s="16">
        <v>0.5</v>
      </c>
      <c r="AS13" s="16">
        <v>0.266666666666667</v>
      </c>
      <c r="AT13" s="16">
        <v>8.4337349397590397E-2</v>
      </c>
      <c r="AU13" s="16">
        <v>0.15384615384615399</v>
      </c>
      <c r="AV13" s="16">
        <v>6.0606060606060601E-2</v>
      </c>
      <c r="AW13" s="16">
        <v>0.25581395348837199</v>
      </c>
    </row>
    <row r="14" spans="2:49" ht="29" x14ac:dyDescent="0.35">
      <c r="B14" s="17" t="s">
        <v>75</v>
      </c>
      <c r="C14" s="16">
        <v>0.13776137761377599</v>
      </c>
      <c r="D14" s="16">
        <v>0.109756097560976</v>
      </c>
      <c r="E14" s="16">
        <v>0.12686567164179099</v>
      </c>
      <c r="F14" s="16">
        <v>0.159663865546218</v>
      </c>
      <c r="G14" s="16">
        <v>0.2</v>
      </c>
      <c r="H14" s="16">
        <v>0.19230769230769201</v>
      </c>
      <c r="I14" s="16">
        <v>6.0606060606060601E-2</v>
      </c>
      <c r="J14" s="16">
        <v>0.114754098360656</v>
      </c>
      <c r="K14" s="16">
        <v>7.69230769230769E-2</v>
      </c>
      <c r="L14" s="16">
        <v>0.17499999999999999</v>
      </c>
      <c r="M14" s="16">
        <v>0.140845070422535</v>
      </c>
      <c r="N14" s="16">
        <v>0.12121212121212099</v>
      </c>
      <c r="O14" s="16">
        <v>0.1875</v>
      </c>
      <c r="P14" s="16"/>
      <c r="Q14" s="16">
        <v>0.13662790697674401</v>
      </c>
      <c r="R14" s="16"/>
      <c r="S14" s="16">
        <v>0.135959339263024</v>
      </c>
      <c r="T14" s="16"/>
      <c r="U14" s="16">
        <v>0.14925373134328401</v>
      </c>
      <c r="V14" s="16"/>
      <c r="W14" s="16">
        <v>0.211382113821138</v>
      </c>
      <c r="X14" s="16"/>
      <c r="Y14" s="16">
        <v>0.11111111111111099</v>
      </c>
      <c r="Z14" s="16">
        <v>0.200757575757576</v>
      </c>
      <c r="AA14" s="16">
        <v>8.3333333333333301E-2</v>
      </c>
      <c r="AB14" s="16">
        <v>0</v>
      </c>
      <c r="AC14" s="16"/>
      <c r="AD14" s="16">
        <v>0.15753424657534201</v>
      </c>
      <c r="AE14" s="16">
        <v>0.17777777777777801</v>
      </c>
      <c r="AF14" s="16">
        <v>0.13265306122449</v>
      </c>
      <c r="AG14" s="16">
        <v>7.7777777777777807E-2</v>
      </c>
      <c r="AH14" s="16">
        <v>0.113821138211382</v>
      </c>
      <c r="AI14" s="16">
        <v>0.214285714285714</v>
      </c>
      <c r="AJ14" s="16">
        <v>0.15217391304347799</v>
      </c>
      <c r="AK14" s="16"/>
      <c r="AL14" s="16">
        <v>0.157894736842105</v>
      </c>
      <c r="AM14" s="16">
        <v>0.244094488188976</v>
      </c>
      <c r="AN14" s="16">
        <v>0.108597285067873</v>
      </c>
      <c r="AO14" s="16">
        <v>0.17985611510791399</v>
      </c>
      <c r="AP14" s="16">
        <v>0.105263157894737</v>
      </c>
      <c r="AQ14" s="16">
        <v>0.1</v>
      </c>
      <c r="AR14" s="16">
        <v>0</v>
      </c>
      <c r="AS14" s="16">
        <v>0.266666666666667</v>
      </c>
      <c r="AT14" s="16">
        <v>2.40963855421687E-2</v>
      </c>
      <c r="AU14" s="16">
        <v>7.69230769230769E-2</v>
      </c>
      <c r="AV14" s="16">
        <v>3.03030303030303E-2</v>
      </c>
      <c r="AW14" s="16">
        <v>0.186046511627907</v>
      </c>
    </row>
    <row r="15" spans="2:49" x14ac:dyDescent="0.35">
      <c r="B15" s="17" t="s">
        <v>76</v>
      </c>
      <c r="C15" s="16">
        <v>9.3480934809348104E-2</v>
      </c>
      <c r="D15" s="16">
        <v>6.0975609756097601E-2</v>
      </c>
      <c r="E15" s="16">
        <v>0.104477611940299</v>
      </c>
      <c r="F15" s="16">
        <v>0.109243697478992</v>
      </c>
      <c r="G15" s="16">
        <v>0.16666666666666699</v>
      </c>
      <c r="H15" s="16">
        <v>0.15384615384615399</v>
      </c>
      <c r="I15" s="16">
        <v>4.5454545454545497E-2</v>
      </c>
      <c r="J15" s="16">
        <v>3.2786885245901599E-2</v>
      </c>
      <c r="K15" s="16">
        <v>5.1282051282051301E-2</v>
      </c>
      <c r="L15" s="16">
        <v>0.1</v>
      </c>
      <c r="M15" s="16">
        <v>8.4507042253521097E-2</v>
      </c>
      <c r="N15" s="16">
        <v>6.0606060606060601E-2</v>
      </c>
      <c r="O15" s="16">
        <v>0.1875</v>
      </c>
      <c r="P15" s="16"/>
      <c r="Q15" s="16">
        <v>8.7209302325581398E-2</v>
      </c>
      <c r="R15" s="16"/>
      <c r="S15" s="16">
        <v>8.6404066073697605E-2</v>
      </c>
      <c r="T15" s="16"/>
      <c r="U15" s="16">
        <v>9.2868988391376403E-2</v>
      </c>
      <c r="V15" s="16"/>
      <c r="W15" s="16">
        <v>8.9430894308943104E-2</v>
      </c>
      <c r="X15" s="16"/>
      <c r="Y15" s="16">
        <v>4.96031746031746E-2</v>
      </c>
      <c r="Z15" s="16">
        <v>0.18181818181818199</v>
      </c>
      <c r="AA15" s="16">
        <v>8.3333333333333301E-2</v>
      </c>
      <c r="AB15" s="16">
        <v>0</v>
      </c>
      <c r="AC15" s="16"/>
      <c r="AD15" s="16">
        <v>7.5342465753424695E-2</v>
      </c>
      <c r="AE15" s="16">
        <v>7.7777777777777807E-2</v>
      </c>
      <c r="AF15" s="16">
        <v>3.06122448979592E-2</v>
      </c>
      <c r="AG15" s="16">
        <v>3.8888888888888903E-2</v>
      </c>
      <c r="AH15" s="16">
        <v>8.9430894308943104E-2</v>
      </c>
      <c r="AI15" s="16">
        <v>0.226190476190476</v>
      </c>
      <c r="AJ15" s="16">
        <v>0.19565217391304299</v>
      </c>
      <c r="AK15" s="16"/>
      <c r="AL15" s="16">
        <v>0.140350877192982</v>
      </c>
      <c r="AM15" s="16">
        <v>0.133858267716535</v>
      </c>
      <c r="AN15" s="16">
        <v>9.0497737556561098E-2</v>
      </c>
      <c r="AO15" s="16">
        <v>9.3525179856115095E-2</v>
      </c>
      <c r="AP15" s="16">
        <v>0.157894736842105</v>
      </c>
      <c r="AQ15" s="16">
        <v>0.1</v>
      </c>
      <c r="AR15" s="16">
        <v>0</v>
      </c>
      <c r="AS15" s="16">
        <v>0</v>
      </c>
      <c r="AT15" s="16">
        <v>1.20481927710843E-2</v>
      </c>
      <c r="AU15" s="16">
        <v>0</v>
      </c>
      <c r="AV15" s="16">
        <v>3.03030303030303E-2</v>
      </c>
      <c r="AW15" s="16">
        <v>0.186046511627907</v>
      </c>
    </row>
    <row r="16" spans="2:49" x14ac:dyDescent="0.35">
      <c r="B16" s="17" t="s">
        <v>77</v>
      </c>
      <c r="C16" s="16">
        <v>1.230012300123E-2</v>
      </c>
      <c r="D16" s="16">
        <v>0</v>
      </c>
      <c r="E16" s="16">
        <v>2.2388059701492501E-2</v>
      </c>
      <c r="F16" s="16">
        <v>0</v>
      </c>
      <c r="G16" s="16">
        <v>3.3333333333333298E-2</v>
      </c>
      <c r="H16" s="16">
        <v>0</v>
      </c>
      <c r="I16" s="16">
        <v>3.03030303030303E-2</v>
      </c>
      <c r="J16" s="16">
        <v>1.63934426229508E-2</v>
      </c>
      <c r="K16" s="16">
        <v>5.1282051282051301E-2</v>
      </c>
      <c r="L16" s="16">
        <v>0</v>
      </c>
      <c r="M16" s="16">
        <v>0</v>
      </c>
      <c r="N16" s="16">
        <v>0</v>
      </c>
      <c r="O16" s="16">
        <v>0</v>
      </c>
      <c r="P16" s="16"/>
      <c r="Q16" s="16">
        <v>1.4534883720930199E-2</v>
      </c>
      <c r="R16" s="16"/>
      <c r="S16" s="16">
        <v>1.2706480304955499E-2</v>
      </c>
      <c r="T16" s="16"/>
      <c r="U16" s="16">
        <v>1.3266998341625201E-2</v>
      </c>
      <c r="V16" s="16"/>
      <c r="W16" s="16">
        <v>1.6260162601626001E-2</v>
      </c>
      <c r="X16" s="16"/>
      <c r="Y16" s="16">
        <v>7.9365079365079395E-3</v>
      </c>
      <c r="Z16" s="16">
        <v>1.8939393939393898E-2</v>
      </c>
      <c r="AA16" s="16">
        <v>2.7777777777777801E-2</v>
      </c>
      <c r="AB16" s="16">
        <v>0</v>
      </c>
      <c r="AC16" s="16"/>
      <c r="AD16" s="16">
        <v>0</v>
      </c>
      <c r="AE16" s="16">
        <v>1.1111111111111099E-2</v>
      </c>
      <c r="AF16" s="16">
        <v>3.06122448979592E-2</v>
      </c>
      <c r="AG16" s="16">
        <v>1.1111111111111099E-2</v>
      </c>
      <c r="AH16" s="16">
        <v>1.6260162601626001E-2</v>
      </c>
      <c r="AI16" s="16">
        <v>1.1904761904761901E-2</v>
      </c>
      <c r="AJ16" s="16">
        <v>1.0869565217391301E-2</v>
      </c>
      <c r="AK16" s="16"/>
      <c r="AL16" s="16">
        <v>7.0175438596491196E-2</v>
      </c>
      <c r="AM16" s="16">
        <v>7.8740157480314994E-3</v>
      </c>
      <c r="AN16" s="16">
        <v>1.35746606334842E-2</v>
      </c>
      <c r="AO16" s="16">
        <v>0</v>
      </c>
      <c r="AP16" s="16">
        <v>0</v>
      </c>
      <c r="AQ16" s="16">
        <v>0</v>
      </c>
      <c r="AR16" s="16">
        <v>0</v>
      </c>
      <c r="AS16" s="16">
        <v>0</v>
      </c>
      <c r="AT16" s="16">
        <v>2.40963855421687E-2</v>
      </c>
      <c r="AU16" s="16">
        <v>0</v>
      </c>
      <c r="AV16" s="16">
        <v>0</v>
      </c>
      <c r="AW16" s="16">
        <v>0</v>
      </c>
    </row>
    <row r="17" spans="2:49" x14ac:dyDescent="0.35">
      <c r="B17" s="17" t="s">
        <v>78</v>
      </c>
      <c r="C17" s="16">
        <v>1.230012300123E-2</v>
      </c>
      <c r="D17" s="16">
        <v>1.21951219512195E-2</v>
      </c>
      <c r="E17" s="16">
        <v>7.4626865671641798E-3</v>
      </c>
      <c r="F17" s="16">
        <v>0</v>
      </c>
      <c r="G17" s="16">
        <v>0</v>
      </c>
      <c r="H17" s="16">
        <v>0</v>
      </c>
      <c r="I17" s="16">
        <v>1.5151515151515201E-2</v>
      </c>
      <c r="J17" s="16">
        <v>1.63934426229508E-2</v>
      </c>
      <c r="K17" s="16">
        <v>0</v>
      </c>
      <c r="L17" s="16">
        <v>3.7499999999999999E-2</v>
      </c>
      <c r="M17" s="16">
        <v>1.4084507042253501E-2</v>
      </c>
      <c r="N17" s="16">
        <v>3.03030303030303E-2</v>
      </c>
      <c r="O17" s="16">
        <v>6.25E-2</v>
      </c>
      <c r="P17" s="16"/>
      <c r="Q17" s="16">
        <v>1.4534883720930199E-2</v>
      </c>
      <c r="R17" s="16"/>
      <c r="S17" s="16">
        <v>1.2706480304955499E-2</v>
      </c>
      <c r="T17" s="16"/>
      <c r="U17" s="16">
        <v>1.49253731343284E-2</v>
      </c>
      <c r="V17" s="16"/>
      <c r="W17" s="16">
        <v>0</v>
      </c>
      <c r="X17" s="16"/>
      <c r="Y17" s="16">
        <v>5.9523809523809503E-3</v>
      </c>
      <c r="Z17" s="16">
        <v>2.6515151515151499E-2</v>
      </c>
      <c r="AA17" s="16">
        <v>0</v>
      </c>
      <c r="AB17" s="16">
        <v>0</v>
      </c>
      <c r="AC17" s="16"/>
      <c r="AD17" s="16">
        <v>6.8493150684931503E-3</v>
      </c>
      <c r="AE17" s="16">
        <v>0</v>
      </c>
      <c r="AF17" s="16">
        <v>1.02040816326531E-2</v>
      </c>
      <c r="AG17" s="16">
        <v>5.5555555555555601E-3</v>
      </c>
      <c r="AH17" s="16">
        <v>1.6260162601626001E-2</v>
      </c>
      <c r="AI17" s="16">
        <v>3.5714285714285698E-2</v>
      </c>
      <c r="AJ17" s="16">
        <v>2.1739130434782601E-2</v>
      </c>
      <c r="AK17" s="16"/>
      <c r="AL17" s="16">
        <v>1.7543859649122799E-2</v>
      </c>
      <c r="AM17" s="16">
        <v>1.5748031496062999E-2</v>
      </c>
      <c r="AN17" s="16">
        <v>1.35746606334842E-2</v>
      </c>
      <c r="AO17" s="16">
        <v>7.1942446043165497E-3</v>
      </c>
      <c r="AP17" s="16">
        <v>5.2631578947368397E-2</v>
      </c>
      <c r="AQ17" s="16">
        <v>0.02</v>
      </c>
      <c r="AR17" s="16">
        <v>0</v>
      </c>
      <c r="AS17" s="16">
        <v>0</v>
      </c>
      <c r="AT17" s="16">
        <v>1.20481927710843E-2</v>
      </c>
      <c r="AU17" s="16">
        <v>0</v>
      </c>
      <c r="AV17" s="16">
        <v>0</v>
      </c>
      <c r="AW17" s="16">
        <v>0</v>
      </c>
    </row>
    <row r="18" spans="2:49" x14ac:dyDescent="0.35">
      <c r="B18" s="17" t="s">
        <v>79</v>
      </c>
      <c r="C18" s="16">
        <v>1.230012300123E-2</v>
      </c>
      <c r="D18" s="16">
        <v>0</v>
      </c>
      <c r="E18" s="16">
        <v>1.49253731343284E-2</v>
      </c>
      <c r="F18" s="16">
        <v>1.6806722689075598E-2</v>
      </c>
      <c r="G18" s="16">
        <v>0</v>
      </c>
      <c r="H18" s="16">
        <v>3.8461538461538498E-2</v>
      </c>
      <c r="I18" s="16">
        <v>1.5151515151515201E-2</v>
      </c>
      <c r="J18" s="16">
        <v>1.63934426229508E-2</v>
      </c>
      <c r="K18" s="16">
        <v>0</v>
      </c>
      <c r="L18" s="16">
        <v>0</v>
      </c>
      <c r="M18" s="16">
        <v>2.8169014084507001E-2</v>
      </c>
      <c r="N18" s="16">
        <v>0</v>
      </c>
      <c r="O18" s="16">
        <v>0</v>
      </c>
      <c r="P18" s="16"/>
      <c r="Q18" s="16">
        <v>1.30813953488372E-2</v>
      </c>
      <c r="R18" s="16"/>
      <c r="S18" s="16">
        <v>1.143583227446E-2</v>
      </c>
      <c r="T18" s="16"/>
      <c r="U18" s="16">
        <v>1.3266998341625201E-2</v>
      </c>
      <c r="V18" s="16"/>
      <c r="W18" s="16">
        <v>1.6260162601626001E-2</v>
      </c>
      <c r="X18" s="16"/>
      <c r="Y18" s="16">
        <v>1.1904761904761901E-2</v>
      </c>
      <c r="Z18" s="16">
        <v>1.5151515151515201E-2</v>
      </c>
      <c r="AA18" s="16">
        <v>0</v>
      </c>
      <c r="AB18" s="16">
        <v>0</v>
      </c>
      <c r="AC18" s="16"/>
      <c r="AD18" s="16">
        <v>1.3698630136986301E-2</v>
      </c>
      <c r="AE18" s="16">
        <v>0</v>
      </c>
      <c r="AF18" s="16">
        <v>2.04081632653061E-2</v>
      </c>
      <c r="AG18" s="16">
        <v>1.1111111111111099E-2</v>
      </c>
      <c r="AH18" s="16">
        <v>2.4390243902439001E-2</v>
      </c>
      <c r="AI18" s="16">
        <v>1.1904761904761901E-2</v>
      </c>
      <c r="AJ18" s="16">
        <v>0</v>
      </c>
      <c r="AK18" s="16"/>
      <c r="AL18" s="16">
        <v>0</v>
      </c>
      <c r="AM18" s="16">
        <v>7.8740157480314994E-3</v>
      </c>
      <c r="AN18" s="16">
        <v>2.2624434389140299E-2</v>
      </c>
      <c r="AO18" s="16">
        <v>1.4388489208633099E-2</v>
      </c>
      <c r="AP18" s="16">
        <v>0</v>
      </c>
      <c r="AQ18" s="16">
        <v>0</v>
      </c>
      <c r="AR18" s="16">
        <v>0</v>
      </c>
      <c r="AS18" s="16">
        <v>0</v>
      </c>
      <c r="AT18" s="16">
        <v>1.20481927710843E-2</v>
      </c>
      <c r="AU18" s="16">
        <v>0</v>
      </c>
      <c r="AV18" s="16">
        <v>0</v>
      </c>
      <c r="AW18" s="16">
        <v>2.32558139534884E-2</v>
      </c>
    </row>
    <row r="19" spans="2:49" x14ac:dyDescent="0.35">
      <c r="B19" s="17" t="s">
        <v>80</v>
      </c>
      <c r="C19" s="16">
        <v>1.1070110701107E-2</v>
      </c>
      <c r="D19" s="16">
        <v>0</v>
      </c>
      <c r="E19" s="16">
        <v>1.49253731343284E-2</v>
      </c>
      <c r="F19" s="16">
        <v>1.6806722689075598E-2</v>
      </c>
      <c r="G19" s="16">
        <v>0</v>
      </c>
      <c r="H19" s="16">
        <v>0</v>
      </c>
      <c r="I19" s="16">
        <v>0</v>
      </c>
      <c r="J19" s="16">
        <v>0</v>
      </c>
      <c r="K19" s="16">
        <v>2.5641025641025599E-2</v>
      </c>
      <c r="L19" s="16">
        <v>0</v>
      </c>
      <c r="M19" s="16">
        <v>4.2253521126760597E-2</v>
      </c>
      <c r="N19" s="16">
        <v>3.03030303030303E-2</v>
      </c>
      <c r="O19" s="16">
        <v>0</v>
      </c>
      <c r="P19" s="16"/>
      <c r="Q19" s="16">
        <v>7.2674418604651196E-3</v>
      </c>
      <c r="R19" s="16"/>
      <c r="S19" s="16">
        <v>1.143583227446E-2</v>
      </c>
      <c r="T19" s="16"/>
      <c r="U19" s="16">
        <v>8.2918739635157498E-3</v>
      </c>
      <c r="V19" s="16"/>
      <c r="W19" s="16">
        <v>0</v>
      </c>
      <c r="X19" s="16"/>
      <c r="Y19" s="16">
        <v>1.38888888888889E-2</v>
      </c>
      <c r="Z19" s="16">
        <v>7.5757575757575803E-3</v>
      </c>
      <c r="AA19" s="16">
        <v>0</v>
      </c>
      <c r="AB19" s="16">
        <v>0</v>
      </c>
      <c r="AC19" s="16"/>
      <c r="AD19" s="16">
        <v>1.3698630136986301E-2</v>
      </c>
      <c r="AE19" s="16">
        <v>0</v>
      </c>
      <c r="AF19" s="16">
        <v>0</v>
      </c>
      <c r="AG19" s="16">
        <v>2.2222222222222199E-2</v>
      </c>
      <c r="AH19" s="16">
        <v>1.6260162601626001E-2</v>
      </c>
      <c r="AI19" s="16">
        <v>1.1904761904761901E-2</v>
      </c>
      <c r="AJ19" s="16">
        <v>0</v>
      </c>
      <c r="AK19" s="16"/>
      <c r="AL19" s="16">
        <v>0</v>
      </c>
      <c r="AM19" s="16">
        <v>0</v>
      </c>
      <c r="AN19" s="16">
        <v>2.2624434389140299E-2</v>
      </c>
      <c r="AO19" s="16">
        <v>0</v>
      </c>
      <c r="AP19" s="16">
        <v>0</v>
      </c>
      <c r="AQ19" s="16">
        <v>0</v>
      </c>
      <c r="AR19" s="16">
        <v>0</v>
      </c>
      <c r="AS19" s="16">
        <v>0</v>
      </c>
      <c r="AT19" s="16">
        <v>0</v>
      </c>
      <c r="AU19" s="16">
        <v>0</v>
      </c>
      <c r="AV19" s="16">
        <v>0.12121212121212099</v>
      </c>
      <c r="AW19" s="16">
        <v>0</v>
      </c>
    </row>
    <row r="20" spans="2:49" x14ac:dyDescent="0.35">
      <c r="B20" s="17" t="s">
        <v>81</v>
      </c>
      <c r="C20" s="16">
        <v>9.8400984009840101E-3</v>
      </c>
      <c r="D20" s="16">
        <v>0</v>
      </c>
      <c r="E20" s="16">
        <v>7.4626865671641798E-3</v>
      </c>
      <c r="F20" s="16">
        <v>0</v>
      </c>
      <c r="G20" s="16">
        <v>0</v>
      </c>
      <c r="H20" s="16">
        <v>1.9230769230769201E-2</v>
      </c>
      <c r="I20" s="16">
        <v>0</v>
      </c>
      <c r="J20" s="16">
        <v>0</v>
      </c>
      <c r="K20" s="16">
        <v>2.5641025641025599E-2</v>
      </c>
      <c r="L20" s="16">
        <v>3.7499999999999999E-2</v>
      </c>
      <c r="M20" s="16">
        <v>0</v>
      </c>
      <c r="N20" s="16">
        <v>0</v>
      </c>
      <c r="O20" s="16">
        <v>0.125</v>
      </c>
      <c r="P20" s="16"/>
      <c r="Q20" s="16">
        <v>1.16279069767442E-2</v>
      </c>
      <c r="R20" s="16"/>
      <c r="S20" s="16">
        <v>1.01651842439644E-2</v>
      </c>
      <c r="T20" s="16"/>
      <c r="U20" s="16">
        <v>8.2918739635157498E-3</v>
      </c>
      <c r="V20" s="16"/>
      <c r="W20" s="16">
        <v>0</v>
      </c>
      <c r="X20" s="16"/>
      <c r="Y20" s="16">
        <v>1.38888888888889E-2</v>
      </c>
      <c r="Z20" s="16">
        <v>3.7878787878787902E-3</v>
      </c>
      <c r="AA20" s="16">
        <v>0</v>
      </c>
      <c r="AB20" s="16">
        <v>0</v>
      </c>
      <c r="AC20" s="16"/>
      <c r="AD20" s="16">
        <v>1.3698630136986301E-2</v>
      </c>
      <c r="AE20" s="16">
        <v>2.2222222222222199E-2</v>
      </c>
      <c r="AF20" s="16">
        <v>1.02040816326531E-2</v>
      </c>
      <c r="AG20" s="16">
        <v>1.1111111111111099E-2</v>
      </c>
      <c r="AH20" s="16">
        <v>8.1300813008130107E-3</v>
      </c>
      <c r="AI20" s="16">
        <v>0</v>
      </c>
      <c r="AJ20" s="16">
        <v>0</v>
      </c>
      <c r="AK20" s="16"/>
      <c r="AL20" s="16">
        <v>0</v>
      </c>
      <c r="AM20" s="16">
        <v>0</v>
      </c>
      <c r="AN20" s="16">
        <v>1.35746606334842E-2</v>
      </c>
      <c r="AO20" s="16">
        <v>0</v>
      </c>
      <c r="AP20" s="16">
        <v>0</v>
      </c>
      <c r="AQ20" s="16">
        <v>0.02</v>
      </c>
      <c r="AR20" s="16">
        <v>0</v>
      </c>
      <c r="AS20" s="16">
        <v>0</v>
      </c>
      <c r="AT20" s="16">
        <v>3.6144578313252997E-2</v>
      </c>
      <c r="AU20" s="16">
        <v>0</v>
      </c>
      <c r="AV20" s="16">
        <v>0</v>
      </c>
      <c r="AW20" s="16">
        <v>0</v>
      </c>
    </row>
    <row r="21" spans="2:49" x14ac:dyDescent="0.35">
      <c r="B21" s="17" t="s">
        <v>82</v>
      </c>
      <c r="C21" s="16">
        <v>9.8400984009840101E-3</v>
      </c>
      <c r="D21" s="16">
        <v>0</v>
      </c>
      <c r="E21" s="16">
        <v>7.4626865671641798E-3</v>
      </c>
      <c r="F21" s="16">
        <v>1.6806722689075598E-2</v>
      </c>
      <c r="G21" s="16">
        <v>0</v>
      </c>
      <c r="H21" s="16">
        <v>1.9230769230769201E-2</v>
      </c>
      <c r="I21" s="16">
        <v>1.5151515151515201E-2</v>
      </c>
      <c r="J21" s="16">
        <v>1.63934426229508E-2</v>
      </c>
      <c r="K21" s="16">
        <v>0</v>
      </c>
      <c r="L21" s="16">
        <v>2.5000000000000001E-2</v>
      </c>
      <c r="M21" s="16">
        <v>0</v>
      </c>
      <c r="N21" s="16">
        <v>0</v>
      </c>
      <c r="O21" s="16">
        <v>0</v>
      </c>
      <c r="P21" s="16"/>
      <c r="Q21" s="16">
        <v>1.16279069767442E-2</v>
      </c>
      <c r="R21" s="16"/>
      <c r="S21" s="16">
        <v>1.01651842439644E-2</v>
      </c>
      <c r="T21" s="16"/>
      <c r="U21" s="16">
        <v>1.3266998341625201E-2</v>
      </c>
      <c r="V21" s="16"/>
      <c r="W21" s="16">
        <v>1.6260162601626001E-2</v>
      </c>
      <c r="X21" s="16"/>
      <c r="Y21" s="16">
        <v>1.58730158730159E-2</v>
      </c>
      <c r="Z21" s="16">
        <v>0</v>
      </c>
      <c r="AA21" s="16">
        <v>0</v>
      </c>
      <c r="AB21" s="16">
        <v>0</v>
      </c>
      <c r="AC21" s="16"/>
      <c r="AD21" s="16">
        <v>2.0547945205479499E-2</v>
      </c>
      <c r="AE21" s="16">
        <v>2.2222222222222199E-2</v>
      </c>
      <c r="AF21" s="16">
        <v>1.02040816326531E-2</v>
      </c>
      <c r="AG21" s="16">
        <v>1.1111111111111099E-2</v>
      </c>
      <c r="AH21" s="16">
        <v>0</v>
      </c>
      <c r="AI21" s="16">
        <v>0</v>
      </c>
      <c r="AJ21" s="16">
        <v>0</v>
      </c>
      <c r="AK21" s="16"/>
      <c r="AL21" s="16">
        <v>0</v>
      </c>
      <c r="AM21" s="16">
        <v>7.8740157480314994E-3</v>
      </c>
      <c r="AN21" s="16">
        <v>4.5248868778280504E-3</v>
      </c>
      <c r="AO21" s="16">
        <v>4.3165467625899297E-2</v>
      </c>
      <c r="AP21" s="16">
        <v>0</v>
      </c>
      <c r="AQ21" s="16">
        <v>0</v>
      </c>
      <c r="AR21" s="16">
        <v>0</v>
      </c>
      <c r="AS21" s="16">
        <v>0</v>
      </c>
      <c r="AT21" s="16">
        <v>0</v>
      </c>
      <c r="AU21" s="16">
        <v>0</v>
      </c>
      <c r="AV21" s="16">
        <v>0</v>
      </c>
      <c r="AW21" s="16">
        <v>0</v>
      </c>
    </row>
    <row r="22" spans="2:49" x14ac:dyDescent="0.35">
      <c r="B22" s="17" t="s">
        <v>83</v>
      </c>
      <c r="C22" s="16">
        <v>8.61008610086101E-3</v>
      </c>
      <c r="D22" s="16">
        <v>2.4390243902439001E-2</v>
      </c>
      <c r="E22" s="16">
        <v>1.49253731343284E-2</v>
      </c>
      <c r="F22" s="16">
        <v>0</v>
      </c>
      <c r="G22" s="16">
        <v>1.6666666666666701E-2</v>
      </c>
      <c r="H22" s="16">
        <v>0</v>
      </c>
      <c r="I22" s="16">
        <v>0</v>
      </c>
      <c r="J22" s="16">
        <v>3.2786885245901599E-2</v>
      </c>
      <c r="K22" s="16">
        <v>0</v>
      </c>
      <c r="L22" s="16">
        <v>0</v>
      </c>
      <c r="M22" s="16">
        <v>0</v>
      </c>
      <c r="N22" s="16">
        <v>0</v>
      </c>
      <c r="O22" s="16">
        <v>0</v>
      </c>
      <c r="P22" s="16"/>
      <c r="Q22" s="16">
        <v>7.2674418604651196E-3</v>
      </c>
      <c r="R22" s="16"/>
      <c r="S22" s="16">
        <v>7.6238881829733202E-3</v>
      </c>
      <c r="T22" s="16"/>
      <c r="U22" s="16">
        <v>8.2918739635157498E-3</v>
      </c>
      <c r="V22" s="16"/>
      <c r="W22" s="16">
        <v>8.1300813008130107E-3</v>
      </c>
      <c r="X22" s="16"/>
      <c r="Y22" s="16">
        <v>1.9841269841269801E-3</v>
      </c>
      <c r="Z22" s="16">
        <v>1.8939393939393898E-2</v>
      </c>
      <c r="AA22" s="16">
        <v>2.7777777777777801E-2</v>
      </c>
      <c r="AB22" s="16">
        <v>0</v>
      </c>
      <c r="AC22" s="16"/>
      <c r="AD22" s="16">
        <v>0</v>
      </c>
      <c r="AE22" s="16">
        <v>0</v>
      </c>
      <c r="AF22" s="16">
        <v>0</v>
      </c>
      <c r="AG22" s="16">
        <v>5.5555555555555601E-3</v>
      </c>
      <c r="AH22" s="16">
        <v>1.6260162601626001E-2</v>
      </c>
      <c r="AI22" s="16">
        <v>0</v>
      </c>
      <c r="AJ22" s="16">
        <v>4.3478260869565202E-2</v>
      </c>
      <c r="AK22" s="16"/>
      <c r="AL22" s="16">
        <v>1.7543859649122799E-2</v>
      </c>
      <c r="AM22" s="16">
        <v>3.1496062992125998E-2</v>
      </c>
      <c r="AN22" s="16">
        <v>4.5248868778280504E-3</v>
      </c>
      <c r="AO22" s="16">
        <v>0</v>
      </c>
      <c r="AP22" s="16">
        <v>0</v>
      </c>
      <c r="AQ22" s="16">
        <v>0</v>
      </c>
      <c r="AR22" s="16">
        <v>0</v>
      </c>
      <c r="AS22" s="16">
        <v>0</v>
      </c>
      <c r="AT22" s="16">
        <v>0</v>
      </c>
      <c r="AU22" s="16">
        <v>0</v>
      </c>
      <c r="AV22" s="16">
        <v>0</v>
      </c>
      <c r="AW22" s="16">
        <v>2.32558139534884E-2</v>
      </c>
    </row>
    <row r="23" spans="2:49" x14ac:dyDescent="0.35">
      <c r="B23" s="17" t="s">
        <v>33</v>
      </c>
      <c r="C23" s="16">
        <v>7.3800738007380098E-3</v>
      </c>
      <c r="D23" s="16">
        <v>1.21951219512195E-2</v>
      </c>
      <c r="E23" s="16">
        <v>7.4626865671641798E-3</v>
      </c>
      <c r="F23" s="16">
        <v>8.4033613445378096E-3</v>
      </c>
      <c r="G23" s="16">
        <v>0</v>
      </c>
      <c r="H23" s="16">
        <v>0</v>
      </c>
      <c r="I23" s="16">
        <v>0</v>
      </c>
      <c r="J23" s="16">
        <v>1.63934426229508E-2</v>
      </c>
      <c r="K23" s="16">
        <v>0</v>
      </c>
      <c r="L23" s="16">
        <v>0</v>
      </c>
      <c r="M23" s="16">
        <v>1.4084507042253501E-2</v>
      </c>
      <c r="N23" s="16">
        <v>3.03030303030303E-2</v>
      </c>
      <c r="O23" s="16">
        <v>0</v>
      </c>
      <c r="P23" s="16"/>
      <c r="Q23" s="16">
        <v>2.9069767441860499E-3</v>
      </c>
      <c r="R23" s="16"/>
      <c r="S23" s="16">
        <v>6.35324015247776E-3</v>
      </c>
      <c r="T23" s="16"/>
      <c r="U23" s="16">
        <v>3.3167495854063002E-3</v>
      </c>
      <c r="V23" s="16"/>
      <c r="W23" s="16">
        <v>0</v>
      </c>
      <c r="X23" s="16"/>
      <c r="Y23" s="16">
        <v>9.9206349206349201E-3</v>
      </c>
      <c r="Z23" s="16">
        <v>3.7878787878787902E-3</v>
      </c>
      <c r="AA23" s="16">
        <v>0</v>
      </c>
      <c r="AB23" s="16">
        <v>0</v>
      </c>
      <c r="AC23" s="16"/>
      <c r="AD23" s="16">
        <v>6.8493150684931503E-3</v>
      </c>
      <c r="AE23" s="16">
        <v>1.1111111111111099E-2</v>
      </c>
      <c r="AF23" s="16">
        <v>0</v>
      </c>
      <c r="AG23" s="16">
        <v>2.2222222222222199E-2</v>
      </c>
      <c r="AH23" s="16">
        <v>0</v>
      </c>
      <c r="AI23" s="16">
        <v>0</v>
      </c>
      <c r="AJ23" s="16">
        <v>0</v>
      </c>
      <c r="AK23" s="16"/>
      <c r="AL23" s="16">
        <v>0</v>
      </c>
      <c r="AM23" s="16">
        <v>1.5748031496062999E-2</v>
      </c>
      <c r="AN23" s="16">
        <v>4.5248868778280504E-3</v>
      </c>
      <c r="AO23" s="16">
        <v>0</v>
      </c>
      <c r="AP23" s="16">
        <v>0</v>
      </c>
      <c r="AQ23" s="16">
        <v>0</v>
      </c>
      <c r="AR23" s="16">
        <v>0</v>
      </c>
      <c r="AS23" s="16">
        <v>0</v>
      </c>
      <c r="AT23" s="16">
        <v>0</v>
      </c>
      <c r="AU23" s="16">
        <v>0</v>
      </c>
      <c r="AV23" s="16">
        <v>3.03030303030303E-2</v>
      </c>
      <c r="AW23" s="16">
        <v>4.6511627906976702E-2</v>
      </c>
    </row>
    <row r="24" spans="2:49" x14ac:dyDescent="0.35">
      <c r="B24" s="17" t="s">
        <v>84</v>
      </c>
      <c r="C24" s="16">
        <v>7.3800738007380098E-3</v>
      </c>
      <c r="D24" s="16">
        <v>0</v>
      </c>
      <c r="E24" s="16">
        <v>0</v>
      </c>
      <c r="F24" s="16">
        <v>0</v>
      </c>
      <c r="G24" s="16">
        <v>0</v>
      </c>
      <c r="H24" s="16">
        <v>1.9230769230769201E-2</v>
      </c>
      <c r="I24" s="16">
        <v>1.5151515151515201E-2</v>
      </c>
      <c r="J24" s="16">
        <v>3.2786885245901599E-2</v>
      </c>
      <c r="K24" s="16">
        <v>0</v>
      </c>
      <c r="L24" s="16">
        <v>1.2500000000000001E-2</v>
      </c>
      <c r="M24" s="16">
        <v>1.4084507042253501E-2</v>
      </c>
      <c r="N24" s="16">
        <v>0</v>
      </c>
      <c r="O24" s="16">
        <v>0</v>
      </c>
      <c r="P24" s="16"/>
      <c r="Q24" s="16">
        <v>7.2674418604651196E-3</v>
      </c>
      <c r="R24" s="16"/>
      <c r="S24" s="16">
        <v>7.6238881829733202E-3</v>
      </c>
      <c r="T24" s="16"/>
      <c r="U24" s="16">
        <v>3.3167495854063002E-3</v>
      </c>
      <c r="V24" s="16"/>
      <c r="W24" s="16">
        <v>0</v>
      </c>
      <c r="X24" s="16"/>
      <c r="Y24" s="16">
        <v>1.1904761904761901E-2</v>
      </c>
      <c r="Z24" s="16">
        <v>0</v>
      </c>
      <c r="AA24" s="16">
        <v>0</v>
      </c>
      <c r="AB24" s="16">
        <v>0</v>
      </c>
      <c r="AC24" s="16"/>
      <c r="AD24" s="16">
        <v>0</v>
      </c>
      <c r="AE24" s="16">
        <v>0</v>
      </c>
      <c r="AF24" s="16">
        <v>3.06122448979592E-2</v>
      </c>
      <c r="AG24" s="16">
        <v>1.1111111111111099E-2</v>
      </c>
      <c r="AH24" s="16">
        <v>0</v>
      </c>
      <c r="AI24" s="16">
        <v>1.1904761904761901E-2</v>
      </c>
      <c r="AJ24" s="16">
        <v>0</v>
      </c>
      <c r="AK24" s="16"/>
      <c r="AL24" s="16">
        <v>0</v>
      </c>
      <c r="AM24" s="16">
        <v>0</v>
      </c>
      <c r="AN24" s="16">
        <v>9.0497737556561094E-3</v>
      </c>
      <c r="AO24" s="16">
        <v>0</v>
      </c>
      <c r="AP24" s="16">
        <v>0</v>
      </c>
      <c r="AQ24" s="16">
        <v>0</v>
      </c>
      <c r="AR24" s="16">
        <v>0</v>
      </c>
      <c r="AS24" s="16">
        <v>0</v>
      </c>
      <c r="AT24" s="16">
        <v>3.6144578313252997E-2</v>
      </c>
      <c r="AU24" s="16">
        <v>7.69230769230769E-2</v>
      </c>
      <c r="AV24" s="16">
        <v>0</v>
      </c>
      <c r="AW24" s="16">
        <v>0</v>
      </c>
    </row>
    <row r="25" spans="2:49" x14ac:dyDescent="0.35">
      <c r="B25" s="17" t="s">
        <v>48</v>
      </c>
      <c r="C25" s="16">
        <v>6.1500615006150096E-3</v>
      </c>
      <c r="D25" s="16">
        <v>1.21951219512195E-2</v>
      </c>
      <c r="E25" s="16">
        <v>7.4626865671641798E-3</v>
      </c>
      <c r="F25" s="16">
        <v>8.4033613445378096E-3</v>
      </c>
      <c r="G25" s="16">
        <v>0</v>
      </c>
      <c r="H25" s="16">
        <v>1.9230769230769201E-2</v>
      </c>
      <c r="I25" s="16">
        <v>0</v>
      </c>
      <c r="J25" s="16">
        <v>0</v>
      </c>
      <c r="K25" s="16">
        <v>0</v>
      </c>
      <c r="L25" s="16">
        <v>0</v>
      </c>
      <c r="M25" s="16">
        <v>1.4084507042253501E-2</v>
      </c>
      <c r="N25" s="16">
        <v>0</v>
      </c>
      <c r="O25" s="16">
        <v>0</v>
      </c>
      <c r="P25" s="16"/>
      <c r="Q25" s="16">
        <v>5.8139534883720903E-3</v>
      </c>
      <c r="R25" s="16"/>
      <c r="S25" s="16">
        <v>6.35324015247776E-3</v>
      </c>
      <c r="T25" s="16"/>
      <c r="U25" s="16">
        <v>6.6334991708126003E-3</v>
      </c>
      <c r="V25" s="16"/>
      <c r="W25" s="16">
        <v>1.6260162601626001E-2</v>
      </c>
      <c r="X25" s="16"/>
      <c r="Y25" s="16">
        <v>9.9206349206349201E-3</v>
      </c>
      <c r="Z25" s="16">
        <v>0</v>
      </c>
      <c r="AA25" s="16">
        <v>0</v>
      </c>
      <c r="AB25" s="16">
        <v>0</v>
      </c>
      <c r="AC25" s="16"/>
      <c r="AD25" s="16">
        <v>1.3698630136986301E-2</v>
      </c>
      <c r="AE25" s="16">
        <v>0</v>
      </c>
      <c r="AF25" s="16">
        <v>0</v>
      </c>
      <c r="AG25" s="16">
        <v>1.6666666666666701E-2</v>
      </c>
      <c r="AH25" s="16">
        <v>0</v>
      </c>
      <c r="AI25" s="16">
        <v>0</v>
      </c>
      <c r="AJ25" s="16">
        <v>0</v>
      </c>
      <c r="AK25" s="16"/>
      <c r="AL25" s="16">
        <v>0</v>
      </c>
      <c r="AM25" s="16">
        <v>3.1496062992125998E-2</v>
      </c>
      <c r="AN25" s="16">
        <v>0</v>
      </c>
      <c r="AO25" s="16">
        <v>7.1942446043165497E-3</v>
      </c>
      <c r="AP25" s="16">
        <v>0</v>
      </c>
      <c r="AQ25" s="16">
        <v>0</v>
      </c>
      <c r="AR25" s="16">
        <v>0</v>
      </c>
      <c r="AS25" s="16">
        <v>0</v>
      </c>
      <c r="AT25" s="16">
        <v>0</v>
      </c>
      <c r="AU25" s="16">
        <v>0</v>
      </c>
      <c r="AV25" s="16">
        <v>0</v>
      </c>
      <c r="AW25" s="16">
        <v>0</v>
      </c>
    </row>
    <row r="26" spans="2:49" x14ac:dyDescent="0.35">
      <c r="B26" s="17" t="s">
        <v>85</v>
      </c>
      <c r="C26" s="16">
        <v>6.1500615006150096E-3</v>
      </c>
      <c r="D26" s="16">
        <v>0</v>
      </c>
      <c r="E26" s="16">
        <v>0</v>
      </c>
      <c r="F26" s="16">
        <v>1.6806722689075598E-2</v>
      </c>
      <c r="G26" s="16">
        <v>1.6666666666666701E-2</v>
      </c>
      <c r="H26" s="16">
        <v>0</v>
      </c>
      <c r="I26" s="16">
        <v>0</v>
      </c>
      <c r="J26" s="16">
        <v>1.63934426229508E-2</v>
      </c>
      <c r="K26" s="16">
        <v>0</v>
      </c>
      <c r="L26" s="16">
        <v>0</v>
      </c>
      <c r="M26" s="16">
        <v>1.4084507042253501E-2</v>
      </c>
      <c r="N26" s="16">
        <v>0</v>
      </c>
      <c r="O26" s="16">
        <v>0</v>
      </c>
      <c r="P26" s="16"/>
      <c r="Q26" s="16">
        <v>5.8139534883720903E-3</v>
      </c>
      <c r="R26" s="16"/>
      <c r="S26" s="16">
        <v>6.35324015247776E-3</v>
      </c>
      <c r="T26" s="16"/>
      <c r="U26" s="16">
        <v>4.97512437810945E-3</v>
      </c>
      <c r="V26" s="16"/>
      <c r="W26" s="16">
        <v>1.6260162601626001E-2</v>
      </c>
      <c r="X26" s="16"/>
      <c r="Y26" s="16">
        <v>9.9206349206349201E-3</v>
      </c>
      <c r="Z26" s="16">
        <v>0</v>
      </c>
      <c r="AA26" s="16">
        <v>0</v>
      </c>
      <c r="AB26" s="16">
        <v>0</v>
      </c>
      <c r="AC26" s="16"/>
      <c r="AD26" s="16">
        <v>6.8493150684931503E-3</v>
      </c>
      <c r="AE26" s="16">
        <v>0</v>
      </c>
      <c r="AF26" s="16">
        <v>0</v>
      </c>
      <c r="AG26" s="16">
        <v>1.1111111111111099E-2</v>
      </c>
      <c r="AH26" s="16">
        <v>1.6260162601626001E-2</v>
      </c>
      <c r="AI26" s="16">
        <v>0</v>
      </c>
      <c r="AJ26" s="16">
        <v>0</v>
      </c>
      <c r="AK26" s="16"/>
      <c r="AL26" s="16">
        <v>0</v>
      </c>
      <c r="AM26" s="16">
        <v>0</v>
      </c>
      <c r="AN26" s="16">
        <v>1.35746606334842E-2</v>
      </c>
      <c r="AO26" s="16">
        <v>0</v>
      </c>
      <c r="AP26" s="16">
        <v>0</v>
      </c>
      <c r="AQ26" s="16">
        <v>0</v>
      </c>
      <c r="AR26" s="16">
        <v>0</v>
      </c>
      <c r="AS26" s="16">
        <v>0</v>
      </c>
      <c r="AT26" s="16">
        <v>1.20481927710843E-2</v>
      </c>
      <c r="AU26" s="16">
        <v>7.69230769230769E-2</v>
      </c>
      <c r="AV26" s="16">
        <v>0</v>
      </c>
      <c r="AW26" s="16">
        <v>0</v>
      </c>
    </row>
    <row r="27" spans="2:49" x14ac:dyDescent="0.35">
      <c r="B27" s="17" t="s">
        <v>86</v>
      </c>
      <c r="C27" s="16">
        <v>4.9200492004920103E-3</v>
      </c>
      <c r="D27" s="16">
        <v>0</v>
      </c>
      <c r="E27" s="16">
        <v>7.4626865671641798E-3</v>
      </c>
      <c r="F27" s="16">
        <v>0</v>
      </c>
      <c r="G27" s="16">
        <v>0</v>
      </c>
      <c r="H27" s="16">
        <v>1.9230769230769201E-2</v>
      </c>
      <c r="I27" s="16">
        <v>3.03030303030303E-2</v>
      </c>
      <c r="J27" s="16">
        <v>0</v>
      </c>
      <c r="K27" s="16">
        <v>0</v>
      </c>
      <c r="L27" s="16">
        <v>0</v>
      </c>
      <c r="M27" s="16">
        <v>0</v>
      </c>
      <c r="N27" s="16">
        <v>0</v>
      </c>
      <c r="O27" s="16">
        <v>0</v>
      </c>
      <c r="P27" s="16"/>
      <c r="Q27" s="16">
        <v>5.8139534883720903E-3</v>
      </c>
      <c r="R27" s="16"/>
      <c r="S27" s="16">
        <v>5.0825921219822103E-3</v>
      </c>
      <c r="T27" s="16"/>
      <c r="U27" s="16">
        <v>6.6334991708126003E-3</v>
      </c>
      <c r="V27" s="16"/>
      <c r="W27" s="16">
        <v>0</v>
      </c>
      <c r="X27" s="16"/>
      <c r="Y27" s="16">
        <v>5.9523809523809503E-3</v>
      </c>
      <c r="Z27" s="16">
        <v>3.7878787878787902E-3</v>
      </c>
      <c r="AA27" s="16">
        <v>0</v>
      </c>
      <c r="AB27" s="16">
        <v>0</v>
      </c>
      <c r="AC27" s="16"/>
      <c r="AD27" s="16">
        <v>0</v>
      </c>
      <c r="AE27" s="16">
        <v>1.1111111111111099E-2</v>
      </c>
      <c r="AF27" s="16">
        <v>1.02040816326531E-2</v>
      </c>
      <c r="AG27" s="16">
        <v>1.1111111111111099E-2</v>
      </c>
      <c r="AH27" s="16">
        <v>0</v>
      </c>
      <c r="AI27" s="16">
        <v>0</v>
      </c>
      <c r="AJ27" s="16">
        <v>0</v>
      </c>
      <c r="AK27" s="16"/>
      <c r="AL27" s="16">
        <v>3.5087719298245598E-2</v>
      </c>
      <c r="AM27" s="16">
        <v>0</v>
      </c>
      <c r="AN27" s="16">
        <v>9.0497737556561094E-3</v>
      </c>
      <c r="AO27" s="16">
        <v>0</v>
      </c>
      <c r="AP27" s="16">
        <v>0</v>
      </c>
      <c r="AQ27" s="16">
        <v>0</v>
      </c>
      <c r="AR27" s="16">
        <v>0</v>
      </c>
      <c r="AS27" s="16">
        <v>0</v>
      </c>
      <c r="AT27" s="16">
        <v>0</v>
      </c>
      <c r="AU27" s="16">
        <v>0</v>
      </c>
      <c r="AV27" s="16">
        <v>0</v>
      </c>
      <c r="AW27" s="16">
        <v>0</v>
      </c>
    </row>
    <row r="28" spans="2:49" x14ac:dyDescent="0.35">
      <c r="B28" s="17" t="s">
        <v>87</v>
      </c>
      <c r="C28" s="16">
        <v>4.9200492004920103E-3</v>
      </c>
      <c r="D28" s="16">
        <v>0</v>
      </c>
      <c r="E28" s="16">
        <v>0</v>
      </c>
      <c r="F28" s="16">
        <v>8.4033613445378096E-3</v>
      </c>
      <c r="G28" s="16">
        <v>0</v>
      </c>
      <c r="H28" s="16">
        <v>1.9230769230769201E-2</v>
      </c>
      <c r="I28" s="16">
        <v>0</v>
      </c>
      <c r="J28" s="16">
        <v>3.2786885245901599E-2</v>
      </c>
      <c r="K28" s="16">
        <v>0</v>
      </c>
      <c r="L28" s="16">
        <v>0</v>
      </c>
      <c r="M28" s="16">
        <v>0</v>
      </c>
      <c r="N28" s="16">
        <v>0</v>
      </c>
      <c r="O28" s="16">
        <v>0</v>
      </c>
      <c r="P28" s="16"/>
      <c r="Q28" s="16">
        <v>5.8139534883720903E-3</v>
      </c>
      <c r="R28" s="16"/>
      <c r="S28" s="16">
        <v>5.0825921219822103E-3</v>
      </c>
      <c r="T28" s="16"/>
      <c r="U28" s="16">
        <v>6.6334991708126003E-3</v>
      </c>
      <c r="V28" s="16"/>
      <c r="W28" s="16">
        <v>8.1300813008130107E-3</v>
      </c>
      <c r="X28" s="16"/>
      <c r="Y28" s="16">
        <v>5.9523809523809503E-3</v>
      </c>
      <c r="Z28" s="16">
        <v>0</v>
      </c>
      <c r="AA28" s="16">
        <v>2.7777777777777801E-2</v>
      </c>
      <c r="AB28" s="16">
        <v>0</v>
      </c>
      <c r="AC28" s="16"/>
      <c r="AD28" s="16">
        <v>1.3698630136986301E-2</v>
      </c>
      <c r="AE28" s="16">
        <v>1.1111111111111099E-2</v>
      </c>
      <c r="AF28" s="16">
        <v>0</v>
      </c>
      <c r="AG28" s="16">
        <v>0</v>
      </c>
      <c r="AH28" s="16">
        <v>0</v>
      </c>
      <c r="AI28" s="16">
        <v>0</v>
      </c>
      <c r="AJ28" s="16">
        <v>1.0869565217391301E-2</v>
      </c>
      <c r="AK28" s="16"/>
      <c r="AL28" s="16">
        <v>0</v>
      </c>
      <c r="AM28" s="16">
        <v>7.8740157480314994E-3</v>
      </c>
      <c r="AN28" s="16">
        <v>9.0497737556561094E-3</v>
      </c>
      <c r="AO28" s="16">
        <v>0</v>
      </c>
      <c r="AP28" s="16">
        <v>0</v>
      </c>
      <c r="AQ28" s="16">
        <v>0</v>
      </c>
      <c r="AR28" s="16">
        <v>0</v>
      </c>
      <c r="AS28" s="16">
        <v>6.6666666666666693E-2</v>
      </c>
      <c r="AT28" s="16">
        <v>0</v>
      </c>
      <c r="AU28" s="16">
        <v>0</v>
      </c>
      <c r="AV28" s="16">
        <v>0</v>
      </c>
      <c r="AW28" s="16">
        <v>0</v>
      </c>
    </row>
    <row r="29" spans="2:49" x14ac:dyDescent="0.35">
      <c r="B29" s="17" t="s">
        <v>88</v>
      </c>
      <c r="C29" s="16">
        <v>4.9200492004920103E-3</v>
      </c>
      <c r="D29" s="16">
        <v>1.21951219512195E-2</v>
      </c>
      <c r="E29" s="16">
        <v>0</v>
      </c>
      <c r="F29" s="16">
        <v>1.6806722689075598E-2</v>
      </c>
      <c r="G29" s="16">
        <v>0</v>
      </c>
      <c r="H29" s="16">
        <v>0</v>
      </c>
      <c r="I29" s="16">
        <v>1.5151515151515201E-2</v>
      </c>
      <c r="J29" s="16">
        <v>0</v>
      </c>
      <c r="K29" s="16">
        <v>0</v>
      </c>
      <c r="L29" s="16">
        <v>0</v>
      </c>
      <c r="M29" s="16">
        <v>0</v>
      </c>
      <c r="N29" s="16">
        <v>0</v>
      </c>
      <c r="O29" s="16">
        <v>0</v>
      </c>
      <c r="P29" s="16"/>
      <c r="Q29" s="16">
        <v>4.3604651162790697E-3</v>
      </c>
      <c r="R29" s="16"/>
      <c r="S29" s="16">
        <v>5.0825921219822103E-3</v>
      </c>
      <c r="T29" s="16"/>
      <c r="U29" s="16">
        <v>4.97512437810945E-3</v>
      </c>
      <c r="V29" s="16"/>
      <c r="W29" s="16">
        <v>1.6260162601626001E-2</v>
      </c>
      <c r="X29" s="16"/>
      <c r="Y29" s="16">
        <v>5.9523809523809503E-3</v>
      </c>
      <c r="Z29" s="16">
        <v>3.7878787878787902E-3</v>
      </c>
      <c r="AA29" s="16">
        <v>0</v>
      </c>
      <c r="AB29" s="16">
        <v>0</v>
      </c>
      <c r="AC29" s="16"/>
      <c r="AD29" s="16">
        <v>0</v>
      </c>
      <c r="AE29" s="16">
        <v>0</v>
      </c>
      <c r="AF29" s="16">
        <v>0</v>
      </c>
      <c r="AG29" s="16">
        <v>5.5555555555555601E-3</v>
      </c>
      <c r="AH29" s="16">
        <v>8.1300813008130107E-3</v>
      </c>
      <c r="AI29" s="16">
        <v>0</v>
      </c>
      <c r="AJ29" s="16">
        <v>2.1739130434782601E-2</v>
      </c>
      <c r="AK29" s="16"/>
      <c r="AL29" s="16">
        <v>0</v>
      </c>
      <c r="AM29" s="16">
        <v>0</v>
      </c>
      <c r="AN29" s="16">
        <v>0</v>
      </c>
      <c r="AO29" s="16">
        <v>0</v>
      </c>
      <c r="AP29" s="16">
        <v>0</v>
      </c>
      <c r="AQ29" s="16">
        <v>0.06</v>
      </c>
      <c r="AR29" s="16">
        <v>0</v>
      </c>
      <c r="AS29" s="16">
        <v>0</v>
      </c>
      <c r="AT29" s="16">
        <v>0</v>
      </c>
      <c r="AU29" s="16">
        <v>7.69230769230769E-2</v>
      </c>
      <c r="AV29" s="16">
        <v>0</v>
      </c>
      <c r="AW29" s="16">
        <v>0</v>
      </c>
    </row>
    <row r="30" spans="2:49" x14ac:dyDescent="0.35">
      <c r="B30" s="17" t="s">
        <v>89</v>
      </c>
      <c r="C30" s="16">
        <v>4.9200492004920103E-3</v>
      </c>
      <c r="D30" s="16">
        <v>1.21951219512195E-2</v>
      </c>
      <c r="E30" s="16">
        <v>0</v>
      </c>
      <c r="F30" s="16">
        <v>8.4033613445378096E-3</v>
      </c>
      <c r="G30" s="16">
        <v>0</v>
      </c>
      <c r="H30" s="16">
        <v>0</v>
      </c>
      <c r="I30" s="16">
        <v>1.5151515151515201E-2</v>
      </c>
      <c r="J30" s="16">
        <v>0</v>
      </c>
      <c r="K30" s="16">
        <v>0</v>
      </c>
      <c r="L30" s="16">
        <v>0</v>
      </c>
      <c r="M30" s="16">
        <v>1.4084507042253501E-2</v>
      </c>
      <c r="N30" s="16">
        <v>0</v>
      </c>
      <c r="O30" s="16">
        <v>0</v>
      </c>
      <c r="P30" s="16"/>
      <c r="Q30" s="16">
        <v>1.45348837209302E-3</v>
      </c>
      <c r="R30" s="16"/>
      <c r="S30" s="16">
        <v>5.0825921219822103E-3</v>
      </c>
      <c r="T30" s="16"/>
      <c r="U30" s="16">
        <v>1.6583747927031501E-3</v>
      </c>
      <c r="V30" s="16"/>
      <c r="W30" s="16">
        <v>0</v>
      </c>
      <c r="X30" s="16"/>
      <c r="Y30" s="16">
        <v>7.9365079365079395E-3</v>
      </c>
      <c r="Z30" s="16">
        <v>0</v>
      </c>
      <c r="AA30" s="16">
        <v>0</v>
      </c>
      <c r="AB30" s="16">
        <v>0</v>
      </c>
      <c r="AC30" s="16"/>
      <c r="AD30" s="16">
        <v>0</v>
      </c>
      <c r="AE30" s="16">
        <v>0</v>
      </c>
      <c r="AF30" s="16">
        <v>0</v>
      </c>
      <c r="AG30" s="16">
        <v>2.2222222222222199E-2</v>
      </c>
      <c r="AH30" s="16">
        <v>0</v>
      </c>
      <c r="AI30" s="16">
        <v>0</v>
      </c>
      <c r="AJ30" s="16">
        <v>0</v>
      </c>
      <c r="AK30" s="16"/>
      <c r="AL30" s="16">
        <v>0</v>
      </c>
      <c r="AM30" s="16">
        <v>0</v>
      </c>
      <c r="AN30" s="16">
        <v>4.5248868778280504E-3</v>
      </c>
      <c r="AO30" s="16">
        <v>0</v>
      </c>
      <c r="AP30" s="16">
        <v>0</v>
      </c>
      <c r="AQ30" s="16">
        <v>0</v>
      </c>
      <c r="AR30" s="16">
        <v>0</v>
      </c>
      <c r="AS30" s="16">
        <v>0</v>
      </c>
      <c r="AT30" s="16">
        <v>0</v>
      </c>
      <c r="AU30" s="16">
        <v>0</v>
      </c>
      <c r="AV30" s="16">
        <v>9.0909090909090898E-2</v>
      </c>
      <c r="AW30" s="16">
        <v>0</v>
      </c>
    </row>
    <row r="31" spans="2:49" x14ac:dyDescent="0.35">
      <c r="B31" s="17" t="s">
        <v>90</v>
      </c>
      <c r="C31" s="16">
        <v>3.6900369003690001E-3</v>
      </c>
      <c r="D31" s="16">
        <v>1.21951219512195E-2</v>
      </c>
      <c r="E31" s="16">
        <v>7.4626865671641798E-3</v>
      </c>
      <c r="F31" s="16">
        <v>8.4033613445378096E-3</v>
      </c>
      <c r="G31" s="16">
        <v>0</v>
      </c>
      <c r="H31" s="16">
        <v>0</v>
      </c>
      <c r="I31" s="16">
        <v>0</v>
      </c>
      <c r="J31" s="16">
        <v>0</v>
      </c>
      <c r="K31" s="16">
        <v>0</v>
      </c>
      <c r="L31" s="16">
        <v>0</v>
      </c>
      <c r="M31" s="16">
        <v>0</v>
      </c>
      <c r="N31" s="16">
        <v>0</v>
      </c>
      <c r="O31" s="16">
        <v>0</v>
      </c>
      <c r="P31" s="16"/>
      <c r="Q31" s="16">
        <v>4.3604651162790697E-3</v>
      </c>
      <c r="R31" s="16"/>
      <c r="S31" s="16">
        <v>3.8119440914866601E-3</v>
      </c>
      <c r="T31" s="16"/>
      <c r="U31" s="16">
        <v>3.3167495854063002E-3</v>
      </c>
      <c r="V31" s="16"/>
      <c r="W31" s="16">
        <v>0</v>
      </c>
      <c r="X31" s="16"/>
      <c r="Y31" s="16">
        <v>0</v>
      </c>
      <c r="Z31" s="16">
        <v>7.5757575757575803E-3</v>
      </c>
      <c r="AA31" s="16">
        <v>0</v>
      </c>
      <c r="AB31" s="16">
        <v>0.11111111111111099</v>
      </c>
      <c r="AC31" s="16"/>
      <c r="AD31" s="16">
        <v>6.8493150684931503E-3</v>
      </c>
      <c r="AE31" s="16">
        <v>0</v>
      </c>
      <c r="AF31" s="16">
        <v>0</v>
      </c>
      <c r="AG31" s="16">
        <v>0</v>
      </c>
      <c r="AH31" s="16">
        <v>0</v>
      </c>
      <c r="AI31" s="16">
        <v>1.1904761904761901E-2</v>
      </c>
      <c r="AJ31" s="16">
        <v>1.0869565217391301E-2</v>
      </c>
      <c r="AK31" s="16"/>
      <c r="AL31" s="16">
        <v>1.7543859649122799E-2</v>
      </c>
      <c r="AM31" s="16">
        <v>0</v>
      </c>
      <c r="AN31" s="16">
        <v>9.0497737556561094E-3</v>
      </c>
      <c r="AO31" s="16">
        <v>0</v>
      </c>
      <c r="AP31" s="16">
        <v>0</v>
      </c>
      <c r="AQ31" s="16">
        <v>0</v>
      </c>
      <c r="AR31" s="16">
        <v>0</v>
      </c>
      <c r="AS31" s="16">
        <v>0</v>
      </c>
      <c r="AT31" s="16">
        <v>0</v>
      </c>
      <c r="AU31" s="16">
        <v>0</v>
      </c>
      <c r="AV31" s="16">
        <v>0</v>
      </c>
      <c r="AW31" s="16">
        <v>0</v>
      </c>
    </row>
    <row r="32" spans="2:49" x14ac:dyDescent="0.35">
      <c r="B32" s="17" t="s">
        <v>91</v>
      </c>
      <c r="C32" s="16">
        <v>3.6900369003690001E-3</v>
      </c>
      <c r="D32" s="16">
        <v>0</v>
      </c>
      <c r="E32" s="16">
        <v>7.4626865671641798E-3</v>
      </c>
      <c r="F32" s="16">
        <v>1.6806722689075598E-2</v>
      </c>
      <c r="G32" s="16">
        <v>0</v>
      </c>
      <c r="H32" s="16">
        <v>0</v>
      </c>
      <c r="I32" s="16">
        <v>0</v>
      </c>
      <c r="J32" s="16">
        <v>0</v>
      </c>
      <c r="K32" s="16">
        <v>0</v>
      </c>
      <c r="L32" s="16">
        <v>0</v>
      </c>
      <c r="M32" s="16">
        <v>0</v>
      </c>
      <c r="N32" s="16">
        <v>0</v>
      </c>
      <c r="O32" s="16">
        <v>0</v>
      </c>
      <c r="P32" s="16"/>
      <c r="Q32" s="16">
        <v>4.3604651162790697E-3</v>
      </c>
      <c r="R32" s="16"/>
      <c r="S32" s="16">
        <v>3.8119440914866601E-3</v>
      </c>
      <c r="T32" s="16"/>
      <c r="U32" s="16">
        <v>4.97512437810945E-3</v>
      </c>
      <c r="V32" s="16"/>
      <c r="W32" s="16">
        <v>8.1300813008130107E-3</v>
      </c>
      <c r="X32" s="16"/>
      <c r="Y32" s="16">
        <v>3.9682539682539698E-3</v>
      </c>
      <c r="Z32" s="16">
        <v>3.7878787878787902E-3</v>
      </c>
      <c r="AA32" s="16">
        <v>0</v>
      </c>
      <c r="AB32" s="16">
        <v>0</v>
      </c>
      <c r="AC32" s="16"/>
      <c r="AD32" s="16">
        <v>6.8493150684931503E-3</v>
      </c>
      <c r="AE32" s="16">
        <v>0</v>
      </c>
      <c r="AF32" s="16">
        <v>1.02040816326531E-2</v>
      </c>
      <c r="AG32" s="16">
        <v>0</v>
      </c>
      <c r="AH32" s="16">
        <v>0</v>
      </c>
      <c r="AI32" s="16">
        <v>0</v>
      </c>
      <c r="AJ32" s="16">
        <v>1.0869565217391301E-2</v>
      </c>
      <c r="AK32" s="16"/>
      <c r="AL32" s="16">
        <v>0</v>
      </c>
      <c r="AM32" s="16">
        <v>0</v>
      </c>
      <c r="AN32" s="16">
        <v>9.0497737556561094E-3</v>
      </c>
      <c r="AO32" s="16">
        <v>7.1942446043165497E-3</v>
      </c>
      <c r="AP32" s="16">
        <v>0</v>
      </c>
      <c r="AQ32" s="16">
        <v>0</v>
      </c>
      <c r="AR32" s="16">
        <v>0</v>
      </c>
      <c r="AS32" s="16">
        <v>0</v>
      </c>
      <c r="AT32" s="16">
        <v>0</v>
      </c>
      <c r="AU32" s="16">
        <v>0</v>
      </c>
      <c r="AV32" s="16">
        <v>0</v>
      </c>
      <c r="AW32" s="16">
        <v>0</v>
      </c>
    </row>
    <row r="33" spans="2:49" x14ac:dyDescent="0.35">
      <c r="B33" s="17" t="s">
        <v>92</v>
      </c>
      <c r="C33" s="16">
        <v>3.6900369003690001E-3</v>
      </c>
      <c r="D33" s="16">
        <v>1.21951219512195E-2</v>
      </c>
      <c r="E33" s="16">
        <v>0</v>
      </c>
      <c r="F33" s="16">
        <v>0</v>
      </c>
      <c r="G33" s="16">
        <v>0</v>
      </c>
      <c r="H33" s="16">
        <v>0</v>
      </c>
      <c r="I33" s="16">
        <v>0</v>
      </c>
      <c r="J33" s="16">
        <v>0</v>
      </c>
      <c r="K33" s="16">
        <v>0</v>
      </c>
      <c r="L33" s="16">
        <v>1.2500000000000001E-2</v>
      </c>
      <c r="M33" s="16">
        <v>1.4084507042253501E-2</v>
      </c>
      <c r="N33" s="16">
        <v>0</v>
      </c>
      <c r="O33" s="16">
        <v>0</v>
      </c>
      <c r="P33" s="16"/>
      <c r="Q33" s="16">
        <v>4.3604651162790697E-3</v>
      </c>
      <c r="R33" s="16"/>
      <c r="S33" s="16">
        <v>3.8119440914866601E-3</v>
      </c>
      <c r="T33" s="16"/>
      <c r="U33" s="16">
        <v>4.97512437810945E-3</v>
      </c>
      <c r="V33" s="16"/>
      <c r="W33" s="16">
        <v>0</v>
      </c>
      <c r="X33" s="16"/>
      <c r="Y33" s="16">
        <v>5.9523809523809503E-3</v>
      </c>
      <c r="Z33" s="16">
        <v>0</v>
      </c>
      <c r="AA33" s="16">
        <v>0</v>
      </c>
      <c r="AB33" s="16">
        <v>0</v>
      </c>
      <c r="AC33" s="16"/>
      <c r="AD33" s="16">
        <v>2.0547945205479499E-2</v>
      </c>
      <c r="AE33" s="16">
        <v>0</v>
      </c>
      <c r="AF33" s="16">
        <v>0</v>
      </c>
      <c r="AG33" s="16">
        <v>0</v>
      </c>
      <c r="AH33" s="16">
        <v>0</v>
      </c>
      <c r="AI33" s="16">
        <v>0</v>
      </c>
      <c r="AJ33" s="16">
        <v>0</v>
      </c>
      <c r="AK33" s="16"/>
      <c r="AL33" s="16">
        <v>0</v>
      </c>
      <c r="AM33" s="16">
        <v>0</v>
      </c>
      <c r="AN33" s="16">
        <v>0</v>
      </c>
      <c r="AO33" s="16">
        <v>2.15827338129496E-2</v>
      </c>
      <c r="AP33" s="16">
        <v>0</v>
      </c>
      <c r="AQ33" s="16">
        <v>0</v>
      </c>
      <c r="AR33" s="16">
        <v>0</v>
      </c>
      <c r="AS33" s="16">
        <v>0</v>
      </c>
      <c r="AT33" s="16">
        <v>0</v>
      </c>
      <c r="AU33" s="16">
        <v>0</v>
      </c>
      <c r="AV33" s="16">
        <v>0</v>
      </c>
      <c r="AW33" s="16">
        <v>0</v>
      </c>
    </row>
    <row r="34" spans="2:49" x14ac:dyDescent="0.35">
      <c r="B34" s="17" t="s">
        <v>93</v>
      </c>
      <c r="C34" s="16">
        <v>3.6900369003690001E-3</v>
      </c>
      <c r="D34" s="16">
        <v>0</v>
      </c>
      <c r="E34" s="16">
        <v>7.4626865671641798E-3</v>
      </c>
      <c r="F34" s="16">
        <v>0</v>
      </c>
      <c r="G34" s="16">
        <v>0</v>
      </c>
      <c r="H34" s="16">
        <v>0</v>
      </c>
      <c r="I34" s="16">
        <v>1.5151515151515201E-2</v>
      </c>
      <c r="J34" s="16">
        <v>1.63934426229508E-2</v>
      </c>
      <c r="K34" s="16">
        <v>0</v>
      </c>
      <c r="L34" s="16">
        <v>0</v>
      </c>
      <c r="M34" s="16">
        <v>0</v>
      </c>
      <c r="N34" s="16">
        <v>0</v>
      </c>
      <c r="O34" s="16">
        <v>0</v>
      </c>
      <c r="P34" s="16"/>
      <c r="Q34" s="16">
        <v>4.3604651162790697E-3</v>
      </c>
      <c r="R34" s="16"/>
      <c r="S34" s="16">
        <v>3.8119440914866601E-3</v>
      </c>
      <c r="T34" s="16"/>
      <c r="U34" s="16">
        <v>4.97512437810945E-3</v>
      </c>
      <c r="V34" s="16"/>
      <c r="W34" s="16">
        <v>8.1300813008130107E-3</v>
      </c>
      <c r="X34" s="16"/>
      <c r="Y34" s="16">
        <v>5.9523809523809503E-3</v>
      </c>
      <c r="Z34" s="16">
        <v>0</v>
      </c>
      <c r="AA34" s="16">
        <v>0</v>
      </c>
      <c r="AB34" s="16">
        <v>0</v>
      </c>
      <c r="AC34" s="16"/>
      <c r="AD34" s="16">
        <v>6.8493150684931503E-3</v>
      </c>
      <c r="AE34" s="16">
        <v>2.2222222222222199E-2</v>
      </c>
      <c r="AF34" s="16">
        <v>0</v>
      </c>
      <c r="AG34" s="16">
        <v>0</v>
      </c>
      <c r="AH34" s="16">
        <v>0</v>
      </c>
      <c r="AI34" s="16">
        <v>0</v>
      </c>
      <c r="AJ34" s="16">
        <v>0</v>
      </c>
      <c r="AK34" s="16"/>
      <c r="AL34" s="16">
        <v>0</v>
      </c>
      <c r="AM34" s="16">
        <v>7.8740157480314994E-3</v>
      </c>
      <c r="AN34" s="16">
        <v>0</v>
      </c>
      <c r="AO34" s="16">
        <v>7.1942446043165497E-3</v>
      </c>
      <c r="AP34" s="16">
        <v>0</v>
      </c>
      <c r="AQ34" s="16">
        <v>0.02</v>
      </c>
      <c r="AR34" s="16">
        <v>0</v>
      </c>
      <c r="AS34" s="16">
        <v>0</v>
      </c>
      <c r="AT34" s="16">
        <v>0</v>
      </c>
      <c r="AU34" s="16">
        <v>0</v>
      </c>
      <c r="AV34" s="16">
        <v>0</v>
      </c>
      <c r="AW34" s="16">
        <v>0</v>
      </c>
    </row>
    <row r="35" spans="2:49" x14ac:dyDescent="0.35">
      <c r="B35" s="17" t="s">
        <v>94</v>
      </c>
      <c r="C35" s="16">
        <v>3.6900369003690001E-3</v>
      </c>
      <c r="D35" s="16">
        <v>1.21951219512195E-2</v>
      </c>
      <c r="E35" s="16">
        <v>7.4626865671641798E-3</v>
      </c>
      <c r="F35" s="16">
        <v>0</v>
      </c>
      <c r="G35" s="16">
        <v>0</v>
      </c>
      <c r="H35" s="16">
        <v>0</v>
      </c>
      <c r="I35" s="16">
        <v>0</v>
      </c>
      <c r="J35" s="16">
        <v>1.63934426229508E-2</v>
      </c>
      <c r="K35" s="16">
        <v>0</v>
      </c>
      <c r="L35" s="16">
        <v>0</v>
      </c>
      <c r="M35" s="16">
        <v>0</v>
      </c>
      <c r="N35" s="16">
        <v>0</v>
      </c>
      <c r="O35" s="16">
        <v>0</v>
      </c>
      <c r="P35" s="16"/>
      <c r="Q35" s="16">
        <v>4.3604651162790697E-3</v>
      </c>
      <c r="R35" s="16"/>
      <c r="S35" s="16">
        <v>3.8119440914866601E-3</v>
      </c>
      <c r="T35" s="16"/>
      <c r="U35" s="16">
        <v>3.3167495854063002E-3</v>
      </c>
      <c r="V35" s="16"/>
      <c r="W35" s="16">
        <v>0</v>
      </c>
      <c r="X35" s="16"/>
      <c r="Y35" s="16">
        <v>5.9523809523809503E-3</v>
      </c>
      <c r="Z35" s="16">
        <v>0</v>
      </c>
      <c r="AA35" s="16">
        <v>0</v>
      </c>
      <c r="AB35" s="16">
        <v>0</v>
      </c>
      <c r="AC35" s="16"/>
      <c r="AD35" s="16">
        <v>0</v>
      </c>
      <c r="AE35" s="16">
        <v>2.2222222222222199E-2</v>
      </c>
      <c r="AF35" s="16">
        <v>0</v>
      </c>
      <c r="AG35" s="16">
        <v>5.5555555555555601E-3</v>
      </c>
      <c r="AH35" s="16">
        <v>0</v>
      </c>
      <c r="AI35" s="16">
        <v>0</v>
      </c>
      <c r="AJ35" s="16">
        <v>0</v>
      </c>
      <c r="AK35" s="16"/>
      <c r="AL35" s="16">
        <v>0</v>
      </c>
      <c r="AM35" s="16">
        <v>0</v>
      </c>
      <c r="AN35" s="16">
        <v>0</v>
      </c>
      <c r="AO35" s="16">
        <v>7.1942446043165497E-3</v>
      </c>
      <c r="AP35" s="16">
        <v>0</v>
      </c>
      <c r="AQ35" s="16">
        <v>0</v>
      </c>
      <c r="AR35" s="16">
        <v>0</v>
      </c>
      <c r="AS35" s="16">
        <v>6.6666666666666693E-2</v>
      </c>
      <c r="AT35" s="16">
        <v>1.20481927710843E-2</v>
      </c>
      <c r="AU35" s="16">
        <v>0</v>
      </c>
      <c r="AV35" s="16">
        <v>0</v>
      </c>
      <c r="AW35" s="16">
        <v>0</v>
      </c>
    </row>
    <row r="36" spans="2:49" x14ac:dyDescent="0.35">
      <c r="B36" s="17" t="s">
        <v>95</v>
      </c>
      <c r="C36" s="16">
        <v>3.6900369003690001E-3</v>
      </c>
      <c r="D36" s="16">
        <v>1.21951219512195E-2</v>
      </c>
      <c r="E36" s="16">
        <v>0</v>
      </c>
      <c r="F36" s="16">
        <v>0</v>
      </c>
      <c r="G36" s="16">
        <v>1.6666666666666701E-2</v>
      </c>
      <c r="H36" s="16">
        <v>0</v>
      </c>
      <c r="I36" s="16">
        <v>0</v>
      </c>
      <c r="J36" s="16">
        <v>1.63934426229508E-2</v>
      </c>
      <c r="K36" s="16">
        <v>0</v>
      </c>
      <c r="L36" s="16">
        <v>0</v>
      </c>
      <c r="M36" s="16">
        <v>0</v>
      </c>
      <c r="N36" s="16">
        <v>0</v>
      </c>
      <c r="O36" s="16">
        <v>0</v>
      </c>
      <c r="P36" s="16"/>
      <c r="Q36" s="16">
        <v>4.3604651162790697E-3</v>
      </c>
      <c r="R36" s="16"/>
      <c r="S36" s="16">
        <v>3.8119440914866601E-3</v>
      </c>
      <c r="T36" s="16"/>
      <c r="U36" s="16">
        <v>3.3167495854063002E-3</v>
      </c>
      <c r="V36" s="16"/>
      <c r="W36" s="16">
        <v>0</v>
      </c>
      <c r="X36" s="16"/>
      <c r="Y36" s="16">
        <v>5.9523809523809503E-3</v>
      </c>
      <c r="Z36" s="16">
        <v>0</v>
      </c>
      <c r="AA36" s="16">
        <v>0</v>
      </c>
      <c r="AB36" s="16">
        <v>0</v>
      </c>
      <c r="AC36" s="16"/>
      <c r="AD36" s="16">
        <v>0</v>
      </c>
      <c r="AE36" s="16">
        <v>1.1111111111111099E-2</v>
      </c>
      <c r="AF36" s="16">
        <v>1.02040816326531E-2</v>
      </c>
      <c r="AG36" s="16">
        <v>0</v>
      </c>
      <c r="AH36" s="16">
        <v>8.1300813008130107E-3</v>
      </c>
      <c r="AI36" s="16">
        <v>0</v>
      </c>
      <c r="AJ36" s="16">
        <v>0</v>
      </c>
      <c r="AK36" s="16"/>
      <c r="AL36" s="16">
        <v>0</v>
      </c>
      <c r="AM36" s="16">
        <v>0</v>
      </c>
      <c r="AN36" s="16">
        <v>0</v>
      </c>
      <c r="AO36" s="16">
        <v>7.1942446043165497E-3</v>
      </c>
      <c r="AP36" s="16">
        <v>0</v>
      </c>
      <c r="AQ36" s="16">
        <v>0.02</v>
      </c>
      <c r="AR36" s="16">
        <v>0</v>
      </c>
      <c r="AS36" s="16">
        <v>0</v>
      </c>
      <c r="AT36" s="16">
        <v>1.20481927710843E-2</v>
      </c>
      <c r="AU36" s="16">
        <v>0</v>
      </c>
      <c r="AV36" s="16">
        <v>0</v>
      </c>
      <c r="AW36" s="16">
        <v>0</v>
      </c>
    </row>
    <row r="37" spans="2:49" x14ac:dyDescent="0.35">
      <c r="B37" s="17" t="s">
        <v>96</v>
      </c>
      <c r="C37" s="16">
        <v>3.6900369003690001E-3</v>
      </c>
      <c r="D37" s="16">
        <v>0</v>
      </c>
      <c r="E37" s="16">
        <v>7.4626865671641798E-3</v>
      </c>
      <c r="F37" s="16">
        <v>8.4033613445378096E-3</v>
      </c>
      <c r="G37" s="16">
        <v>0</v>
      </c>
      <c r="H37" s="16">
        <v>0</v>
      </c>
      <c r="I37" s="16">
        <v>0</v>
      </c>
      <c r="J37" s="16">
        <v>1.63934426229508E-2</v>
      </c>
      <c r="K37" s="16">
        <v>0</v>
      </c>
      <c r="L37" s="16">
        <v>0</v>
      </c>
      <c r="M37" s="16">
        <v>0</v>
      </c>
      <c r="N37" s="16">
        <v>0</v>
      </c>
      <c r="O37" s="16">
        <v>0</v>
      </c>
      <c r="P37" s="16"/>
      <c r="Q37" s="16">
        <v>2.9069767441860499E-3</v>
      </c>
      <c r="R37" s="16"/>
      <c r="S37" s="16">
        <v>3.8119440914866601E-3</v>
      </c>
      <c r="T37" s="16"/>
      <c r="U37" s="16">
        <v>3.3167495854063002E-3</v>
      </c>
      <c r="V37" s="16"/>
      <c r="W37" s="16">
        <v>0</v>
      </c>
      <c r="X37" s="16"/>
      <c r="Y37" s="16">
        <v>1.9841269841269801E-3</v>
      </c>
      <c r="Z37" s="16">
        <v>7.5757575757575803E-3</v>
      </c>
      <c r="AA37" s="16">
        <v>0</v>
      </c>
      <c r="AB37" s="16">
        <v>0</v>
      </c>
      <c r="AC37" s="16"/>
      <c r="AD37" s="16">
        <v>0</v>
      </c>
      <c r="AE37" s="16">
        <v>0</v>
      </c>
      <c r="AF37" s="16">
        <v>0</v>
      </c>
      <c r="AG37" s="16">
        <v>1.1111111111111099E-2</v>
      </c>
      <c r="AH37" s="16">
        <v>8.1300813008130107E-3</v>
      </c>
      <c r="AI37" s="16">
        <v>0</v>
      </c>
      <c r="AJ37" s="16">
        <v>0</v>
      </c>
      <c r="AK37" s="16"/>
      <c r="AL37" s="16">
        <v>0</v>
      </c>
      <c r="AM37" s="16">
        <v>0</v>
      </c>
      <c r="AN37" s="16">
        <v>9.0497737556561094E-3</v>
      </c>
      <c r="AO37" s="16">
        <v>0</v>
      </c>
      <c r="AP37" s="16">
        <v>0</v>
      </c>
      <c r="AQ37" s="16">
        <v>0</v>
      </c>
      <c r="AR37" s="16">
        <v>0</v>
      </c>
      <c r="AS37" s="16">
        <v>0</v>
      </c>
      <c r="AT37" s="16">
        <v>0</v>
      </c>
      <c r="AU37" s="16">
        <v>0</v>
      </c>
      <c r="AV37" s="16">
        <v>3.03030303030303E-2</v>
      </c>
      <c r="AW37" s="16">
        <v>0</v>
      </c>
    </row>
    <row r="38" spans="2:49" x14ac:dyDescent="0.35">
      <c r="B38" s="17" t="s">
        <v>97</v>
      </c>
      <c r="C38" s="16">
        <v>2.4600246002459999E-3</v>
      </c>
      <c r="D38" s="16">
        <v>0</v>
      </c>
      <c r="E38" s="16">
        <v>0</v>
      </c>
      <c r="F38" s="16">
        <v>8.4033613445378096E-3</v>
      </c>
      <c r="G38" s="16">
        <v>0</v>
      </c>
      <c r="H38" s="16">
        <v>0</v>
      </c>
      <c r="I38" s="16">
        <v>0</v>
      </c>
      <c r="J38" s="16">
        <v>0</v>
      </c>
      <c r="K38" s="16">
        <v>0</v>
      </c>
      <c r="L38" s="16">
        <v>1.2500000000000001E-2</v>
      </c>
      <c r="M38" s="16">
        <v>0</v>
      </c>
      <c r="N38" s="16">
        <v>0</v>
      </c>
      <c r="O38" s="16">
        <v>0</v>
      </c>
      <c r="P38" s="16"/>
      <c r="Q38" s="16">
        <v>1.45348837209302E-3</v>
      </c>
      <c r="R38" s="16"/>
      <c r="S38" s="16">
        <v>2.5412960609911099E-3</v>
      </c>
      <c r="T38" s="16"/>
      <c r="U38" s="16">
        <v>1.6583747927031501E-3</v>
      </c>
      <c r="V38" s="16"/>
      <c r="W38" s="16">
        <v>0</v>
      </c>
      <c r="X38" s="16"/>
      <c r="Y38" s="16">
        <v>3.9682539682539698E-3</v>
      </c>
      <c r="Z38" s="16">
        <v>0</v>
      </c>
      <c r="AA38" s="16">
        <v>0</v>
      </c>
      <c r="AB38" s="16">
        <v>0</v>
      </c>
      <c r="AC38" s="16"/>
      <c r="AD38" s="16">
        <v>6.8493150684931503E-3</v>
      </c>
      <c r="AE38" s="16">
        <v>1.1111111111111099E-2</v>
      </c>
      <c r="AF38" s="16">
        <v>0</v>
      </c>
      <c r="AG38" s="16">
        <v>0</v>
      </c>
      <c r="AH38" s="16">
        <v>0</v>
      </c>
      <c r="AI38" s="16">
        <v>0</v>
      </c>
      <c r="AJ38" s="16">
        <v>0</v>
      </c>
      <c r="AK38" s="16"/>
      <c r="AL38" s="16">
        <v>0</v>
      </c>
      <c r="AM38" s="16">
        <v>0</v>
      </c>
      <c r="AN38" s="16">
        <v>0</v>
      </c>
      <c r="AO38" s="16">
        <v>0</v>
      </c>
      <c r="AP38" s="16">
        <v>0</v>
      </c>
      <c r="AQ38" s="16">
        <v>0</v>
      </c>
      <c r="AR38" s="16">
        <v>0</v>
      </c>
      <c r="AS38" s="16">
        <v>0</v>
      </c>
      <c r="AT38" s="16">
        <v>0</v>
      </c>
      <c r="AU38" s="16">
        <v>0</v>
      </c>
      <c r="AV38" s="16">
        <v>0</v>
      </c>
      <c r="AW38" s="16">
        <v>2.32558139534884E-2</v>
      </c>
    </row>
    <row r="39" spans="2:49" x14ac:dyDescent="0.35">
      <c r="B39" s="17" t="s">
        <v>98</v>
      </c>
      <c r="C39" s="16">
        <v>2.4600246002459999E-3</v>
      </c>
      <c r="D39" s="16">
        <v>0</v>
      </c>
      <c r="E39" s="16">
        <v>0</v>
      </c>
      <c r="F39" s="16">
        <v>0</v>
      </c>
      <c r="G39" s="16">
        <v>0</v>
      </c>
      <c r="H39" s="16">
        <v>0</v>
      </c>
      <c r="I39" s="16">
        <v>0</v>
      </c>
      <c r="J39" s="16">
        <v>0</v>
      </c>
      <c r="K39" s="16">
        <v>0</v>
      </c>
      <c r="L39" s="16">
        <v>0</v>
      </c>
      <c r="M39" s="16">
        <v>2.8169014084507001E-2</v>
      </c>
      <c r="N39" s="16">
        <v>0</v>
      </c>
      <c r="O39" s="16">
        <v>0</v>
      </c>
      <c r="P39" s="16"/>
      <c r="Q39" s="16">
        <v>2.9069767441860499E-3</v>
      </c>
      <c r="R39" s="16"/>
      <c r="S39" s="16">
        <v>2.5412960609911099E-3</v>
      </c>
      <c r="T39" s="16"/>
      <c r="U39" s="16">
        <v>1.6583747927031501E-3</v>
      </c>
      <c r="V39" s="16"/>
      <c r="W39" s="16">
        <v>0</v>
      </c>
      <c r="X39" s="16"/>
      <c r="Y39" s="16">
        <v>1.9841269841269801E-3</v>
      </c>
      <c r="Z39" s="16">
        <v>3.7878787878787902E-3</v>
      </c>
      <c r="AA39" s="16">
        <v>0</v>
      </c>
      <c r="AB39" s="16">
        <v>0</v>
      </c>
      <c r="AC39" s="16"/>
      <c r="AD39" s="16">
        <v>6.8493150684931503E-3</v>
      </c>
      <c r="AE39" s="16">
        <v>0</v>
      </c>
      <c r="AF39" s="16">
        <v>0</v>
      </c>
      <c r="AG39" s="16">
        <v>0</v>
      </c>
      <c r="AH39" s="16">
        <v>0</v>
      </c>
      <c r="AI39" s="16">
        <v>0</v>
      </c>
      <c r="AJ39" s="16">
        <v>1.0869565217391301E-2</v>
      </c>
      <c r="AK39" s="16"/>
      <c r="AL39" s="16">
        <v>1.7543859649122799E-2</v>
      </c>
      <c r="AM39" s="16">
        <v>0</v>
      </c>
      <c r="AN39" s="16">
        <v>4.5248868778280504E-3</v>
      </c>
      <c r="AO39" s="16">
        <v>0</v>
      </c>
      <c r="AP39" s="16">
        <v>0</v>
      </c>
      <c r="AQ39" s="16">
        <v>0</v>
      </c>
      <c r="AR39" s="16">
        <v>0</v>
      </c>
      <c r="AS39" s="16">
        <v>0</v>
      </c>
      <c r="AT39" s="16">
        <v>0</v>
      </c>
      <c r="AU39" s="16">
        <v>0</v>
      </c>
      <c r="AV39" s="16">
        <v>0</v>
      </c>
      <c r="AW39" s="16">
        <v>0</v>
      </c>
    </row>
    <row r="40" spans="2:49" x14ac:dyDescent="0.35">
      <c r="B40" s="17" t="s">
        <v>99</v>
      </c>
      <c r="C40" s="16">
        <v>2.4600246002459999E-3</v>
      </c>
      <c r="D40" s="16">
        <v>0</v>
      </c>
      <c r="E40" s="16">
        <v>0</v>
      </c>
      <c r="F40" s="16">
        <v>0</v>
      </c>
      <c r="G40" s="16">
        <v>0</v>
      </c>
      <c r="H40" s="16">
        <v>0</v>
      </c>
      <c r="I40" s="16">
        <v>0</v>
      </c>
      <c r="J40" s="16">
        <v>0</v>
      </c>
      <c r="K40" s="16">
        <v>0</v>
      </c>
      <c r="L40" s="16">
        <v>1.2500000000000001E-2</v>
      </c>
      <c r="M40" s="16">
        <v>0</v>
      </c>
      <c r="N40" s="16">
        <v>3.03030303030303E-2</v>
      </c>
      <c r="O40" s="16">
        <v>0</v>
      </c>
      <c r="P40" s="16"/>
      <c r="Q40" s="16">
        <v>2.9069767441860499E-3</v>
      </c>
      <c r="R40" s="16"/>
      <c r="S40" s="16">
        <v>2.5412960609911099E-3</v>
      </c>
      <c r="T40" s="16"/>
      <c r="U40" s="16">
        <v>3.3167495854063002E-3</v>
      </c>
      <c r="V40" s="16"/>
      <c r="W40" s="16">
        <v>0</v>
      </c>
      <c r="X40" s="16"/>
      <c r="Y40" s="16">
        <v>1.9841269841269801E-3</v>
      </c>
      <c r="Z40" s="16">
        <v>3.7878787878787902E-3</v>
      </c>
      <c r="AA40" s="16">
        <v>0</v>
      </c>
      <c r="AB40" s="16">
        <v>0</v>
      </c>
      <c r="AC40" s="16"/>
      <c r="AD40" s="16">
        <v>0</v>
      </c>
      <c r="AE40" s="16">
        <v>0</v>
      </c>
      <c r="AF40" s="16">
        <v>0</v>
      </c>
      <c r="AG40" s="16">
        <v>5.5555555555555601E-3</v>
      </c>
      <c r="AH40" s="16">
        <v>0</v>
      </c>
      <c r="AI40" s="16">
        <v>0</v>
      </c>
      <c r="AJ40" s="16">
        <v>1.0869565217391301E-2</v>
      </c>
      <c r="AK40" s="16"/>
      <c r="AL40" s="16">
        <v>1.7543859649122799E-2</v>
      </c>
      <c r="AM40" s="16">
        <v>0</v>
      </c>
      <c r="AN40" s="16">
        <v>0</v>
      </c>
      <c r="AO40" s="16">
        <v>0</v>
      </c>
      <c r="AP40" s="16">
        <v>0</v>
      </c>
      <c r="AQ40" s="16">
        <v>0</v>
      </c>
      <c r="AR40" s="16">
        <v>0</v>
      </c>
      <c r="AS40" s="16">
        <v>6.6666666666666693E-2</v>
      </c>
      <c r="AT40" s="16">
        <v>0</v>
      </c>
      <c r="AU40" s="16">
        <v>0</v>
      </c>
      <c r="AV40" s="16">
        <v>0</v>
      </c>
      <c r="AW40" s="16">
        <v>0</v>
      </c>
    </row>
    <row r="41" spans="2:49" x14ac:dyDescent="0.35">
      <c r="B41" s="17" t="s">
        <v>100</v>
      </c>
      <c r="C41" s="16">
        <v>2.4600246002459999E-3</v>
      </c>
      <c r="D41" s="16">
        <v>0</v>
      </c>
      <c r="E41" s="16">
        <v>0</v>
      </c>
      <c r="F41" s="16">
        <v>8.4033613445378096E-3</v>
      </c>
      <c r="G41" s="16">
        <v>0</v>
      </c>
      <c r="H41" s="16">
        <v>0</v>
      </c>
      <c r="I41" s="16">
        <v>0</v>
      </c>
      <c r="J41" s="16">
        <v>0</v>
      </c>
      <c r="K41" s="16">
        <v>0</v>
      </c>
      <c r="L41" s="16">
        <v>0</v>
      </c>
      <c r="M41" s="16">
        <v>0</v>
      </c>
      <c r="N41" s="16">
        <v>3.03030303030303E-2</v>
      </c>
      <c r="O41" s="16">
        <v>0</v>
      </c>
      <c r="P41" s="16"/>
      <c r="Q41" s="16">
        <v>2.9069767441860499E-3</v>
      </c>
      <c r="R41" s="16"/>
      <c r="S41" s="16">
        <v>2.5412960609911099E-3</v>
      </c>
      <c r="T41" s="16"/>
      <c r="U41" s="16">
        <v>3.3167495854063002E-3</v>
      </c>
      <c r="V41" s="16"/>
      <c r="W41" s="16">
        <v>8.1300813008130107E-3</v>
      </c>
      <c r="X41" s="16"/>
      <c r="Y41" s="16">
        <v>1.9841269841269801E-3</v>
      </c>
      <c r="Z41" s="16">
        <v>3.7878787878787902E-3</v>
      </c>
      <c r="AA41" s="16">
        <v>0</v>
      </c>
      <c r="AB41" s="16">
        <v>0</v>
      </c>
      <c r="AC41" s="16"/>
      <c r="AD41" s="16">
        <v>6.8493150684931503E-3</v>
      </c>
      <c r="AE41" s="16">
        <v>0</v>
      </c>
      <c r="AF41" s="16">
        <v>0</v>
      </c>
      <c r="AG41" s="16">
        <v>0</v>
      </c>
      <c r="AH41" s="16">
        <v>8.1300813008130107E-3</v>
      </c>
      <c r="AI41" s="16">
        <v>0</v>
      </c>
      <c r="AJ41" s="16">
        <v>0</v>
      </c>
      <c r="AK41" s="16"/>
      <c r="AL41" s="16">
        <v>1.7543859649122799E-2</v>
      </c>
      <c r="AM41" s="16">
        <v>7.8740157480314994E-3</v>
      </c>
      <c r="AN41" s="16">
        <v>0</v>
      </c>
      <c r="AO41" s="16">
        <v>0</v>
      </c>
      <c r="AP41" s="16">
        <v>0</v>
      </c>
      <c r="AQ41" s="16">
        <v>0</v>
      </c>
      <c r="AR41" s="16">
        <v>0</v>
      </c>
      <c r="AS41" s="16">
        <v>0</v>
      </c>
      <c r="AT41" s="16">
        <v>0</v>
      </c>
      <c r="AU41" s="16">
        <v>0</v>
      </c>
      <c r="AV41" s="16">
        <v>0</v>
      </c>
      <c r="AW41" s="16">
        <v>0</v>
      </c>
    </row>
    <row r="42" spans="2:49" x14ac:dyDescent="0.35">
      <c r="B42" s="17" t="s">
        <v>101</v>
      </c>
      <c r="C42" s="16">
        <v>2.4600246002459999E-3</v>
      </c>
      <c r="D42" s="16">
        <v>0</v>
      </c>
      <c r="E42" s="16">
        <v>0</v>
      </c>
      <c r="F42" s="16">
        <v>0</v>
      </c>
      <c r="G42" s="16">
        <v>0</v>
      </c>
      <c r="H42" s="16">
        <v>0</v>
      </c>
      <c r="I42" s="16">
        <v>1.5151515151515201E-2</v>
      </c>
      <c r="J42" s="16">
        <v>0</v>
      </c>
      <c r="K42" s="16">
        <v>0</v>
      </c>
      <c r="L42" s="16">
        <v>1.2500000000000001E-2</v>
      </c>
      <c r="M42" s="16">
        <v>0</v>
      </c>
      <c r="N42" s="16">
        <v>0</v>
      </c>
      <c r="O42" s="16">
        <v>0</v>
      </c>
      <c r="P42" s="16"/>
      <c r="Q42" s="16">
        <v>2.9069767441860499E-3</v>
      </c>
      <c r="R42" s="16"/>
      <c r="S42" s="16">
        <v>2.5412960609911099E-3</v>
      </c>
      <c r="T42" s="16"/>
      <c r="U42" s="16">
        <v>3.3167495854063002E-3</v>
      </c>
      <c r="V42" s="16"/>
      <c r="W42" s="16">
        <v>0</v>
      </c>
      <c r="X42" s="16"/>
      <c r="Y42" s="16">
        <v>0</v>
      </c>
      <c r="Z42" s="16">
        <v>7.5757575757575803E-3</v>
      </c>
      <c r="AA42" s="16">
        <v>0</v>
      </c>
      <c r="AB42" s="16">
        <v>0</v>
      </c>
      <c r="AC42" s="16"/>
      <c r="AD42" s="16">
        <v>0</v>
      </c>
      <c r="AE42" s="16">
        <v>0</v>
      </c>
      <c r="AF42" s="16">
        <v>0</v>
      </c>
      <c r="AG42" s="16">
        <v>0</v>
      </c>
      <c r="AH42" s="16">
        <v>8.1300813008130107E-3</v>
      </c>
      <c r="AI42" s="16">
        <v>0</v>
      </c>
      <c r="AJ42" s="16">
        <v>1.0869565217391301E-2</v>
      </c>
      <c r="AK42" s="16"/>
      <c r="AL42" s="16">
        <v>1.7543859649122799E-2</v>
      </c>
      <c r="AM42" s="16">
        <v>0</v>
      </c>
      <c r="AN42" s="16">
        <v>4.5248868778280504E-3</v>
      </c>
      <c r="AO42" s="16">
        <v>0</v>
      </c>
      <c r="AP42" s="16">
        <v>0</v>
      </c>
      <c r="AQ42" s="16">
        <v>0</v>
      </c>
      <c r="AR42" s="16">
        <v>0</v>
      </c>
      <c r="AS42" s="16">
        <v>0</v>
      </c>
      <c r="AT42" s="16">
        <v>0</v>
      </c>
      <c r="AU42" s="16">
        <v>0</v>
      </c>
      <c r="AV42" s="16">
        <v>0</v>
      </c>
      <c r="AW42" s="16">
        <v>0</v>
      </c>
    </row>
    <row r="43" spans="2:49" x14ac:dyDescent="0.35">
      <c r="B43" s="17" t="s">
        <v>102</v>
      </c>
      <c r="C43" s="16">
        <v>2.4600246002459999E-3</v>
      </c>
      <c r="D43" s="16">
        <v>0</v>
      </c>
      <c r="E43" s="16">
        <v>0</v>
      </c>
      <c r="F43" s="16">
        <v>0</v>
      </c>
      <c r="G43" s="16">
        <v>0</v>
      </c>
      <c r="H43" s="16">
        <v>0</v>
      </c>
      <c r="I43" s="16">
        <v>0</v>
      </c>
      <c r="J43" s="16">
        <v>1.63934426229508E-2</v>
      </c>
      <c r="K43" s="16">
        <v>0</v>
      </c>
      <c r="L43" s="16">
        <v>0</v>
      </c>
      <c r="M43" s="16">
        <v>0</v>
      </c>
      <c r="N43" s="16">
        <v>3.03030303030303E-2</v>
      </c>
      <c r="O43" s="16">
        <v>0</v>
      </c>
      <c r="P43" s="16"/>
      <c r="Q43" s="16">
        <v>2.9069767441860499E-3</v>
      </c>
      <c r="R43" s="16"/>
      <c r="S43" s="16">
        <v>2.5412960609911099E-3</v>
      </c>
      <c r="T43" s="16"/>
      <c r="U43" s="16">
        <v>3.3167495854063002E-3</v>
      </c>
      <c r="V43" s="16"/>
      <c r="W43" s="16">
        <v>8.1300813008130107E-3</v>
      </c>
      <c r="X43" s="16"/>
      <c r="Y43" s="16">
        <v>3.9682539682539698E-3</v>
      </c>
      <c r="Z43" s="16">
        <v>0</v>
      </c>
      <c r="AA43" s="16">
        <v>0</v>
      </c>
      <c r="AB43" s="16">
        <v>0</v>
      </c>
      <c r="AC43" s="16"/>
      <c r="AD43" s="16">
        <v>6.8493150684931503E-3</v>
      </c>
      <c r="AE43" s="16">
        <v>1.1111111111111099E-2</v>
      </c>
      <c r="AF43" s="16">
        <v>0</v>
      </c>
      <c r="AG43" s="16">
        <v>0</v>
      </c>
      <c r="AH43" s="16">
        <v>0</v>
      </c>
      <c r="AI43" s="16">
        <v>0</v>
      </c>
      <c r="AJ43" s="16">
        <v>0</v>
      </c>
      <c r="AK43" s="16"/>
      <c r="AL43" s="16">
        <v>0</v>
      </c>
      <c r="AM43" s="16">
        <v>0</v>
      </c>
      <c r="AN43" s="16">
        <v>0</v>
      </c>
      <c r="AO43" s="16">
        <v>1.4388489208633099E-2</v>
      </c>
      <c r="AP43" s="16">
        <v>0</v>
      </c>
      <c r="AQ43" s="16">
        <v>0</v>
      </c>
      <c r="AR43" s="16">
        <v>0</v>
      </c>
      <c r="AS43" s="16">
        <v>0</v>
      </c>
      <c r="AT43" s="16">
        <v>0</v>
      </c>
      <c r="AU43" s="16">
        <v>0</v>
      </c>
      <c r="AV43" s="16">
        <v>0</v>
      </c>
      <c r="AW43" s="16">
        <v>0</v>
      </c>
    </row>
    <row r="44" spans="2:49" x14ac:dyDescent="0.35">
      <c r="B44" s="17" t="s">
        <v>103</v>
      </c>
      <c r="C44" s="16">
        <v>2.4600246002459999E-3</v>
      </c>
      <c r="D44" s="16">
        <v>0</v>
      </c>
      <c r="E44" s="16">
        <v>0</v>
      </c>
      <c r="F44" s="16">
        <v>1.6806722689075598E-2</v>
      </c>
      <c r="G44" s="16">
        <v>0</v>
      </c>
      <c r="H44" s="16">
        <v>0</v>
      </c>
      <c r="I44" s="16">
        <v>0</v>
      </c>
      <c r="J44" s="16">
        <v>0</v>
      </c>
      <c r="K44" s="16">
        <v>0</v>
      </c>
      <c r="L44" s="16">
        <v>0</v>
      </c>
      <c r="M44" s="16">
        <v>0</v>
      </c>
      <c r="N44" s="16">
        <v>0</v>
      </c>
      <c r="O44" s="16">
        <v>0</v>
      </c>
      <c r="P44" s="16"/>
      <c r="Q44" s="16">
        <v>2.9069767441860499E-3</v>
      </c>
      <c r="R44" s="16"/>
      <c r="S44" s="16">
        <v>2.5412960609911099E-3</v>
      </c>
      <c r="T44" s="16"/>
      <c r="U44" s="16">
        <v>3.3167495854063002E-3</v>
      </c>
      <c r="V44" s="16"/>
      <c r="W44" s="16">
        <v>0</v>
      </c>
      <c r="X44" s="16"/>
      <c r="Y44" s="16">
        <v>3.9682539682539698E-3</v>
      </c>
      <c r="Z44" s="16">
        <v>0</v>
      </c>
      <c r="AA44" s="16">
        <v>0</v>
      </c>
      <c r="AB44" s="16">
        <v>0</v>
      </c>
      <c r="AC44" s="16"/>
      <c r="AD44" s="16">
        <v>6.8493150684931503E-3</v>
      </c>
      <c r="AE44" s="16">
        <v>1.1111111111111099E-2</v>
      </c>
      <c r="AF44" s="16">
        <v>0</v>
      </c>
      <c r="AG44" s="16">
        <v>0</v>
      </c>
      <c r="AH44" s="16">
        <v>0</v>
      </c>
      <c r="AI44" s="16">
        <v>0</v>
      </c>
      <c r="AJ44" s="16">
        <v>0</v>
      </c>
      <c r="AK44" s="16"/>
      <c r="AL44" s="16">
        <v>0</v>
      </c>
      <c r="AM44" s="16">
        <v>0</v>
      </c>
      <c r="AN44" s="16">
        <v>0</v>
      </c>
      <c r="AO44" s="16">
        <v>1.4388489208633099E-2</v>
      </c>
      <c r="AP44" s="16">
        <v>0</v>
      </c>
      <c r="AQ44" s="16">
        <v>0</v>
      </c>
      <c r="AR44" s="16">
        <v>0</v>
      </c>
      <c r="AS44" s="16">
        <v>0</v>
      </c>
      <c r="AT44" s="16">
        <v>0</v>
      </c>
      <c r="AU44" s="16">
        <v>0</v>
      </c>
      <c r="AV44" s="16">
        <v>0</v>
      </c>
      <c r="AW44" s="16">
        <v>0</v>
      </c>
    </row>
    <row r="45" spans="2:49" x14ac:dyDescent="0.35">
      <c r="B45" s="17" t="s">
        <v>104</v>
      </c>
      <c r="C45" s="16">
        <v>2.4600246002459999E-3</v>
      </c>
      <c r="D45" s="16">
        <v>0</v>
      </c>
      <c r="E45" s="16">
        <v>7.4626865671641798E-3</v>
      </c>
      <c r="F45" s="16">
        <v>0</v>
      </c>
      <c r="G45" s="16">
        <v>0</v>
      </c>
      <c r="H45" s="16">
        <v>1.9230769230769201E-2</v>
      </c>
      <c r="I45" s="16">
        <v>0</v>
      </c>
      <c r="J45" s="16">
        <v>0</v>
      </c>
      <c r="K45" s="16">
        <v>0</v>
      </c>
      <c r="L45" s="16">
        <v>0</v>
      </c>
      <c r="M45" s="16">
        <v>0</v>
      </c>
      <c r="N45" s="16">
        <v>0</v>
      </c>
      <c r="O45" s="16">
        <v>0</v>
      </c>
      <c r="P45" s="16"/>
      <c r="Q45" s="16">
        <v>2.9069767441860499E-3</v>
      </c>
      <c r="R45" s="16"/>
      <c r="S45" s="16">
        <v>2.5412960609911099E-3</v>
      </c>
      <c r="T45" s="16"/>
      <c r="U45" s="16">
        <v>3.3167495854063002E-3</v>
      </c>
      <c r="V45" s="16"/>
      <c r="W45" s="16">
        <v>0</v>
      </c>
      <c r="X45" s="16"/>
      <c r="Y45" s="16">
        <v>3.9682539682539698E-3</v>
      </c>
      <c r="Z45" s="16">
        <v>0</v>
      </c>
      <c r="AA45" s="16">
        <v>0</v>
      </c>
      <c r="AB45" s="16">
        <v>0</v>
      </c>
      <c r="AC45" s="16"/>
      <c r="AD45" s="16">
        <v>6.8493150684931503E-3</v>
      </c>
      <c r="AE45" s="16">
        <v>1.1111111111111099E-2</v>
      </c>
      <c r="AF45" s="16">
        <v>0</v>
      </c>
      <c r="AG45" s="16">
        <v>0</v>
      </c>
      <c r="AH45" s="16">
        <v>0</v>
      </c>
      <c r="AI45" s="16">
        <v>0</v>
      </c>
      <c r="AJ45" s="16">
        <v>0</v>
      </c>
      <c r="AK45" s="16"/>
      <c r="AL45" s="16">
        <v>0</v>
      </c>
      <c r="AM45" s="16">
        <v>0</v>
      </c>
      <c r="AN45" s="16">
        <v>0</v>
      </c>
      <c r="AO45" s="16">
        <v>1.4388489208633099E-2</v>
      </c>
      <c r="AP45" s="16">
        <v>0</v>
      </c>
      <c r="AQ45" s="16">
        <v>0</v>
      </c>
      <c r="AR45" s="16">
        <v>0</v>
      </c>
      <c r="AS45" s="16">
        <v>0</v>
      </c>
      <c r="AT45" s="16">
        <v>0</v>
      </c>
      <c r="AU45" s="16">
        <v>0</v>
      </c>
      <c r="AV45" s="16">
        <v>0</v>
      </c>
      <c r="AW45" s="16">
        <v>0</v>
      </c>
    </row>
    <row r="46" spans="2:49" x14ac:dyDescent="0.35">
      <c r="B46" s="17" t="s">
        <v>105</v>
      </c>
      <c r="C46" s="16">
        <v>2.4600246002459999E-3</v>
      </c>
      <c r="D46" s="16">
        <v>0</v>
      </c>
      <c r="E46" s="16">
        <v>0</v>
      </c>
      <c r="F46" s="16">
        <v>1.6806722689075598E-2</v>
      </c>
      <c r="G46" s="16">
        <v>0</v>
      </c>
      <c r="H46" s="16">
        <v>0</v>
      </c>
      <c r="I46" s="16">
        <v>0</v>
      </c>
      <c r="J46" s="16">
        <v>0</v>
      </c>
      <c r="K46" s="16">
        <v>0</v>
      </c>
      <c r="L46" s="16">
        <v>0</v>
      </c>
      <c r="M46" s="16">
        <v>0</v>
      </c>
      <c r="N46" s="16">
        <v>0</v>
      </c>
      <c r="O46" s="16">
        <v>0</v>
      </c>
      <c r="P46" s="16"/>
      <c r="Q46" s="16">
        <v>2.9069767441860499E-3</v>
      </c>
      <c r="R46" s="16"/>
      <c r="S46" s="16">
        <v>2.5412960609911099E-3</v>
      </c>
      <c r="T46" s="16"/>
      <c r="U46" s="16">
        <v>3.3167495854063002E-3</v>
      </c>
      <c r="V46" s="16"/>
      <c r="W46" s="16">
        <v>0</v>
      </c>
      <c r="X46" s="16"/>
      <c r="Y46" s="16">
        <v>1.9841269841269801E-3</v>
      </c>
      <c r="Z46" s="16">
        <v>3.7878787878787902E-3</v>
      </c>
      <c r="AA46" s="16">
        <v>0</v>
      </c>
      <c r="AB46" s="16">
        <v>0</v>
      </c>
      <c r="AC46" s="16"/>
      <c r="AD46" s="16">
        <v>0</v>
      </c>
      <c r="AE46" s="16">
        <v>1.1111111111111099E-2</v>
      </c>
      <c r="AF46" s="16">
        <v>0</v>
      </c>
      <c r="AG46" s="16">
        <v>5.5555555555555601E-3</v>
      </c>
      <c r="AH46" s="16">
        <v>0</v>
      </c>
      <c r="AI46" s="16">
        <v>0</v>
      </c>
      <c r="AJ46" s="16">
        <v>0</v>
      </c>
      <c r="AK46" s="16"/>
      <c r="AL46" s="16">
        <v>0</v>
      </c>
      <c r="AM46" s="16">
        <v>7.8740157480314994E-3</v>
      </c>
      <c r="AN46" s="16">
        <v>0</v>
      </c>
      <c r="AO46" s="16">
        <v>7.1942446043165497E-3</v>
      </c>
      <c r="AP46" s="16">
        <v>0</v>
      </c>
      <c r="AQ46" s="16">
        <v>0</v>
      </c>
      <c r="AR46" s="16">
        <v>0</v>
      </c>
      <c r="AS46" s="16">
        <v>0</v>
      </c>
      <c r="AT46" s="16">
        <v>0</v>
      </c>
      <c r="AU46" s="16">
        <v>0</v>
      </c>
      <c r="AV46" s="16">
        <v>0</v>
      </c>
      <c r="AW46" s="16">
        <v>0</v>
      </c>
    </row>
    <row r="47" spans="2:49" x14ac:dyDescent="0.35">
      <c r="B47" s="17" t="s">
        <v>106</v>
      </c>
      <c r="C47" s="16">
        <v>2.4600246002459999E-3</v>
      </c>
      <c r="D47" s="16">
        <v>1.21951219512195E-2</v>
      </c>
      <c r="E47" s="16">
        <v>0</v>
      </c>
      <c r="F47" s="16">
        <v>0</v>
      </c>
      <c r="G47" s="16">
        <v>0</v>
      </c>
      <c r="H47" s="16">
        <v>0</v>
      </c>
      <c r="I47" s="16">
        <v>1.5151515151515201E-2</v>
      </c>
      <c r="J47" s="16">
        <v>0</v>
      </c>
      <c r="K47" s="16">
        <v>0</v>
      </c>
      <c r="L47" s="16">
        <v>0</v>
      </c>
      <c r="M47" s="16">
        <v>0</v>
      </c>
      <c r="N47" s="16">
        <v>0</v>
      </c>
      <c r="O47" s="16">
        <v>0</v>
      </c>
      <c r="P47" s="16"/>
      <c r="Q47" s="16">
        <v>2.9069767441860499E-3</v>
      </c>
      <c r="R47" s="16"/>
      <c r="S47" s="16">
        <v>2.5412960609911099E-3</v>
      </c>
      <c r="T47" s="16"/>
      <c r="U47" s="16">
        <v>3.3167495854063002E-3</v>
      </c>
      <c r="V47" s="16"/>
      <c r="W47" s="16">
        <v>0</v>
      </c>
      <c r="X47" s="16"/>
      <c r="Y47" s="16">
        <v>3.9682539682539698E-3</v>
      </c>
      <c r="Z47" s="16">
        <v>0</v>
      </c>
      <c r="AA47" s="16">
        <v>0</v>
      </c>
      <c r="AB47" s="16">
        <v>0</v>
      </c>
      <c r="AC47" s="16"/>
      <c r="AD47" s="16">
        <v>6.8493150684931503E-3</v>
      </c>
      <c r="AE47" s="16">
        <v>0</v>
      </c>
      <c r="AF47" s="16">
        <v>0</v>
      </c>
      <c r="AG47" s="16">
        <v>0</v>
      </c>
      <c r="AH47" s="16">
        <v>8.1300813008130107E-3</v>
      </c>
      <c r="AI47" s="16">
        <v>0</v>
      </c>
      <c r="AJ47" s="16">
        <v>0</v>
      </c>
      <c r="AK47" s="16"/>
      <c r="AL47" s="16">
        <v>0</v>
      </c>
      <c r="AM47" s="16">
        <v>0</v>
      </c>
      <c r="AN47" s="16">
        <v>4.5248868778280504E-3</v>
      </c>
      <c r="AO47" s="16">
        <v>0</v>
      </c>
      <c r="AP47" s="16">
        <v>5.2631578947368397E-2</v>
      </c>
      <c r="AQ47" s="16">
        <v>0</v>
      </c>
      <c r="AR47" s="16">
        <v>0</v>
      </c>
      <c r="AS47" s="16">
        <v>0</v>
      </c>
      <c r="AT47" s="16">
        <v>0</v>
      </c>
      <c r="AU47" s="16">
        <v>0</v>
      </c>
      <c r="AV47" s="16">
        <v>0</v>
      </c>
      <c r="AW47" s="16">
        <v>0</v>
      </c>
    </row>
    <row r="48" spans="2:49" x14ac:dyDescent="0.35">
      <c r="B48" s="17" t="s">
        <v>107</v>
      </c>
      <c r="C48" s="16">
        <v>2.4600246002459999E-3</v>
      </c>
      <c r="D48" s="16">
        <v>0</v>
      </c>
      <c r="E48" s="16">
        <v>0</v>
      </c>
      <c r="F48" s="16">
        <v>0</v>
      </c>
      <c r="G48" s="16">
        <v>0</v>
      </c>
      <c r="H48" s="16">
        <v>1.9230769230769201E-2</v>
      </c>
      <c r="I48" s="16">
        <v>0</v>
      </c>
      <c r="J48" s="16">
        <v>0</v>
      </c>
      <c r="K48" s="16">
        <v>2.5641025641025599E-2</v>
      </c>
      <c r="L48" s="16">
        <v>0</v>
      </c>
      <c r="M48" s="16">
        <v>0</v>
      </c>
      <c r="N48" s="16">
        <v>0</v>
      </c>
      <c r="O48" s="16">
        <v>0</v>
      </c>
      <c r="P48" s="16"/>
      <c r="Q48" s="16">
        <v>2.9069767441860499E-3</v>
      </c>
      <c r="R48" s="16"/>
      <c r="S48" s="16">
        <v>2.5412960609911099E-3</v>
      </c>
      <c r="T48" s="16"/>
      <c r="U48" s="16">
        <v>3.3167495854063002E-3</v>
      </c>
      <c r="V48" s="16"/>
      <c r="W48" s="16">
        <v>0</v>
      </c>
      <c r="X48" s="16"/>
      <c r="Y48" s="16">
        <v>1.9841269841269801E-3</v>
      </c>
      <c r="Z48" s="16">
        <v>3.7878787878787902E-3</v>
      </c>
      <c r="AA48" s="16">
        <v>0</v>
      </c>
      <c r="AB48" s="16">
        <v>0</v>
      </c>
      <c r="AC48" s="16"/>
      <c r="AD48" s="16">
        <v>0</v>
      </c>
      <c r="AE48" s="16">
        <v>0</v>
      </c>
      <c r="AF48" s="16">
        <v>1.02040816326531E-2</v>
      </c>
      <c r="AG48" s="16">
        <v>0</v>
      </c>
      <c r="AH48" s="16">
        <v>8.1300813008130107E-3</v>
      </c>
      <c r="AI48" s="16">
        <v>0</v>
      </c>
      <c r="AJ48" s="16">
        <v>0</v>
      </c>
      <c r="AK48" s="16"/>
      <c r="AL48" s="16">
        <v>0</v>
      </c>
      <c r="AM48" s="16">
        <v>0</v>
      </c>
      <c r="AN48" s="16">
        <v>4.5248868778280504E-3</v>
      </c>
      <c r="AO48" s="16">
        <v>0</v>
      </c>
      <c r="AP48" s="16">
        <v>5.2631578947368397E-2</v>
      </c>
      <c r="AQ48" s="16">
        <v>0</v>
      </c>
      <c r="AR48" s="16">
        <v>0</v>
      </c>
      <c r="AS48" s="16">
        <v>0</v>
      </c>
      <c r="AT48" s="16">
        <v>0</v>
      </c>
      <c r="AU48" s="16">
        <v>0</v>
      </c>
      <c r="AV48" s="16">
        <v>0</v>
      </c>
      <c r="AW48" s="16">
        <v>0</v>
      </c>
    </row>
    <row r="49" spans="2:49" x14ac:dyDescent="0.35">
      <c r="B49" s="17" t="s">
        <v>108</v>
      </c>
      <c r="C49" s="16">
        <v>2.4600246002459999E-3</v>
      </c>
      <c r="D49" s="16">
        <v>1.21951219512195E-2</v>
      </c>
      <c r="E49" s="16">
        <v>0</v>
      </c>
      <c r="F49" s="16">
        <v>0</v>
      </c>
      <c r="G49" s="16">
        <v>0</v>
      </c>
      <c r="H49" s="16">
        <v>0</v>
      </c>
      <c r="I49" s="16">
        <v>0</v>
      </c>
      <c r="J49" s="16">
        <v>0</v>
      </c>
      <c r="K49" s="16">
        <v>0</v>
      </c>
      <c r="L49" s="16">
        <v>0</v>
      </c>
      <c r="M49" s="16">
        <v>0</v>
      </c>
      <c r="N49" s="16">
        <v>3.03030303030303E-2</v>
      </c>
      <c r="O49" s="16">
        <v>0</v>
      </c>
      <c r="P49" s="16"/>
      <c r="Q49" s="16">
        <v>2.9069767441860499E-3</v>
      </c>
      <c r="R49" s="16"/>
      <c r="S49" s="16">
        <v>2.5412960609911099E-3</v>
      </c>
      <c r="T49" s="16"/>
      <c r="U49" s="16">
        <v>3.3167495854063002E-3</v>
      </c>
      <c r="V49" s="16"/>
      <c r="W49" s="16">
        <v>0</v>
      </c>
      <c r="X49" s="16"/>
      <c r="Y49" s="16">
        <v>3.9682539682539698E-3</v>
      </c>
      <c r="Z49" s="16">
        <v>0</v>
      </c>
      <c r="AA49" s="16">
        <v>0</v>
      </c>
      <c r="AB49" s="16">
        <v>0</v>
      </c>
      <c r="AC49" s="16"/>
      <c r="AD49" s="16">
        <v>6.8493150684931503E-3</v>
      </c>
      <c r="AE49" s="16">
        <v>0</v>
      </c>
      <c r="AF49" s="16">
        <v>0</v>
      </c>
      <c r="AG49" s="16">
        <v>5.5555555555555601E-3</v>
      </c>
      <c r="AH49" s="16">
        <v>0</v>
      </c>
      <c r="AI49" s="16">
        <v>0</v>
      </c>
      <c r="AJ49" s="16">
        <v>0</v>
      </c>
      <c r="AK49" s="16"/>
      <c r="AL49" s="16">
        <v>0</v>
      </c>
      <c r="AM49" s="16">
        <v>7.8740157480314994E-3</v>
      </c>
      <c r="AN49" s="16">
        <v>0</v>
      </c>
      <c r="AO49" s="16">
        <v>0</v>
      </c>
      <c r="AP49" s="16">
        <v>0</v>
      </c>
      <c r="AQ49" s="16">
        <v>0.02</v>
      </c>
      <c r="AR49" s="16">
        <v>0</v>
      </c>
      <c r="AS49" s="16">
        <v>0</v>
      </c>
      <c r="AT49" s="16">
        <v>0</v>
      </c>
      <c r="AU49" s="16">
        <v>0</v>
      </c>
      <c r="AV49" s="16">
        <v>0</v>
      </c>
      <c r="AW49" s="16">
        <v>0</v>
      </c>
    </row>
    <row r="50" spans="2:49" x14ac:dyDescent="0.35">
      <c r="B50" s="17" t="s">
        <v>109</v>
      </c>
      <c r="C50" s="16">
        <v>2.4600246002459999E-3</v>
      </c>
      <c r="D50" s="16">
        <v>0</v>
      </c>
      <c r="E50" s="16">
        <v>0</v>
      </c>
      <c r="F50" s="16">
        <v>0</v>
      </c>
      <c r="G50" s="16">
        <v>1.6666666666666701E-2</v>
      </c>
      <c r="H50" s="16">
        <v>0</v>
      </c>
      <c r="I50" s="16">
        <v>0</v>
      </c>
      <c r="J50" s="16">
        <v>0</v>
      </c>
      <c r="K50" s="16">
        <v>0</v>
      </c>
      <c r="L50" s="16">
        <v>1.2500000000000001E-2</v>
      </c>
      <c r="M50" s="16">
        <v>0</v>
      </c>
      <c r="N50" s="16">
        <v>0</v>
      </c>
      <c r="O50" s="16">
        <v>0</v>
      </c>
      <c r="P50" s="16"/>
      <c r="Q50" s="16">
        <v>2.9069767441860499E-3</v>
      </c>
      <c r="R50" s="16"/>
      <c r="S50" s="16">
        <v>2.5412960609911099E-3</v>
      </c>
      <c r="T50" s="16"/>
      <c r="U50" s="16">
        <v>3.3167495854063002E-3</v>
      </c>
      <c r="V50" s="16"/>
      <c r="W50" s="16">
        <v>0</v>
      </c>
      <c r="X50" s="16"/>
      <c r="Y50" s="16">
        <v>3.9682539682539698E-3</v>
      </c>
      <c r="Z50" s="16">
        <v>0</v>
      </c>
      <c r="AA50" s="16">
        <v>0</v>
      </c>
      <c r="AB50" s="16">
        <v>0</v>
      </c>
      <c r="AC50" s="16"/>
      <c r="AD50" s="16">
        <v>6.8493150684931503E-3</v>
      </c>
      <c r="AE50" s="16">
        <v>1.1111111111111099E-2</v>
      </c>
      <c r="AF50" s="16">
        <v>0</v>
      </c>
      <c r="AG50" s="16">
        <v>0</v>
      </c>
      <c r="AH50" s="16">
        <v>0</v>
      </c>
      <c r="AI50" s="16">
        <v>0</v>
      </c>
      <c r="AJ50" s="16">
        <v>0</v>
      </c>
      <c r="AK50" s="16"/>
      <c r="AL50" s="16">
        <v>0</v>
      </c>
      <c r="AM50" s="16">
        <v>0</v>
      </c>
      <c r="AN50" s="16">
        <v>0</v>
      </c>
      <c r="AO50" s="16">
        <v>0</v>
      </c>
      <c r="AP50" s="16">
        <v>0</v>
      </c>
      <c r="AQ50" s="16">
        <v>0.04</v>
      </c>
      <c r="AR50" s="16">
        <v>0</v>
      </c>
      <c r="AS50" s="16">
        <v>0</v>
      </c>
      <c r="AT50" s="16">
        <v>0</v>
      </c>
      <c r="AU50" s="16">
        <v>0</v>
      </c>
      <c r="AV50" s="16">
        <v>0</v>
      </c>
      <c r="AW50" s="16">
        <v>0</v>
      </c>
    </row>
    <row r="51" spans="2:49" x14ac:dyDescent="0.35">
      <c r="B51" s="17" t="s">
        <v>110</v>
      </c>
      <c r="C51" s="16">
        <v>2.4600246002459999E-3</v>
      </c>
      <c r="D51" s="16">
        <v>1.21951219512195E-2</v>
      </c>
      <c r="E51" s="16">
        <v>0</v>
      </c>
      <c r="F51" s="16">
        <v>0</v>
      </c>
      <c r="G51" s="16">
        <v>0</v>
      </c>
      <c r="H51" s="16">
        <v>0</v>
      </c>
      <c r="I51" s="16">
        <v>0</v>
      </c>
      <c r="J51" s="16">
        <v>0</v>
      </c>
      <c r="K51" s="16">
        <v>0</v>
      </c>
      <c r="L51" s="16">
        <v>0</v>
      </c>
      <c r="M51" s="16">
        <v>0</v>
      </c>
      <c r="N51" s="16">
        <v>3.03030303030303E-2</v>
      </c>
      <c r="O51" s="16">
        <v>0</v>
      </c>
      <c r="P51" s="16"/>
      <c r="Q51" s="16">
        <v>2.9069767441860499E-3</v>
      </c>
      <c r="R51" s="16"/>
      <c r="S51" s="16">
        <v>2.5412960609911099E-3</v>
      </c>
      <c r="T51" s="16"/>
      <c r="U51" s="16">
        <v>3.3167495854063002E-3</v>
      </c>
      <c r="V51" s="16"/>
      <c r="W51" s="16">
        <v>0</v>
      </c>
      <c r="X51" s="16"/>
      <c r="Y51" s="16">
        <v>3.9682539682539698E-3</v>
      </c>
      <c r="Z51" s="16">
        <v>0</v>
      </c>
      <c r="AA51" s="16">
        <v>0</v>
      </c>
      <c r="AB51" s="16">
        <v>0</v>
      </c>
      <c r="AC51" s="16"/>
      <c r="AD51" s="16">
        <v>0</v>
      </c>
      <c r="AE51" s="16">
        <v>1.1111111111111099E-2</v>
      </c>
      <c r="AF51" s="16">
        <v>0</v>
      </c>
      <c r="AG51" s="16">
        <v>0</v>
      </c>
      <c r="AH51" s="16">
        <v>8.1300813008130107E-3</v>
      </c>
      <c r="AI51" s="16">
        <v>0</v>
      </c>
      <c r="AJ51" s="16">
        <v>0</v>
      </c>
      <c r="AK51" s="16"/>
      <c r="AL51" s="16">
        <v>0</v>
      </c>
      <c r="AM51" s="16">
        <v>0</v>
      </c>
      <c r="AN51" s="16">
        <v>0</v>
      </c>
      <c r="AO51" s="16">
        <v>0</v>
      </c>
      <c r="AP51" s="16">
        <v>0</v>
      </c>
      <c r="AQ51" s="16">
        <v>0.04</v>
      </c>
      <c r="AR51" s="16">
        <v>0</v>
      </c>
      <c r="AS51" s="16">
        <v>0</v>
      </c>
      <c r="AT51" s="16">
        <v>0</v>
      </c>
      <c r="AU51" s="16">
        <v>0</v>
      </c>
      <c r="AV51" s="16">
        <v>0</v>
      </c>
      <c r="AW51" s="16">
        <v>0</v>
      </c>
    </row>
    <row r="52" spans="2:49" x14ac:dyDescent="0.35">
      <c r="B52" s="17" t="s">
        <v>111</v>
      </c>
      <c r="C52" s="16">
        <v>2.4600246002459999E-3</v>
      </c>
      <c r="D52" s="16">
        <v>0</v>
      </c>
      <c r="E52" s="16">
        <v>0</v>
      </c>
      <c r="F52" s="16">
        <v>0</v>
      </c>
      <c r="G52" s="16">
        <v>0</v>
      </c>
      <c r="H52" s="16">
        <v>0</v>
      </c>
      <c r="I52" s="16">
        <v>0</v>
      </c>
      <c r="J52" s="16">
        <v>0</v>
      </c>
      <c r="K52" s="16">
        <v>2.5641025641025599E-2</v>
      </c>
      <c r="L52" s="16">
        <v>1.2500000000000001E-2</v>
      </c>
      <c r="M52" s="16">
        <v>0</v>
      </c>
      <c r="N52" s="16">
        <v>0</v>
      </c>
      <c r="O52" s="16">
        <v>0</v>
      </c>
      <c r="P52" s="16"/>
      <c r="Q52" s="16">
        <v>2.9069767441860499E-3</v>
      </c>
      <c r="R52" s="16"/>
      <c r="S52" s="16">
        <v>2.5412960609911099E-3</v>
      </c>
      <c r="T52" s="16"/>
      <c r="U52" s="16">
        <v>3.3167495854063002E-3</v>
      </c>
      <c r="V52" s="16"/>
      <c r="W52" s="16">
        <v>0</v>
      </c>
      <c r="X52" s="16"/>
      <c r="Y52" s="16">
        <v>3.9682539682539698E-3</v>
      </c>
      <c r="Z52" s="16">
        <v>0</v>
      </c>
      <c r="AA52" s="16">
        <v>0</v>
      </c>
      <c r="AB52" s="16">
        <v>0</v>
      </c>
      <c r="AC52" s="16"/>
      <c r="AD52" s="16">
        <v>0</v>
      </c>
      <c r="AE52" s="16">
        <v>1.1111111111111099E-2</v>
      </c>
      <c r="AF52" s="16">
        <v>0</v>
      </c>
      <c r="AG52" s="16">
        <v>0</v>
      </c>
      <c r="AH52" s="16">
        <v>8.1300813008130107E-3</v>
      </c>
      <c r="AI52" s="16">
        <v>0</v>
      </c>
      <c r="AJ52" s="16">
        <v>0</v>
      </c>
      <c r="AK52" s="16"/>
      <c r="AL52" s="16">
        <v>0</v>
      </c>
      <c r="AM52" s="16">
        <v>0</v>
      </c>
      <c r="AN52" s="16">
        <v>0</v>
      </c>
      <c r="AO52" s="16">
        <v>0</v>
      </c>
      <c r="AP52" s="16">
        <v>0</v>
      </c>
      <c r="AQ52" s="16">
        <v>0.04</v>
      </c>
      <c r="AR52" s="16">
        <v>0</v>
      </c>
      <c r="AS52" s="16">
        <v>0</v>
      </c>
      <c r="AT52" s="16">
        <v>0</v>
      </c>
      <c r="AU52" s="16">
        <v>0</v>
      </c>
      <c r="AV52" s="16">
        <v>0</v>
      </c>
      <c r="AW52" s="16">
        <v>0</v>
      </c>
    </row>
    <row r="53" spans="2:49" x14ac:dyDescent="0.35">
      <c r="B53" s="17" t="s">
        <v>112</v>
      </c>
      <c r="C53" s="16">
        <v>2.4600246002459999E-3</v>
      </c>
      <c r="D53" s="16">
        <v>0</v>
      </c>
      <c r="E53" s="16">
        <v>0</v>
      </c>
      <c r="F53" s="16">
        <v>8.4033613445378096E-3</v>
      </c>
      <c r="G53" s="16">
        <v>0</v>
      </c>
      <c r="H53" s="16">
        <v>0</v>
      </c>
      <c r="I53" s="16">
        <v>0</v>
      </c>
      <c r="J53" s="16">
        <v>1.63934426229508E-2</v>
      </c>
      <c r="K53" s="16">
        <v>0</v>
      </c>
      <c r="L53" s="16">
        <v>0</v>
      </c>
      <c r="M53" s="16">
        <v>0</v>
      </c>
      <c r="N53" s="16">
        <v>0</v>
      </c>
      <c r="O53" s="16">
        <v>0</v>
      </c>
      <c r="P53" s="16"/>
      <c r="Q53" s="16">
        <v>2.9069767441860499E-3</v>
      </c>
      <c r="R53" s="16"/>
      <c r="S53" s="16">
        <v>2.5412960609911099E-3</v>
      </c>
      <c r="T53" s="16"/>
      <c r="U53" s="16">
        <v>3.3167495854063002E-3</v>
      </c>
      <c r="V53" s="16"/>
      <c r="W53" s="16">
        <v>8.1300813008130107E-3</v>
      </c>
      <c r="X53" s="16"/>
      <c r="Y53" s="16">
        <v>3.9682539682539698E-3</v>
      </c>
      <c r="Z53" s="16">
        <v>0</v>
      </c>
      <c r="AA53" s="16">
        <v>0</v>
      </c>
      <c r="AB53" s="16">
        <v>0</v>
      </c>
      <c r="AC53" s="16"/>
      <c r="AD53" s="16">
        <v>0</v>
      </c>
      <c r="AE53" s="16">
        <v>0</v>
      </c>
      <c r="AF53" s="16">
        <v>2.04081632653061E-2</v>
      </c>
      <c r="AG53" s="16">
        <v>0</v>
      </c>
      <c r="AH53" s="16">
        <v>0</v>
      </c>
      <c r="AI53" s="16">
        <v>0</v>
      </c>
      <c r="AJ53" s="16">
        <v>0</v>
      </c>
      <c r="AK53" s="16"/>
      <c r="AL53" s="16">
        <v>0</v>
      </c>
      <c r="AM53" s="16">
        <v>0</v>
      </c>
      <c r="AN53" s="16">
        <v>0</v>
      </c>
      <c r="AO53" s="16">
        <v>0</v>
      </c>
      <c r="AP53" s="16">
        <v>0</v>
      </c>
      <c r="AQ53" s="16">
        <v>0.04</v>
      </c>
      <c r="AR53" s="16">
        <v>0</v>
      </c>
      <c r="AS53" s="16">
        <v>0</v>
      </c>
      <c r="AT53" s="16">
        <v>0</v>
      </c>
      <c r="AU53" s="16">
        <v>0</v>
      </c>
      <c r="AV53" s="16">
        <v>0</v>
      </c>
      <c r="AW53" s="16">
        <v>0</v>
      </c>
    </row>
    <row r="54" spans="2:49" x14ac:dyDescent="0.35">
      <c r="B54" s="17" t="s">
        <v>113</v>
      </c>
      <c r="C54" s="16">
        <v>2.4600246002459999E-3</v>
      </c>
      <c r="D54" s="16">
        <v>0</v>
      </c>
      <c r="E54" s="16">
        <v>0</v>
      </c>
      <c r="F54" s="16">
        <v>0</v>
      </c>
      <c r="G54" s="16">
        <v>0</v>
      </c>
      <c r="H54" s="16">
        <v>0</v>
      </c>
      <c r="I54" s="16">
        <v>1.5151515151515201E-2</v>
      </c>
      <c r="J54" s="16">
        <v>0</v>
      </c>
      <c r="K54" s="16">
        <v>0</v>
      </c>
      <c r="L54" s="16">
        <v>0</v>
      </c>
      <c r="M54" s="16">
        <v>1.4084507042253501E-2</v>
      </c>
      <c r="N54" s="16">
        <v>0</v>
      </c>
      <c r="O54" s="16">
        <v>0</v>
      </c>
      <c r="P54" s="16"/>
      <c r="Q54" s="16">
        <v>2.9069767441860499E-3</v>
      </c>
      <c r="R54" s="16"/>
      <c r="S54" s="16">
        <v>2.5412960609911099E-3</v>
      </c>
      <c r="T54" s="16"/>
      <c r="U54" s="16">
        <v>3.3167495854063002E-3</v>
      </c>
      <c r="V54" s="16"/>
      <c r="W54" s="16">
        <v>0</v>
      </c>
      <c r="X54" s="16"/>
      <c r="Y54" s="16">
        <v>0</v>
      </c>
      <c r="Z54" s="16">
        <v>0</v>
      </c>
      <c r="AA54" s="16">
        <v>0</v>
      </c>
      <c r="AB54" s="16">
        <v>0.22222222222222199</v>
      </c>
      <c r="AC54" s="16"/>
      <c r="AD54" s="16">
        <v>6.8493150684931503E-3</v>
      </c>
      <c r="AE54" s="16">
        <v>1.1111111111111099E-2</v>
      </c>
      <c r="AF54" s="16">
        <v>0</v>
      </c>
      <c r="AG54" s="16">
        <v>0</v>
      </c>
      <c r="AH54" s="16">
        <v>0</v>
      </c>
      <c r="AI54" s="16">
        <v>0</v>
      </c>
      <c r="AJ54" s="16">
        <v>0</v>
      </c>
      <c r="AK54" s="16"/>
      <c r="AL54" s="16">
        <v>0</v>
      </c>
      <c r="AM54" s="16">
        <v>0</v>
      </c>
      <c r="AN54" s="16">
        <v>9.0497737556561094E-3</v>
      </c>
      <c r="AO54" s="16">
        <v>0</v>
      </c>
      <c r="AP54" s="16">
        <v>0</v>
      </c>
      <c r="AQ54" s="16">
        <v>0</v>
      </c>
      <c r="AR54" s="16">
        <v>0</v>
      </c>
      <c r="AS54" s="16">
        <v>0</v>
      </c>
      <c r="AT54" s="16">
        <v>0</v>
      </c>
      <c r="AU54" s="16">
        <v>0</v>
      </c>
      <c r="AV54" s="16">
        <v>0</v>
      </c>
      <c r="AW54" s="16">
        <v>0</v>
      </c>
    </row>
    <row r="55" spans="2:49" x14ac:dyDescent="0.35">
      <c r="B55" s="17" t="s">
        <v>114</v>
      </c>
      <c r="C55" s="16">
        <v>2.4600246002459999E-3</v>
      </c>
      <c r="D55" s="16">
        <v>1.21951219512195E-2</v>
      </c>
      <c r="E55" s="16">
        <v>0</v>
      </c>
      <c r="F55" s="16">
        <v>0</v>
      </c>
      <c r="G55" s="16">
        <v>0</v>
      </c>
      <c r="H55" s="16">
        <v>0</v>
      </c>
      <c r="I55" s="16">
        <v>0</v>
      </c>
      <c r="J55" s="16">
        <v>0</v>
      </c>
      <c r="K55" s="16">
        <v>0</v>
      </c>
      <c r="L55" s="16">
        <v>1.2500000000000001E-2</v>
      </c>
      <c r="M55" s="16">
        <v>0</v>
      </c>
      <c r="N55" s="16">
        <v>0</v>
      </c>
      <c r="O55" s="16">
        <v>0</v>
      </c>
      <c r="P55" s="16"/>
      <c r="Q55" s="16">
        <v>2.9069767441860499E-3</v>
      </c>
      <c r="R55" s="16"/>
      <c r="S55" s="16">
        <v>2.5412960609911099E-3</v>
      </c>
      <c r="T55" s="16"/>
      <c r="U55" s="16">
        <v>3.3167495854063002E-3</v>
      </c>
      <c r="V55" s="16"/>
      <c r="W55" s="16">
        <v>0</v>
      </c>
      <c r="X55" s="16"/>
      <c r="Y55" s="16">
        <v>3.9682539682539698E-3</v>
      </c>
      <c r="Z55" s="16">
        <v>0</v>
      </c>
      <c r="AA55" s="16">
        <v>0</v>
      </c>
      <c r="AB55" s="16">
        <v>0</v>
      </c>
      <c r="AC55" s="16"/>
      <c r="AD55" s="16">
        <v>6.8493150684931503E-3</v>
      </c>
      <c r="AE55" s="16">
        <v>0</v>
      </c>
      <c r="AF55" s="16">
        <v>1.02040816326531E-2</v>
      </c>
      <c r="AG55" s="16">
        <v>0</v>
      </c>
      <c r="AH55" s="16">
        <v>0</v>
      </c>
      <c r="AI55" s="16">
        <v>0</v>
      </c>
      <c r="AJ55" s="16">
        <v>0</v>
      </c>
      <c r="AK55" s="16"/>
      <c r="AL55" s="16">
        <v>0</v>
      </c>
      <c r="AM55" s="16">
        <v>0</v>
      </c>
      <c r="AN55" s="16">
        <v>9.0497737556561094E-3</v>
      </c>
      <c r="AO55" s="16">
        <v>0</v>
      </c>
      <c r="AP55" s="16">
        <v>0</v>
      </c>
      <c r="AQ55" s="16">
        <v>0</v>
      </c>
      <c r="AR55" s="16">
        <v>0</v>
      </c>
      <c r="AS55" s="16">
        <v>0</v>
      </c>
      <c r="AT55" s="16">
        <v>0</v>
      </c>
      <c r="AU55" s="16">
        <v>0</v>
      </c>
      <c r="AV55" s="16">
        <v>0</v>
      </c>
      <c r="AW55" s="16">
        <v>0</v>
      </c>
    </row>
    <row r="56" spans="2:49" x14ac:dyDescent="0.35">
      <c r="B56" s="17" t="s">
        <v>115</v>
      </c>
      <c r="C56" s="16">
        <v>2.4600246002459999E-3</v>
      </c>
      <c r="D56" s="16">
        <v>0</v>
      </c>
      <c r="E56" s="16">
        <v>7.4626865671641798E-3</v>
      </c>
      <c r="F56" s="16">
        <v>0</v>
      </c>
      <c r="G56" s="16">
        <v>0</v>
      </c>
      <c r="H56" s="16">
        <v>0</v>
      </c>
      <c r="I56" s="16">
        <v>0</v>
      </c>
      <c r="J56" s="16">
        <v>0</v>
      </c>
      <c r="K56" s="16">
        <v>0</v>
      </c>
      <c r="L56" s="16">
        <v>1.2500000000000001E-2</v>
      </c>
      <c r="M56" s="16">
        <v>0</v>
      </c>
      <c r="N56" s="16">
        <v>0</v>
      </c>
      <c r="O56" s="16">
        <v>0</v>
      </c>
      <c r="P56" s="16"/>
      <c r="Q56" s="16">
        <v>2.9069767441860499E-3</v>
      </c>
      <c r="R56" s="16"/>
      <c r="S56" s="16">
        <v>2.5412960609911099E-3</v>
      </c>
      <c r="T56" s="16"/>
      <c r="U56" s="16">
        <v>1.6583747927031501E-3</v>
      </c>
      <c r="V56" s="16"/>
      <c r="W56" s="16">
        <v>0</v>
      </c>
      <c r="X56" s="16"/>
      <c r="Y56" s="16">
        <v>3.9682539682539698E-3</v>
      </c>
      <c r="Z56" s="16">
        <v>0</v>
      </c>
      <c r="AA56" s="16">
        <v>0</v>
      </c>
      <c r="AB56" s="16">
        <v>0</v>
      </c>
      <c r="AC56" s="16"/>
      <c r="AD56" s="16">
        <v>6.8493150684931503E-3</v>
      </c>
      <c r="AE56" s="16">
        <v>0</v>
      </c>
      <c r="AF56" s="16">
        <v>0</v>
      </c>
      <c r="AG56" s="16">
        <v>5.5555555555555601E-3</v>
      </c>
      <c r="AH56" s="16">
        <v>0</v>
      </c>
      <c r="AI56" s="16">
        <v>0</v>
      </c>
      <c r="AJ56" s="16">
        <v>0</v>
      </c>
      <c r="AK56" s="16"/>
      <c r="AL56" s="16">
        <v>0</v>
      </c>
      <c r="AM56" s="16">
        <v>0</v>
      </c>
      <c r="AN56" s="16">
        <v>4.5248868778280504E-3</v>
      </c>
      <c r="AO56" s="16">
        <v>0</v>
      </c>
      <c r="AP56" s="16">
        <v>0</v>
      </c>
      <c r="AQ56" s="16">
        <v>0</v>
      </c>
      <c r="AR56" s="16">
        <v>0</v>
      </c>
      <c r="AS56" s="16">
        <v>0</v>
      </c>
      <c r="AT56" s="16">
        <v>1.20481927710843E-2</v>
      </c>
      <c r="AU56" s="16">
        <v>0</v>
      </c>
      <c r="AV56" s="16">
        <v>0</v>
      </c>
      <c r="AW56" s="16">
        <v>0</v>
      </c>
    </row>
    <row r="57" spans="2:49" x14ac:dyDescent="0.35">
      <c r="B57" s="17" t="s">
        <v>116</v>
      </c>
      <c r="C57" s="16">
        <v>2.4600246002459999E-3</v>
      </c>
      <c r="D57" s="16">
        <v>1.21951219512195E-2</v>
      </c>
      <c r="E57" s="16">
        <v>0</v>
      </c>
      <c r="F57" s="16">
        <v>0</v>
      </c>
      <c r="G57" s="16">
        <v>0</v>
      </c>
      <c r="H57" s="16">
        <v>0</v>
      </c>
      <c r="I57" s="16">
        <v>1.5151515151515201E-2</v>
      </c>
      <c r="J57" s="16">
        <v>0</v>
      </c>
      <c r="K57" s="16">
        <v>0</v>
      </c>
      <c r="L57" s="16">
        <v>0</v>
      </c>
      <c r="M57" s="16">
        <v>0</v>
      </c>
      <c r="N57" s="16">
        <v>0</v>
      </c>
      <c r="O57" s="16">
        <v>0</v>
      </c>
      <c r="P57" s="16"/>
      <c r="Q57" s="16">
        <v>2.9069767441860499E-3</v>
      </c>
      <c r="R57" s="16"/>
      <c r="S57" s="16">
        <v>2.5412960609911099E-3</v>
      </c>
      <c r="T57" s="16"/>
      <c r="U57" s="16">
        <v>1.6583747927031501E-3</v>
      </c>
      <c r="V57" s="16"/>
      <c r="W57" s="16">
        <v>0</v>
      </c>
      <c r="X57" s="16"/>
      <c r="Y57" s="16">
        <v>1.9841269841269801E-3</v>
      </c>
      <c r="Z57" s="16">
        <v>3.7878787878787902E-3</v>
      </c>
      <c r="AA57" s="16">
        <v>0</v>
      </c>
      <c r="AB57" s="16">
        <v>0</v>
      </c>
      <c r="AC57" s="16"/>
      <c r="AD57" s="16">
        <v>0</v>
      </c>
      <c r="AE57" s="16">
        <v>0</v>
      </c>
      <c r="AF57" s="16">
        <v>1.02040816326531E-2</v>
      </c>
      <c r="AG57" s="16">
        <v>0</v>
      </c>
      <c r="AH57" s="16">
        <v>0</v>
      </c>
      <c r="AI57" s="16">
        <v>1.1904761904761901E-2</v>
      </c>
      <c r="AJ57" s="16">
        <v>0</v>
      </c>
      <c r="AK57" s="16"/>
      <c r="AL57" s="16">
        <v>0</v>
      </c>
      <c r="AM57" s="16">
        <v>0</v>
      </c>
      <c r="AN57" s="16">
        <v>4.5248868778280504E-3</v>
      </c>
      <c r="AO57" s="16">
        <v>0</v>
      </c>
      <c r="AP57" s="16">
        <v>0</v>
      </c>
      <c r="AQ57" s="16">
        <v>0</v>
      </c>
      <c r="AR57" s="16">
        <v>0</v>
      </c>
      <c r="AS57" s="16">
        <v>0</v>
      </c>
      <c r="AT57" s="16">
        <v>1.20481927710843E-2</v>
      </c>
      <c r="AU57" s="16">
        <v>0</v>
      </c>
      <c r="AV57" s="16">
        <v>0</v>
      </c>
      <c r="AW57" s="16">
        <v>0</v>
      </c>
    </row>
    <row r="58" spans="2:49" x14ac:dyDescent="0.35">
      <c r="B58" s="17" t="s">
        <v>117</v>
      </c>
      <c r="C58" s="16">
        <v>2.4600246002459999E-3</v>
      </c>
      <c r="D58" s="16">
        <v>0</v>
      </c>
      <c r="E58" s="16">
        <v>0</v>
      </c>
      <c r="F58" s="16">
        <v>8.4033613445378096E-3</v>
      </c>
      <c r="G58" s="16">
        <v>0</v>
      </c>
      <c r="H58" s="16">
        <v>0</v>
      </c>
      <c r="I58" s="16">
        <v>0</v>
      </c>
      <c r="J58" s="16">
        <v>0</v>
      </c>
      <c r="K58" s="16">
        <v>0</v>
      </c>
      <c r="L58" s="16">
        <v>0</v>
      </c>
      <c r="M58" s="16">
        <v>1.4084507042253501E-2</v>
      </c>
      <c r="N58" s="16">
        <v>0</v>
      </c>
      <c r="O58" s="16">
        <v>0</v>
      </c>
      <c r="P58" s="16"/>
      <c r="Q58" s="16">
        <v>1.45348837209302E-3</v>
      </c>
      <c r="R58" s="16"/>
      <c r="S58" s="16">
        <v>2.5412960609911099E-3</v>
      </c>
      <c r="T58" s="16"/>
      <c r="U58" s="16">
        <v>1.6583747927031501E-3</v>
      </c>
      <c r="V58" s="16"/>
      <c r="W58" s="16">
        <v>0</v>
      </c>
      <c r="X58" s="16"/>
      <c r="Y58" s="16">
        <v>3.9682539682539698E-3</v>
      </c>
      <c r="Z58" s="16">
        <v>0</v>
      </c>
      <c r="AA58" s="16">
        <v>0</v>
      </c>
      <c r="AB58" s="16">
        <v>0</v>
      </c>
      <c r="AC58" s="16"/>
      <c r="AD58" s="16">
        <v>0</v>
      </c>
      <c r="AE58" s="16">
        <v>0</v>
      </c>
      <c r="AF58" s="16">
        <v>0</v>
      </c>
      <c r="AG58" s="16">
        <v>5.5555555555555601E-3</v>
      </c>
      <c r="AH58" s="16">
        <v>8.1300813008130107E-3</v>
      </c>
      <c r="AI58" s="16">
        <v>0</v>
      </c>
      <c r="AJ58" s="16">
        <v>0</v>
      </c>
      <c r="AK58" s="16"/>
      <c r="AL58" s="16">
        <v>0</v>
      </c>
      <c r="AM58" s="16">
        <v>7.8740157480314994E-3</v>
      </c>
      <c r="AN58" s="16">
        <v>4.5248868778280504E-3</v>
      </c>
      <c r="AO58" s="16">
        <v>0</v>
      </c>
      <c r="AP58" s="16">
        <v>0</v>
      </c>
      <c r="AQ58" s="16">
        <v>0</v>
      </c>
      <c r="AR58" s="16">
        <v>0</v>
      </c>
      <c r="AS58" s="16">
        <v>0</v>
      </c>
      <c r="AT58" s="16">
        <v>0</v>
      </c>
      <c r="AU58" s="16">
        <v>0</v>
      </c>
      <c r="AV58" s="16">
        <v>0</v>
      </c>
      <c r="AW58" s="16">
        <v>0</v>
      </c>
    </row>
    <row r="59" spans="2:49" x14ac:dyDescent="0.35">
      <c r="B59" s="17" t="s">
        <v>118</v>
      </c>
      <c r="C59" s="16">
        <v>2.4600246002459999E-3</v>
      </c>
      <c r="D59" s="16">
        <v>0</v>
      </c>
      <c r="E59" s="16">
        <v>0</v>
      </c>
      <c r="F59" s="16">
        <v>0</v>
      </c>
      <c r="G59" s="16">
        <v>0</v>
      </c>
      <c r="H59" s="16">
        <v>1.9230769230769201E-2</v>
      </c>
      <c r="I59" s="16">
        <v>1.5151515151515201E-2</v>
      </c>
      <c r="J59" s="16">
        <v>0</v>
      </c>
      <c r="K59" s="16">
        <v>0</v>
      </c>
      <c r="L59" s="16">
        <v>0</v>
      </c>
      <c r="M59" s="16">
        <v>0</v>
      </c>
      <c r="N59" s="16">
        <v>0</v>
      </c>
      <c r="O59" s="16">
        <v>0</v>
      </c>
      <c r="P59" s="16"/>
      <c r="Q59" s="16">
        <v>1.45348837209302E-3</v>
      </c>
      <c r="R59" s="16"/>
      <c r="S59" s="16">
        <v>2.5412960609911099E-3</v>
      </c>
      <c r="T59" s="16"/>
      <c r="U59" s="16">
        <v>1.6583747927031501E-3</v>
      </c>
      <c r="V59" s="16"/>
      <c r="W59" s="16">
        <v>0</v>
      </c>
      <c r="X59" s="16"/>
      <c r="Y59" s="16">
        <v>3.9682539682539698E-3</v>
      </c>
      <c r="Z59" s="16">
        <v>0</v>
      </c>
      <c r="AA59" s="16">
        <v>0</v>
      </c>
      <c r="AB59" s="16">
        <v>0</v>
      </c>
      <c r="AC59" s="16"/>
      <c r="AD59" s="16">
        <v>0</v>
      </c>
      <c r="AE59" s="16">
        <v>0</v>
      </c>
      <c r="AF59" s="16">
        <v>0</v>
      </c>
      <c r="AG59" s="16">
        <v>1.1111111111111099E-2</v>
      </c>
      <c r="AH59" s="16">
        <v>0</v>
      </c>
      <c r="AI59" s="16">
        <v>0</v>
      </c>
      <c r="AJ59" s="16">
        <v>0</v>
      </c>
      <c r="AK59" s="16"/>
      <c r="AL59" s="16">
        <v>0</v>
      </c>
      <c r="AM59" s="16">
        <v>0</v>
      </c>
      <c r="AN59" s="16">
        <v>4.5248868778280504E-3</v>
      </c>
      <c r="AO59" s="16">
        <v>0</v>
      </c>
      <c r="AP59" s="16">
        <v>0</v>
      </c>
      <c r="AQ59" s="16">
        <v>0</v>
      </c>
      <c r="AR59" s="16">
        <v>0</v>
      </c>
      <c r="AS59" s="16">
        <v>0</v>
      </c>
      <c r="AT59" s="16">
        <v>0</v>
      </c>
      <c r="AU59" s="16">
        <v>0</v>
      </c>
      <c r="AV59" s="16">
        <v>3.03030303030303E-2</v>
      </c>
      <c r="AW59" s="16">
        <v>0</v>
      </c>
    </row>
    <row r="60" spans="2:49" x14ac:dyDescent="0.35">
      <c r="B60" s="17" t="s">
        <v>119</v>
      </c>
      <c r="C60" s="16">
        <v>2.4600246002459999E-3</v>
      </c>
      <c r="D60" s="16">
        <v>0</v>
      </c>
      <c r="E60" s="16">
        <v>0</v>
      </c>
      <c r="F60" s="16">
        <v>0</v>
      </c>
      <c r="G60" s="16">
        <v>1.6666666666666701E-2</v>
      </c>
      <c r="H60" s="16">
        <v>0</v>
      </c>
      <c r="I60" s="16">
        <v>0</v>
      </c>
      <c r="J60" s="16">
        <v>0</v>
      </c>
      <c r="K60" s="16">
        <v>0</v>
      </c>
      <c r="L60" s="16">
        <v>0</v>
      </c>
      <c r="M60" s="16">
        <v>1.4084507042253501E-2</v>
      </c>
      <c r="N60" s="16">
        <v>0</v>
      </c>
      <c r="O60" s="16">
        <v>0</v>
      </c>
      <c r="P60" s="16"/>
      <c r="Q60" s="16">
        <v>1.45348837209302E-3</v>
      </c>
      <c r="R60" s="16"/>
      <c r="S60" s="16">
        <v>2.5412960609911099E-3</v>
      </c>
      <c r="T60" s="16"/>
      <c r="U60" s="16">
        <v>1.6583747927031501E-3</v>
      </c>
      <c r="V60" s="16"/>
      <c r="W60" s="16">
        <v>0</v>
      </c>
      <c r="X60" s="16"/>
      <c r="Y60" s="16">
        <v>3.9682539682539698E-3</v>
      </c>
      <c r="Z60" s="16">
        <v>0</v>
      </c>
      <c r="AA60" s="16">
        <v>0</v>
      </c>
      <c r="AB60" s="16">
        <v>0</v>
      </c>
      <c r="AC60" s="16"/>
      <c r="AD60" s="16">
        <v>0</v>
      </c>
      <c r="AE60" s="16">
        <v>0</v>
      </c>
      <c r="AF60" s="16">
        <v>0</v>
      </c>
      <c r="AG60" s="16">
        <v>1.1111111111111099E-2</v>
      </c>
      <c r="AH60" s="16">
        <v>0</v>
      </c>
      <c r="AI60" s="16">
        <v>0</v>
      </c>
      <c r="AJ60" s="16">
        <v>0</v>
      </c>
      <c r="AK60" s="16"/>
      <c r="AL60" s="16">
        <v>0</v>
      </c>
      <c r="AM60" s="16">
        <v>0</v>
      </c>
      <c r="AN60" s="16">
        <v>4.5248868778280504E-3</v>
      </c>
      <c r="AO60" s="16">
        <v>0</v>
      </c>
      <c r="AP60" s="16">
        <v>0</v>
      </c>
      <c r="AQ60" s="16">
        <v>0</v>
      </c>
      <c r="AR60" s="16">
        <v>0</v>
      </c>
      <c r="AS60" s="16">
        <v>0</v>
      </c>
      <c r="AT60" s="16">
        <v>0</v>
      </c>
      <c r="AU60" s="16">
        <v>7.69230769230769E-2</v>
      </c>
      <c r="AV60" s="16">
        <v>0</v>
      </c>
      <c r="AW60" s="16">
        <v>0</v>
      </c>
    </row>
    <row r="61" spans="2:49" x14ac:dyDescent="0.35">
      <c r="B61" s="17" t="s">
        <v>120</v>
      </c>
      <c r="C61" s="16">
        <v>2.4600246002459999E-3</v>
      </c>
      <c r="D61" s="16">
        <v>0</v>
      </c>
      <c r="E61" s="16">
        <v>0</v>
      </c>
      <c r="F61" s="16">
        <v>1.6806722689075598E-2</v>
      </c>
      <c r="G61" s="16">
        <v>0</v>
      </c>
      <c r="H61" s="16">
        <v>0</v>
      </c>
      <c r="I61" s="16">
        <v>0</v>
      </c>
      <c r="J61" s="16">
        <v>0</v>
      </c>
      <c r="K61" s="16">
        <v>0</v>
      </c>
      <c r="L61" s="16">
        <v>0</v>
      </c>
      <c r="M61" s="16">
        <v>0</v>
      </c>
      <c r="N61" s="16">
        <v>0</v>
      </c>
      <c r="O61" s="16">
        <v>0</v>
      </c>
      <c r="P61" s="16"/>
      <c r="Q61" s="16">
        <v>2.9069767441860499E-3</v>
      </c>
      <c r="R61" s="16"/>
      <c r="S61" s="16">
        <v>2.5412960609911099E-3</v>
      </c>
      <c r="T61" s="16"/>
      <c r="U61" s="16">
        <v>1.6583747927031501E-3</v>
      </c>
      <c r="V61" s="16"/>
      <c r="W61" s="16">
        <v>0</v>
      </c>
      <c r="X61" s="16"/>
      <c r="Y61" s="16">
        <v>1.9841269841269801E-3</v>
      </c>
      <c r="Z61" s="16">
        <v>3.7878787878787902E-3</v>
      </c>
      <c r="AA61" s="16">
        <v>0</v>
      </c>
      <c r="AB61" s="16">
        <v>0</v>
      </c>
      <c r="AC61" s="16"/>
      <c r="AD61" s="16">
        <v>0</v>
      </c>
      <c r="AE61" s="16">
        <v>1.1111111111111099E-2</v>
      </c>
      <c r="AF61" s="16">
        <v>0</v>
      </c>
      <c r="AG61" s="16">
        <v>0</v>
      </c>
      <c r="AH61" s="16">
        <v>8.1300813008130107E-3</v>
      </c>
      <c r="AI61" s="16">
        <v>0</v>
      </c>
      <c r="AJ61" s="16">
        <v>0</v>
      </c>
      <c r="AK61" s="16"/>
      <c r="AL61" s="16">
        <v>0</v>
      </c>
      <c r="AM61" s="16">
        <v>0</v>
      </c>
      <c r="AN61" s="16">
        <v>4.5248868778280504E-3</v>
      </c>
      <c r="AO61" s="16">
        <v>0</v>
      </c>
      <c r="AP61" s="16">
        <v>0</v>
      </c>
      <c r="AQ61" s="16">
        <v>0</v>
      </c>
      <c r="AR61" s="16">
        <v>0</v>
      </c>
      <c r="AS61" s="16">
        <v>0</v>
      </c>
      <c r="AT61" s="16">
        <v>1.20481927710843E-2</v>
      </c>
      <c r="AU61" s="16">
        <v>0</v>
      </c>
      <c r="AV61" s="16">
        <v>0</v>
      </c>
      <c r="AW61" s="16">
        <v>0</v>
      </c>
    </row>
    <row r="62" spans="2:49" x14ac:dyDescent="0.35">
      <c r="B62" s="17" t="s">
        <v>121</v>
      </c>
      <c r="C62" s="16">
        <v>2.4600246002459999E-3</v>
      </c>
      <c r="D62" s="16">
        <v>0</v>
      </c>
      <c r="E62" s="16">
        <v>0</v>
      </c>
      <c r="F62" s="16">
        <v>0</v>
      </c>
      <c r="G62" s="16">
        <v>0</v>
      </c>
      <c r="H62" s="16">
        <v>1.9230769230769201E-2</v>
      </c>
      <c r="I62" s="16">
        <v>0</v>
      </c>
      <c r="J62" s="16">
        <v>0</v>
      </c>
      <c r="K62" s="16">
        <v>0</v>
      </c>
      <c r="L62" s="16">
        <v>1.2500000000000001E-2</v>
      </c>
      <c r="M62" s="16">
        <v>0</v>
      </c>
      <c r="N62" s="16">
        <v>0</v>
      </c>
      <c r="O62" s="16">
        <v>0</v>
      </c>
      <c r="P62" s="16"/>
      <c r="Q62" s="16">
        <v>2.9069767441860499E-3</v>
      </c>
      <c r="R62" s="16"/>
      <c r="S62" s="16">
        <v>2.5412960609911099E-3</v>
      </c>
      <c r="T62" s="16"/>
      <c r="U62" s="16">
        <v>0</v>
      </c>
      <c r="V62" s="16"/>
      <c r="W62" s="16">
        <v>0</v>
      </c>
      <c r="X62" s="16"/>
      <c r="Y62" s="16">
        <v>3.9682539682539698E-3</v>
      </c>
      <c r="Z62" s="16">
        <v>0</v>
      </c>
      <c r="AA62" s="16">
        <v>0</v>
      </c>
      <c r="AB62" s="16">
        <v>0</v>
      </c>
      <c r="AC62" s="16"/>
      <c r="AD62" s="16">
        <v>0</v>
      </c>
      <c r="AE62" s="16">
        <v>0</v>
      </c>
      <c r="AF62" s="16">
        <v>1.02040816326531E-2</v>
      </c>
      <c r="AG62" s="16">
        <v>5.5555555555555601E-3</v>
      </c>
      <c r="AH62" s="16">
        <v>0</v>
      </c>
      <c r="AI62" s="16">
        <v>0</v>
      </c>
      <c r="AJ62" s="16">
        <v>0</v>
      </c>
      <c r="AK62" s="16"/>
      <c r="AL62" s="16">
        <v>0</v>
      </c>
      <c r="AM62" s="16">
        <v>0</v>
      </c>
      <c r="AN62" s="16">
        <v>0</v>
      </c>
      <c r="AO62" s="16">
        <v>0</v>
      </c>
      <c r="AP62" s="16">
        <v>0</v>
      </c>
      <c r="AQ62" s="16">
        <v>0</v>
      </c>
      <c r="AR62" s="16">
        <v>0</v>
      </c>
      <c r="AS62" s="16">
        <v>0</v>
      </c>
      <c r="AT62" s="16">
        <v>2.40963855421687E-2</v>
      </c>
      <c r="AU62" s="16">
        <v>0</v>
      </c>
      <c r="AV62" s="16">
        <v>0</v>
      </c>
      <c r="AW62" s="16">
        <v>0</v>
      </c>
    </row>
    <row r="63" spans="2:49" x14ac:dyDescent="0.35">
      <c r="B63" s="17" t="s">
        <v>122</v>
      </c>
      <c r="C63" s="16">
        <v>2.4600246002459999E-3</v>
      </c>
      <c r="D63" s="16">
        <v>0</v>
      </c>
      <c r="E63" s="16">
        <v>7.4626865671641798E-3</v>
      </c>
      <c r="F63" s="16">
        <v>0</v>
      </c>
      <c r="G63" s="16">
        <v>0</v>
      </c>
      <c r="H63" s="16">
        <v>0</v>
      </c>
      <c r="I63" s="16">
        <v>0</v>
      </c>
      <c r="J63" s="16">
        <v>0</v>
      </c>
      <c r="K63" s="16">
        <v>0</v>
      </c>
      <c r="L63" s="16">
        <v>1.2500000000000001E-2</v>
      </c>
      <c r="M63" s="16">
        <v>0</v>
      </c>
      <c r="N63" s="16">
        <v>0</v>
      </c>
      <c r="O63" s="16">
        <v>0</v>
      </c>
      <c r="P63" s="16"/>
      <c r="Q63" s="16">
        <v>1.45348837209302E-3</v>
      </c>
      <c r="R63" s="16"/>
      <c r="S63" s="16">
        <v>2.5412960609911099E-3</v>
      </c>
      <c r="T63" s="16"/>
      <c r="U63" s="16">
        <v>0</v>
      </c>
      <c r="V63" s="16"/>
      <c r="W63" s="16">
        <v>1.6260162601626001E-2</v>
      </c>
      <c r="X63" s="16"/>
      <c r="Y63" s="16">
        <v>1.9841269841269801E-3</v>
      </c>
      <c r="Z63" s="16">
        <v>0</v>
      </c>
      <c r="AA63" s="16">
        <v>2.7777777777777801E-2</v>
      </c>
      <c r="AB63" s="16">
        <v>0</v>
      </c>
      <c r="AC63" s="16"/>
      <c r="AD63" s="16">
        <v>0</v>
      </c>
      <c r="AE63" s="16">
        <v>0</v>
      </c>
      <c r="AF63" s="16">
        <v>0</v>
      </c>
      <c r="AG63" s="16">
        <v>5.5555555555555601E-3</v>
      </c>
      <c r="AH63" s="16">
        <v>0</v>
      </c>
      <c r="AI63" s="16">
        <v>0</v>
      </c>
      <c r="AJ63" s="16">
        <v>1.0869565217391301E-2</v>
      </c>
      <c r="AK63" s="16"/>
      <c r="AL63" s="16">
        <v>0</v>
      </c>
      <c r="AM63" s="16">
        <v>0</v>
      </c>
      <c r="AN63" s="16">
        <v>0</v>
      </c>
      <c r="AO63" s="16">
        <v>0</v>
      </c>
      <c r="AP63" s="16">
        <v>0</v>
      </c>
      <c r="AQ63" s="16">
        <v>0</v>
      </c>
      <c r="AR63" s="16">
        <v>0</v>
      </c>
      <c r="AS63" s="16">
        <v>0</v>
      </c>
      <c r="AT63" s="16">
        <v>1.20481927710843E-2</v>
      </c>
      <c r="AU63" s="16">
        <v>7.69230769230769E-2</v>
      </c>
      <c r="AV63" s="16">
        <v>0</v>
      </c>
      <c r="AW63" s="16">
        <v>0</v>
      </c>
    </row>
    <row r="64" spans="2:49" x14ac:dyDescent="0.35">
      <c r="B64" s="17" t="s">
        <v>123</v>
      </c>
      <c r="C64" s="16">
        <v>2.4600246002459999E-3</v>
      </c>
      <c r="D64" s="16">
        <v>1.21951219512195E-2</v>
      </c>
      <c r="E64" s="16">
        <v>7.4626865671641798E-3</v>
      </c>
      <c r="F64" s="16">
        <v>0</v>
      </c>
      <c r="G64" s="16">
        <v>0</v>
      </c>
      <c r="H64" s="16">
        <v>0</v>
      </c>
      <c r="I64" s="16">
        <v>0</v>
      </c>
      <c r="J64" s="16">
        <v>0</v>
      </c>
      <c r="K64" s="16">
        <v>0</v>
      </c>
      <c r="L64" s="16">
        <v>0</v>
      </c>
      <c r="M64" s="16">
        <v>0</v>
      </c>
      <c r="N64" s="16">
        <v>0</v>
      </c>
      <c r="O64" s="16">
        <v>0</v>
      </c>
      <c r="P64" s="16"/>
      <c r="Q64" s="16">
        <v>2.9069767441860499E-3</v>
      </c>
      <c r="R64" s="16"/>
      <c r="S64" s="16">
        <v>2.5412960609911099E-3</v>
      </c>
      <c r="T64" s="16"/>
      <c r="U64" s="16">
        <v>0</v>
      </c>
      <c r="V64" s="16"/>
      <c r="W64" s="16">
        <v>0</v>
      </c>
      <c r="X64" s="16"/>
      <c r="Y64" s="16">
        <v>3.9682539682539698E-3</v>
      </c>
      <c r="Z64" s="16">
        <v>0</v>
      </c>
      <c r="AA64" s="16">
        <v>0</v>
      </c>
      <c r="AB64" s="16">
        <v>0</v>
      </c>
      <c r="AC64" s="16"/>
      <c r="AD64" s="16">
        <v>0</v>
      </c>
      <c r="AE64" s="16">
        <v>0</v>
      </c>
      <c r="AF64" s="16">
        <v>0</v>
      </c>
      <c r="AG64" s="16">
        <v>5.5555555555555601E-3</v>
      </c>
      <c r="AH64" s="16">
        <v>8.1300813008130107E-3</v>
      </c>
      <c r="AI64" s="16">
        <v>0</v>
      </c>
      <c r="AJ64" s="16">
        <v>0</v>
      </c>
      <c r="AK64" s="16"/>
      <c r="AL64" s="16">
        <v>0</v>
      </c>
      <c r="AM64" s="16">
        <v>0</v>
      </c>
      <c r="AN64" s="16">
        <v>0</v>
      </c>
      <c r="AO64" s="16">
        <v>0</v>
      </c>
      <c r="AP64" s="16">
        <v>0</v>
      </c>
      <c r="AQ64" s="16">
        <v>0</v>
      </c>
      <c r="AR64" s="16">
        <v>0</v>
      </c>
      <c r="AS64" s="16">
        <v>0</v>
      </c>
      <c r="AT64" s="16">
        <v>2.40963855421687E-2</v>
      </c>
      <c r="AU64" s="16">
        <v>0</v>
      </c>
      <c r="AV64" s="16">
        <v>0</v>
      </c>
      <c r="AW64" s="16">
        <v>0</v>
      </c>
    </row>
    <row r="65" spans="2:49" x14ac:dyDescent="0.35">
      <c r="B65" s="17" t="s">
        <v>124</v>
      </c>
      <c r="C65" s="16">
        <v>2.4600246002459999E-3</v>
      </c>
      <c r="D65" s="16">
        <v>0</v>
      </c>
      <c r="E65" s="16">
        <v>0</v>
      </c>
      <c r="F65" s="16">
        <v>0</v>
      </c>
      <c r="G65" s="16">
        <v>0</v>
      </c>
      <c r="H65" s="16">
        <v>0</v>
      </c>
      <c r="I65" s="16">
        <v>0</v>
      </c>
      <c r="J65" s="16">
        <v>0</v>
      </c>
      <c r="K65" s="16">
        <v>5.1282051282051301E-2</v>
      </c>
      <c r="L65" s="16">
        <v>0</v>
      </c>
      <c r="M65" s="16">
        <v>0</v>
      </c>
      <c r="N65" s="16">
        <v>0</v>
      </c>
      <c r="O65" s="16">
        <v>0</v>
      </c>
      <c r="P65" s="16"/>
      <c r="Q65" s="16">
        <v>0</v>
      </c>
      <c r="R65" s="16"/>
      <c r="S65" s="16">
        <v>2.5412960609911099E-3</v>
      </c>
      <c r="T65" s="16"/>
      <c r="U65" s="16">
        <v>0</v>
      </c>
      <c r="V65" s="16"/>
      <c r="W65" s="16">
        <v>8.1300813008130107E-3</v>
      </c>
      <c r="X65" s="16"/>
      <c r="Y65" s="16">
        <v>0</v>
      </c>
      <c r="Z65" s="16">
        <v>7.5757575757575803E-3</v>
      </c>
      <c r="AA65" s="16">
        <v>0</v>
      </c>
      <c r="AB65" s="16">
        <v>0</v>
      </c>
      <c r="AC65" s="16"/>
      <c r="AD65" s="16">
        <v>0</v>
      </c>
      <c r="AE65" s="16">
        <v>0</v>
      </c>
      <c r="AF65" s="16">
        <v>0</v>
      </c>
      <c r="AG65" s="16">
        <v>5.5555555555555601E-3</v>
      </c>
      <c r="AH65" s="16">
        <v>8.1300813008130107E-3</v>
      </c>
      <c r="AI65" s="16">
        <v>0</v>
      </c>
      <c r="AJ65" s="16">
        <v>0</v>
      </c>
      <c r="AK65" s="16"/>
      <c r="AL65" s="16">
        <v>0</v>
      </c>
      <c r="AM65" s="16">
        <v>0</v>
      </c>
      <c r="AN65" s="16">
        <v>0</v>
      </c>
      <c r="AO65" s="16">
        <v>0</v>
      </c>
      <c r="AP65" s="16">
        <v>0</v>
      </c>
      <c r="AQ65" s="16">
        <v>0</v>
      </c>
      <c r="AR65" s="16">
        <v>0</v>
      </c>
      <c r="AS65" s="16">
        <v>0</v>
      </c>
      <c r="AT65" s="16">
        <v>0</v>
      </c>
      <c r="AU65" s="16">
        <v>0</v>
      </c>
      <c r="AV65" s="16">
        <v>6.0606060606060601E-2</v>
      </c>
      <c r="AW65" s="16">
        <v>0</v>
      </c>
    </row>
    <row r="66" spans="2:49" x14ac:dyDescent="0.35">
      <c r="B66" s="17" t="s">
        <v>125</v>
      </c>
      <c r="C66" s="16">
        <v>1.230012300123E-3</v>
      </c>
      <c r="D66" s="16">
        <v>0</v>
      </c>
      <c r="E66" s="16">
        <v>0</v>
      </c>
      <c r="F66" s="16">
        <v>0</v>
      </c>
      <c r="G66" s="16">
        <v>0</v>
      </c>
      <c r="H66" s="16">
        <v>1.9230769230769201E-2</v>
      </c>
      <c r="I66" s="16">
        <v>0</v>
      </c>
      <c r="J66" s="16">
        <v>0</v>
      </c>
      <c r="K66" s="16">
        <v>0</v>
      </c>
      <c r="L66" s="16">
        <v>0</v>
      </c>
      <c r="M66" s="16">
        <v>0</v>
      </c>
      <c r="N66" s="16">
        <v>0</v>
      </c>
      <c r="O66" s="16">
        <v>0</v>
      </c>
      <c r="P66" s="16"/>
      <c r="Q66" s="16">
        <v>1.45348837209302E-3</v>
      </c>
      <c r="R66" s="16"/>
      <c r="S66" s="16">
        <v>1.27064803049555E-3</v>
      </c>
      <c r="T66" s="16"/>
      <c r="U66" s="16">
        <v>1.6583747927031501E-3</v>
      </c>
      <c r="V66" s="16"/>
      <c r="W66" s="16">
        <v>0</v>
      </c>
      <c r="X66" s="16"/>
      <c r="Y66" s="16">
        <v>1.9841269841269801E-3</v>
      </c>
      <c r="Z66" s="16">
        <v>0</v>
      </c>
      <c r="AA66" s="16">
        <v>0</v>
      </c>
      <c r="AB66" s="16">
        <v>0</v>
      </c>
      <c r="AC66" s="16"/>
      <c r="AD66" s="16">
        <v>6.8493150684931503E-3</v>
      </c>
      <c r="AE66" s="16">
        <v>0</v>
      </c>
      <c r="AF66" s="16">
        <v>0</v>
      </c>
      <c r="AG66" s="16">
        <v>0</v>
      </c>
      <c r="AH66" s="16">
        <v>0</v>
      </c>
      <c r="AI66" s="16">
        <v>0</v>
      </c>
      <c r="AJ66" s="16">
        <v>0</v>
      </c>
      <c r="AK66" s="16"/>
      <c r="AL66" s="16">
        <v>0</v>
      </c>
      <c r="AM66" s="16">
        <v>0</v>
      </c>
      <c r="AN66" s="16">
        <v>0</v>
      </c>
      <c r="AO66" s="16">
        <v>0</v>
      </c>
      <c r="AP66" s="16">
        <v>0</v>
      </c>
      <c r="AQ66" s="16">
        <v>0</v>
      </c>
      <c r="AR66" s="16">
        <v>0</v>
      </c>
      <c r="AS66" s="16">
        <v>0</v>
      </c>
      <c r="AT66" s="16">
        <v>0</v>
      </c>
      <c r="AU66" s="16">
        <v>0</v>
      </c>
      <c r="AV66" s="16">
        <v>0</v>
      </c>
      <c r="AW66" s="16">
        <v>0</v>
      </c>
    </row>
    <row r="67" spans="2:49" x14ac:dyDescent="0.35">
      <c r="B67" s="17" t="s">
        <v>126</v>
      </c>
      <c r="C67" s="16">
        <v>1.230012300123E-3</v>
      </c>
      <c r="D67" s="16">
        <v>0</v>
      </c>
      <c r="E67" s="16">
        <v>0</v>
      </c>
      <c r="F67" s="16">
        <v>0</v>
      </c>
      <c r="G67" s="16">
        <v>0</v>
      </c>
      <c r="H67" s="16">
        <v>1.9230769230769201E-2</v>
      </c>
      <c r="I67" s="16">
        <v>0</v>
      </c>
      <c r="J67" s="16">
        <v>0</v>
      </c>
      <c r="K67" s="16">
        <v>0</v>
      </c>
      <c r="L67" s="16">
        <v>0</v>
      </c>
      <c r="M67" s="16">
        <v>0</v>
      </c>
      <c r="N67" s="16">
        <v>0</v>
      </c>
      <c r="O67" s="16">
        <v>0</v>
      </c>
      <c r="P67" s="16"/>
      <c r="Q67" s="16">
        <v>1.45348837209302E-3</v>
      </c>
      <c r="R67" s="16"/>
      <c r="S67" s="16">
        <v>1.27064803049555E-3</v>
      </c>
      <c r="T67" s="16"/>
      <c r="U67" s="16">
        <v>1.6583747927031501E-3</v>
      </c>
      <c r="V67" s="16"/>
      <c r="W67" s="16">
        <v>0</v>
      </c>
      <c r="X67" s="16"/>
      <c r="Y67" s="16">
        <v>1.9841269841269801E-3</v>
      </c>
      <c r="Z67" s="16">
        <v>0</v>
      </c>
      <c r="AA67" s="16">
        <v>0</v>
      </c>
      <c r="AB67" s="16">
        <v>0</v>
      </c>
      <c r="AC67" s="16"/>
      <c r="AD67" s="16">
        <v>0</v>
      </c>
      <c r="AE67" s="16">
        <v>1.1111111111111099E-2</v>
      </c>
      <c r="AF67" s="16">
        <v>0</v>
      </c>
      <c r="AG67" s="16">
        <v>0</v>
      </c>
      <c r="AH67" s="16">
        <v>0</v>
      </c>
      <c r="AI67" s="16">
        <v>0</v>
      </c>
      <c r="AJ67" s="16">
        <v>0</v>
      </c>
      <c r="AK67" s="16"/>
      <c r="AL67" s="16">
        <v>0</v>
      </c>
      <c r="AM67" s="16">
        <v>0</v>
      </c>
      <c r="AN67" s="16">
        <v>0</v>
      </c>
      <c r="AO67" s="16">
        <v>0</v>
      </c>
      <c r="AP67" s="16">
        <v>0</v>
      </c>
      <c r="AQ67" s="16">
        <v>0</v>
      </c>
      <c r="AR67" s="16">
        <v>0</v>
      </c>
      <c r="AS67" s="16">
        <v>0</v>
      </c>
      <c r="AT67" s="16">
        <v>0</v>
      </c>
      <c r="AU67" s="16">
        <v>0</v>
      </c>
      <c r="AV67" s="16">
        <v>0</v>
      </c>
      <c r="AW67" s="16">
        <v>0</v>
      </c>
    </row>
    <row r="68" spans="2:49" x14ac:dyDescent="0.35">
      <c r="B68" s="17" t="s">
        <v>127</v>
      </c>
      <c r="C68" s="16">
        <v>1.230012300123E-3</v>
      </c>
      <c r="D68" s="16">
        <v>0</v>
      </c>
      <c r="E68" s="16">
        <v>0</v>
      </c>
      <c r="F68" s="16">
        <v>0</v>
      </c>
      <c r="G68" s="16">
        <v>0</v>
      </c>
      <c r="H68" s="16">
        <v>0</v>
      </c>
      <c r="I68" s="16">
        <v>0</v>
      </c>
      <c r="J68" s="16">
        <v>0</v>
      </c>
      <c r="K68" s="16">
        <v>0</v>
      </c>
      <c r="L68" s="16">
        <v>1.2500000000000001E-2</v>
      </c>
      <c r="M68" s="16">
        <v>0</v>
      </c>
      <c r="N68" s="16">
        <v>0</v>
      </c>
      <c r="O68" s="16">
        <v>0</v>
      </c>
      <c r="P68" s="16"/>
      <c r="Q68" s="16">
        <v>1.45348837209302E-3</v>
      </c>
      <c r="R68" s="16"/>
      <c r="S68" s="16">
        <v>1.27064803049555E-3</v>
      </c>
      <c r="T68" s="16"/>
      <c r="U68" s="16">
        <v>1.6583747927031501E-3</v>
      </c>
      <c r="V68" s="16"/>
      <c r="W68" s="16">
        <v>0</v>
      </c>
      <c r="X68" s="16"/>
      <c r="Y68" s="16">
        <v>0</v>
      </c>
      <c r="Z68" s="16">
        <v>0</v>
      </c>
      <c r="AA68" s="16">
        <v>2.7777777777777801E-2</v>
      </c>
      <c r="AB68" s="16">
        <v>0</v>
      </c>
      <c r="AC68" s="16"/>
      <c r="AD68" s="16">
        <v>0</v>
      </c>
      <c r="AE68" s="16">
        <v>0</v>
      </c>
      <c r="AF68" s="16">
        <v>1.02040816326531E-2</v>
      </c>
      <c r="AG68" s="16">
        <v>0</v>
      </c>
      <c r="AH68" s="16">
        <v>0</v>
      </c>
      <c r="AI68" s="16">
        <v>0</v>
      </c>
      <c r="AJ68" s="16">
        <v>0</v>
      </c>
      <c r="AK68" s="16"/>
      <c r="AL68" s="16">
        <v>0</v>
      </c>
      <c r="AM68" s="16">
        <v>0</v>
      </c>
      <c r="AN68" s="16">
        <v>0</v>
      </c>
      <c r="AO68" s="16">
        <v>0</v>
      </c>
      <c r="AP68" s="16">
        <v>0</v>
      </c>
      <c r="AQ68" s="16">
        <v>0</v>
      </c>
      <c r="AR68" s="16">
        <v>0</v>
      </c>
      <c r="AS68" s="16">
        <v>0</v>
      </c>
      <c r="AT68" s="16">
        <v>0</v>
      </c>
      <c r="AU68" s="16">
        <v>0</v>
      </c>
      <c r="AV68" s="16">
        <v>0</v>
      </c>
      <c r="AW68" s="16">
        <v>0</v>
      </c>
    </row>
    <row r="69" spans="2:49" x14ac:dyDescent="0.35">
      <c r="B69" s="17" t="s">
        <v>128</v>
      </c>
      <c r="C69" s="16">
        <v>1.230012300123E-3</v>
      </c>
      <c r="D69" s="16">
        <v>0</v>
      </c>
      <c r="E69" s="16">
        <v>0</v>
      </c>
      <c r="F69" s="16">
        <v>0</v>
      </c>
      <c r="G69" s="16">
        <v>0</v>
      </c>
      <c r="H69" s="16">
        <v>0</v>
      </c>
      <c r="I69" s="16">
        <v>0</v>
      </c>
      <c r="J69" s="16">
        <v>0</v>
      </c>
      <c r="K69" s="16">
        <v>2.5641025641025599E-2</v>
      </c>
      <c r="L69" s="16">
        <v>0</v>
      </c>
      <c r="M69" s="16">
        <v>0</v>
      </c>
      <c r="N69" s="16">
        <v>0</v>
      </c>
      <c r="O69" s="16">
        <v>0</v>
      </c>
      <c r="P69" s="16"/>
      <c r="Q69" s="16">
        <v>1.45348837209302E-3</v>
      </c>
      <c r="R69" s="16"/>
      <c r="S69" s="16">
        <v>1.27064803049555E-3</v>
      </c>
      <c r="T69" s="16"/>
      <c r="U69" s="16">
        <v>1.6583747927031501E-3</v>
      </c>
      <c r="V69" s="16"/>
      <c r="W69" s="16">
        <v>0</v>
      </c>
      <c r="X69" s="16"/>
      <c r="Y69" s="16">
        <v>1.9841269841269801E-3</v>
      </c>
      <c r="Z69" s="16">
        <v>0</v>
      </c>
      <c r="AA69" s="16">
        <v>0</v>
      </c>
      <c r="AB69" s="16">
        <v>0</v>
      </c>
      <c r="AC69" s="16"/>
      <c r="AD69" s="16">
        <v>0</v>
      </c>
      <c r="AE69" s="16">
        <v>0</v>
      </c>
      <c r="AF69" s="16">
        <v>0</v>
      </c>
      <c r="AG69" s="16">
        <v>5.5555555555555601E-3</v>
      </c>
      <c r="AH69" s="16">
        <v>0</v>
      </c>
      <c r="AI69" s="16">
        <v>0</v>
      </c>
      <c r="AJ69" s="16">
        <v>0</v>
      </c>
      <c r="AK69" s="16"/>
      <c r="AL69" s="16">
        <v>0</v>
      </c>
      <c r="AM69" s="16">
        <v>0</v>
      </c>
      <c r="AN69" s="16">
        <v>0</v>
      </c>
      <c r="AO69" s="16">
        <v>0</v>
      </c>
      <c r="AP69" s="16">
        <v>0</v>
      </c>
      <c r="AQ69" s="16">
        <v>0</v>
      </c>
      <c r="AR69" s="16">
        <v>0</v>
      </c>
      <c r="AS69" s="16">
        <v>0</v>
      </c>
      <c r="AT69" s="16">
        <v>0</v>
      </c>
      <c r="AU69" s="16">
        <v>0</v>
      </c>
      <c r="AV69" s="16">
        <v>0</v>
      </c>
      <c r="AW69" s="16">
        <v>0</v>
      </c>
    </row>
    <row r="70" spans="2:49" x14ac:dyDescent="0.35">
      <c r="B70" s="17" t="s">
        <v>129</v>
      </c>
      <c r="C70" s="16">
        <v>1.230012300123E-3</v>
      </c>
      <c r="D70" s="16">
        <v>0</v>
      </c>
      <c r="E70" s="16">
        <v>0</v>
      </c>
      <c r="F70" s="16">
        <v>0</v>
      </c>
      <c r="G70" s="16">
        <v>0</v>
      </c>
      <c r="H70" s="16">
        <v>0</v>
      </c>
      <c r="I70" s="16">
        <v>0</v>
      </c>
      <c r="J70" s="16">
        <v>0</v>
      </c>
      <c r="K70" s="16">
        <v>0</v>
      </c>
      <c r="L70" s="16">
        <v>1.2500000000000001E-2</v>
      </c>
      <c r="M70" s="16">
        <v>0</v>
      </c>
      <c r="N70" s="16">
        <v>0</v>
      </c>
      <c r="O70" s="16">
        <v>0</v>
      </c>
      <c r="P70" s="16"/>
      <c r="Q70" s="16">
        <v>1.45348837209302E-3</v>
      </c>
      <c r="R70" s="16"/>
      <c r="S70" s="16">
        <v>1.27064803049555E-3</v>
      </c>
      <c r="T70" s="16"/>
      <c r="U70" s="16">
        <v>1.6583747927031501E-3</v>
      </c>
      <c r="V70" s="16"/>
      <c r="W70" s="16">
        <v>0</v>
      </c>
      <c r="X70" s="16"/>
      <c r="Y70" s="16">
        <v>1.9841269841269801E-3</v>
      </c>
      <c r="Z70" s="16">
        <v>0</v>
      </c>
      <c r="AA70" s="16">
        <v>0</v>
      </c>
      <c r="AB70" s="16">
        <v>0</v>
      </c>
      <c r="AC70" s="16"/>
      <c r="AD70" s="16">
        <v>0</v>
      </c>
      <c r="AE70" s="16">
        <v>0</v>
      </c>
      <c r="AF70" s="16">
        <v>0</v>
      </c>
      <c r="AG70" s="16">
        <v>5.5555555555555601E-3</v>
      </c>
      <c r="AH70" s="16">
        <v>0</v>
      </c>
      <c r="AI70" s="16">
        <v>0</v>
      </c>
      <c r="AJ70" s="16">
        <v>0</v>
      </c>
      <c r="AK70" s="16"/>
      <c r="AL70" s="16">
        <v>0</v>
      </c>
      <c r="AM70" s="16">
        <v>0</v>
      </c>
      <c r="AN70" s="16">
        <v>0</v>
      </c>
      <c r="AO70" s="16">
        <v>0</v>
      </c>
      <c r="AP70" s="16">
        <v>0</v>
      </c>
      <c r="AQ70" s="16">
        <v>0</v>
      </c>
      <c r="AR70" s="16">
        <v>0</v>
      </c>
      <c r="AS70" s="16">
        <v>0</v>
      </c>
      <c r="AT70" s="16">
        <v>0</v>
      </c>
      <c r="AU70" s="16">
        <v>0</v>
      </c>
      <c r="AV70" s="16">
        <v>0</v>
      </c>
      <c r="AW70" s="16">
        <v>0</v>
      </c>
    </row>
    <row r="71" spans="2:49" x14ac:dyDescent="0.35">
      <c r="B71" s="17" t="s">
        <v>130</v>
      </c>
      <c r="C71" s="16">
        <v>1.230012300123E-3</v>
      </c>
      <c r="D71" s="16">
        <v>0</v>
      </c>
      <c r="E71" s="16">
        <v>0</v>
      </c>
      <c r="F71" s="16">
        <v>0</v>
      </c>
      <c r="G71" s="16">
        <v>0</v>
      </c>
      <c r="H71" s="16">
        <v>0</v>
      </c>
      <c r="I71" s="16">
        <v>0</v>
      </c>
      <c r="J71" s="16">
        <v>0</v>
      </c>
      <c r="K71" s="16">
        <v>0</v>
      </c>
      <c r="L71" s="16">
        <v>1.2500000000000001E-2</v>
      </c>
      <c r="M71" s="16">
        <v>0</v>
      </c>
      <c r="N71" s="16">
        <v>0</v>
      </c>
      <c r="O71" s="16">
        <v>0</v>
      </c>
      <c r="P71" s="16"/>
      <c r="Q71" s="16">
        <v>1.45348837209302E-3</v>
      </c>
      <c r="R71" s="16"/>
      <c r="S71" s="16">
        <v>1.27064803049555E-3</v>
      </c>
      <c r="T71" s="16"/>
      <c r="U71" s="16">
        <v>1.6583747927031501E-3</v>
      </c>
      <c r="V71" s="16"/>
      <c r="W71" s="16">
        <v>0</v>
      </c>
      <c r="X71" s="16"/>
      <c r="Y71" s="16">
        <v>1.9841269841269801E-3</v>
      </c>
      <c r="Z71" s="16">
        <v>0</v>
      </c>
      <c r="AA71" s="16">
        <v>0</v>
      </c>
      <c r="AB71" s="16">
        <v>0</v>
      </c>
      <c r="AC71" s="16"/>
      <c r="AD71" s="16">
        <v>0</v>
      </c>
      <c r="AE71" s="16">
        <v>0</v>
      </c>
      <c r="AF71" s="16">
        <v>0</v>
      </c>
      <c r="AG71" s="16">
        <v>0</v>
      </c>
      <c r="AH71" s="16">
        <v>8.1300813008130107E-3</v>
      </c>
      <c r="AI71" s="16">
        <v>0</v>
      </c>
      <c r="AJ71" s="16">
        <v>0</v>
      </c>
      <c r="AK71" s="16"/>
      <c r="AL71" s="16">
        <v>0</v>
      </c>
      <c r="AM71" s="16">
        <v>0</v>
      </c>
      <c r="AN71" s="16">
        <v>0</v>
      </c>
      <c r="AO71" s="16">
        <v>0</v>
      </c>
      <c r="AP71" s="16">
        <v>0</v>
      </c>
      <c r="AQ71" s="16">
        <v>0</v>
      </c>
      <c r="AR71" s="16">
        <v>0</v>
      </c>
      <c r="AS71" s="16">
        <v>0</v>
      </c>
      <c r="AT71" s="16">
        <v>0</v>
      </c>
      <c r="AU71" s="16">
        <v>0</v>
      </c>
      <c r="AV71" s="16">
        <v>0</v>
      </c>
      <c r="AW71" s="16">
        <v>0</v>
      </c>
    </row>
    <row r="72" spans="2:49" x14ac:dyDescent="0.35">
      <c r="B72" s="17" t="s">
        <v>131</v>
      </c>
      <c r="C72" s="16">
        <v>1.230012300123E-3</v>
      </c>
      <c r="D72" s="16">
        <v>0</v>
      </c>
      <c r="E72" s="16">
        <v>0</v>
      </c>
      <c r="F72" s="16">
        <v>0</v>
      </c>
      <c r="G72" s="16">
        <v>0</v>
      </c>
      <c r="H72" s="16">
        <v>0</v>
      </c>
      <c r="I72" s="16">
        <v>1.5151515151515201E-2</v>
      </c>
      <c r="J72" s="16">
        <v>0</v>
      </c>
      <c r="K72" s="16">
        <v>0</v>
      </c>
      <c r="L72" s="16">
        <v>0</v>
      </c>
      <c r="M72" s="16">
        <v>0</v>
      </c>
      <c r="N72" s="16">
        <v>0</v>
      </c>
      <c r="O72" s="16">
        <v>0</v>
      </c>
      <c r="P72" s="16"/>
      <c r="Q72" s="16">
        <v>1.45348837209302E-3</v>
      </c>
      <c r="R72" s="16"/>
      <c r="S72" s="16">
        <v>1.27064803049555E-3</v>
      </c>
      <c r="T72" s="16"/>
      <c r="U72" s="16">
        <v>1.6583747927031501E-3</v>
      </c>
      <c r="V72" s="16"/>
      <c r="W72" s="16">
        <v>8.1300813008130107E-3</v>
      </c>
      <c r="X72" s="16"/>
      <c r="Y72" s="16">
        <v>0</v>
      </c>
      <c r="Z72" s="16">
        <v>0</v>
      </c>
      <c r="AA72" s="16">
        <v>2.7777777777777801E-2</v>
      </c>
      <c r="AB72" s="16">
        <v>0</v>
      </c>
      <c r="AC72" s="16"/>
      <c r="AD72" s="16">
        <v>0</v>
      </c>
      <c r="AE72" s="16">
        <v>1.1111111111111099E-2</v>
      </c>
      <c r="AF72" s="16">
        <v>0</v>
      </c>
      <c r="AG72" s="16">
        <v>0</v>
      </c>
      <c r="AH72" s="16">
        <v>0</v>
      </c>
      <c r="AI72" s="16">
        <v>0</v>
      </c>
      <c r="AJ72" s="16">
        <v>0</v>
      </c>
      <c r="AK72" s="16"/>
      <c r="AL72" s="16">
        <v>1.7543859649122799E-2</v>
      </c>
      <c r="AM72" s="16">
        <v>0</v>
      </c>
      <c r="AN72" s="16">
        <v>0</v>
      </c>
      <c r="AO72" s="16">
        <v>0</v>
      </c>
      <c r="AP72" s="16">
        <v>0</v>
      </c>
      <c r="AQ72" s="16">
        <v>0</v>
      </c>
      <c r="AR72" s="16">
        <v>0</v>
      </c>
      <c r="AS72" s="16">
        <v>0</v>
      </c>
      <c r="AT72" s="16">
        <v>0</v>
      </c>
      <c r="AU72" s="16">
        <v>0</v>
      </c>
      <c r="AV72" s="16">
        <v>0</v>
      </c>
      <c r="AW72" s="16">
        <v>0</v>
      </c>
    </row>
    <row r="73" spans="2:49" x14ac:dyDescent="0.35">
      <c r="B73" s="17" t="s">
        <v>132</v>
      </c>
      <c r="C73" s="16">
        <v>1.230012300123E-3</v>
      </c>
      <c r="D73" s="16">
        <v>1.21951219512195E-2</v>
      </c>
      <c r="E73" s="16">
        <v>0</v>
      </c>
      <c r="F73" s="16">
        <v>0</v>
      </c>
      <c r="G73" s="16">
        <v>0</v>
      </c>
      <c r="H73" s="16">
        <v>0</v>
      </c>
      <c r="I73" s="16">
        <v>0</v>
      </c>
      <c r="J73" s="16">
        <v>0</v>
      </c>
      <c r="K73" s="16">
        <v>0</v>
      </c>
      <c r="L73" s="16">
        <v>0</v>
      </c>
      <c r="M73" s="16">
        <v>0</v>
      </c>
      <c r="N73" s="16">
        <v>0</v>
      </c>
      <c r="O73" s="16">
        <v>0</v>
      </c>
      <c r="P73" s="16"/>
      <c r="Q73" s="16">
        <v>1.45348837209302E-3</v>
      </c>
      <c r="R73" s="16"/>
      <c r="S73" s="16">
        <v>1.27064803049555E-3</v>
      </c>
      <c r="T73" s="16"/>
      <c r="U73" s="16">
        <v>1.6583747927031501E-3</v>
      </c>
      <c r="V73" s="16"/>
      <c r="W73" s="16">
        <v>0</v>
      </c>
      <c r="X73" s="16"/>
      <c r="Y73" s="16">
        <v>1.9841269841269801E-3</v>
      </c>
      <c r="Z73" s="16">
        <v>0</v>
      </c>
      <c r="AA73" s="16">
        <v>0</v>
      </c>
      <c r="AB73" s="16">
        <v>0</v>
      </c>
      <c r="AC73" s="16"/>
      <c r="AD73" s="16">
        <v>0</v>
      </c>
      <c r="AE73" s="16">
        <v>0</v>
      </c>
      <c r="AF73" s="16">
        <v>1.02040816326531E-2</v>
      </c>
      <c r="AG73" s="16">
        <v>0</v>
      </c>
      <c r="AH73" s="16">
        <v>0</v>
      </c>
      <c r="AI73" s="16">
        <v>0</v>
      </c>
      <c r="AJ73" s="16">
        <v>0</v>
      </c>
      <c r="AK73" s="16"/>
      <c r="AL73" s="16">
        <v>1.7543859649122799E-2</v>
      </c>
      <c r="AM73" s="16">
        <v>0</v>
      </c>
      <c r="AN73" s="16">
        <v>0</v>
      </c>
      <c r="AO73" s="16">
        <v>0</v>
      </c>
      <c r="AP73" s="16">
        <v>0</v>
      </c>
      <c r="AQ73" s="16">
        <v>0</v>
      </c>
      <c r="AR73" s="16">
        <v>0</v>
      </c>
      <c r="AS73" s="16">
        <v>0</v>
      </c>
      <c r="AT73" s="16">
        <v>0</v>
      </c>
      <c r="AU73" s="16">
        <v>0</v>
      </c>
      <c r="AV73" s="16">
        <v>0</v>
      </c>
      <c r="AW73" s="16">
        <v>0</v>
      </c>
    </row>
    <row r="74" spans="2:49" x14ac:dyDescent="0.35">
      <c r="B74" s="17" t="s">
        <v>133</v>
      </c>
      <c r="C74" s="16">
        <v>1.230012300123E-3</v>
      </c>
      <c r="D74" s="16">
        <v>0</v>
      </c>
      <c r="E74" s="16">
        <v>7.4626865671641798E-3</v>
      </c>
      <c r="F74" s="16">
        <v>0</v>
      </c>
      <c r="G74" s="16">
        <v>0</v>
      </c>
      <c r="H74" s="16">
        <v>0</v>
      </c>
      <c r="I74" s="16">
        <v>0</v>
      </c>
      <c r="J74" s="16">
        <v>0</v>
      </c>
      <c r="K74" s="16">
        <v>0</v>
      </c>
      <c r="L74" s="16">
        <v>0</v>
      </c>
      <c r="M74" s="16">
        <v>0</v>
      </c>
      <c r="N74" s="16">
        <v>0</v>
      </c>
      <c r="O74" s="16">
        <v>0</v>
      </c>
      <c r="P74" s="16"/>
      <c r="Q74" s="16">
        <v>1.45348837209302E-3</v>
      </c>
      <c r="R74" s="16"/>
      <c r="S74" s="16">
        <v>1.27064803049555E-3</v>
      </c>
      <c r="T74" s="16"/>
      <c r="U74" s="16">
        <v>1.6583747927031501E-3</v>
      </c>
      <c r="V74" s="16"/>
      <c r="W74" s="16">
        <v>0</v>
      </c>
      <c r="X74" s="16"/>
      <c r="Y74" s="16">
        <v>1.9841269841269801E-3</v>
      </c>
      <c r="Z74" s="16">
        <v>0</v>
      </c>
      <c r="AA74" s="16">
        <v>0</v>
      </c>
      <c r="AB74" s="16">
        <v>0</v>
      </c>
      <c r="AC74" s="16"/>
      <c r="AD74" s="16">
        <v>0</v>
      </c>
      <c r="AE74" s="16">
        <v>0</v>
      </c>
      <c r="AF74" s="16">
        <v>0</v>
      </c>
      <c r="AG74" s="16">
        <v>5.5555555555555601E-3</v>
      </c>
      <c r="AH74" s="16">
        <v>0</v>
      </c>
      <c r="AI74" s="16">
        <v>0</v>
      </c>
      <c r="AJ74" s="16">
        <v>0</v>
      </c>
      <c r="AK74" s="16"/>
      <c r="AL74" s="16">
        <v>1.7543859649122799E-2</v>
      </c>
      <c r="AM74" s="16">
        <v>0</v>
      </c>
      <c r="AN74" s="16">
        <v>0</v>
      </c>
      <c r="AO74" s="16">
        <v>0</v>
      </c>
      <c r="AP74" s="16">
        <v>0</v>
      </c>
      <c r="AQ74" s="16">
        <v>0</v>
      </c>
      <c r="AR74" s="16">
        <v>0</v>
      </c>
      <c r="AS74" s="16">
        <v>0</v>
      </c>
      <c r="AT74" s="16">
        <v>0</v>
      </c>
      <c r="AU74" s="16">
        <v>0</v>
      </c>
      <c r="AV74" s="16">
        <v>0</v>
      </c>
      <c r="AW74" s="16">
        <v>0</v>
      </c>
    </row>
    <row r="75" spans="2:49" x14ac:dyDescent="0.35">
      <c r="B75" s="17" t="s">
        <v>134</v>
      </c>
      <c r="C75" s="16">
        <v>1.230012300123E-3</v>
      </c>
      <c r="D75" s="16">
        <v>0</v>
      </c>
      <c r="E75" s="16">
        <v>0</v>
      </c>
      <c r="F75" s="16">
        <v>0</v>
      </c>
      <c r="G75" s="16">
        <v>0</v>
      </c>
      <c r="H75" s="16">
        <v>0</v>
      </c>
      <c r="I75" s="16">
        <v>1.5151515151515201E-2</v>
      </c>
      <c r="J75" s="16">
        <v>0</v>
      </c>
      <c r="K75" s="16">
        <v>0</v>
      </c>
      <c r="L75" s="16">
        <v>0</v>
      </c>
      <c r="M75" s="16">
        <v>0</v>
      </c>
      <c r="N75" s="16">
        <v>0</v>
      </c>
      <c r="O75" s="16">
        <v>0</v>
      </c>
      <c r="P75" s="16"/>
      <c r="Q75" s="16">
        <v>1.45348837209302E-3</v>
      </c>
      <c r="R75" s="16"/>
      <c r="S75" s="16">
        <v>1.27064803049555E-3</v>
      </c>
      <c r="T75" s="16"/>
      <c r="U75" s="16">
        <v>1.6583747927031501E-3</v>
      </c>
      <c r="V75" s="16"/>
      <c r="W75" s="16">
        <v>0</v>
      </c>
      <c r="X75" s="16"/>
      <c r="Y75" s="16">
        <v>1.9841269841269801E-3</v>
      </c>
      <c r="Z75" s="16">
        <v>0</v>
      </c>
      <c r="AA75" s="16">
        <v>0</v>
      </c>
      <c r="AB75" s="16">
        <v>0</v>
      </c>
      <c r="AC75" s="16"/>
      <c r="AD75" s="16">
        <v>0</v>
      </c>
      <c r="AE75" s="16">
        <v>0</v>
      </c>
      <c r="AF75" s="16">
        <v>0</v>
      </c>
      <c r="AG75" s="16">
        <v>5.5555555555555601E-3</v>
      </c>
      <c r="AH75" s="16">
        <v>0</v>
      </c>
      <c r="AI75" s="16">
        <v>0</v>
      </c>
      <c r="AJ75" s="16">
        <v>0</v>
      </c>
      <c r="AK75" s="16"/>
      <c r="AL75" s="16">
        <v>1.7543859649122799E-2</v>
      </c>
      <c r="AM75" s="16">
        <v>0</v>
      </c>
      <c r="AN75" s="16">
        <v>0</v>
      </c>
      <c r="AO75" s="16">
        <v>0</v>
      </c>
      <c r="AP75" s="16">
        <v>0</v>
      </c>
      <c r="AQ75" s="16">
        <v>0</v>
      </c>
      <c r="AR75" s="16">
        <v>0</v>
      </c>
      <c r="AS75" s="16">
        <v>0</v>
      </c>
      <c r="AT75" s="16">
        <v>0</v>
      </c>
      <c r="AU75" s="16">
        <v>0</v>
      </c>
      <c r="AV75" s="16">
        <v>0</v>
      </c>
      <c r="AW75" s="16">
        <v>0</v>
      </c>
    </row>
    <row r="76" spans="2:49" x14ac:dyDescent="0.35">
      <c r="B76" s="17" t="s">
        <v>135</v>
      </c>
      <c r="C76" s="16">
        <v>1.230012300123E-3</v>
      </c>
      <c r="D76" s="16">
        <v>0</v>
      </c>
      <c r="E76" s="16">
        <v>0</v>
      </c>
      <c r="F76" s="16">
        <v>0</v>
      </c>
      <c r="G76" s="16">
        <v>0</v>
      </c>
      <c r="H76" s="16">
        <v>0</v>
      </c>
      <c r="I76" s="16">
        <v>0</v>
      </c>
      <c r="J76" s="16">
        <v>0</v>
      </c>
      <c r="K76" s="16">
        <v>0</v>
      </c>
      <c r="L76" s="16">
        <v>0</v>
      </c>
      <c r="M76" s="16">
        <v>0</v>
      </c>
      <c r="N76" s="16">
        <v>3.03030303030303E-2</v>
      </c>
      <c r="O76" s="16">
        <v>0</v>
      </c>
      <c r="P76" s="16"/>
      <c r="Q76" s="16">
        <v>1.45348837209302E-3</v>
      </c>
      <c r="R76" s="16"/>
      <c r="S76" s="16">
        <v>1.27064803049555E-3</v>
      </c>
      <c r="T76" s="16"/>
      <c r="U76" s="16">
        <v>1.6583747927031501E-3</v>
      </c>
      <c r="V76" s="16"/>
      <c r="W76" s="16">
        <v>0</v>
      </c>
      <c r="X76" s="16"/>
      <c r="Y76" s="16">
        <v>0</v>
      </c>
      <c r="Z76" s="16">
        <v>3.7878787878787902E-3</v>
      </c>
      <c r="AA76" s="16">
        <v>0</v>
      </c>
      <c r="AB76" s="16">
        <v>0</v>
      </c>
      <c r="AC76" s="16"/>
      <c r="AD76" s="16">
        <v>0</v>
      </c>
      <c r="AE76" s="16">
        <v>0</v>
      </c>
      <c r="AF76" s="16">
        <v>0</v>
      </c>
      <c r="AG76" s="16">
        <v>0</v>
      </c>
      <c r="AH76" s="16">
        <v>8.1300813008130107E-3</v>
      </c>
      <c r="AI76" s="16">
        <v>0</v>
      </c>
      <c r="AJ76" s="16">
        <v>0</v>
      </c>
      <c r="AK76" s="16"/>
      <c r="AL76" s="16">
        <v>1.7543859649122799E-2</v>
      </c>
      <c r="AM76" s="16">
        <v>0</v>
      </c>
      <c r="AN76" s="16">
        <v>0</v>
      </c>
      <c r="AO76" s="16">
        <v>0</v>
      </c>
      <c r="AP76" s="16">
        <v>0</v>
      </c>
      <c r="AQ76" s="16">
        <v>0</v>
      </c>
      <c r="AR76" s="16">
        <v>0</v>
      </c>
      <c r="AS76" s="16">
        <v>0</v>
      </c>
      <c r="AT76" s="16">
        <v>0</v>
      </c>
      <c r="AU76" s="16">
        <v>0</v>
      </c>
      <c r="AV76" s="16">
        <v>0</v>
      </c>
      <c r="AW76" s="16">
        <v>0</v>
      </c>
    </row>
    <row r="77" spans="2:49" ht="29" x14ac:dyDescent="0.35">
      <c r="B77" s="17" t="s">
        <v>136</v>
      </c>
      <c r="C77" s="16">
        <v>1.230012300123E-3</v>
      </c>
      <c r="D77" s="16">
        <v>0</v>
      </c>
      <c r="E77" s="16">
        <v>0</v>
      </c>
      <c r="F77" s="16">
        <v>0</v>
      </c>
      <c r="G77" s="16">
        <v>0</v>
      </c>
      <c r="H77" s="16">
        <v>0</v>
      </c>
      <c r="I77" s="16">
        <v>0</v>
      </c>
      <c r="J77" s="16">
        <v>0</v>
      </c>
      <c r="K77" s="16">
        <v>0</v>
      </c>
      <c r="L77" s="16">
        <v>0</v>
      </c>
      <c r="M77" s="16">
        <v>1.4084507042253501E-2</v>
      </c>
      <c r="N77" s="16">
        <v>0</v>
      </c>
      <c r="O77" s="16">
        <v>0</v>
      </c>
      <c r="P77" s="16"/>
      <c r="Q77" s="16">
        <v>1.45348837209302E-3</v>
      </c>
      <c r="R77" s="16"/>
      <c r="S77" s="16">
        <v>1.27064803049555E-3</v>
      </c>
      <c r="T77" s="16"/>
      <c r="U77" s="16">
        <v>1.6583747927031501E-3</v>
      </c>
      <c r="V77" s="16"/>
      <c r="W77" s="16">
        <v>8.1300813008130107E-3</v>
      </c>
      <c r="X77" s="16"/>
      <c r="Y77" s="16">
        <v>0</v>
      </c>
      <c r="Z77" s="16">
        <v>3.7878787878787902E-3</v>
      </c>
      <c r="AA77" s="16">
        <v>0</v>
      </c>
      <c r="AB77" s="16">
        <v>0</v>
      </c>
      <c r="AC77" s="16"/>
      <c r="AD77" s="16">
        <v>0</v>
      </c>
      <c r="AE77" s="16">
        <v>0</v>
      </c>
      <c r="AF77" s="16">
        <v>0</v>
      </c>
      <c r="AG77" s="16">
        <v>0</v>
      </c>
      <c r="AH77" s="16">
        <v>0</v>
      </c>
      <c r="AI77" s="16">
        <v>0</v>
      </c>
      <c r="AJ77" s="16">
        <v>1.0869565217391301E-2</v>
      </c>
      <c r="AK77" s="16"/>
      <c r="AL77" s="16">
        <v>1.7543859649122799E-2</v>
      </c>
      <c r="AM77" s="16">
        <v>0</v>
      </c>
      <c r="AN77" s="16">
        <v>0</v>
      </c>
      <c r="AO77" s="16">
        <v>0</v>
      </c>
      <c r="AP77" s="16">
        <v>0</v>
      </c>
      <c r="AQ77" s="16">
        <v>0</v>
      </c>
      <c r="AR77" s="16">
        <v>0</v>
      </c>
      <c r="AS77" s="16">
        <v>0</v>
      </c>
      <c r="AT77" s="16">
        <v>0</v>
      </c>
      <c r="AU77" s="16">
        <v>0</v>
      </c>
      <c r="AV77" s="16">
        <v>0</v>
      </c>
      <c r="AW77" s="16">
        <v>0</v>
      </c>
    </row>
    <row r="78" spans="2:49" x14ac:dyDescent="0.35">
      <c r="B78" s="17" t="s">
        <v>137</v>
      </c>
      <c r="C78" s="16">
        <v>1.230012300123E-3</v>
      </c>
      <c r="D78" s="16">
        <v>0</v>
      </c>
      <c r="E78" s="16">
        <v>0</v>
      </c>
      <c r="F78" s="16">
        <v>0</v>
      </c>
      <c r="G78" s="16">
        <v>0</v>
      </c>
      <c r="H78" s="16">
        <v>0</v>
      </c>
      <c r="I78" s="16">
        <v>0</v>
      </c>
      <c r="J78" s="16">
        <v>0</v>
      </c>
      <c r="K78" s="16">
        <v>0</v>
      </c>
      <c r="L78" s="16">
        <v>0</v>
      </c>
      <c r="M78" s="16">
        <v>1.4084507042253501E-2</v>
      </c>
      <c r="N78" s="16">
        <v>0</v>
      </c>
      <c r="O78" s="16">
        <v>0</v>
      </c>
      <c r="P78" s="16"/>
      <c r="Q78" s="16">
        <v>1.45348837209302E-3</v>
      </c>
      <c r="R78" s="16"/>
      <c r="S78" s="16">
        <v>1.27064803049555E-3</v>
      </c>
      <c r="T78" s="16"/>
      <c r="U78" s="16">
        <v>1.6583747927031501E-3</v>
      </c>
      <c r="V78" s="16"/>
      <c r="W78" s="16">
        <v>0</v>
      </c>
      <c r="X78" s="16"/>
      <c r="Y78" s="16">
        <v>1.9841269841269801E-3</v>
      </c>
      <c r="Z78" s="16">
        <v>0</v>
      </c>
      <c r="AA78" s="16">
        <v>0</v>
      </c>
      <c r="AB78" s="16">
        <v>0</v>
      </c>
      <c r="AC78" s="16"/>
      <c r="AD78" s="16">
        <v>0</v>
      </c>
      <c r="AE78" s="16">
        <v>0</v>
      </c>
      <c r="AF78" s="16">
        <v>0</v>
      </c>
      <c r="AG78" s="16">
        <v>5.5555555555555601E-3</v>
      </c>
      <c r="AH78" s="16">
        <v>0</v>
      </c>
      <c r="AI78" s="16">
        <v>0</v>
      </c>
      <c r="AJ78" s="16">
        <v>0</v>
      </c>
      <c r="AK78" s="16"/>
      <c r="AL78" s="16">
        <v>0</v>
      </c>
      <c r="AM78" s="16">
        <v>7.8740157480314994E-3</v>
      </c>
      <c r="AN78" s="16">
        <v>0</v>
      </c>
      <c r="AO78" s="16">
        <v>0</v>
      </c>
      <c r="AP78" s="16">
        <v>0</v>
      </c>
      <c r="AQ78" s="16">
        <v>0</v>
      </c>
      <c r="AR78" s="16">
        <v>0</v>
      </c>
      <c r="AS78" s="16">
        <v>0</v>
      </c>
      <c r="AT78" s="16">
        <v>0</v>
      </c>
      <c r="AU78" s="16">
        <v>0</v>
      </c>
      <c r="AV78" s="16">
        <v>0</v>
      </c>
      <c r="AW78" s="16">
        <v>0</v>
      </c>
    </row>
    <row r="79" spans="2:49" x14ac:dyDescent="0.35">
      <c r="B79" s="17" t="s">
        <v>138</v>
      </c>
      <c r="C79" s="16">
        <v>1.230012300123E-3</v>
      </c>
      <c r="D79" s="16">
        <v>0</v>
      </c>
      <c r="E79" s="16">
        <v>7.4626865671641798E-3</v>
      </c>
      <c r="F79" s="16">
        <v>0</v>
      </c>
      <c r="G79" s="16">
        <v>0</v>
      </c>
      <c r="H79" s="16">
        <v>0</v>
      </c>
      <c r="I79" s="16">
        <v>0</v>
      </c>
      <c r="J79" s="16">
        <v>0</v>
      </c>
      <c r="K79" s="16">
        <v>0</v>
      </c>
      <c r="L79" s="16">
        <v>0</v>
      </c>
      <c r="M79" s="16">
        <v>0</v>
      </c>
      <c r="N79" s="16">
        <v>0</v>
      </c>
      <c r="O79" s="16">
        <v>0</v>
      </c>
      <c r="P79" s="16"/>
      <c r="Q79" s="16">
        <v>1.45348837209302E-3</v>
      </c>
      <c r="R79" s="16"/>
      <c r="S79" s="16">
        <v>1.27064803049555E-3</v>
      </c>
      <c r="T79" s="16"/>
      <c r="U79" s="16">
        <v>1.6583747927031501E-3</v>
      </c>
      <c r="V79" s="16"/>
      <c r="W79" s="16">
        <v>0</v>
      </c>
      <c r="X79" s="16"/>
      <c r="Y79" s="16">
        <v>1.9841269841269801E-3</v>
      </c>
      <c r="Z79" s="16">
        <v>0</v>
      </c>
      <c r="AA79" s="16">
        <v>0</v>
      </c>
      <c r="AB79" s="16">
        <v>0</v>
      </c>
      <c r="AC79" s="16"/>
      <c r="AD79" s="16">
        <v>0</v>
      </c>
      <c r="AE79" s="16">
        <v>0</v>
      </c>
      <c r="AF79" s="16">
        <v>0</v>
      </c>
      <c r="AG79" s="16">
        <v>5.5555555555555601E-3</v>
      </c>
      <c r="AH79" s="16">
        <v>0</v>
      </c>
      <c r="AI79" s="16">
        <v>0</v>
      </c>
      <c r="AJ79" s="16">
        <v>0</v>
      </c>
      <c r="AK79" s="16"/>
      <c r="AL79" s="16">
        <v>0</v>
      </c>
      <c r="AM79" s="16">
        <v>7.8740157480314994E-3</v>
      </c>
      <c r="AN79" s="16">
        <v>0</v>
      </c>
      <c r="AO79" s="16">
        <v>0</v>
      </c>
      <c r="AP79" s="16">
        <v>0</v>
      </c>
      <c r="AQ79" s="16">
        <v>0</v>
      </c>
      <c r="AR79" s="16">
        <v>0</v>
      </c>
      <c r="AS79" s="16">
        <v>0</v>
      </c>
      <c r="AT79" s="16">
        <v>0</v>
      </c>
      <c r="AU79" s="16">
        <v>0</v>
      </c>
      <c r="AV79" s="16">
        <v>0</v>
      </c>
      <c r="AW79" s="16">
        <v>0</v>
      </c>
    </row>
    <row r="80" spans="2:49" x14ac:dyDescent="0.35">
      <c r="B80" s="17" t="s">
        <v>139</v>
      </c>
      <c r="C80" s="16">
        <v>1.230012300123E-3</v>
      </c>
      <c r="D80" s="16">
        <v>0</v>
      </c>
      <c r="E80" s="16">
        <v>0</v>
      </c>
      <c r="F80" s="16">
        <v>0</v>
      </c>
      <c r="G80" s="16">
        <v>0</v>
      </c>
      <c r="H80" s="16">
        <v>0</v>
      </c>
      <c r="I80" s="16">
        <v>0</v>
      </c>
      <c r="J80" s="16">
        <v>0</v>
      </c>
      <c r="K80" s="16">
        <v>0</v>
      </c>
      <c r="L80" s="16">
        <v>1.2500000000000001E-2</v>
      </c>
      <c r="M80" s="16">
        <v>0</v>
      </c>
      <c r="N80" s="16">
        <v>0</v>
      </c>
      <c r="O80" s="16">
        <v>0</v>
      </c>
      <c r="P80" s="16"/>
      <c r="Q80" s="16">
        <v>1.45348837209302E-3</v>
      </c>
      <c r="R80" s="16"/>
      <c r="S80" s="16">
        <v>1.27064803049555E-3</v>
      </c>
      <c r="T80" s="16"/>
      <c r="U80" s="16">
        <v>1.6583747927031501E-3</v>
      </c>
      <c r="V80" s="16"/>
      <c r="W80" s="16">
        <v>0</v>
      </c>
      <c r="X80" s="16"/>
      <c r="Y80" s="16">
        <v>0</v>
      </c>
      <c r="Z80" s="16">
        <v>0</v>
      </c>
      <c r="AA80" s="16">
        <v>2.7777777777777801E-2</v>
      </c>
      <c r="AB80" s="16">
        <v>0</v>
      </c>
      <c r="AC80" s="16"/>
      <c r="AD80" s="16">
        <v>0</v>
      </c>
      <c r="AE80" s="16">
        <v>0</v>
      </c>
      <c r="AF80" s="16">
        <v>0</v>
      </c>
      <c r="AG80" s="16">
        <v>0</v>
      </c>
      <c r="AH80" s="16">
        <v>8.1300813008130107E-3</v>
      </c>
      <c r="AI80" s="16">
        <v>0</v>
      </c>
      <c r="AJ80" s="16">
        <v>0</v>
      </c>
      <c r="AK80" s="16"/>
      <c r="AL80" s="16">
        <v>0</v>
      </c>
      <c r="AM80" s="16">
        <v>7.8740157480314994E-3</v>
      </c>
      <c r="AN80" s="16">
        <v>0</v>
      </c>
      <c r="AO80" s="16">
        <v>0</v>
      </c>
      <c r="AP80" s="16">
        <v>0</v>
      </c>
      <c r="AQ80" s="16">
        <v>0</v>
      </c>
      <c r="AR80" s="16">
        <v>0</v>
      </c>
      <c r="AS80" s="16">
        <v>0</v>
      </c>
      <c r="AT80" s="16">
        <v>0</v>
      </c>
      <c r="AU80" s="16">
        <v>0</v>
      </c>
      <c r="AV80" s="16">
        <v>0</v>
      </c>
      <c r="AW80" s="16">
        <v>0</v>
      </c>
    </row>
    <row r="81" spans="2:49" x14ac:dyDescent="0.35">
      <c r="B81" s="17" t="s">
        <v>140</v>
      </c>
      <c r="C81" s="16">
        <v>1.230012300123E-3</v>
      </c>
      <c r="D81" s="16">
        <v>0</v>
      </c>
      <c r="E81" s="16">
        <v>0</v>
      </c>
      <c r="F81" s="16">
        <v>8.4033613445378096E-3</v>
      </c>
      <c r="G81" s="16">
        <v>0</v>
      </c>
      <c r="H81" s="16">
        <v>0</v>
      </c>
      <c r="I81" s="16">
        <v>0</v>
      </c>
      <c r="J81" s="16">
        <v>0</v>
      </c>
      <c r="K81" s="16">
        <v>0</v>
      </c>
      <c r="L81" s="16">
        <v>0</v>
      </c>
      <c r="M81" s="16">
        <v>0</v>
      </c>
      <c r="N81" s="16">
        <v>0</v>
      </c>
      <c r="O81" s="16">
        <v>0</v>
      </c>
      <c r="P81" s="16"/>
      <c r="Q81" s="16">
        <v>1.45348837209302E-3</v>
      </c>
      <c r="R81" s="16"/>
      <c r="S81" s="16">
        <v>1.27064803049555E-3</v>
      </c>
      <c r="T81" s="16"/>
      <c r="U81" s="16">
        <v>1.6583747927031501E-3</v>
      </c>
      <c r="V81" s="16"/>
      <c r="W81" s="16">
        <v>0</v>
      </c>
      <c r="X81" s="16"/>
      <c r="Y81" s="16">
        <v>1.9841269841269801E-3</v>
      </c>
      <c r="Z81" s="16">
        <v>0</v>
      </c>
      <c r="AA81" s="16">
        <v>0</v>
      </c>
      <c r="AB81" s="16">
        <v>0</v>
      </c>
      <c r="AC81" s="16"/>
      <c r="AD81" s="16">
        <v>6.8493150684931503E-3</v>
      </c>
      <c r="AE81" s="16">
        <v>0</v>
      </c>
      <c r="AF81" s="16">
        <v>0</v>
      </c>
      <c r="AG81" s="16">
        <v>0</v>
      </c>
      <c r="AH81" s="16">
        <v>0</v>
      </c>
      <c r="AI81" s="16">
        <v>0</v>
      </c>
      <c r="AJ81" s="16">
        <v>0</v>
      </c>
      <c r="AK81" s="16"/>
      <c r="AL81" s="16">
        <v>0</v>
      </c>
      <c r="AM81" s="16">
        <v>7.8740157480314994E-3</v>
      </c>
      <c r="AN81" s="16">
        <v>0</v>
      </c>
      <c r="AO81" s="16">
        <v>0</v>
      </c>
      <c r="AP81" s="16">
        <v>0</v>
      </c>
      <c r="AQ81" s="16">
        <v>0</v>
      </c>
      <c r="AR81" s="16">
        <v>0</v>
      </c>
      <c r="AS81" s="16">
        <v>0</v>
      </c>
      <c r="AT81" s="16">
        <v>0</v>
      </c>
      <c r="AU81" s="16">
        <v>0</v>
      </c>
      <c r="AV81" s="16">
        <v>0</v>
      </c>
      <c r="AW81" s="16">
        <v>0</v>
      </c>
    </row>
    <row r="82" spans="2:49" x14ac:dyDescent="0.35">
      <c r="B82" s="17" t="s">
        <v>141</v>
      </c>
      <c r="C82" s="16">
        <v>1.230012300123E-3</v>
      </c>
      <c r="D82" s="16">
        <v>0</v>
      </c>
      <c r="E82" s="16">
        <v>0</v>
      </c>
      <c r="F82" s="16">
        <v>0</v>
      </c>
      <c r="G82" s="16">
        <v>0</v>
      </c>
      <c r="H82" s="16">
        <v>0</v>
      </c>
      <c r="I82" s="16">
        <v>0</v>
      </c>
      <c r="J82" s="16">
        <v>1.63934426229508E-2</v>
      </c>
      <c r="K82" s="16">
        <v>0</v>
      </c>
      <c r="L82" s="16">
        <v>0</v>
      </c>
      <c r="M82" s="16">
        <v>0</v>
      </c>
      <c r="N82" s="16">
        <v>0</v>
      </c>
      <c r="O82" s="16">
        <v>0</v>
      </c>
      <c r="P82" s="16"/>
      <c r="Q82" s="16">
        <v>1.45348837209302E-3</v>
      </c>
      <c r="R82" s="16"/>
      <c r="S82" s="16">
        <v>1.27064803049555E-3</v>
      </c>
      <c r="T82" s="16"/>
      <c r="U82" s="16">
        <v>1.6583747927031501E-3</v>
      </c>
      <c r="V82" s="16"/>
      <c r="W82" s="16">
        <v>0</v>
      </c>
      <c r="X82" s="16"/>
      <c r="Y82" s="16">
        <v>1.9841269841269801E-3</v>
      </c>
      <c r="Z82" s="16">
        <v>0</v>
      </c>
      <c r="AA82" s="16">
        <v>0</v>
      </c>
      <c r="AB82" s="16">
        <v>0</v>
      </c>
      <c r="AC82" s="16"/>
      <c r="AD82" s="16">
        <v>6.8493150684931503E-3</v>
      </c>
      <c r="AE82" s="16">
        <v>0</v>
      </c>
      <c r="AF82" s="16">
        <v>0</v>
      </c>
      <c r="AG82" s="16">
        <v>0</v>
      </c>
      <c r="AH82" s="16">
        <v>0</v>
      </c>
      <c r="AI82" s="16">
        <v>0</v>
      </c>
      <c r="AJ82" s="16">
        <v>0</v>
      </c>
      <c r="AK82" s="16"/>
      <c r="AL82" s="16">
        <v>0</v>
      </c>
      <c r="AM82" s="16">
        <v>0</v>
      </c>
      <c r="AN82" s="16">
        <v>4.5248868778280504E-3</v>
      </c>
      <c r="AO82" s="16">
        <v>0</v>
      </c>
      <c r="AP82" s="16">
        <v>0</v>
      </c>
      <c r="AQ82" s="16">
        <v>0</v>
      </c>
      <c r="AR82" s="16">
        <v>0</v>
      </c>
      <c r="AS82" s="16">
        <v>0</v>
      </c>
      <c r="AT82" s="16">
        <v>0</v>
      </c>
      <c r="AU82" s="16">
        <v>0</v>
      </c>
      <c r="AV82" s="16">
        <v>0</v>
      </c>
      <c r="AW82" s="16">
        <v>0</v>
      </c>
    </row>
    <row r="83" spans="2:49" x14ac:dyDescent="0.35">
      <c r="B83" s="17" t="s">
        <v>142</v>
      </c>
      <c r="C83" s="16">
        <v>1.230012300123E-3</v>
      </c>
      <c r="D83" s="16">
        <v>0</v>
      </c>
      <c r="E83" s="16">
        <v>0</v>
      </c>
      <c r="F83" s="16">
        <v>8.4033613445378096E-3</v>
      </c>
      <c r="G83" s="16">
        <v>0</v>
      </c>
      <c r="H83" s="16">
        <v>0</v>
      </c>
      <c r="I83" s="16">
        <v>0</v>
      </c>
      <c r="J83" s="16">
        <v>0</v>
      </c>
      <c r="K83" s="16">
        <v>0</v>
      </c>
      <c r="L83" s="16">
        <v>0</v>
      </c>
      <c r="M83" s="16">
        <v>0</v>
      </c>
      <c r="N83" s="16">
        <v>0</v>
      </c>
      <c r="O83" s="16">
        <v>0</v>
      </c>
      <c r="P83" s="16"/>
      <c r="Q83" s="16">
        <v>1.45348837209302E-3</v>
      </c>
      <c r="R83" s="16"/>
      <c r="S83" s="16">
        <v>1.27064803049555E-3</v>
      </c>
      <c r="T83" s="16"/>
      <c r="U83" s="16">
        <v>1.6583747927031501E-3</v>
      </c>
      <c r="V83" s="16"/>
      <c r="W83" s="16">
        <v>8.1300813008130107E-3</v>
      </c>
      <c r="X83" s="16"/>
      <c r="Y83" s="16">
        <v>0</v>
      </c>
      <c r="Z83" s="16">
        <v>3.7878787878787902E-3</v>
      </c>
      <c r="AA83" s="16">
        <v>0</v>
      </c>
      <c r="AB83" s="16">
        <v>0</v>
      </c>
      <c r="AC83" s="16"/>
      <c r="AD83" s="16">
        <v>0</v>
      </c>
      <c r="AE83" s="16">
        <v>0</v>
      </c>
      <c r="AF83" s="16">
        <v>0</v>
      </c>
      <c r="AG83" s="16">
        <v>0</v>
      </c>
      <c r="AH83" s="16">
        <v>0</v>
      </c>
      <c r="AI83" s="16">
        <v>1.1904761904761901E-2</v>
      </c>
      <c r="AJ83" s="16">
        <v>0</v>
      </c>
      <c r="AK83" s="16"/>
      <c r="AL83" s="16">
        <v>0</v>
      </c>
      <c r="AM83" s="16">
        <v>0</v>
      </c>
      <c r="AN83" s="16">
        <v>4.5248868778280504E-3</v>
      </c>
      <c r="AO83" s="16">
        <v>0</v>
      </c>
      <c r="AP83" s="16">
        <v>0</v>
      </c>
      <c r="AQ83" s="16">
        <v>0</v>
      </c>
      <c r="AR83" s="16">
        <v>0</v>
      </c>
      <c r="AS83" s="16">
        <v>0</v>
      </c>
      <c r="AT83" s="16">
        <v>0</v>
      </c>
      <c r="AU83" s="16">
        <v>0</v>
      </c>
      <c r="AV83" s="16">
        <v>0</v>
      </c>
      <c r="AW83" s="16">
        <v>0</v>
      </c>
    </row>
    <row r="84" spans="2:49" ht="29" x14ac:dyDescent="0.35">
      <c r="B84" s="17" t="s">
        <v>143</v>
      </c>
      <c r="C84" s="16">
        <v>1.230012300123E-3</v>
      </c>
      <c r="D84" s="16">
        <v>0</v>
      </c>
      <c r="E84" s="16">
        <v>0</v>
      </c>
      <c r="F84" s="16">
        <v>0</v>
      </c>
      <c r="G84" s="16">
        <v>0</v>
      </c>
      <c r="H84" s="16">
        <v>1.9230769230769201E-2</v>
      </c>
      <c r="I84" s="16">
        <v>0</v>
      </c>
      <c r="J84" s="16">
        <v>0</v>
      </c>
      <c r="K84" s="16">
        <v>0</v>
      </c>
      <c r="L84" s="16">
        <v>0</v>
      </c>
      <c r="M84" s="16">
        <v>0</v>
      </c>
      <c r="N84" s="16">
        <v>0</v>
      </c>
      <c r="O84" s="16">
        <v>0</v>
      </c>
      <c r="P84" s="16"/>
      <c r="Q84" s="16">
        <v>1.45348837209302E-3</v>
      </c>
      <c r="R84" s="16"/>
      <c r="S84" s="16">
        <v>1.27064803049555E-3</v>
      </c>
      <c r="T84" s="16"/>
      <c r="U84" s="16">
        <v>1.6583747927031501E-3</v>
      </c>
      <c r="V84" s="16"/>
      <c r="W84" s="16">
        <v>8.1300813008130107E-3</v>
      </c>
      <c r="X84" s="16"/>
      <c r="Y84" s="16">
        <v>0</v>
      </c>
      <c r="Z84" s="16">
        <v>3.7878787878787902E-3</v>
      </c>
      <c r="AA84" s="16">
        <v>0</v>
      </c>
      <c r="AB84" s="16">
        <v>0</v>
      </c>
      <c r="AC84" s="16"/>
      <c r="AD84" s="16">
        <v>0</v>
      </c>
      <c r="AE84" s="16">
        <v>0</v>
      </c>
      <c r="AF84" s="16">
        <v>0</v>
      </c>
      <c r="AG84" s="16">
        <v>0</v>
      </c>
      <c r="AH84" s="16">
        <v>8.1300813008130107E-3</v>
      </c>
      <c r="AI84" s="16">
        <v>0</v>
      </c>
      <c r="AJ84" s="16">
        <v>0</v>
      </c>
      <c r="AK84" s="16"/>
      <c r="AL84" s="16">
        <v>0</v>
      </c>
      <c r="AM84" s="16">
        <v>7.8740157480314994E-3</v>
      </c>
      <c r="AN84" s="16">
        <v>0</v>
      </c>
      <c r="AO84" s="16">
        <v>0</v>
      </c>
      <c r="AP84" s="16">
        <v>0</v>
      </c>
      <c r="AQ84" s="16">
        <v>0</v>
      </c>
      <c r="AR84" s="16">
        <v>0</v>
      </c>
      <c r="AS84" s="16">
        <v>0</v>
      </c>
      <c r="AT84" s="16">
        <v>0</v>
      </c>
      <c r="AU84" s="16">
        <v>0</v>
      </c>
      <c r="AV84" s="16">
        <v>0</v>
      </c>
      <c r="AW84" s="16">
        <v>0</v>
      </c>
    </row>
    <row r="85" spans="2:49" x14ac:dyDescent="0.35">
      <c r="B85" s="17" t="s">
        <v>144</v>
      </c>
      <c r="C85" s="16">
        <v>1.230012300123E-3</v>
      </c>
      <c r="D85" s="16">
        <v>0</v>
      </c>
      <c r="E85" s="16">
        <v>7.4626865671641798E-3</v>
      </c>
      <c r="F85" s="16">
        <v>0</v>
      </c>
      <c r="G85" s="16">
        <v>0</v>
      </c>
      <c r="H85" s="16">
        <v>0</v>
      </c>
      <c r="I85" s="16">
        <v>0</v>
      </c>
      <c r="J85" s="16">
        <v>0</v>
      </c>
      <c r="K85" s="16">
        <v>0</v>
      </c>
      <c r="L85" s="16">
        <v>0</v>
      </c>
      <c r="M85" s="16">
        <v>0</v>
      </c>
      <c r="N85" s="16">
        <v>0</v>
      </c>
      <c r="O85" s="16">
        <v>0</v>
      </c>
      <c r="P85" s="16"/>
      <c r="Q85" s="16">
        <v>1.45348837209302E-3</v>
      </c>
      <c r="R85" s="16"/>
      <c r="S85" s="16">
        <v>1.27064803049555E-3</v>
      </c>
      <c r="T85" s="16"/>
      <c r="U85" s="16">
        <v>1.6583747927031501E-3</v>
      </c>
      <c r="V85" s="16"/>
      <c r="W85" s="16">
        <v>0</v>
      </c>
      <c r="X85" s="16"/>
      <c r="Y85" s="16">
        <v>1.9841269841269801E-3</v>
      </c>
      <c r="Z85" s="16">
        <v>0</v>
      </c>
      <c r="AA85" s="16">
        <v>0</v>
      </c>
      <c r="AB85" s="16">
        <v>0</v>
      </c>
      <c r="AC85" s="16"/>
      <c r="AD85" s="16">
        <v>0</v>
      </c>
      <c r="AE85" s="16">
        <v>0</v>
      </c>
      <c r="AF85" s="16">
        <v>0</v>
      </c>
      <c r="AG85" s="16">
        <v>5.5555555555555601E-3</v>
      </c>
      <c r="AH85" s="16">
        <v>0</v>
      </c>
      <c r="AI85" s="16">
        <v>0</v>
      </c>
      <c r="AJ85" s="16">
        <v>0</v>
      </c>
      <c r="AK85" s="16"/>
      <c r="AL85" s="16">
        <v>0</v>
      </c>
      <c r="AM85" s="16">
        <v>7.8740157480314994E-3</v>
      </c>
      <c r="AN85" s="16">
        <v>0</v>
      </c>
      <c r="AO85" s="16">
        <v>0</v>
      </c>
      <c r="AP85" s="16">
        <v>0</v>
      </c>
      <c r="AQ85" s="16">
        <v>0</v>
      </c>
      <c r="AR85" s="16">
        <v>0</v>
      </c>
      <c r="AS85" s="16">
        <v>0</v>
      </c>
      <c r="AT85" s="16">
        <v>0</v>
      </c>
      <c r="AU85" s="16">
        <v>0</v>
      </c>
      <c r="AV85" s="16">
        <v>0</v>
      </c>
      <c r="AW85" s="16">
        <v>0</v>
      </c>
    </row>
    <row r="86" spans="2:49" x14ac:dyDescent="0.35">
      <c r="B86" s="17" t="s">
        <v>145</v>
      </c>
      <c r="C86" s="16">
        <v>1.230012300123E-3</v>
      </c>
      <c r="D86" s="16">
        <v>0</v>
      </c>
      <c r="E86" s="16">
        <v>0</v>
      </c>
      <c r="F86" s="16">
        <v>0</v>
      </c>
      <c r="G86" s="16">
        <v>0</v>
      </c>
      <c r="H86" s="16">
        <v>0</v>
      </c>
      <c r="I86" s="16">
        <v>0</v>
      </c>
      <c r="J86" s="16">
        <v>1.63934426229508E-2</v>
      </c>
      <c r="K86" s="16">
        <v>0</v>
      </c>
      <c r="L86" s="16">
        <v>0</v>
      </c>
      <c r="M86" s="16">
        <v>0</v>
      </c>
      <c r="N86" s="16">
        <v>0</v>
      </c>
      <c r="O86" s="16">
        <v>0</v>
      </c>
      <c r="P86" s="16"/>
      <c r="Q86" s="16">
        <v>1.45348837209302E-3</v>
      </c>
      <c r="R86" s="16"/>
      <c r="S86" s="16">
        <v>1.27064803049555E-3</v>
      </c>
      <c r="T86" s="16"/>
      <c r="U86" s="16">
        <v>1.6583747927031501E-3</v>
      </c>
      <c r="V86" s="16"/>
      <c r="W86" s="16">
        <v>0</v>
      </c>
      <c r="X86" s="16"/>
      <c r="Y86" s="16">
        <v>1.9841269841269801E-3</v>
      </c>
      <c r="Z86" s="16">
        <v>0</v>
      </c>
      <c r="AA86" s="16">
        <v>0</v>
      </c>
      <c r="AB86" s="16">
        <v>0</v>
      </c>
      <c r="AC86" s="16"/>
      <c r="AD86" s="16">
        <v>6.8493150684931503E-3</v>
      </c>
      <c r="AE86" s="16">
        <v>0</v>
      </c>
      <c r="AF86" s="16">
        <v>0</v>
      </c>
      <c r="AG86" s="16">
        <v>0</v>
      </c>
      <c r="AH86" s="16">
        <v>0</v>
      </c>
      <c r="AI86" s="16">
        <v>0</v>
      </c>
      <c r="AJ86" s="16">
        <v>0</v>
      </c>
      <c r="AK86" s="16"/>
      <c r="AL86" s="16">
        <v>0</v>
      </c>
      <c r="AM86" s="16">
        <v>7.8740157480314994E-3</v>
      </c>
      <c r="AN86" s="16">
        <v>0</v>
      </c>
      <c r="AO86" s="16">
        <v>0</v>
      </c>
      <c r="AP86" s="16">
        <v>0</v>
      </c>
      <c r="AQ86" s="16">
        <v>0</v>
      </c>
      <c r="AR86" s="16">
        <v>0</v>
      </c>
      <c r="AS86" s="16">
        <v>0</v>
      </c>
      <c r="AT86" s="16">
        <v>0</v>
      </c>
      <c r="AU86" s="16">
        <v>0</v>
      </c>
      <c r="AV86" s="16">
        <v>0</v>
      </c>
      <c r="AW86" s="16">
        <v>0</v>
      </c>
    </row>
    <row r="87" spans="2:49" x14ac:dyDescent="0.35">
      <c r="B87" s="17" t="s">
        <v>146</v>
      </c>
      <c r="C87" s="16">
        <v>1.230012300123E-3</v>
      </c>
      <c r="D87" s="16">
        <v>0</v>
      </c>
      <c r="E87" s="16">
        <v>0</v>
      </c>
      <c r="F87" s="16">
        <v>8.4033613445378096E-3</v>
      </c>
      <c r="G87" s="16">
        <v>0</v>
      </c>
      <c r="H87" s="16">
        <v>0</v>
      </c>
      <c r="I87" s="16">
        <v>0</v>
      </c>
      <c r="J87" s="16">
        <v>0</v>
      </c>
      <c r="K87" s="16">
        <v>0</v>
      </c>
      <c r="L87" s="16">
        <v>0</v>
      </c>
      <c r="M87" s="16">
        <v>0</v>
      </c>
      <c r="N87" s="16">
        <v>0</v>
      </c>
      <c r="O87" s="16">
        <v>0</v>
      </c>
      <c r="P87" s="16"/>
      <c r="Q87" s="16">
        <v>1.45348837209302E-3</v>
      </c>
      <c r="R87" s="16"/>
      <c r="S87" s="16">
        <v>1.27064803049555E-3</v>
      </c>
      <c r="T87" s="16"/>
      <c r="U87" s="16">
        <v>1.6583747927031501E-3</v>
      </c>
      <c r="V87" s="16"/>
      <c r="W87" s="16">
        <v>8.1300813008130107E-3</v>
      </c>
      <c r="X87" s="16"/>
      <c r="Y87" s="16">
        <v>1.9841269841269801E-3</v>
      </c>
      <c r="Z87" s="16">
        <v>0</v>
      </c>
      <c r="AA87" s="16">
        <v>0</v>
      </c>
      <c r="AB87" s="16">
        <v>0</v>
      </c>
      <c r="AC87" s="16"/>
      <c r="AD87" s="16">
        <v>0</v>
      </c>
      <c r="AE87" s="16">
        <v>0</v>
      </c>
      <c r="AF87" s="16">
        <v>0</v>
      </c>
      <c r="AG87" s="16">
        <v>5.5555555555555601E-3</v>
      </c>
      <c r="AH87" s="16">
        <v>0</v>
      </c>
      <c r="AI87" s="16">
        <v>0</v>
      </c>
      <c r="AJ87" s="16">
        <v>0</v>
      </c>
      <c r="AK87" s="16"/>
      <c r="AL87" s="16">
        <v>0</v>
      </c>
      <c r="AM87" s="16">
        <v>7.8740157480314994E-3</v>
      </c>
      <c r="AN87" s="16">
        <v>0</v>
      </c>
      <c r="AO87" s="16">
        <v>0</v>
      </c>
      <c r="AP87" s="16">
        <v>0</v>
      </c>
      <c r="AQ87" s="16">
        <v>0</v>
      </c>
      <c r="AR87" s="16">
        <v>0</v>
      </c>
      <c r="AS87" s="16">
        <v>0</v>
      </c>
      <c r="AT87" s="16">
        <v>0</v>
      </c>
      <c r="AU87" s="16">
        <v>0</v>
      </c>
      <c r="AV87" s="16">
        <v>0</v>
      </c>
      <c r="AW87" s="16">
        <v>0</v>
      </c>
    </row>
    <row r="88" spans="2:49" x14ac:dyDescent="0.35">
      <c r="B88" s="17" t="s">
        <v>147</v>
      </c>
      <c r="C88" s="16">
        <v>1.230012300123E-3</v>
      </c>
      <c r="D88" s="16">
        <v>0</v>
      </c>
      <c r="E88" s="16">
        <v>0</v>
      </c>
      <c r="F88" s="16">
        <v>0</v>
      </c>
      <c r="G88" s="16">
        <v>0</v>
      </c>
      <c r="H88" s="16">
        <v>0</v>
      </c>
      <c r="I88" s="16">
        <v>0</v>
      </c>
      <c r="J88" s="16">
        <v>0</v>
      </c>
      <c r="K88" s="16">
        <v>0</v>
      </c>
      <c r="L88" s="16">
        <v>0</v>
      </c>
      <c r="M88" s="16">
        <v>0</v>
      </c>
      <c r="N88" s="16">
        <v>3.03030303030303E-2</v>
      </c>
      <c r="O88" s="16">
        <v>0</v>
      </c>
      <c r="P88" s="16"/>
      <c r="Q88" s="16">
        <v>1.45348837209302E-3</v>
      </c>
      <c r="R88" s="16"/>
      <c r="S88" s="16">
        <v>1.27064803049555E-3</v>
      </c>
      <c r="T88" s="16"/>
      <c r="U88" s="16">
        <v>1.6583747927031501E-3</v>
      </c>
      <c r="V88" s="16"/>
      <c r="W88" s="16">
        <v>0</v>
      </c>
      <c r="X88" s="16"/>
      <c r="Y88" s="16">
        <v>0</v>
      </c>
      <c r="Z88" s="16">
        <v>3.7878787878787902E-3</v>
      </c>
      <c r="AA88" s="16">
        <v>0</v>
      </c>
      <c r="AB88" s="16">
        <v>0</v>
      </c>
      <c r="AC88" s="16"/>
      <c r="AD88" s="16">
        <v>0</v>
      </c>
      <c r="AE88" s="16">
        <v>0</v>
      </c>
      <c r="AF88" s="16">
        <v>0</v>
      </c>
      <c r="AG88" s="16">
        <v>0</v>
      </c>
      <c r="AH88" s="16">
        <v>0</v>
      </c>
      <c r="AI88" s="16">
        <v>0</v>
      </c>
      <c r="AJ88" s="16">
        <v>1.0869565217391301E-2</v>
      </c>
      <c r="AK88" s="16"/>
      <c r="AL88" s="16">
        <v>0</v>
      </c>
      <c r="AM88" s="16">
        <v>7.8740157480314994E-3</v>
      </c>
      <c r="AN88" s="16">
        <v>0</v>
      </c>
      <c r="AO88" s="16">
        <v>0</v>
      </c>
      <c r="AP88" s="16">
        <v>0</v>
      </c>
      <c r="AQ88" s="16">
        <v>0</v>
      </c>
      <c r="AR88" s="16">
        <v>0</v>
      </c>
      <c r="AS88" s="16">
        <v>0</v>
      </c>
      <c r="AT88" s="16">
        <v>0</v>
      </c>
      <c r="AU88" s="16">
        <v>0</v>
      </c>
      <c r="AV88" s="16">
        <v>0</v>
      </c>
      <c r="AW88" s="16">
        <v>0</v>
      </c>
    </row>
    <row r="89" spans="2:49" x14ac:dyDescent="0.35">
      <c r="B89" s="17" t="s">
        <v>148</v>
      </c>
      <c r="C89" s="16">
        <v>1.230012300123E-3</v>
      </c>
      <c r="D89" s="16">
        <v>0</v>
      </c>
      <c r="E89" s="16">
        <v>0</v>
      </c>
      <c r="F89" s="16">
        <v>0</v>
      </c>
      <c r="G89" s="16">
        <v>0</v>
      </c>
      <c r="H89" s="16">
        <v>0</v>
      </c>
      <c r="I89" s="16">
        <v>0</v>
      </c>
      <c r="J89" s="16">
        <v>0</v>
      </c>
      <c r="K89" s="16">
        <v>2.5641025641025599E-2</v>
      </c>
      <c r="L89" s="16">
        <v>0</v>
      </c>
      <c r="M89" s="16">
        <v>0</v>
      </c>
      <c r="N89" s="16">
        <v>0</v>
      </c>
      <c r="O89" s="16">
        <v>0</v>
      </c>
      <c r="P89" s="16"/>
      <c r="Q89" s="16">
        <v>1.45348837209302E-3</v>
      </c>
      <c r="R89" s="16"/>
      <c r="S89" s="16">
        <v>1.27064803049555E-3</v>
      </c>
      <c r="T89" s="16"/>
      <c r="U89" s="16">
        <v>1.6583747927031501E-3</v>
      </c>
      <c r="V89" s="16"/>
      <c r="W89" s="16">
        <v>0</v>
      </c>
      <c r="X89" s="16"/>
      <c r="Y89" s="16">
        <v>1.9841269841269801E-3</v>
      </c>
      <c r="Z89" s="16">
        <v>0</v>
      </c>
      <c r="AA89" s="16">
        <v>0</v>
      </c>
      <c r="AB89" s="16">
        <v>0</v>
      </c>
      <c r="AC89" s="16"/>
      <c r="AD89" s="16">
        <v>6.8493150684931503E-3</v>
      </c>
      <c r="AE89" s="16">
        <v>0</v>
      </c>
      <c r="AF89" s="16">
        <v>0</v>
      </c>
      <c r="AG89" s="16">
        <v>0</v>
      </c>
      <c r="AH89" s="16">
        <v>0</v>
      </c>
      <c r="AI89" s="16">
        <v>0</v>
      </c>
      <c r="AJ89" s="16">
        <v>0</v>
      </c>
      <c r="AK89" s="16"/>
      <c r="AL89" s="16">
        <v>0</v>
      </c>
      <c r="AM89" s="16">
        <v>0</v>
      </c>
      <c r="AN89" s="16">
        <v>0</v>
      </c>
      <c r="AO89" s="16">
        <v>7.1942446043165497E-3</v>
      </c>
      <c r="AP89" s="16">
        <v>0</v>
      </c>
      <c r="AQ89" s="16">
        <v>0</v>
      </c>
      <c r="AR89" s="16">
        <v>0</v>
      </c>
      <c r="AS89" s="16">
        <v>0</v>
      </c>
      <c r="AT89" s="16">
        <v>0</v>
      </c>
      <c r="AU89" s="16">
        <v>0</v>
      </c>
      <c r="AV89" s="16">
        <v>0</v>
      </c>
      <c r="AW89" s="16">
        <v>0</v>
      </c>
    </row>
    <row r="90" spans="2:49" ht="43.5" x14ac:dyDescent="0.35">
      <c r="B90" s="17" t="s">
        <v>149</v>
      </c>
      <c r="C90" s="16">
        <v>1.230012300123E-3</v>
      </c>
      <c r="D90" s="16">
        <v>0</v>
      </c>
      <c r="E90" s="16">
        <v>0</v>
      </c>
      <c r="F90" s="16">
        <v>0</v>
      </c>
      <c r="G90" s="16">
        <v>0</v>
      </c>
      <c r="H90" s="16">
        <v>0</v>
      </c>
      <c r="I90" s="16">
        <v>0</v>
      </c>
      <c r="J90" s="16">
        <v>1.63934426229508E-2</v>
      </c>
      <c r="K90" s="16">
        <v>0</v>
      </c>
      <c r="L90" s="16">
        <v>0</v>
      </c>
      <c r="M90" s="16">
        <v>0</v>
      </c>
      <c r="N90" s="16">
        <v>0</v>
      </c>
      <c r="O90" s="16">
        <v>0</v>
      </c>
      <c r="P90" s="16"/>
      <c r="Q90" s="16">
        <v>1.45348837209302E-3</v>
      </c>
      <c r="R90" s="16"/>
      <c r="S90" s="16">
        <v>1.27064803049555E-3</v>
      </c>
      <c r="T90" s="16"/>
      <c r="U90" s="16">
        <v>1.6583747927031501E-3</v>
      </c>
      <c r="V90" s="16"/>
      <c r="W90" s="16">
        <v>0</v>
      </c>
      <c r="X90" s="16"/>
      <c r="Y90" s="16">
        <v>1.9841269841269801E-3</v>
      </c>
      <c r="Z90" s="16">
        <v>0</v>
      </c>
      <c r="AA90" s="16">
        <v>0</v>
      </c>
      <c r="AB90" s="16">
        <v>0</v>
      </c>
      <c r="AC90" s="16"/>
      <c r="AD90" s="16">
        <v>6.8493150684931503E-3</v>
      </c>
      <c r="AE90" s="16">
        <v>0</v>
      </c>
      <c r="AF90" s="16">
        <v>0</v>
      </c>
      <c r="AG90" s="16">
        <v>0</v>
      </c>
      <c r="AH90" s="16">
        <v>0</v>
      </c>
      <c r="AI90" s="16">
        <v>0</v>
      </c>
      <c r="AJ90" s="16">
        <v>0</v>
      </c>
      <c r="AK90" s="16"/>
      <c r="AL90" s="16">
        <v>0</v>
      </c>
      <c r="AM90" s="16">
        <v>0</v>
      </c>
      <c r="AN90" s="16">
        <v>0</v>
      </c>
      <c r="AO90" s="16">
        <v>7.1942446043165497E-3</v>
      </c>
      <c r="AP90" s="16">
        <v>0</v>
      </c>
      <c r="AQ90" s="16">
        <v>0</v>
      </c>
      <c r="AR90" s="16">
        <v>0</v>
      </c>
      <c r="AS90" s="16">
        <v>0</v>
      </c>
      <c r="AT90" s="16">
        <v>0</v>
      </c>
      <c r="AU90" s="16">
        <v>0</v>
      </c>
      <c r="AV90" s="16">
        <v>0</v>
      </c>
      <c r="AW90" s="16">
        <v>0</v>
      </c>
    </row>
    <row r="91" spans="2:49" ht="29" x14ac:dyDescent="0.35">
      <c r="B91" s="17" t="s">
        <v>150</v>
      </c>
      <c r="C91" s="16">
        <v>1.230012300123E-3</v>
      </c>
      <c r="D91" s="16">
        <v>0</v>
      </c>
      <c r="E91" s="16">
        <v>0</v>
      </c>
      <c r="F91" s="16">
        <v>0</v>
      </c>
      <c r="G91" s="16">
        <v>0</v>
      </c>
      <c r="H91" s="16">
        <v>1.9230769230769201E-2</v>
      </c>
      <c r="I91" s="16">
        <v>0</v>
      </c>
      <c r="J91" s="16">
        <v>0</v>
      </c>
      <c r="K91" s="16">
        <v>0</v>
      </c>
      <c r="L91" s="16">
        <v>0</v>
      </c>
      <c r="M91" s="16">
        <v>0</v>
      </c>
      <c r="N91" s="16">
        <v>0</v>
      </c>
      <c r="O91" s="16">
        <v>0</v>
      </c>
      <c r="P91" s="16"/>
      <c r="Q91" s="16">
        <v>1.45348837209302E-3</v>
      </c>
      <c r="R91" s="16"/>
      <c r="S91" s="16">
        <v>1.27064803049555E-3</v>
      </c>
      <c r="T91" s="16"/>
      <c r="U91" s="16">
        <v>1.6583747927031501E-3</v>
      </c>
      <c r="V91" s="16"/>
      <c r="W91" s="16">
        <v>0</v>
      </c>
      <c r="X91" s="16"/>
      <c r="Y91" s="16">
        <v>1.9841269841269801E-3</v>
      </c>
      <c r="Z91" s="16">
        <v>0</v>
      </c>
      <c r="AA91" s="16">
        <v>0</v>
      </c>
      <c r="AB91" s="16">
        <v>0</v>
      </c>
      <c r="AC91" s="16"/>
      <c r="AD91" s="16">
        <v>6.8493150684931503E-3</v>
      </c>
      <c r="AE91" s="16">
        <v>0</v>
      </c>
      <c r="AF91" s="16">
        <v>0</v>
      </c>
      <c r="AG91" s="16">
        <v>0</v>
      </c>
      <c r="AH91" s="16">
        <v>0</v>
      </c>
      <c r="AI91" s="16">
        <v>0</v>
      </c>
      <c r="AJ91" s="16">
        <v>0</v>
      </c>
      <c r="AK91" s="16"/>
      <c r="AL91" s="16">
        <v>0</v>
      </c>
      <c r="AM91" s="16">
        <v>0</v>
      </c>
      <c r="AN91" s="16">
        <v>0</v>
      </c>
      <c r="AO91" s="16">
        <v>7.1942446043165497E-3</v>
      </c>
      <c r="AP91" s="16">
        <v>0</v>
      </c>
      <c r="AQ91" s="16">
        <v>0</v>
      </c>
      <c r="AR91" s="16">
        <v>0</v>
      </c>
      <c r="AS91" s="16">
        <v>0</v>
      </c>
      <c r="AT91" s="16">
        <v>0</v>
      </c>
      <c r="AU91" s="16">
        <v>0</v>
      </c>
      <c r="AV91" s="16">
        <v>0</v>
      </c>
      <c r="AW91" s="16">
        <v>0</v>
      </c>
    </row>
    <row r="92" spans="2:49" ht="29" x14ac:dyDescent="0.35">
      <c r="B92" s="17" t="s">
        <v>151</v>
      </c>
      <c r="C92" s="16">
        <v>1.230012300123E-3</v>
      </c>
      <c r="D92" s="16">
        <v>0</v>
      </c>
      <c r="E92" s="16">
        <v>0</v>
      </c>
      <c r="F92" s="16">
        <v>0</v>
      </c>
      <c r="G92" s="16">
        <v>0</v>
      </c>
      <c r="H92" s="16">
        <v>0</v>
      </c>
      <c r="I92" s="16">
        <v>0</v>
      </c>
      <c r="J92" s="16">
        <v>1.63934426229508E-2</v>
      </c>
      <c r="K92" s="16">
        <v>0</v>
      </c>
      <c r="L92" s="16">
        <v>0</v>
      </c>
      <c r="M92" s="16">
        <v>0</v>
      </c>
      <c r="N92" s="16">
        <v>0</v>
      </c>
      <c r="O92" s="16">
        <v>0</v>
      </c>
      <c r="P92" s="16"/>
      <c r="Q92" s="16">
        <v>1.45348837209302E-3</v>
      </c>
      <c r="R92" s="16"/>
      <c r="S92" s="16">
        <v>1.27064803049555E-3</v>
      </c>
      <c r="T92" s="16"/>
      <c r="U92" s="16">
        <v>1.6583747927031501E-3</v>
      </c>
      <c r="V92" s="16"/>
      <c r="W92" s="16">
        <v>0</v>
      </c>
      <c r="X92" s="16"/>
      <c r="Y92" s="16">
        <v>1.9841269841269801E-3</v>
      </c>
      <c r="Z92" s="16">
        <v>0</v>
      </c>
      <c r="AA92" s="16">
        <v>0</v>
      </c>
      <c r="AB92" s="16">
        <v>0</v>
      </c>
      <c r="AC92" s="16"/>
      <c r="AD92" s="16">
        <v>6.8493150684931503E-3</v>
      </c>
      <c r="AE92" s="16">
        <v>0</v>
      </c>
      <c r="AF92" s="16">
        <v>0</v>
      </c>
      <c r="AG92" s="16">
        <v>0</v>
      </c>
      <c r="AH92" s="16">
        <v>0</v>
      </c>
      <c r="AI92" s="16">
        <v>0</v>
      </c>
      <c r="AJ92" s="16">
        <v>0</v>
      </c>
      <c r="AK92" s="16"/>
      <c r="AL92" s="16">
        <v>0</v>
      </c>
      <c r="AM92" s="16">
        <v>0</v>
      </c>
      <c r="AN92" s="16">
        <v>0</v>
      </c>
      <c r="AO92" s="16">
        <v>7.1942446043165497E-3</v>
      </c>
      <c r="AP92" s="16">
        <v>0</v>
      </c>
      <c r="AQ92" s="16">
        <v>0</v>
      </c>
      <c r="AR92" s="16">
        <v>0</v>
      </c>
      <c r="AS92" s="16">
        <v>0</v>
      </c>
      <c r="AT92" s="16">
        <v>0</v>
      </c>
      <c r="AU92" s="16">
        <v>0</v>
      </c>
      <c r="AV92" s="16">
        <v>0</v>
      </c>
      <c r="AW92" s="16">
        <v>0</v>
      </c>
    </row>
    <row r="93" spans="2:49" x14ac:dyDescent="0.35">
      <c r="B93" s="17" t="s">
        <v>152</v>
      </c>
      <c r="C93" s="16">
        <v>1.230012300123E-3</v>
      </c>
      <c r="D93" s="16">
        <v>0</v>
      </c>
      <c r="E93" s="16">
        <v>0</v>
      </c>
      <c r="F93" s="16">
        <v>0</v>
      </c>
      <c r="G93" s="16">
        <v>1.6666666666666701E-2</v>
      </c>
      <c r="H93" s="16">
        <v>0</v>
      </c>
      <c r="I93" s="16">
        <v>0</v>
      </c>
      <c r="J93" s="16">
        <v>0</v>
      </c>
      <c r="K93" s="16">
        <v>0</v>
      </c>
      <c r="L93" s="16">
        <v>0</v>
      </c>
      <c r="M93" s="16">
        <v>0</v>
      </c>
      <c r="N93" s="16">
        <v>0</v>
      </c>
      <c r="O93" s="16">
        <v>0</v>
      </c>
      <c r="P93" s="16"/>
      <c r="Q93" s="16">
        <v>1.45348837209302E-3</v>
      </c>
      <c r="R93" s="16"/>
      <c r="S93" s="16">
        <v>1.27064803049555E-3</v>
      </c>
      <c r="T93" s="16"/>
      <c r="U93" s="16">
        <v>1.6583747927031501E-3</v>
      </c>
      <c r="V93" s="16"/>
      <c r="W93" s="16">
        <v>0</v>
      </c>
      <c r="X93" s="16"/>
      <c r="Y93" s="16">
        <v>1.9841269841269801E-3</v>
      </c>
      <c r="Z93" s="16">
        <v>0</v>
      </c>
      <c r="AA93" s="16">
        <v>0</v>
      </c>
      <c r="AB93" s="16">
        <v>0</v>
      </c>
      <c r="AC93" s="16"/>
      <c r="AD93" s="16">
        <v>6.8493150684931503E-3</v>
      </c>
      <c r="AE93" s="16">
        <v>0</v>
      </c>
      <c r="AF93" s="16">
        <v>0</v>
      </c>
      <c r="AG93" s="16">
        <v>0</v>
      </c>
      <c r="AH93" s="16">
        <v>0</v>
      </c>
      <c r="AI93" s="16">
        <v>0</v>
      </c>
      <c r="AJ93" s="16">
        <v>0</v>
      </c>
      <c r="AK93" s="16"/>
      <c r="AL93" s="16">
        <v>0</v>
      </c>
      <c r="AM93" s="16">
        <v>0</v>
      </c>
      <c r="AN93" s="16">
        <v>0</v>
      </c>
      <c r="AO93" s="16">
        <v>7.1942446043165497E-3</v>
      </c>
      <c r="AP93" s="16">
        <v>0</v>
      </c>
      <c r="AQ93" s="16">
        <v>0</v>
      </c>
      <c r="AR93" s="16">
        <v>0</v>
      </c>
      <c r="AS93" s="16">
        <v>0</v>
      </c>
      <c r="AT93" s="16">
        <v>0</v>
      </c>
      <c r="AU93" s="16">
        <v>0</v>
      </c>
      <c r="AV93" s="16">
        <v>0</v>
      </c>
      <c r="AW93" s="16">
        <v>0</v>
      </c>
    </row>
    <row r="94" spans="2:49" ht="29" x14ac:dyDescent="0.35">
      <c r="B94" s="17" t="s">
        <v>153</v>
      </c>
      <c r="C94" s="16">
        <v>1.230012300123E-3</v>
      </c>
      <c r="D94" s="16">
        <v>0</v>
      </c>
      <c r="E94" s="16">
        <v>0</v>
      </c>
      <c r="F94" s="16">
        <v>0</v>
      </c>
      <c r="G94" s="16">
        <v>0</v>
      </c>
      <c r="H94" s="16">
        <v>0</v>
      </c>
      <c r="I94" s="16">
        <v>0</v>
      </c>
      <c r="J94" s="16">
        <v>0</v>
      </c>
      <c r="K94" s="16">
        <v>0</v>
      </c>
      <c r="L94" s="16">
        <v>0</v>
      </c>
      <c r="M94" s="16">
        <v>1.4084507042253501E-2</v>
      </c>
      <c r="N94" s="16">
        <v>0</v>
      </c>
      <c r="O94" s="16">
        <v>0</v>
      </c>
      <c r="P94" s="16"/>
      <c r="Q94" s="16">
        <v>1.45348837209302E-3</v>
      </c>
      <c r="R94" s="16"/>
      <c r="S94" s="16">
        <v>1.27064803049555E-3</v>
      </c>
      <c r="T94" s="16"/>
      <c r="U94" s="16">
        <v>1.6583747927031501E-3</v>
      </c>
      <c r="V94" s="16"/>
      <c r="W94" s="16">
        <v>0</v>
      </c>
      <c r="X94" s="16"/>
      <c r="Y94" s="16">
        <v>1.9841269841269801E-3</v>
      </c>
      <c r="Z94" s="16">
        <v>0</v>
      </c>
      <c r="AA94" s="16">
        <v>0</v>
      </c>
      <c r="AB94" s="16">
        <v>0</v>
      </c>
      <c r="AC94" s="16"/>
      <c r="AD94" s="16">
        <v>6.8493150684931503E-3</v>
      </c>
      <c r="AE94" s="16">
        <v>0</v>
      </c>
      <c r="AF94" s="16">
        <v>0</v>
      </c>
      <c r="AG94" s="16">
        <v>0</v>
      </c>
      <c r="AH94" s="16">
        <v>0</v>
      </c>
      <c r="AI94" s="16">
        <v>0</v>
      </c>
      <c r="AJ94" s="16">
        <v>0</v>
      </c>
      <c r="AK94" s="16"/>
      <c r="AL94" s="16">
        <v>0</v>
      </c>
      <c r="AM94" s="16">
        <v>0</v>
      </c>
      <c r="AN94" s="16">
        <v>0</v>
      </c>
      <c r="AO94" s="16">
        <v>7.1942446043165497E-3</v>
      </c>
      <c r="AP94" s="16">
        <v>0</v>
      </c>
      <c r="AQ94" s="16">
        <v>0</v>
      </c>
      <c r="AR94" s="16">
        <v>0</v>
      </c>
      <c r="AS94" s="16">
        <v>0</v>
      </c>
      <c r="AT94" s="16">
        <v>0</v>
      </c>
      <c r="AU94" s="16">
        <v>0</v>
      </c>
      <c r="AV94" s="16">
        <v>0</v>
      </c>
      <c r="AW94" s="16">
        <v>0</v>
      </c>
    </row>
    <row r="95" spans="2:49" x14ac:dyDescent="0.35">
      <c r="B95" s="17" t="s">
        <v>154</v>
      </c>
      <c r="C95" s="16">
        <v>1.230012300123E-3</v>
      </c>
      <c r="D95" s="16">
        <v>1.21951219512195E-2</v>
      </c>
      <c r="E95" s="16">
        <v>0</v>
      </c>
      <c r="F95" s="16">
        <v>0</v>
      </c>
      <c r="G95" s="16">
        <v>0</v>
      </c>
      <c r="H95" s="16">
        <v>0</v>
      </c>
      <c r="I95" s="16">
        <v>0</v>
      </c>
      <c r="J95" s="16">
        <v>0</v>
      </c>
      <c r="K95" s="16">
        <v>0</v>
      </c>
      <c r="L95" s="16">
        <v>0</v>
      </c>
      <c r="M95" s="16">
        <v>0</v>
      </c>
      <c r="N95" s="16">
        <v>0</v>
      </c>
      <c r="O95" s="16">
        <v>0</v>
      </c>
      <c r="P95" s="16"/>
      <c r="Q95" s="16">
        <v>1.45348837209302E-3</v>
      </c>
      <c r="R95" s="16"/>
      <c r="S95" s="16">
        <v>1.27064803049555E-3</v>
      </c>
      <c r="T95" s="16"/>
      <c r="U95" s="16">
        <v>1.6583747927031501E-3</v>
      </c>
      <c r="V95" s="16"/>
      <c r="W95" s="16">
        <v>0</v>
      </c>
      <c r="X95" s="16"/>
      <c r="Y95" s="16">
        <v>1.9841269841269801E-3</v>
      </c>
      <c r="Z95" s="16">
        <v>0</v>
      </c>
      <c r="AA95" s="16">
        <v>0</v>
      </c>
      <c r="AB95" s="16">
        <v>0</v>
      </c>
      <c r="AC95" s="16"/>
      <c r="AD95" s="16">
        <v>6.8493150684931503E-3</v>
      </c>
      <c r="AE95" s="16">
        <v>0</v>
      </c>
      <c r="AF95" s="16">
        <v>0</v>
      </c>
      <c r="AG95" s="16">
        <v>0</v>
      </c>
      <c r="AH95" s="16">
        <v>0</v>
      </c>
      <c r="AI95" s="16">
        <v>0</v>
      </c>
      <c r="AJ95" s="16">
        <v>0</v>
      </c>
      <c r="AK95" s="16"/>
      <c r="AL95" s="16">
        <v>0</v>
      </c>
      <c r="AM95" s="16">
        <v>0</v>
      </c>
      <c r="AN95" s="16">
        <v>0</v>
      </c>
      <c r="AO95" s="16">
        <v>7.1942446043165497E-3</v>
      </c>
      <c r="AP95" s="16">
        <v>0</v>
      </c>
      <c r="AQ95" s="16">
        <v>0</v>
      </c>
      <c r="AR95" s="16">
        <v>0</v>
      </c>
      <c r="AS95" s="16">
        <v>0</v>
      </c>
      <c r="AT95" s="16">
        <v>0</v>
      </c>
      <c r="AU95" s="16">
        <v>0</v>
      </c>
      <c r="AV95" s="16">
        <v>0</v>
      </c>
      <c r="AW95" s="16">
        <v>0</v>
      </c>
    </row>
    <row r="96" spans="2:49" ht="29" x14ac:dyDescent="0.35">
      <c r="B96" s="17" t="s">
        <v>155</v>
      </c>
      <c r="C96" s="16">
        <v>1.230012300123E-3</v>
      </c>
      <c r="D96" s="16">
        <v>0</v>
      </c>
      <c r="E96" s="16">
        <v>0</v>
      </c>
      <c r="F96" s="16">
        <v>0</v>
      </c>
      <c r="G96" s="16">
        <v>0</v>
      </c>
      <c r="H96" s="16">
        <v>0</v>
      </c>
      <c r="I96" s="16">
        <v>0</v>
      </c>
      <c r="J96" s="16">
        <v>0</v>
      </c>
      <c r="K96" s="16">
        <v>0</v>
      </c>
      <c r="L96" s="16">
        <v>0</v>
      </c>
      <c r="M96" s="16">
        <v>1.4084507042253501E-2</v>
      </c>
      <c r="N96" s="16">
        <v>0</v>
      </c>
      <c r="O96" s="16">
        <v>0</v>
      </c>
      <c r="P96" s="16"/>
      <c r="Q96" s="16">
        <v>1.45348837209302E-3</v>
      </c>
      <c r="R96" s="16"/>
      <c r="S96" s="16">
        <v>1.27064803049555E-3</v>
      </c>
      <c r="T96" s="16"/>
      <c r="U96" s="16">
        <v>1.6583747927031501E-3</v>
      </c>
      <c r="V96" s="16"/>
      <c r="W96" s="16">
        <v>0</v>
      </c>
      <c r="X96" s="16"/>
      <c r="Y96" s="16">
        <v>0</v>
      </c>
      <c r="Z96" s="16">
        <v>0</v>
      </c>
      <c r="AA96" s="16">
        <v>0</v>
      </c>
      <c r="AB96" s="16">
        <v>0.11111111111111099</v>
      </c>
      <c r="AC96" s="16"/>
      <c r="AD96" s="16">
        <v>6.8493150684931503E-3</v>
      </c>
      <c r="AE96" s="16">
        <v>0</v>
      </c>
      <c r="AF96" s="16">
        <v>0</v>
      </c>
      <c r="AG96" s="16">
        <v>0</v>
      </c>
      <c r="AH96" s="16">
        <v>0</v>
      </c>
      <c r="AI96" s="16">
        <v>0</v>
      </c>
      <c r="AJ96" s="16">
        <v>0</v>
      </c>
      <c r="AK96" s="16"/>
      <c r="AL96" s="16">
        <v>0</v>
      </c>
      <c r="AM96" s="16">
        <v>0</v>
      </c>
      <c r="AN96" s="16">
        <v>0</v>
      </c>
      <c r="AO96" s="16">
        <v>7.1942446043165497E-3</v>
      </c>
      <c r="AP96" s="16">
        <v>0</v>
      </c>
      <c r="AQ96" s="16">
        <v>0</v>
      </c>
      <c r="AR96" s="16">
        <v>0</v>
      </c>
      <c r="AS96" s="16">
        <v>0</v>
      </c>
      <c r="AT96" s="16">
        <v>0</v>
      </c>
      <c r="AU96" s="16">
        <v>0</v>
      </c>
      <c r="AV96" s="16">
        <v>0</v>
      </c>
      <c r="AW96" s="16">
        <v>0</v>
      </c>
    </row>
    <row r="97" spans="2:49" x14ac:dyDescent="0.35">
      <c r="B97" s="17" t="s">
        <v>156</v>
      </c>
      <c r="C97" s="16">
        <v>1.230012300123E-3</v>
      </c>
      <c r="D97" s="16">
        <v>0</v>
      </c>
      <c r="E97" s="16">
        <v>0</v>
      </c>
      <c r="F97" s="16">
        <v>0</v>
      </c>
      <c r="G97" s="16">
        <v>0</v>
      </c>
      <c r="H97" s="16">
        <v>0</v>
      </c>
      <c r="I97" s="16">
        <v>0</v>
      </c>
      <c r="J97" s="16">
        <v>0</v>
      </c>
      <c r="K97" s="16">
        <v>0</v>
      </c>
      <c r="L97" s="16">
        <v>0</v>
      </c>
      <c r="M97" s="16">
        <v>1.4084507042253501E-2</v>
      </c>
      <c r="N97" s="16">
        <v>0</v>
      </c>
      <c r="O97" s="16">
        <v>0</v>
      </c>
      <c r="P97" s="16"/>
      <c r="Q97" s="16">
        <v>1.45348837209302E-3</v>
      </c>
      <c r="R97" s="16"/>
      <c r="S97" s="16">
        <v>1.27064803049555E-3</v>
      </c>
      <c r="T97" s="16"/>
      <c r="U97" s="16">
        <v>1.6583747927031501E-3</v>
      </c>
      <c r="V97" s="16"/>
      <c r="W97" s="16">
        <v>0</v>
      </c>
      <c r="X97" s="16"/>
      <c r="Y97" s="16">
        <v>0</v>
      </c>
      <c r="Z97" s="16">
        <v>3.7878787878787902E-3</v>
      </c>
      <c r="AA97" s="16">
        <v>0</v>
      </c>
      <c r="AB97" s="16">
        <v>0</v>
      </c>
      <c r="AC97" s="16"/>
      <c r="AD97" s="16">
        <v>6.8493150684931503E-3</v>
      </c>
      <c r="AE97" s="16">
        <v>0</v>
      </c>
      <c r="AF97" s="16">
        <v>0</v>
      </c>
      <c r="AG97" s="16">
        <v>0</v>
      </c>
      <c r="AH97" s="16">
        <v>0</v>
      </c>
      <c r="AI97" s="16">
        <v>0</v>
      </c>
      <c r="AJ97" s="16">
        <v>0</v>
      </c>
      <c r="AK97" s="16"/>
      <c r="AL97" s="16">
        <v>0</v>
      </c>
      <c r="AM97" s="16">
        <v>0</v>
      </c>
      <c r="AN97" s="16">
        <v>0</v>
      </c>
      <c r="AO97" s="16">
        <v>7.1942446043165497E-3</v>
      </c>
      <c r="AP97" s="16">
        <v>0</v>
      </c>
      <c r="AQ97" s="16">
        <v>0</v>
      </c>
      <c r="AR97" s="16">
        <v>0</v>
      </c>
      <c r="AS97" s="16">
        <v>0</v>
      </c>
      <c r="AT97" s="16">
        <v>0</v>
      </c>
      <c r="AU97" s="16">
        <v>0</v>
      </c>
      <c r="AV97" s="16">
        <v>0</v>
      </c>
      <c r="AW97" s="16">
        <v>0</v>
      </c>
    </row>
    <row r="98" spans="2:49" x14ac:dyDescent="0.35">
      <c r="B98" s="17" t="s">
        <v>157</v>
      </c>
      <c r="C98" s="16">
        <v>1.230012300123E-3</v>
      </c>
      <c r="D98" s="16">
        <v>0</v>
      </c>
      <c r="E98" s="16">
        <v>0</v>
      </c>
      <c r="F98" s="16">
        <v>8.4033613445378096E-3</v>
      </c>
      <c r="G98" s="16">
        <v>0</v>
      </c>
      <c r="H98" s="16">
        <v>0</v>
      </c>
      <c r="I98" s="16">
        <v>0</v>
      </c>
      <c r="J98" s="16">
        <v>0</v>
      </c>
      <c r="K98" s="16">
        <v>0</v>
      </c>
      <c r="L98" s="16">
        <v>0</v>
      </c>
      <c r="M98" s="16">
        <v>0</v>
      </c>
      <c r="N98" s="16">
        <v>0</v>
      </c>
      <c r="O98" s="16">
        <v>0</v>
      </c>
      <c r="P98" s="16"/>
      <c r="Q98" s="16">
        <v>1.45348837209302E-3</v>
      </c>
      <c r="R98" s="16"/>
      <c r="S98" s="16">
        <v>1.27064803049555E-3</v>
      </c>
      <c r="T98" s="16"/>
      <c r="U98" s="16">
        <v>1.6583747927031501E-3</v>
      </c>
      <c r="V98" s="16"/>
      <c r="W98" s="16">
        <v>0</v>
      </c>
      <c r="X98" s="16"/>
      <c r="Y98" s="16">
        <v>1.9841269841269801E-3</v>
      </c>
      <c r="Z98" s="16">
        <v>0</v>
      </c>
      <c r="AA98" s="16">
        <v>0</v>
      </c>
      <c r="AB98" s="16">
        <v>0</v>
      </c>
      <c r="AC98" s="16"/>
      <c r="AD98" s="16">
        <v>6.8493150684931503E-3</v>
      </c>
      <c r="AE98" s="16">
        <v>0</v>
      </c>
      <c r="AF98" s="16">
        <v>0</v>
      </c>
      <c r="AG98" s="16">
        <v>0</v>
      </c>
      <c r="AH98" s="16">
        <v>0</v>
      </c>
      <c r="AI98" s="16">
        <v>0</v>
      </c>
      <c r="AJ98" s="16">
        <v>0</v>
      </c>
      <c r="AK98" s="16"/>
      <c r="AL98" s="16">
        <v>0</v>
      </c>
      <c r="AM98" s="16">
        <v>0</v>
      </c>
      <c r="AN98" s="16">
        <v>0</v>
      </c>
      <c r="AO98" s="16">
        <v>7.1942446043165497E-3</v>
      </c>
      <c r="AP98" s="16">
        <v>0</v>
      </c>
      <c r="AQ98" s="16">
        <v>0</v>
      </c>
      <c r="AR98" s="16">
        <v>0</v>
      </c>
      <c r="AS98" s="16">
        <v>0</v>
      </c>
      <c r="AT98" s="16">
        <v>0</v>
      </c>
      <c r="AU98" s="16">
        <v>0</v>
      </c>
      <c r="AV98" s="16">
        <v>0</v>
      </c>
      <c r="AW98" s="16">
        <v>0</v>
      </c>
    </row>
    <row r="99" spans="2:49" x14ac:dyDescent="0.35">
      <c r="B99" s="17" t="s">
        <v>158</v>
      </c>
      <c r="C99" s="16">
        <v>1.230012300123E-3</v>
      </c>
      <c r="D99" s="16">
        <v>0</v>
      </c>
      <c r="E99" s="16">
        <v>0</v>
      </c>
      <c r="F99" s="16">
        <v>0</v>
      </c>
      <c r="G99" s="16">
        <v>1.6666666666666701E-2</v>
      </c>
      <c r="H99" s="16">
        <v>0</v>
      </c>
      <c r="I99" s="16">
        <v>0</v>
      </c>
      <c r="J99" s="16">
        <v>0</v>
      </c>
      <c r="K99" s="16">
        <v>0</v>
      </c>
      <c r="L99" s="16">
        <v>0</v>
      </c>
      <c r="M99" s="16">
        <v>0</v>
      </c>
      <c r="N99" s="16">
        <v>0</v>
      </c>
      <c r="O99" s="16">
        <v>0</v>
      </c>
      <c r="P99" s="16"/>
      <c r="Q99" s="16">
        <v>1.45348837209302E-3</v>
      </c>
      <c r="R99" s="16"/>
      <c r="S99" s="16">
        <v>1.27064803049555E-3</v>
      </c>
      <c r="T99" s="16"/>
      <c r="U99" s="16">
        <v>1.6583747927031501E-3</v>
      </c>
      <c r="V99" s="16"/>
      <c r="W99" s="16">
        <v>0</v>
      </c>
      <c r="X99" s="16"/>
      <c r="Y99" s="16">
        <v>1.9841269841269801E-3</v>
      </c>
      <c r="Z99" s="16">
        <v>0</v>
      </c>
      <c r="AA99" s="16">
        <v>0</v>
      </c>
      <c r="AB99" s="16">
        <v>0</v>
      </c>
      <c r="AC99" s="16"/>
      <c r="AD99" s="16">
        <v>0</v>
      </c>
      <c r="AE99" s="16">
        <v>1.1111111111111099E-2</v>
      </c>
      <c r="AF99" s="16">
        <v>0</v>
      </c>
      <c r="AG99" s="16">
        <v>0</v>
      </c>
      <c r="AH99" s="16">
        <v>0</v>
      </c>
      <c r="AI99" s="16">
        <v>0</v>
      </c>
      <c r="AJ99" s="16">
        <v>0</v>
      </c>
      <c r="AK99" s="16"/>
      <c r="AL99" s="16">
        <v>0</v>
      </c>
      <c r="AM99" s="16">
        <v>0</v>
      </c>
      <c r="AN99" s="16">
        <v>0</v>
      </c>
      <c r="AO99" s="16">
        <v>7.1942446043165497E-3</v>
      </c>
      <c r="AP99" s="16">
        <v>0</v>
      </c>
      <c r="AQ99" s="16">
        <v>0</v>
      </c>
      <c r="AR99" s="16">
        <v>0</v>
      </c>
      <c r="AS99" s="16">
        <v>0</v>
      </c>
      <c r="AT99" s="16">
        <v>0</v>
      </c>
      <c r="AU99" s="16">
        <v>0</v>
      </c>
      <c r="AV99" s="16">
        <v>0</v>
      </c>
      <c r="AW99" s="16">
        <v>0</v>
      </c>
    </row>
    <row r="100" spans="2:49" x14ac:dyDescent="0.35">
      <c r="B100" s="17" t="s">
        <v>159</v>
      </c>
      <c r="C100" s="16">
        <v>1.230012300123E-3</v>
      </c>
      <c r="D100" s="16">
        <v>0</v>
      </c>
      <c r="E100" s="16">
        <v>7.4626865671641798E-3</v>
      </c>
      <c r="F100" s="16">
        <v>0</v>
      </c>
      <c r="G100" s="16">
        <v>0</v>
      </c>
      <c r="H100" s="16">
        <v>0</v>
      </c>
      <c r="I100" s="16">
        <v>0</v>
      </c>
      <c r="J100" s="16">
        <v>0</v>
      </c>
      <c r="K100" s="16">
        <v>0</v>
      </c>
      <c r="L100" s="16">
        <v>0</v>
      </c>
      <c r="M100" s="16">
        <v>0</v>
      </c>
      <c r="N100" s="16">
        <v>0</v>
      </c>
      <c r="O100" s="16">
        <v>0</v>
      </c>
      <c r="P100" s="16"/>
      <c r="Q100" s="16">
        <v>1.45348837209302E-3</v>
      </c>
      <c r="R100" s="16"/>
      <c r="S100" s="16">
        <v>1.27064803049555E-3</v>
      </c>
      <c r="T100" s="16"/>
      <c r="U100" s="16">
        <v>1.6583747927031501E-3</v>
      </c>
      <c r="V100" s="16"/>
      <c r="W100" s="16">
        <v>0</v>
      </c>
      <c r="X100" s="16"/>
      <c r="Y100" s="16">
        <v>1.9841269841269801E-3</v>
      </c>
      <c r="Z100" s="16">
        <v>0</v>
      </c>
      <c r="AA100" s="16">
        <v>0</v>
      </c>
      <c r="AB100" s="16">
        <v>0</v>
      </c>
      <c r="AC100" s="16"/>
      <c r="AD100" s="16">
        <v>0</v>
      </c>
      <c r="AE100" s="16">
        <v>1.1111111111111099E-2</v>
      </c>
      <c r="AF100" s="16">
        <v>0</v>
      </c>
      <c r="AG100" s="16">
        <v>0</v>
      </c>
      <c r="AH100" s="16">
        <v>0</v>
      </c>
      <c r="AI100" s="16">
        <v>0</v>
      </c>
      <c r="AJ100" s="16">
        <v>0</v>
      </c>
      <c r="AK100" s="16"/>
      <c r="AL100" s="16">
        <v>0</v>
      </c>
      <c r="AM100" s="16">
        <v>0</v>
      </c>
      <c r="AN100" s="16">
        <v>0</v>
      </c>
      <c r="AO100" s="16">
        <v>7.1942446043165497E-3</v>
      </c>
      <c r="AP100" s="16">
        <v>0</v>
      </c>
      <c r="AQ100" s="16">
        <v>0</v>
      </c>
      <c r="AR100" s="16">
        <v>0</v>
      </c>
      <c r="AS100" s="16">
        <v>0</v>
      </c>
      <c r="AT100" s="16">
        <v>0</v>
      </c>
      <c r="AU100" s="16">
        <v>0</v>
      </c>
      <c r="AV100" s="16">
        <v>0</v>
      </c>
      <c r="AW100" s="16">
        <v>0</v>
      </c>
    </row>
    <row r="101" spans="2:49" x14ac:dyDescent="0.35">
      <c r="B101" s="17" t="s">
        <v>160</v>
      </c>
      <c r="C101" s="16">
        <v>1.230012300123E-3</v>
      </c>
      <c r="D101" s="16">
        <v>0</v>
      </c>
      <c r="E101" s="16">
        <v>0</v>
      </c>
      <c r="F101" s="16">
        <v>8.4033613445378096E-3</v>
      </c>
      <c r="G101" s="16">
        <v>0</v>
      </c>
      <c r="H101" s="16">
        <v>0</v>
      </c>
      <c r="I101" s="16">
        <v>0</v>
      </c>
      <c r="J101" s="16">
        <v>0</v>
      </c>
      <c r="K101" s="16">
        <v>0</v>
      </c>
      <c r="L101" s="16">
        <v>0</v>
      </c>
      <c r="M101" s="16">
        <v>0</v>
      </c>
      <c r="N101" s="16">
        <v>0</v>
      </c>
      <c r="O101" s="16">
        <v>0</v>
      </c>
      <c r="P101" s="16"/>
      <c r="Q101" s="16">
        <v>1.45348837209302E-3</v>
      </c>
      <c r="R101" s="16"/>
      <c r="S101" s="16">
        <v>1.27064803049555E-3</v>
      </c>
      <c r="T101" s="16"/>
      <c r="U101" s="16">
        <v>1.6583747927031501E-3</v>
      </c>
      <c r="V101" s="16"/>
      <c r="W101" s="16">
        <v>0</v>
      </c>
      <c r="X101" s="16"/>
      <c r="Y101" s="16">
        <v>1.9841269841269801E-3</v>
      </c>
      <c r="Z101" s="16">
        <v>0</v>
      </c>
      <c r="AA101" s="16">
        <v>0</v>
      </c>
      <c r="AB101" s="16">
        <v>0</v>
      </c>
      <c r="AC101" s="16"/>
      <c r="AD101" s="16">
        <v>0</v>
      </c>
      <c r="AE101" s="16">
        <v>1.1111111111111099E-2</v>
      </c>
      <c r="AF101" s="16">
        <v>0</v>
      </c>
      <c r="AG101" s="16">
        <v>0</v>
      </c>
      <c r="AH101" s="16">
        <v>0</v>
      </c>
      <c r="AI101" s="16">
        <v>0</v>
      </c>
      <c r="AJ101" s="16">
        <v>0</v>
      </c>
      <c r="AK101" s="16"/>
      <c r="AL101" s="16">
        <v>0</v>
      </c>
      <c r="AM101" s="16">
        <v>0</v>
      </c>
      <c r="AN101" s="16">
        <v>0</v>
      </c>
      <c r="AO101" s="16">
        <v>7.1942446043165497E-3</v>
      </c>
      <c r="AP101" s="16">
        <v>0</v>
      </c>
      <c r="AQ101" s="16">
        <v>0</v>
      </c>
      <c r="AR101" s="16">
        <v>0</v>
      </c>
      <c r="AS101" s="16">
        <v>0</v>
      </c>
      <c r="AT101" s="16">
        <v>0</v>
      </c>
      <c r="AU101" s="16">
        <v>0</v>
      </c>
      <c r="AV101" s="16">
        <v>0</v>
      </c>
      <c r="AW101" s="16">
        <v>0</v>
      </c>
    </row>
    <row r="102" spans="2:49" x14ac:dyDescent="0.35">
      <c r="B102" s="17" t="s">
        <v>161</v>
      </c>
      <c r="C102" s="16">
        <v>1.230012300123E-3</v>
      </c>
      <c r="D102" s="16">
        <v>0</v>
      </c>
      <c r="E102" s="16">
        <v>0</v>
      </c>
      <c r="F102" s="16">
        <v>0</v>
      </c>
      <c r="G102" s="16">
        <v>0</v>
      </c>
      <c r="H102" s="16">
        <v>0</v>
      </c>
      <c r="I102" s="16">
        <v>0</v>
      </c>
      <c r="J102" s="16">
        <v>0</v>
      </c>
      <c r="K102" s="16">
        <v>0</v>
      </c>
      <c r="L102" s="16">
        <v>0</v>
      </c>
      <c r="M102" s="16">
        <v>1.4084507042253501E-2</v>
      </c>
      <c r="N102" s="16">
        <v>0</v>
      </c>
      <c r="O102" s="16">
        <v>0</v>
      </c>
      <c r="P102" s="16"/>
      <c r="Q102" s="16">
        <v>1.45348837209302E-3</v>
      </c>
      <c r="R102" s="16"/>
      <c r="S102" s="16">
        <v>1.27064803049555E-3</v>
      </c>
      <c r="T102" s="16"/>
      <c r="U102" s="16">
        <v>1.6583747927031501E-3</v>
      </c>
      <c r="V102" s="16"/>
      <c r="W102" s="16">
        <v>0</v>
      </c>
      <c r="X102" s="16"/>
      <c r="Y102" s="16">
        <v>1.9841269841269801E-3</v>
      </c>
      <c r="Z102" s="16">
        <v>0</v>
      </c>
      <c r="AA102" s="16">
        <v>0</v>
      </c>
      <c r="AB102" s="16">
        <v>0</v>
      </c>
      <c r="AC102" s="16"/>
      <c r="AD102" s="16">
        <v>0</v>
      </c>
      <c r="AE102" s="16">
        <v>1.1111111111111099E-2</v>
      </c>
      <c r="AF102" s="16">
        <v>0</v>
      </c>
      <c r="AG102" s="16">
        <v>0</v>
      </c>
      <c r="AH102" s="16">
        <v>0</v>
      </c>
      <c r="AI102" s="16">
        <v>0</v>
      </c>
      <c r="AJ102" s="16">
        <v>0</v>
      </c>
      <c r="AK102" s="16"/>
      <c r="AL102" s="16">
        <v>0</v>
      </c>
      <c r="AM102" s="16">
        <v>0</v>
      </c>
      <c r="AN102" s="16">
        <v>0</v>
      </c>
      <c r="AO102" s="16">
        <v>7.1942446043165497E-3</v>
      </c>
      <c r="AP102" s="16">
        <v>0</v>
      </c>
      <c r="AQ102" s="16">
        <v>0</v>
      </c>
      <c r="AR102" s="16">
        <v>0</v>
      </c>
      <c r="AS102" s="16">
        <v>0</v>
      </c>
      <c r="AT102" s="16">
        <v>0</v>
      </c>
      <c r="AU102" s="16">
        <v>0</v>
      </c>
      <c r="AV102" s="16">
        <v>0</v>
      </c>
      <c r="AW102" s="16">
        <v>0</v>
      </c>
    </row>
    <row r="103" spans="2:49" x14ac:dyDescent="0.35">
      <c r="B103" s="17" t="s">
        <v>162</v>
      </c>
      <c r="C103" s="16">
        <v>1.230012300123E-3</v>
      </c>
      <c r="D103" s="16">
        <v>0</v>
      </c>
      <c r="E103" s="16">
        <v>0</v>
      </c>
      <c r="F103" s="16">
        <v>0</v>
      </c>
      <c r="G103" s="16">
        <v>1.6666666666666701E-2</v>
      </c>
      <c r="H103" s="16">
        <v>0</v>
      </c>
      <c r="I103" s="16">
        <v>0</v>
      </c>
      <c r="J103" s="16">
        <v>0</v>
      </c>
      <c r="K103" s="16">
        <v>0</v>
      </c>
      <c r="L103" s="16">
        <v>0</v>
      </c>
      <c r="M103" s="16">
        <v>0</v>
      </c>
      <c r="N103" s="16">
        <v>0</v>
      </c>
      <c r="O103" s="16">
        <v>0</v>
      </c>
      <c r="P103" s="16"/>
      <c r="Q103" s="16">
        <v>1.45348837209302E-3</v>
      </c>
      <c r="R103" s="16"/>
      <c r="S103" s="16">
        <v>1.27064803049555E-3</v>
      </c>
      <c r="T103" s="16"/>
      <c r="U103" s="16">
        <v>1.6583747927031501E-3</v>
      </c>
      <c r="V103" s="16"/>
      <c r="W103" s="16">
        <v>8.1300813008130107E-3</v>
      </c>
      <c r="X103" s="16"/>
      <c r="Y103" s="16">
        <v>1.9841269841269801E-3</v>
      </c>
      <c r="Z103" s="16">
        <v>0</v>
      </c>
      <c r="AA103" s="16">
        <v>0</v>
      </c>
      <c r="AB103" s="16">
        <v>0</v>
      </c>
      <c r="AC103" s="16"/>
      <c r="AD103" s="16">
        <v>0</v>
      </c>
      <c r="AE103" s="16">
        <v>1.1111111111111099E-2</v>
      </c>
      <c r="AF103" s="16">
        <v>0</v>
      </c>
      <c r="AG103" s="16">
        <v>0</v>
      </c>
      <c r="AH103" s="16">
        <v>0</v>
      </c>
      <c r="AI103" s="16">
        <v>0</v>
      </c>
      <c r="AJ103" s="16">
        <v>0</v>
      </c>
      <c r="AK103" s="16"/>
      <c r="AL103" s="16">
        <v>0</v>
      </c>
      <c r="AM103" s="16">
        <v>0</v>
      </c>
      <c r="AN103" s="16">
        <v>0</v>
      </c>
      <c r="AO103" s="16">
        <v>7.1942446043165497E-3</v>
      </c>
      <c r="AP103" s="16">
        <v>0</v>
      </c>
      <c r="AQ103" s="16">
        <v>0</v>
      </c>
      <c r="AR103" s="16">
        <v>0</v>
      </c>
      <c r="AS103" s="16">
        <v>0</v>
      </c>
      <c r="AT103" s="16">
        <v>0</v>
      </c>
      <c r="AU103" s="16">
        <v>0</v>
      </c>
      <c r="AV103" s="16">
        <v>0</v>
      </c>
      <c r="AW103" s="16">
        <v>0</v>
      </c>
    </row>
    <row r="104" spans="2:49" ht="43.5" x14ac:dyDescent="0.35">
      <c r="B104" s="17" t="s">
        <v>163</v>
      </c>
      <c r="C104" s="16">
        <v>1.230012300123E-3</v>
      </c>
      <c r="D104" s="16">
        <v>0</v>
      </c>
      <c r="E104" s="16">
        <v>0</v>
      </c>
      <c r="F104" s="16">
        <v>0</v>
      </c>
      <c r="G104" s="16">
        <v>0</v>
      </c>
      <c r="H104" s="16">
        <v>0</v>
      </c>
      <c r="I104" s="16">
        <v>1.5151515151515201E-2</v>
      </c>
      <c r="J104" s="16">
        <v>0</v>
      </c>
      <c r="K104" s="16">
        <v>0</v>
      </c>
      <c r="L104" s="16">
        <v>0</v>
      </c>
      <c r="M104" s="16">
        <v>0</v>
      </c>
      <c r="N104" s="16">
        <v>0</v>
      </c>
      <c r="O104" s="16">
        <v>0</v>
      </c>
      <c r="P104" s="16"/>
      <c r="Q104" s="16">
        <v>1.45348837209302E-3</v>
      </c>
      <c r="R104" s="16"/>
      <c r="S104" s="16">
        <v>1.27064803049555E-3</v>
      </c>
      <c r="T104" s="16"/>
      <c r="U104" s="16">
        <v>1.6583747927031501E-3</v>
      </c>
      <c r="V104" s="16"/>
      <c r="W104" s="16">
        <v>0</v>
      </c>
      <c r="X104" s="16"/>
      <c r="Y104" s="16">
        <v>0</v>
      </c>
      <c r="Z104" s="16">
        <v>0</v>
      </c>
      <c r="AA104" s="16">
        <v>0</v>
      </c>
      <c r="AB104" s="16">
        <v>0.11111111111111099</v>
      </c>
      <c r="AC104" s="16"/>
      <c r="AD104" s="16">
        <v>0</v>
      </c>
      <c r="AE104" s="16">
        <v>1.1111111111111099E-2</v>
      </c>
      <c r="AF104" s="16">
        <v>0</v>
      </c>
      <c r="AG104" s="16">
        <v>0</v>
      </c>
      <c r="AH104" s="16">
        <v>0</v>
      </c>
      <c r="AI104" s="16">
        <v>0</v>
      </c>
      <c r="AJ104" s="16">
        <v>0</v>
      </c>
      <c r="AK104" s="16"/>
      <c r="AL104" s="16">
        <v>0</v>
      </c>
      <c r="AM104" s="16">
        <v>0</v>
      </c>
      <c r="AN104" s="16">
        <v>0</v>
      </c>
      <c r="AO104" s="16">
        <v>7.1942446043165497E-3</v>
      </c>
      <c r="AP104" s="16">
        <v>0</v>
      </c>
      <c r="AQ104" s="16">
        <v>0</v>
      </c>
      <c r="AR104" s="16">
        <v>0</v>
      </c>
      <c r="AS104" s="16">
        <v>0</v>
      </c>
      <c r="AT104" s="16">
        <v>0</v>
      </c>
      <c r="AU104" s="16">
        <v>0</v>
      </c>
      <c r="AV104" s="16">
        <v>0</v>
      </c>
      <c r="AW104" s="16">
        <v>0</v>
      </c>
    </row>
    <row r="105" spans="2:49" x14ac:dyDescent="0.35">
      <c r="B105" s="17" t="s">
        <v>164</v>
      </c>
      <c r="C105" s="16">
        <v>1.230012300123E-3</v>
      </c>
      <c r="D105" s="16">
        <v>0</v>
      </c>
      <c r="E105" s="16">
        <v>0</v>
      </c>
      <c r="F105" s="16">
        <v>0</v>
      </c>
      <c r="G105" s="16">
        <v>1.6666666666666701E-2</v>
      </c>
      <c r="H105" s="16">
        <v>0</v>
      </c>
      <c r="I105" s="16">
        <v>0</v>
      </c>
      <c r="J105" s="16">
        <v>0</v>
      </c>
      <c r="K105" s="16">
        <v>0</v>
      </c>
      <c r="L105" s="16">
        <v>0</v>
      </c>
      <c r="M105" s="16">
        <v>0</v>
      </c>
      <c r="N105" s="16">
        <v>0</v>
      </c>
      <c r="O105" s="16">
        <v>0</v>
      </c>
      <c r="P105" s="16"/>
      <c r="Q105" s="16">
        <v>1.45348837209302E-3</v>
      </c>
      <c r="R105" s="16"/>
      <c r="S105" s="16">
        <v>1.27064803049555E-3</v>
      </c>
      <c r="T105" s="16"/>
      <c r="U105" s="16">
        <v>1.6583747927031501E-3</v>
      </c>
      <c r="V105" s="16"/>
      <c r="W105" s="16">
        <v>8.1300813008130107E-3</v>
      </c>
      <c r="X105" s="16"/>
      <c r="Y105" s="16">
        <v>0</v>
      </c>
      <c r="Z105" s="16">
        <v>3.7878787878787902E-3</v>
      </c>
      <c r="AA105" s="16">
        <v>0</v>
      </c>
      <c r="AB105" s="16">
        <v>0</v>
      </c>
      <c r="AC105" s="16"/>
      <c r="AD105" s="16">
        <v>0</v>
      </c>
      <c r="AE105" s="16">
        <v>1.1111111111111099E-2</v>
      </c>
      <c r="AF105" s="16">
        <v>0</v>
      </c>
      <c r="AG105" s="16">
        <v>0</v>
      </c>
      <c r="AH105" s="16">
        <v>0</v>
      </c>
      <c r="AI105" s="16">
        <v>0</v>
      </c>
      <c r="AJ105" s="16">
        <v>0</v>
      </c>
      <c r="AK105" s="16"/>
      <c r="AL105" s="16">
        <v>0</v>
      </c>
      <c r="AM105" s="16">
        <v>0</v>
      </c>
      <c r="AN105" s="16">
        <v>0</v>
      </c>
      <c r="AO105" s="16">
        <v>7.1942446043165497E-3</v>
      </c>
      <c r="AP105" s="16">
        <v>0</v>
      </c>
      <c r="AQ105" s="16">
        <v>0</v>
      </c>
      <c r="AR105" s="16">
        <v>0</v>
      </c>
      <c r="AS105" s="16">
        <v>0</v>
      </c>
      <c r="AT105" s="16">
        <v>0</v>
      </c>
      <c r="AU105" s="16">
        <v>0</v>
      </c>
      <c r="AV105" s="16">
        <v>0</v>
      </c>
      <c r="AW105" s="16">
        <v>0</v>
      </c>
    </row>
    <row r="106" spans="2:49" x14ac:dyDescent="0.35">
      <c r="B106" s="17" t="s">
        <v>165</v>
      </c>
      <c r="C106" s="16">
        <v>1.230012300123E-3</v>
      </c>
      <c r="D106" s="16">
        <v>0</v>
      </c>
      <c r="E106" s="16">
        <v>0</v>
      </c>
      <c r="F106" s="16">
        <v>0</v>
      </c>
      <c r="G106" s="16">
        <v>0</v>
      </c>
      <c r="H106" s="16">
        <v>0</v>
      </c>
      <c r="I106" s="16">
        <v>0</v>
      </c>
      <c r="J106" s="16">
        <v>0</v>
      </c>
      <c r="K106" s="16">
        <v>0</v>
      </c>
      <c r="L106" s="16">
        <v>0</v>
      </c>
      <c r="M106" s="16">
        <v>1.4084507042253501E-2</v>
      </c>
      <c r="N106" s="16">
        <v>0</v>
      </c>
      <c r="O106" s="16">
        <v>0</v>
      </c>
      <c r="P106" s="16"/>
      <c r="Q106" s="16">
        <v>1.45348837209302E-3</v>
      </c>
      <c r="R106" s="16"/>
      <c r="S106" s="16">
        <v>1.27064803049555E-3</v>
      </c>
      <c r="T106" s="16"/>
      <c r="U106" s="16">
        <v>1.6583747927031501E-3</v>
      </c>
      <c r="V106" s="16"/>
      <c r="W106" s="16">
        <v>0</v>
      </c>
      <c r="X106" s="16"/>
      <c r="Y106" s="16">
        <v>1.9841269841269801E-3</v>
      </c>
      <c r="Z106" s="16">
        <v>0</v>
      </c>
      <c r="AA106" s="16">
        <v>0</v>
      </c>
      <c r="AB106" s="16">
        <v>0</v>
      </c>
      <c r="AC106" s="16"/>
      <c r="AD106" s="16">
        <v>0</v>
      </c>
      <c r="AE106" s="16">
        <v>1.1111111111111099E-2</v>
      </c>
      <c r="AF106" s="16">
        <v>0</v>
      </c>
      <c r="AG106" s="16">
        <v>0</v>
      </c>
      <c r="AH106" s="16">
        <v>0</v>
      </c>
      <c r="AI106" s="16">
        <v>0</v>
      </c>
      <c r="AJ106" s="16">
        <v>0</v>
      </c>
      <c r="AK106" s="16"/>
      <c r="AL106" s="16">
        <v>0</v>
      </c>
      <c r="AM106" s="16">
        <v>0</v>
      </c>
      <c r="AN106" s="16">
        <v>0</v>
      </c>
      <c r="AO106" s="16">
        <v>7.1942446043165497E-3</v>
      </c>
      <c r="AP106" s="16">
        <v>0</v>
      </c>
      <c r="AQ106" s="16">
        <v>0</v>
      </c>
      <c r="AR106" s="16">
        <v>0</v>
      </c>
      <c r="AS106" s="16">
        <v>0</v>
      </c>
      <c r="AT106" s="16">
        <v>0</v>
      </c>
      <c r="AU106" s="16">
        <v>0</v>
      </c>
      <c r="AV106" s="16">
        <v>0</v>
      </c>
      <c r="AW106" s="16">
        <v>0</v>
      </c>
    </row>
    <row r="107" spans="2:49" ht="29" x14ac:dyDescent="0.35">
      <c r="B107" s="17" t="s">
        <v>166</v>
      </c>
      <c r="C107" s="16">
        <v>1.230012300123E-3</v>
      </c>
      <c r="D107" s="16">
        <v>0</v>
      </c>
      <c r="E107" s="16">
        <v>7.4626865671641798E-3</v>
      </c>
      <c r="F107" s="16">
        <v>0</v>
      </c>
      <c r="G107" s="16">
        <v>0</v>
      </c>
      <c r="H107" s="16">
        <v>0</v>
      </c>
      <c r="I107" s="16">
        <v>0</v>
      </c>
      <c r="J107" s="16">
        <v>0</v>
      </c>
      <c r="K107" s="16">
        <v>0</v>
      </c>
      <c r="L107" s="16">
        <v>0</v>
      </c>
      <c r="M107" s="16">
        <v>0</v>
      </c>
      <c r="N107" s="16">
        <v>0</v>
      </c>
      <c r="O107" s="16">
        <v>0</v>
      </c>
      <c r="P107" s="16"/>
      <c r="Q107" s="16">
        <v>1.45348837209302E-3</v>
      </c>
      <c r="R107" s="16"/>
      <c r="S107" s="16">
        <v>1.27064803049555E-3</v>
      </c>
      <c r="T107" s="16"/>
      <c r="U107" s="16">
        <v>1.6583747927031501E-3</v>
      </c>
      <c r="V107" s="16"/>
      <c r="W107" s="16">
        <v>0</v>
      </c>
      <c r="X107" s="16"/>
      <c r="Y107" s="16">
        <v>1.9841269841269801E-3</v>
      </c>
      <c r="Z107" s="16">
        <v>0</v>
      </c>
      <c r="AA107" s="16">
        <v>0</v>
      </c>
      <c r="AB107" s="16">
        <v>0</v>
      </c>
      <c r="AC107" s="16"/>
      <c r="AD107" s="16">
        <v>0</v>
      </c>
      <c r="AE107" s="16">
        <v>1.1111111111111099E-2</v>
      </c>
      <c r="AF107" s="16">
        <v>0</v>
      </c>
      <c r="AG107" s="16">
        <v>0</v>
      </c>
      <c r="AH107" s="16">
        <v>0</v>
      </c>
      <c r="AI107" s="16">
        <v>0</v>
      </c>
      <c r="AJ107" s="16">
        <v>0</v>
      </c>
      <c r="AK107" s="16"/>
      <c r="AL107" s="16">
        <v>0</v>
      </c>
      <c r="AM107" s="16">
        <v>0</v>
      </c>
      <c r="AN107" s="16">
        <v>0</v>
      </c>
      <c r="AO107" s="16">
        <v>7.1942446043165497E-3</v>
      </c>
      <c r="AP107" s="16">
        <v>0</v>
      </c>
      <c r="AQ107" s="16">
        <v>0</v>
      </c>
      <c r="AR107" s="16">
        <v>0</v>
      </c>
      <c r="AS107" s="16">
        <v>0</v>
      </c>
      <c r="AT107" s="16">
        <v>0</v>
      </c>
      <c r="AU107" s="16">
        <v>0</v>
      </c>
      <c r="AV107" s="16">
        <v>0</v>
      </c>
      <c r="AW107" s="16">
        <v>0</v>
      </c>
    </row>
    <row r="108" spans="2:49" x14ac:dyDescent="0.35">
      <c r="B108" s="17" t="s">
        <v>167</v>
      </c>
      <c r="C108" s="16">
        <v>1.230012300123E-3</v>
      </c>
      <c r="D108" s="16">
        <v>0</v>
      </c>
      <c r="E108" s="16">
        <v>7.4626865671641798E-3</v>
      </c>
      <c r="F108" s="16">
        <v>0</v>
      </c>
      <c r="G108" s="16">
        <v>0</v>
      </c>
      <c r="H108" s="16">
        <v>0</v>
      </c>
      <c r="I108" s="16">
        <v>0</v>
      </c>
      <c r="J108" s="16">
        <v>0</v>
      </c>
      <c r="K108" s="16">
        <v>0</v>
      </c>
      <c r="L108" s="16">
        <v>0</v>
      </c>
      <c r="M108" s="16">
        <v>0</v>
      </c>
      <c r="N108" s="16">
        <v>0</v>
      </c>
      <c r="O108" s="16">
        <v>0</v>
      </c>
      <c r="P108" s="16"/>
      <c r="Q108" s="16">
        <v>1.45348837209302E-3</v>
      </c>
      <c r="R108" s="16"/>
      <c r="S108" s="16">
        <v>1.27064803049555E-3</v>
      </c>
      <c r="T108" s="16"/>
      <c r="U108" s="16">
        <v>1.6583747927031501E-3</v>
      </c>
      <c r="V108" s="16"/>
      <c r="W108" s="16">
        <v>8.1300813008130107E-3</v>
      </c>
      <c r="X108" s="16"/>
      <c r="Y108" s="16">
        <v>1.9841269841269801E-3</v>
      </c>
      <c r="Z108" s="16">
        <v>0</v>
      </c>
      <c r="AA108" s="16">
        <v>0</v>
      </c>
      <c r="AB108" s="16">
        <v>0</v>
      </c>
      <c r="AC108" s="16"/>
      <c r="AD108" s="16">
        <v>0</v>
      </c>
      <c r="AE108" s="16">
        <v>0</v>
      </c>
      <c r="AF108" s="16">
        <v>1.02040816326531E-2</v>
      </c>
      <c r="AG108" s="16">
        <v>0</v>
      </c>
      <c r="AH108" s="16">
        <v>0</v>
      </c>
      <c r="AI108" s="16">
        <v>0</v>
      </c>
      <c r="AJ108" s="16">
        <v>0</v>
      </c>
      <c r="AK108" s="16"/>
      <c r="AL108" s="16">
        <v>0</v>
      </c>
      <c r="AM108" s="16">
        <v>0</v>
      </c>
      <c r="AN108" s="16">
        <v>0</v>
      </c>
      <c r="AO108" s="16">
        <v>7.1942446043165497E-3</v>
      </c>
      <c r="AP108" s="16">
        <v>0</v>
      </c>
      <c r="AQ108" s="16">
        <v>0</v>
      </c>
      <c r="AR108" s="16">
        <v>0</v>
      </c>
      <c r="AS108" s="16">
        <v>0</v>
      </c>
      <c r="AT108" s="16">
        <v>0</v>
      </c>
      <c r="AU108" s="16">
        <v>0</v>
      </c>
      <c r="AV108" s="16">
        <v>0</v>
      </c>
      <c r="AW108" s="16">
        <v>0</v>
      </c>
    </row>
    <row r="109" spans="2:49" x14ac:dyDescent="0.35">
      <c r="B109" s="17" t="s">
        <v>168</v>
      </c>
      <c r="C109" s="16">
        <v>1.230012300123E-3</v>
      </c>
      <c r="D109" s="16">
        <v>0</v>
      </c>
      <c r="E109" s="16">
        <v>7.4626865671641798E-3</v>
      </c>
      <c r="F109" s="16">
        <v>0</v>
      </c>
      <c r="G109" s="16">
        <v>0</v>
      </c>
      <c r="H109" s="16">
        <v>0</v>
      </c>
      <c r="I109" s="16">
        <v>0</v>
      </c>
      <c r="J109" s="16">
        <v>0</v>
      </c>
      <c r="K109" s="16">
        <v>0</v>
      </c>
      <c r="L109" s="16">
        <v>0</v>
      </c>
      <c r="M109" s="16">
        <v>0</v>
      </c>
      <c r="N109" s="16">
        <v>0</v>
      </c>
      <c r="O109" s="16">
        <v>0</v>
      </c>
      <c r="P109" s="16"/>
      <c r="Q109" s="16">
        <v>1.45348837209302E-3</v>
      </c>
      <c r="R109" s="16"/>
      <c r="S109" s="16">
        <v>1.27064803049555E-3</v>
      </c>
      <c r="T109" s="16"/>
      <c r="U109" s="16">
        <v>1.6583747927031501E-3</v>
      </c>
      <c r="V109" s="16"/>
      <c r="W109" s="16">
        <v>0</v>
      </c>
      <c r="X109" s="16"/>
      <c r="Y109" s="16">
        <v>1.9841269841269801E-3</v>
      </c>
      <c r="Z109" s="16">
        <v>0</v>
      </c>
      <c r="AA109" s="16">
        <v>0</v>
      </c>
      <c r="AB109" s="16">
        <v>0</v>
      </c>
      <c r="AC109" s="16"/>
      <c r="AD109" s="16">
        <v>0</v>
      </c>
      <c r="AE109" s="16">
        <v>0</v>
      </c>
      <c r="AF109" s="16">
        <v>1.02040816326531E-2</v>
      </c>
      <c r="AG109" s="16">
        <v>0</v>
      </c>
      <c r="AH109" s="16">
        <v>0</v>
      </c>
      <c r="AI109" s="16">
        <v>0</v>
      </c>
      <c r="AJ109" s="16">
        <v>0</v>
      </c>
      <c r="AK109" s="16"/>
      <c r="AL109" s="16">
        <v>0</v>
      </c>
      <c r="AM109" s="16">
        <v>0</v>
      </c>
      <c r="AN109" s="16">
        <v>0</v>
      </c>
      <c r="AO109" s="16">
        <v>7.1942446043165497E-3</v>
      </c>
      <c r="AP109" s="16">
        <v>0</v>
      </c>
      <c r="AQ109" s="16">
        <v>0</v>
      </c>
      <c r="AR109" s="16">
        <v>0</v>
      </c>
      <c r="AS109" s="16">
        <v>0</v>
      </c>
      <c r="AT109" s="16">
        <v>0</v>
      </c>
      <c r="AU109" s="16">
        <v>0</v>
      </c>
      <c r="AV109" s="16">
        <v>0</v>
      </c>
      <c r="AW109" s="16">
        <v>0</v>
      </c>
    </row>
    <row r="110" spans="2:49" x14ac:dyDescent="0.35">
      <c r="B110" s="17" t="s">
        <v>169</v>
      </c>
      <c r="C110" s="16">
        <v>1.230012300123E-3</v>
      </c>
      <c r="D110" s="16">
        <v>0</v>
      </c>
      <c r="E110" s="16">
        <v>0</v>
      </c>
      <c r="F110" s="16">
        <v>0</v>
      </c>
      <c r="G110" s="16">
        <v>0</v>
      </c>
      <c r="H110" s="16">
        <v>0</v>
      </c>
      <c r="I110" s="16">
        <v>0</v>
      </c>
      <c r="J110" s="16">
        <v>0</v>
      </c>
      <c r="K110" s="16">
        <v>0</v>
      </c>
      <c r="L110" s="16">
        <v>0</v>
      </c>
      <c r="M110" s="16">
        <v>1.4084507042253501E-2</v>
      </c>
      <c r="N110" s="16">
        <v>0</v>
      </c>
      <c r="O110" s="16">
        <v>0</v>
      </c>
      <c r="P110" s="16"/>
      <c r="Q110" s="16">
        <v>1.45348837209302E-3</v>
      </c>
      <c r="R110" s="16"/>
      <c r="S110" s="16">
        <v>1.27064803049555E-3</v>
      </c>
      <c r="T110" s="16"/>
      <c r="U110" s="16">
        <v>1.6583747927031501E-3</v>
      </c>
      <c r="V110" s="16"/>
      <c r="W110" s="16">
        <v>8.1300813008130107E-3</v>
      </c>
      <c r="X110" s="16"/>
      <c r="Y110" s="16">
        <v>1.9841269841269801E-3</v>
      </c>
      <c r="Z110" s="16">
        <v>0</v>
      </c>
      <c r="AA110" s="16">
        <v>0</v>
      </c>
      <c r="AB110" s="16">
        <v>0</v>
      </c>
      <c r="AC110" s="16"/>
      <c r="AD110" s="16">
        <v>0</v>
      </c>
      <c r="AE110" s="16">
        <v>0</v>
      </c>
      <c r="AF110" s="16">
        <v>1.02040816326531E-2</v>
      </c>
      <c r="AG110" s="16">
        <v>0</v>
      </c>
      <c r="AH110" s="16">
        <v>0</v>
      </c>
      <c r="AI110" s="16">
        <v>0</v>
      </c>
      <c r="AJ110" s="16">
        <v>0</v>
      </c>
      <c r="AK110" s="16"/>
      <c r="AL110" s="16">
        <v>0</v>
      </c>
      <c r="AM110" s="16">
        <v>0</v>
      </c>
      <c r="AN110" s="16">
        <v>0</v>
      </c>
      <c r="AO110" s="16">
        <v>7.1942446043165497E-3</v>
      </c>
      <c r="AP110" s="16">
        <v>0</v>
      </c>
      <c r="AQ110" s="16">
        <v>0</v>
      </c>
      <c r="AR110" s="16">
        <v>0</v>
      </c>
      <c r="AS110" s="16">
        <v>0</v>
      </c>
      <c r="AT110" s="16">
        <v>0</v>
      </c>
      <c r="AU110" s="16">
        <v>0</v>
      </c>
      <c r="AV110" s="16">
        <v>0</v>
      </c>
      <c r="AW110" s="16">
        <v>0</v>
      </c>
    </row>
    <row r="111" spans="2:49" x14ac:dyDescent="0.35">
      <c r="B111" s="17" t="s">
        <v>170</v>
      </c>
      <c r="C111" s="16">
        <v>1.230012300123E-3</v>
      </c>
      <c r="D111" s="16">
        <v>0</v>
      </c>
      <c r="E111" s="16">
        <v>0</v>
      </c>
      <c r="F111" s="16">
        <v>0</v>
      </c>
      <c r="G111" s="16">
        <v>0</v>
      </c>
      <c r="H111" s="16">
        <v>1.9230769230769201E-2</v>
      </c>
      <c r="I111" s="16">
        <v>0</v>
      </c>
      <c r="J111" s="16">
        <v>0</v>
      </c>
      <c r="K111" s="16">
        <v>0</v>
      </c>
      <c r="L111" s="16">
        <v>0</v>
      </c>
      <c r="M111" s="16">
        <v>0</v>
      </c>
      <c r="N111" s="16">
        <v>0</v>
      </c>
      <c r="O111" s="16">
        <v>0</v>
      </c>
      <c r="P111" s="16"/>
      <c r="Q111" s="16">
        <v>1.45348837209302E-3</v>
      </c>
      <c r="R111" s="16"/>
      <c r="S111" s="16">
        <v>1.27064803049555E-3</v>
      </c>
      <c r="T111" s="16"/>
      <c r="U111" s="16">
        <v>1.6583747927031501E-3</v>
      </c>
      <c r="V111" s="16"/>
      <c r="W111" s="16">
        <v>0</v>
      </c>
      <c r="X111" s="16"/>
      <c r="Y111" s="16">
        <v>1.9841269841269801E-3</v>
      </c>
      <c r="Z111" s="16">
        <v>0</v>
      </c>
      <c r="AA111" s="16">
        <v>0</v>
      </c>
      <c r="AB111" s="16">
        <v>0</v>
      </c>
      <c r="AC111" s="16"/>
      <c r="AD111" s="16">
        <v>0</v>
      </c>
      <c r="AE111" s="16">
        <v>0</v>
      </c>
      <c r="AF111" s="16">
        <v>1.02040816326531E-2</v>
      </c>
      <c r="AG111" s="16">
        <v>0</v>
      </c>
      <c r="AH111" s="16">
        <v>0</v>
      </c>
      <c r="AI111" s="16">
        <v>0</v>
      </c>
      <c r="AJ111" s="16">
        <v>0</v>
      </c>
      <c r="AK111" s="16"/>
      <c r="AL111" s="16">
        <v>0</v>
      </c>
      <c r="AM111" s="16">
        <v>0</v>
      </c>
      <c r="AN111" s="16">
        <v>0</v>
      </c>
      <c r="AO111" s="16">
        <v>7.1942446043165497E-3</v>
      </c>
      <c r="AP111" s="16">
        <v>0</v>
      </c>
      <c r="AQ111" s="16">
        <v>0</v>
      </c>
      <c r="AR111" s="16">
        <v>0</v>
      </c>
      <c r="AS111" s="16">
        <v>0</v>
      </c>
      <c r="AT111" s="16">
        <v>0</v>
      </c>
      <c r="AU111" s="16">
        <v>0</v>
      </c>
      <c r="AV111" s="16">
        <v>0</v>
      </c>
      <c r="AW111" s="16">
        <v>0</v>
      </c>
    </row>
    <row r="112" spans="2:49" x14ac:dyDescent="0.35">
      <c r="B112" s="17" t="s">
        <v>171</v>
      </c>
      <c r="C112" s="16">
        <v>1.230012300123E-3</v>
      </c>
      <c r="D112" s="16">
        <v>1.21951219512195E-2</v>
      </c>
      <c r="E112" s="16">
        <v>0</v>
      </c>
      <c r="F112" s="16">
        <v>0</v>
      </c>
      <c r="G112" s="16">
        <v>0</v>
      </c>
      <c r="H112" s="16">
        <v>0</v>
      </c>
      <c r="I112" s="16">
        <v>0</v>
      </c>
      <c r="J112" s="16">
        <v>0</v>
      </c>
      <c r="K112" s="16">
        <v>0</v>
      </c>
      <c r="L112" s="16">
        <v>0</v>
      </c>
      <c r="M112" s="16">
        <v>0</v>
      </c>
      <c r="N112" s="16">
        <v>0</v>
      </c>
      <c r="O112" s="16">
        <v>0</v>
      </c>
      <c r="P112" s="16"/>
      <c r="Q112" s="16">
        <v>1.45348837209302E-3</v>
      </c>
      <c r="R112" s="16"/>
      <c r="S112" s="16">
        <v>1.27064803049555E-3</v>
      </c>
      <c r="T112" s="16"/>
      <c r="U112" s="16">
        <v>1.6583747927031501E-3</v>
      </c>
      <c r="V112" s="16"/>
      <c r="W112" s="16">
        <v>8.1300813008130107E-3</v>
      </c>
      <c r="X112" s="16"/>
      <c r="Y112" s="16">
        <v>1.9841269841269801E-3</v>
      </c>
      <c r="Z112" s="16">
        <v>0</v>
      </c>
      <c r="AA112" s="16">
        <v>0</v>
      </c>
      <c r="AB112" s="16">
        <v>0</v>
      </c>
      <c r="AC112" s="16"/>
      <c r="AD112" s="16">
        <v>0</v>
      </c>
      <c r="AE112" s="16">
        <v>0</v>
      </c>
      <c r="AF112" s="16">
        <v>1.02040816326531E-2</v>
      </c>
      <c r="AG112" s="16">
        <v>0</v>
      </c>
      <c r="AH112" s="16">
        <v>0</v>
      </c>
      <c r="AI112" s="16">
        <v>0</v>
      </c>
      <c r="AJ112" s="16">
        <v>0</v>
      </c>
      <c r="AK112" s="16"/>
      <c r="AL112" s="16">
        <v>0</v>
      </c>
      <c r="AM112" s="16">
        <v>0</v>
      </c>
      <c r="AN112" s="16">
        <v>0</v>
      </c>
      <c r="AO112" s="16">
        <v>7.1942446043165497E-3</v>
      </c>
      <c r="AP112" s="16">
        <v>0</v>
      </c>
      <c r="AQ112" s="16">
        <v>0</v>
      </c>
      <c r="AR112" s="16">
        <v>0</v>
      </c>
      <c r="AS112" s="16">
        <v>0</v>
      </c>
      <c r="AT112" s="16">
        <v>0</v>
      </c>
      <c r="AU112" s="16">
        <v>0</v>
      </c>
      <c r="AV112" s="16">
        <v>0</v>
      </c>
      <c r="AW112" s="16">
        <v>0</v>
      </c>
    </row>
    <row r="113" spans="2:49" x14ac:dyDescent="0.35">
      <c r="B113" s="17" t="s">
        <v>172</v>
      </c>
      <c r="C113" s="16">
        <v>1.230012300123E-3</v>
      </c>
      <c r="D113" s="16">
        <v>0</v>
      </c>
      <c r="E113" s="16">
        <v>0</v>
      </c>
      <c r="F113" s="16">
        <v>0</v>
      </c>
      <c r="G113" s="16">
        <v>1.6666666666666701E-2</v>
      </c>
      <c r="H113" s="16">
        <v>0</v>
      </c>
      <c r="I113" s="16">
        <v>0</v>
      </c>
      <c r="J113" s="16">
        <v>0</v>
      </c>
      <c r="K113" s="16">
        <v>0</v>
      </c>
      <c r="L113" s="16">
        <v>0</v>
      </c>
      <c r="M113" s="16">
        <v>0</v>
      </c>
      <c r="N113" s="16">
        <v>0</v>
      </c>
      <c r="O113" s="16">
        <v>0</v>
      </c>
      <c r="P113" s="16"/>
      <c r="Q113" s="16">
        <v>1.45348837209302E-3</v>
      </c>
      <c r="R113" s="16"/>
      <c r="S113" s="16">
        <v>1.27064803049555E-3</v>
      </c>
      <c r="T113" s="16"/>
      <c r="U113" s="16">
        <v>1.6583747927031501E-3</v>
      </c>
      <c r="V113" s="16"/>
      <c r="W113" s="16">
        <v>0</v>
      </c>
      <c r="X113" s="16"/>
      <c r="Y113" s="16">
        <v>1.9841269841269801E-3</v>
      </c>
      <c r="Z113" s="16">
        <v>0</v>
      </c>
      <c r="AA113" s="16">
        <v>0</v>
      </c>
      <c r="AB113" s="16">
        <v>0</v>
      </c>
      <c r="AC113" s="16"/>
      <c r="AD113" s="16">
        <v>0</v>
      </c>
      <c r="AE113" s="16">
        <v>0</v>
      </c>
      <c r="AF113" s="16">
        <v>1.02040816326531E-2</v>
      </c>
      <c r="AG113" s="16">
        <v>0</v>
      </c>
      <c r="AH113" s="16">
        <v>0</v>
      </c>
      <c r="AI113" s="16">
        <v>0</v>
      </c>
      <c r="AJ113" s="16">
        <v>0</v>
      </c>
      <c r="AK113" s="16"/>
      <c r="AL113" s="16">
        <v>0</v>
      </c>
      <c r="AM113" s="16">
        <v>0</v>
      </c>
      <c r="AN113" s="16">
        <v>0</v>
      </c>
      <c r="AO113" s="16">
        <v>7.1942446043165497E-3</v>
      </c>
      <c r="AP113" s="16">
        <v>0</v>
      </c>
      <c r="AQ113" s="16">
        <v>0</v>
      </c>
      <c r="AR113" s="16">
        <v>0</v>
      </c>
      <c r="AS113" s="16">
        <v>0</v>
      </c>
      <c r="AT113" s="16">
        <v>0</v>
      </c>
      <c r="AU113" s="16">
        <v>0</v>
      </c>
      <c r="AV113" s="16">
        <v>0</v>
      </c>
      <c r="AW113" s="16">
        <v>0</v>
      </c>
    </row>
    <row r="114" spans="2:49" x14ac:dyDescent="0.35">
      <c r="B114" s="17" t="s">
        <v>173</v>
      </c>
      <c r="C114" s="16">
        <v>1.230012300123E-3</v>
      </c>
      <c r="D114" s="16">
        <v>1.21951219512195E-2</v>
      </c>
      <c r="E114" s="16">
        <v>0</v>
      </c>
      <c r="F114" s="16">
        <v>0</v>
      </c>
      <c r="G114" s="16">
        <v>0</v>
      </c>
      <c r="H114" s="16">
        <v>0</v>
      </c>
      <c r="I114" s="16">
        <v>0</v>
      </c>
      <c r="J114" s="16">
        <v>0</v>
      </c>
      <c r="K114" s="16">
        <v>0</v>
      </c>
      <c r="L114" s="16">
        <v>0</v>
      </c>
      <c r="M114" s="16">
        <v>0</v>
      </c>
      <c r="N114" s="16">
        <v>0</v>
      </c>
      <c r="O114" s="16">
        <v>0</v>
      </c>
      <c r="P114" s="16"/>
      <c r="Q114" s="16">
        <v>1.45348837209302E-3</v>
      </c>
      <c r="R114" s="16"/>
      <c r="S114" s="16">
        <v>1.27064803049555E-3</v>
      </c>
      <c r="T114" s="16"/>
      <c r="U114" s="16">
        <v>1.6583747927031501E-3</v>
      </c>
      <c r="V114" s="16"/>
      <c r="W114" s="16">
        <v>0</v>
      </c>
      <c r="X114" s="16"/>
      <c r="Y114" s="16">
        <v>1.9841269841269801E-3</v>
      </c>
      <c r="Z114" s="16">
        <v>0</v>
      </c>
      <c r="AA114" s="16">
        <v>0</v>
      </c>
      <c r="AB114" s="16">
        <v>0</v>
      </c>
      <c r="AC114" s="16"/>
      <c r="AD114" s="16">
        <v>0</v>
      </c>
      <c r="AE114" s="16">
        <v>0</v>
      </c>
      <c r="AF114" s="16">
        <v>1.02040816326531E-2</v>
      </c>
      <c r="AG114" s="16">
        <v>0</v>
      </c>
      <c r="AH114" s="16">
        <v>0</v>
      </c>
      <c r="AI114" s="16">
        <v>0</v>
      </c>
      <c r="AJ114" s="16">
        <v>0</v>
      </c>
      <c r="AK114" s="16"/>
      <c r="AL114" s="16">
        <v>0</v>
      </c>
      <c r="AM114" s="16">
        <v>0</v>
      </c>
      <c r="AN114" s="16">
        <v>0</v>
      </c>
      <c r="AO114" s="16">
        <v>7.1942446043165497E-3</v>
      </c>
      <c r="AP114" s="16">
        <v>0</v>
      </c>
      <c r="AQ114" s="16">
        <v>0</v>
      </c>
      <c r="AR114" s="16">
        <v>0</v>
      </c>
      <c r="AS114" s="16">
        <v>0</v>
      </c>
      <c r="AT114" s="16">
        <v>0</v>
      </c>
      <c r="AU114" s="16">
        <v>0</v>
      </c>
      <c r="AV114" s="16">
        <v>0</v>
      </c>
      <c r="AW114" s="16">
        <v>0</v>
      </c>
    </row>
    <row r="115" spans="2:49" x14ac:dyDescent="0.35">
      <c r="B115" s="17" t="s">
        <v>174</v>
      </c>
      <c r="C115" s="16">
        <v>1.230012300123E-3</v>
      </c>
      <c r="D115" s="16">
        <v>0</v>
      </c>
      <c r="E115" s="16">
        <v>0</v>
      </c>
      <c r="F115" s="16">
        <v>0</v>
      </c>
      <c r="G115" s="16">
        <v>1.6666666666666701E-2</v>
      </c>
      <c r="H115" s="16">
        <v>0</v>
      </c>
      <c r="I115" s="16">
        <v>0</v>
      </c>
      <c r="J115" s="16">
        <v>0</v>
      </c>
      <c r="K115" s="16">
        <v>0</v>
      </c>
      <c r="L115" s="16">
        <v>0</v>
      </c>
      <c r="M115" s="16">
        <v>0</v>
      </c>
      <c r="N115" s="16">
        <v>0</v>
      </c>
      <c r="O115" s="16">
        <v>0</v>
      </c>
      <c r="P115" s="16"/>
      <c r="Q115" s="16">
        <v>1.45348837209302E-3</v>
      </c>
      <c r="R115" s="16"/>
      <c r="S115" s="16">
        <v>1.27064803049555E-3</v>
      </c>
      <c r="T115" s="16"/>
      <c r="U115" s="16">
        <v>1.6583747927031501E-3</v>
      </c>
      <c r="V115" s="16"/>
      <c r="W115" s="16">
        <v>0</v>
      </c>
      <c r="X115" s="16"/>
      <c r="Y115" s="16">
        <v>1.9841269841269801E-3</v>
      </c>
      <c r="Z115" s="16">
        <v>0</v>
      </c>
      <c r="AA115" s="16">
        <v>0</v>
      </c>
      <c r="AB115" s="16">
        <v>0</v>
      </c>
      <c r="AC115" s="16"/>
      <c r="AD115" s="16">
        <v>0</v>
      </c>
      <c r="AE115" s="16">
        <v>0</v>
      </c>
      <c r="AF115" s="16">
        <v>1.02040816326531E-2</v>
      </c>
      <c r="AG115" s="16">
        <v>0</v>
      </c>
      <c r="AH115" s="16">
        <v>0</v>
      </c>
      <c r="AI115" s="16">
        <v>0</v>
      </c>
      <c r="AJ115" s="16">
        <v>0</v>
      </c>
      <c r="AK115" s="16"/>
      <c r="AL115" s="16">
        <v>0</v>
      </c>
      <c r="AM115" s="16">
        <v>0</v>
      </c>
      <c r="AN115" s="16">
        <v>0</v>
      </c>
      <c r="AO115" s="16">
        <v>7.1942446043165497E-3</v>
      </c>
      <c r="AP115" s="16">
        <v>0</v>
      </c>
      <c r="AQ115" s="16">
        <v>0</v>
      </c>
      <c r="AR115" s="16">
        <v>0</v>
      </c>
      <c r="AS115" s="16">
        <v>0</v>
      </c>
      <c r="AT115" s="16">
        <v>0</v>
      </c>
      <c r="AU115" s="16">
        <v>0</v>
      </c>
      <c r="AV115" s="16">
        <v>0</v>
      </c>
      <c r="AW115" s="16">
        <v>0</v>
      </c>
    </row>
    <row r="116" spans="2:49" x14ac:dyDescent="0.35">
      <c r="B116" s="17" t="s">
        <v>175</v>
      </c>
      <c r="C116" s="16">
        <v>1.230012300123E-3</v>
      </c>
      <c r="D116" s="16">
        <v>0</v>
      </c>
      <c r="E116" s="16">
        <v>0</v>
      </c>
      <c r="F116" s="16">
        <v>0</v>
      </c>
      <c r="G116" s="16">
        <v>0</v>
      </c>
      <c r="H116" s="16">
        <v>1.9230769230769201E-2</v>
      </c>
      <c r="I116" s="16">
        <v>0</v>
      </c>
      <c r="J116" s="16">
        <v>0</v>
      </c>
      <c r="K116" s="16">
        <v>0</v>
      </c>
      <c r="L116" s="16">
        <v>0</v>
      </c>
      <c r="M116" s="16">
        <v>0</v>
      </c>
      <c r="N116" s="16">
        <v>0</v>
      </c>
      <c r="O116" s="16">
        <v>0</v>
      </c>
      <c r="P116" s="16"/>
      <c r="Q116" s="16">
        <v>1.45348837209302E-3</v>
      </c>
      <c r="R116" s="16"/>
      <c r="S116" s="16">
        <v>1.27064803049555E-3</v>
      </c>
      <c r="T116" s="16"/>
      <c r="U116" s="16">
        <v>1.6583747927031501E-3</v>
      </c>
      <c r="V116" s="16"/>
      <c r="W116" s="16">
        <v>0</v>
      </c>
      <c r="X116" s="16"/>
      <c r="Y116" s="16">
        <v>1.9841269841269801E-3</v>
      </c>
      <c r="Z116" s="16">
        <v>0</v>
      </c>
      <c r="AA116" s="16">
        <v>0</v>
      </c>
      <c r="AB116" s="16">
        <v>0</v>
      </c>
      <c r="AC116" s="16"/>
      <c r="AD116" s="16">
        <v>0</v>
      </c>
      <c r="AE116" s="16">
        <v>0</v>
      </c>
      <c r="AF116" s="16">
        <v>1.02040816326531E-2</v>
      </c>
      <c r="AG116" s="16">
        <v>0</v>
      </c>
      <c r="AH116" s="16">
        <v>0</v>
      </c>
      <c r="AI116" s="16">
        <v>0</v>
      </c>
      <c r="AJ116" s="16">
        <v>0</v>
      </c>
      <c r="AK116" s="16"/>
      <c r="AL116" s="16">
        <v>0</v>
      </c>
      <c r="AM116" s="16">
        <v>0</v>
      </c>
      <c r="AN116" s="16">
        <v>0</v>
      </c>
      <c r="AO116" s="16">
        <v>7.1942446043165497E-3</v>
      </c>
      <c r="AP116" s="16">
        <v>0</v>
      </c>
      <c r="AQ116" s="16">
        <v>0</v>
      </c>
      <c r="AR116" s="16">
        <v>0</v>
      </c>
      <c r="AS116" s="16">
        <v>0</v>
      </c>
      <c r="AT116" s="16">
        <v>0</v>
      </c>
      <c r="AU116" s="16">
        <v>0</v>
      </c>
      <c r="AV116" s="16">
        <v>0</v>
      </c>
      <c r="AW116" s="16">
        <v>0</v>
      </c>
    </row>
    <row r="117" spans="2:49" x14ac:dyDescent="0.35">
      <c r="B117" s="17" t="s">
        <v>176</v>
      </c>
      <c r="C117" s="16">
        <v>1.230012300123E-3</v>
      </c>
      <c r="D117" s="16">
        <v>0</v>
      </c>
      <c r="E117" s="16">
        <v>0</v>
      </c>
      <c r="F117" s="16">
        <v>0</v>
      </c>
      <c r="G117" s="16">
        <v>1.6666666666666701E-2</v>
      </c>
      <c r="H117" s="16">
        <v>0</v>
      </c>
      <c r="I117" s="16">
        <v>0</v>
      </c>
      <c r="J117" s="16">
        <v>0</v>
      </c>
      <c r="K117" s="16">
        <v>0</v>
      </c>
      <c r="L117" s="16">
        <v>0</v>
      </c>
      <c r="M117" s="16">
        <v>0</v>
      </c>
      <c r="N117" s="16">
        <v>0</v>
      </c>
      <c r="O117" s="16">
        <v>0</v>
      </c>
      <c r="P117" s="16"/>
      <c r="Q117" s="16">
        <v>1.45348837209302E-3</v>
      </c>
      <c r="R117" s="16"/>
      <c r="S117" s="16">
        <v>1.27064803049555E-3</v>
      </c>
      <c r="T117" s="16"/>
      <c r="U117" s="16">
        <v>1.6583747927031501E-3</v>
      </c>
      <c r="V117" s="16"/>
      <c r="W117" s="16">
        <v>0</v>
      </c>
      <c r="X117" s="16"/>
      <c r="Y117" s="16">
        <v>1.9841269841269801E-3</v>
      </c>
      <c r="Z117" s="16">
        <v>0</v>
      </c>
      <c r="AA117" s="16">
        <v>0</v>
      </c>
      <c r="AB117" s="16">
        <v>0</v>
      </c>
      <c r="AC117" s="16"/>
      <c r="AD117" s="16">
        <v>0</v>
      </c>
      <c r="AE117" s="16">
        <v>0</v>
      </c>
      <c r="AF117" s="16">
        <v>1.02040816326531E-2</v>
      </c>
      <c r="AG117" s="16">
        <v>0</v>
      </c>
      <c r="AH117" s="16">
        <v>0</v>
      </c>
      <c r="AI117" s="16">
        <v>0</v>
      </c>
      <c r="AJ117" s="16">
        <v>0</v>
      </c>
      <c r="AK117" s="16"/>
      <c r="AL117" s="16">
        <v>0</v>
      </c>
      <c r="AM117" s="16">
        <v>0</v>
      </c>
      <c r="AN117" s="16">
        <v>0</v>
      </c>
      <c r="AO117" s="16">
        <v>7.1942446043165497E-3</v>
      </c>
      <c r="AP117" s="16">
        <v>0</v>
      </c>
      <c r="AQ117" s="16">
        <v>0</v>
      </c>
      <c r="AR117" s="16">
        <v>0</v>
      </c>
      <c r="AS117" s="16">
        <v>0</v>
      </c>
      <c r="AT117" s="16">
        <v>0</v>
      </c>
      <c r="AU117" s="16">
        <v>0</v>
      </c>
      <c r="AV117" s="16">
        <v>0</v>
      </c>
      <c r="AW117" s="16">
        <v>0</v>
      </c>
    </row>
    <row r="118" spans="2:49" x14ac:dyDescent="0.35">
      <c r="B118" s="17" t="s">
        <v>177</v>
      </c>
      <c r="C118" s="16">
        <v>1.230012300123E-3</v>
      </c>
      <c r="D118" s="16">
        <v>0</v>
      </c>
      <c r="E118" s="16">
        <v>0</v>
      </c>
      <c r="F118" s="16">
        <v>0</v>
      </c>
      <c r="G118" s="16">
        <v>0</v>
      </c>
      <c r="H118" s="16">
        <v>0</v>
      </c>
      <c r="I118" s="16">
        <v>1.5151515151515201E-2</v>
      </c>
      <c r="J118" s="16">
        <v>0</v>
      </c>
      <c r="K118" s="16">
        <v>0</v>
      </c>
      <c r="L118" s="16">
        <v>0</v>
      </c>
      <c r="M118" s="16">
        <v>0</v>
      </c>
      <c r="N118" s="16">
        <v>0</v>
      </c>
      <c r="O118" s="16">
        <v>0</v>
      </c>
      <c r="P118" s="16"/>
      <c r="Q118" s="16">
        <v>1.45348837209302E-3</v>
      </c>
      <c r="R118" s="16"/>
      <c r="S118" s="16">
        <v>1.27064803049555E-3</v>
      </c>
      <c r="T118" s="16"/>
      <c r="U118" s="16">
        <v>1.6583747927031501E-3</v>
      </c>
      <c r="V118" s="16"/>
      <c r="W118" s="16">
        <v>8.1300813008130107E-3</v>
      </c>
      <c r="X118" s="16"/>
      <c r="Y118" s="16">
        <v>1.9841269841269801E-3</v>
      </c>
      <c r="Z118" s="16">
        <v>0</v>
      </c>
      <c r="AA118" s="16">
        <v>0</v>
      </c>
      <c r="AB118" s="16">
        <v>0</v>
      </c>
      <c r="AC118" s="16"/>
      <c r="AD118" s="16">
        <v>0</v>
      </c>
      <c r="AE118" s="16">
        <v>0</v>
      </c>
      <c r="AF118" s="16">
        <v>1.02040816326531E-2</v>
      </c>
      <c r="AG118" s="16">
        <v>0</v>
      </c>
      <c r="AH118" s="16">
        <v>0</v>
      </c>
      <c r="AI118" s="16">
        <v>0</v>
      </c>
      <c r="AJ118" s="16">
        <v>0</v>
      </c>
      <c r="AK118" s="16"/>
      <c r="AL118" s="16">
        <v>0</v>
      </c>
      <c r="AM118" s="16">
        <v>0</v>
      </c>
      <c r="AN118" s="16">
        <v>0</v>
      </c>
      <c r="AO118" s="16">
        <v>7.1942446043165497E-3</v>
      </c>
      <c r="AP118" s="16">
        <v>0</v>
      </c>
      <c r="AQ118" s="16">
        <v>0</v>
      </c>
      <c r="AR118" s="16">
        <v>0</v>
      </c>
      <c r="AS118" s="16">
        <v>0</v>
      </c>
      <c r="AT118" s="16">
        <v>0</v>
      </c>
      <c r="AU118" s="16">
        <v>0</v>
      </c>
      <c r="AV118" s="16">
        <v>0</v>
      </c>
      <c r="AW118" s="16">
        <v>0</v>
      </c>
    </row>
    <row r="119" spans="2:49" x14ac:dyDescent="0.35">
      <c r="B119" s="17" t="s">
        <v>178</v>
      </c>
      <c r="C119" s="16">
        <v>1.230012300123E-3</v>
      </c>
      <c r="D119" s="16">
        <v>0</v>
      </c>
      <c r="E119" s="16">
        <v>0</v>
      </c>
      <c r="F119" s="16">
        <v>0</v>
      </c>
      <c r="G119" s="16">
        <v>0</v>
      </c>
      <c r="H119" s="16">
        <v>0</v>
      </c>
      <c r="I119" s="16">
        <v>0</v>
      </c>
      <c r="J119" s="16">
        <v>0</v>
      </c>
      <c r="K119" s="16">
        <v>0</v>
      </c>
      <c r="L119" s="16">
        <v>0</v>
      </c>
      <c r="M119" s="16">
        <v>1.4084507042253501E-2</v>
      </c>
      <c r="N119" s="16">
        <v>0</v>
      </c>
      <c r="O119" s="16">
        <v>0</v>
      </c>
      <c r="P119" s="16"/>
      <c r="Q119" s="16">
        <v>1.45348837209302E-3</v>
      </c>
      <c r="R119" s="16"/>
      <c r="S119" s="16">
        <v>1.27064803049555E-3</v>
      </c>
      <c r="T119" s="16"/>
      <c r="U119" s="16">
        <v>1.6583747927031501E-3</v>
      </c>
      <c r="V119" s="16"/>
      <c r="W119" s="16">
        <v>0</v>
      </c>
      <c r="X119" s="16"/>
      <c r="Y119" s="16">
        <v>1.9841269841269801E-3</v>
      </c>
      <c r="Z119" s="16">
        <v>0</v>
      </c>
      <c r="AA119" s="16">
        <v>0</v>
      </c>
      <c r="AB119" s="16">
        <v>0</v>
      </c>
      <c r="AC119" s="16"/>
      <c r="AD119" s="16">
        <v>0</v>
      </c>
      <c r="AE119" s="16">
        <v>0</v>
      </c>
      <c r="AF119" s="16">
        <v>0</v>
      </c>
      <c r="AG119" s="16">
        <v>5.5555555555555601E-3</v>
      </c>
      <c r="AH119" s="16">
        <v>0</v>
      </c>
      <c r="AI119" s="16">
        <v>0</v>
      </c>
      <c r="AJ119" s="16">
        <v>0</v>
      </c>
      <c r="AK119" s="16"/>
      <c r="AL119" s="16">
        <v>0</v>
      </c>
      <c r="AM119" s="16">
        <v>0</v>
      </c>
      <c r="AN119" s="16">
        <v>0</v>
      </c>
      <c r="AO119" s="16">
        <v>7.1942446043165497E-3</v>
      </c>
      <c r="AP119" s="16">
        <v>0</v>
      </c>
      <c r="AQ119" s="16">
        <v>0</v>
      </c>
      <c r="AR119" s="16">
        <v>0</v>
      </c>
      <c r="AS119" s="16">
        <v>0</v>
      </c>
      <c r="AT119" s="16">
        <v>0</v>
      </c>
      <c r="AU119" s="16">
        <v>0</v>
      </c>
      <c r="AV119" s="16">
        <v>0</v>
      </c>
      <c r="AW119" s="16">
        <v>0</v>
      </c>
    </row>
    <row r="120" spans="2:49" x14ac:dyDescent="0.35">
      <c r="B120" s="17" t="s">
        <v>179</v>
      </c>
      <c r="C120" s="16">
        <v>1.230012300123E-3</v>
      </c>
      <c r="D120" s="16">
        <v>1.21951219512195E-2</v>
      </c>
      <c r="E120" s="16">
        <v>0</v>
      </c>
      <c r="F120" s="16">
        <v>0</v>
      </c>
      <c r="G120" s="16">
        <v>0</v>
      </c>
      <c r="H120" s="16">
        <v>0</v>
      </c>
      <c r="I120" s="16">
        <v>0</v>
      </c>
      <c r="J120" s="16">
        <v>0</v>
      </c>
      <c r="K120" s="16">
        <v>0</v>
      </c>
      <c r="L120" s="16">
        <v>0</v>
      </c>
      <c r="M120" s="16">
        <v>0</v>
      </c>
      <c r="N120" s="16">
        <v>0</v>
      </c>
      <c r="O120" s="16">
        <v>0</v>
      </c>
      <c r="P120" s="16"/>
      <c r="Q120" s="16">
        <v>1.45348837209302E-3</v>
      </c>
      <c r="R120" s="16"/>
      <c r="S120" s="16">
        <v>1.27064803049555E-3</v>
      </c>
      <c r="T120" s="16"/>
      <c r="U120" s="16">
        <v>1.6583747927031501E-3</v>
      </c>
      <c r="V120" s="16"/>
      <c r="W120" s="16">
        <v>0</v>
      </c>
      <c r="X120" s="16"/>
      <c r="Y120" s="16">
        <v>1.9841269841269801E-3</v>
      </c>
      <c r="Z120" s="16">
        <v>0</v>
      </c>
      <c r="AA120" s="16">
        <v>0</v>
      </c>
      <c r="AB120" s="16">
        <v>0</v>
      </c>
      <c r="AC120" s="16"/>
      <c r="AD120" s="16">
        <v>0</v>
      </c>
      <c r="AE120" s="16">
        <v>0</v>
      </c>
      <c r="AF120" s="16">
        <v>0</v>
      </c>
      <c r="AG120" s="16">
        <v>5.5555555555555601E-3</v>
      </c>
      <c r="AH120" s="16">
        <v>0</v>
      </c>
      <c r="AI120" s="16">
        <v>0</v>
      </c>
      <c r="AJ120" s="16">
        <v>0</v>
      </c>
      <c r="AK120" s="16"/>
      <c r="AL120" s="16">
        <v>0</v>
      </c>
      <c r="AM120" s="16">
        <v>0</v>
      </c>
      <c r="AN120" s="16">
        <v>0</v>
      </c>
      <c r="AO120" s="16">
        <v>7.1942446043165497E-3</v>
      </c>
      <c r="AP120" s="16">
        <v>0</v>
      </c>
      <c r="AQ120" s="16">
        <v>0</v>
      </c>
      <c r="AR120" s="16">
        <v>0</v>
      </c>
      <c r="AS120" s="16">
        <v>0</v>
      </c>
      <c r="AT120" s="16">
        <v>0</v>
      </c>
      <c r="AU120" s="16">
        <v>0</v>
      </c>
      <c r="AV120" s="16">
        <v>0</v>
      </c>
      <c r="AW120" s="16">
        <v>0</v>
      </c>
    </row>
    <row r="121" spans="2:49" x14ac:dyDescent="0.35">
      <c r="B121" s="17" t="s">
        <v>180</v>
      </c>
      <c r="C121" s="16">
        <v>1.230012300123E-3</v>
      </c>
      <c r="D121" s="16">
        <v>0</v>
      </c>
      <c r="E121" s="16">
        <v>0</v>
      </c>
      <c r="F121" s="16">
        <v>0</v>
      </c>
      <c r="G121" s="16">
        <v>0</v>
      </c>
      <c r="H121" s="16">
        <v>1.9230769230769201E-2</v>
      </c>
      <c r="I121" s="16">
        <v>0</v>
      </c>
      <c r="J121" s="16">
        <v>0</v>
      </c>
      <c r="K121" s="16">
        <v>0</v>
      </c>
      <c r="L121" s="16">
        <v>0</v>
      </c>
      <c r="M121" s="16">
        <v>0</v>
      </c>
      <c r="N121" s="16">
        <v>0</v>
      </c>
      <c r="O121" s="16">
        <v>0</v>
      </c>
      <c r="P121" s="16"/>
      <c r="Q121" s="16">
        <v>1.45348837209302E-3</v>
      </c>
      <c r="R121" s="16"/>
      <c r="S121" s="16">
        <v>1.27064803049555E-3</v>
      </c>
      <c r="T121" s="16"/>
      <c r="U121" s="16">
        <v>1.6583747927031501E-3</v>
      </c>
      <c r="V121" s="16"/>
      <c r="W121" s="16">
        <v>0</v>
      </c>
      <c r="X121" s="16"/>
      <c r="Y121" s="16">
        <v>1.9841269841269801E-3</v>
      </c>
      <c r="Z121" s="16">
        <v>0</v>
      </c>
      <c r="AA121" s="16">
        <v>0</v>
      </c>
      <c r="AB121" s="16">
        <v>0</v>
      </c>
      <c r="AC121" s="16"/>
      <c r="AD121" s="16">
        <v>0</v>
      </c>
      <c r="AE121" s="16">
        <v>0</v>
      </c>
      <c r="AF121" s="16">
        <v>0</v>
      </c>
      <c r="AG121" s="16">
        <v>5.5555555555555601E-3</v>
      </c>
      <c r="AH121" s="16">
        <v>0</v>
      </c>
      <c r="AI121" s="16">
        <v>0</v>
      </c>
      <c r="AJ121" s="16">
        <v>0</v>
      </c>
      <c r="AK121" s="16"/>
      <c r="AL121" s="16">
        <v>0</v>
      </c>
      <c r="AM121" s="16">
        <v>0</v>
      </c>
      <c r="AN121" s="16">
        <v>0</v>
      </c>
      <c r="AO121" s="16">
        <v>7.1942446043165497E-3</v>
      </c>
      <c r="AP121" s="16">
        <v>0</v>
      </c>
      <c r="AQ121" s="16">
        <v>0</v>
      </c>
      <c r="AR121" s="16">
        <v>0</v>
      </c>
      <c r="AS121" s="16">
        <v>0</v>
      </c>
      <c r="AT121" s="16">
        <v>0</v>
      </c>
      <c r="AU121" s="16">
        <v>0</v>
      </c>
      <c r="AV121" s="16">
        <v>0</v>
      </c>
      <c r="AW121" s="16">
        <v>0</v>
      </c>
    </row>
    <row r="122" spans="2:49" x14ac:dyDescent="0.35">
      <c r="B122" s="17" t="s">
        <v>181</v>
      </c>
      <c r="C122" s="16">
        <v>1.230012300123E-3</v>
      </c>
      <c r="D122" s="16">
        <v>0</v>
      </c>
      <c r="E122" s="16">
        <v>0</v>
      </c>
      <c r="F122" s="16">
        <v>8.4033613445378096E-3</v>
      </c>
      <c r="G122" s="16">
        <v>0</v>
      </c>
      <c r="H122" s="16">
        <v>0</v>
      </c>
      <c r="I122" s="16">
        <v>0</v>
      </c>
      <c r="J122" s="16">
        <v>0</v>
      </c>
      <c r="K122" s="16">
        <v>0</v>
      </c>
      <c r="L122" s="16">
        <v>0</v>
      </c>
      <c r="M122" s="16">
        <v>0</v>
      </c>
      <c r="N122" s="16">
        <v>0</v>
      </c>
      <c r="O122" s="16">
        <v>0</v>
      </c>
      <c r="P122" s="16"/>
      <c r="Q122" s="16">
        <v>1.45348837209302E-3</v>
      </c>
      <c r="R122" s="16"/>
      <c r="S122" s="16">
        <v>1.27064803049555E-3</v>
      </c>
      <c r="T122" s="16"/>
      <c r="U122" s="16">
        <v>1.6583747927031501E-3</v>
      </c>
      <c r="V122" s="16"/>
      <c r="W122" s="16">
        <v>0</v>
      </c>
      <c r="X122" s="16"/>
      <c r="Y122" s="16">
        <v>1.9841269841269801E-3</v>
      </c>
      <c r="Z122" s="16">
        <v>0</v>
      </c>
      <c r="AA122" s="16">
        <v>0</v>
      </c>
      <c r="AB122" s="16">
        <v>0</v>
      </c>
      <c r="AC122" s="16"/>
      <c r="AD122" s="16">
        <v>0</v>
      </c>
      <c r="AE122" s="16">
        <v>0</v>
      </c>
      <c r="AF122" s="16">
        <v>0</v>
      </c>
      <c r="AG122" s="16">
        <v>5.5555555555555601E-3</v>
      </c>
      <c r="AH122" s="16">
        <v>0</v>
      </c>
      <c r="AI122" s="16">
        <v>0</v>
      </c>
      <c r="AJ122" s="16">
        <v>0</v>
      </c>
      <c r="AK122" s="16"/>
      <c r="AL122" s="16">
        <v>0</v>
      </c>
      <c r="AM122" s="16">
        <v>0</v>
      </c>
      <c r="AN122" s="16">
        <v>0</v>
      </c>
      <c r="AO122" s="16">
        <v>7.1942446043165497E-3</v>
      </c>
      <c r="AP122" s="16">
        <v>0</v>
      </c>
      <c r="AQ122" s="16">
        <v>0</v>
      </c>
      <c r="AR122" s="16">
        <v>0</v>
      </c>
      <c r="AS122" s="16">
        <v>0</v>
      </c>
      <c r="AT122" s="16">
        <v>0</v>
      </c>
      <c r="AU122" s="16">
        <v>0</v>
      </c>
      <c r="AV122" s="16">
        <v>0</v>
      </c>
      <c r="AW122" s="16">
        <v>0</v>
      </c>
    </row>
    <row r="123" spans="2:49" x14ac:dyDescent="0.35">
      <c r="B123" s="17" t="s">
        <v>182</v>
      </c>
      <c r="C123" s="16">
        <v>1.230012300123E-3</v>
      </c>
      <c r="D123" s="16">
        <v>0</v>
      </c>
      <c r="E123" s="16">
        <v>0</v>
      </c>
      <c r="F123" s="16">
        <v>8.4033613445378096E-3</v>
      </c>
      <c r="G123" s="16">
        <v>0</v>
      </c>
      <c r="H123" s="16">
        <v>0</v>
      </c>
      <c r="I123" s="16">
        <v>0</v>
      </c>
      <c r="J123" s="16">
        <v>0</v>
      </c>
      <c r="K123" s="16">
        <v>0</v>
      </c>
      <c r="L123" s="16">
        <v>0</v>
      </c>
      <c r="M123" s="16">
        <v>0</v>
      </c>
      <c r="N123" s="16">
        <v>0</v>
      </c>
      <c r="O123" s="16">
        <v>0</v>
      </c>
      <c r="P123" s="16"/>
      <c r="Q123" s="16">
        <v>1.45348837209302E-3</v>
      </c>
      <c r="R123" s="16"/>
      <c r="S123" s="16">
        <v>1.27064803049555E-3</v>
      </c>
      <c r="T123" s="16"/>
      <c r="U123" s="16">
        <v>1.6583747927031501E-3</v>
      </c>
      <c r="V123" s="16"/>
      <c r="W123" s="16">
        <v>0</v>
      </c>
      <c r="X123" s="16"/>
      <c r="Y123" s="16">
        <v>1.9841269841269801E-3</v>
      </c>
      <c r="Z123" s="16">
        <v>0</v>
      </c>
      <c r="AA123" s="16">
        <v>0</v>
      </c>
      <c r="AB123" s="16">
        <v>0</v>
      </c>
      <c r="AC123" s="16"/>
      <c r="AD123" s="16">
        <v>0</v>
      </c>
      <c r="AE123" s="16">
        <v>0</v>
      </c>
      <c r="AF123" s="16">
        <v>0</v>
      </c>
      <c r="AG123" s="16">
        <v>5.5555555555555601E-3</v>
      </c>
      <c r="AH123" s="16">
        <v>0</v>
      </c>
      <c r="AI123" s="16">
        <v>0</v>
      </c>
      <c r="AJ123" s="16">
        <v>0</v>
      </c>
      <c r="AK123" s="16"/>
      <c r="AL123" s="16">
        <v>0</v>
      </c>
      <c r="AM123" s="16">
        <v>0</v>
      </c>
      <c r="AN123" s="16">
        <v>0</v>
      </c>
      <c r="AO123" s="16">
        <v>7.1942446043165497E-3</v>
      </c>
      <c r="AP123" s="16">
        <v>0</v>
      </c>
      <c r="AQ123" s="16">
        <v>0</v>
      </c>
      <c r="AR123" s="16">
        <v>0</v>
      </c>
      <c r="AS123" s="16">
        <v>0</v>
      </c>
      <c r="AT123" s="16">
        <v>0</v>
      </c>
      <c r="AU123" s="16">
        <v>0</v>
      </c>
      <c r="AV123" s="16">
        <v>0</v>
      </c>
      <c r="AW123" s="16">
        <v>0</v>
      </c>
    </row>
    <row r="124" spans="2:49" x14ac:dyDescent="0.35">
      <c r="B124" s="17" t="s">
        <v>183</v>
      </c>
      <c r="C124" s="16">
        <v>1.230012300123E-3</v>
      </c>
      <c r="D124" s="16">
        <v>0</v>
      </c>
      <c r="E124" s="16">
        <v>0</v>
      </c>
      <c r="F124" s="16">
        <v>0</v>
      </c>
      <c r="G124" s="16">
        <v>0</v>
      </c>
      <c r="H124" s="16">
        <v>0</v>
      </c>
      <c r="I124" s="16">
        <v>1.5151515151515201E-2</v>
      </c>
      <c r="J124" s="16">
        <v>0</v>
      </c>
      <c r="K124" s="16">
        <v>0</v>
      </c>
      <c r="L124" s="16">
        <v>0</v>
      </c>
      <c r="M124" s="16">
        <v>0</v>
      </c>
      <c r="N124" s="16">
        <v>0</v>
      </c>
      <c r="O124" s="16">
        <v>0</v>
      </c>
      <c r="P124" s="16"/>
      <c r="Q124" s="16">
        <v>1.45348837209302E-3</v>
      </c>
      <c r="R124" s="16"/>
      <c r="S124" s="16">
        <v>1.27064803049555E-3</v>
      </c>
      <c r="T124" s="16"/>
      <c r="U124" s="16">
        <v>1.6583747927031501E-3</v>
      </c>
      <c r="V124" s="16"/>
      <c r="W124" s="16">
        <v>0</v>
      </c>
      <c r="X124" s="16"/>
      <c r="Y124" s="16">
        <v>1.9841269841269801E-3</v>
      </c>
      <c r="Z124" s="16">
        <v>0</v>
      </c>
      <c r="AA124" s="16">
        <v>0</v>
      </c>
      <c r="AB124" s="16">
        <v>0</v>
      </c>
      <c r="AC124" s="16"/>
      <c r="AD124" s="16">
        <v>0</v>
      </c>
      <c r="AE124" s="16">
        <v>0</v>
      </c>
      <c r="AF124" s="16">
        <v>0</v>
      </c>
      <c r="AG124" s="16">
        <v>5.5555555555555601E-3</v>
      </c>
      <c r="AH124" s="16">
        <v>0</v>
      </c>
      <c r="AI124" s="16">
        <v>0</v>
      </c>
      <c r="AJ124" s="16">
        <v>0</v>
      </c>
      <c r="AK124" s="16"/>
      <c r="AL124" s="16">
        <v>0</v>
      </c>
      <c r="AM124" s="16">
        <v>0</v>
      </c>
      <c r="AN124" s="16">
        <v>0</v>
      </c>
      <c r="AO124" s="16">
        <v>7.1942446043165497E-3</v>
      </c>
      <c r="AP124" s="16">
        <v>0</v>
      </c>
      <c r="AQ124" s="16">
        <v>0</v>
      </c>
      <c r="AR124" s="16">
        <v>0</v>
      </c>
      <c r="AS124" s="16">
        <v>0</v>
      </c>
      <c r="AT124" s="16">
        <v>0</v>
      </c>
      <c r="AU124" s="16">
        <v>0</v>
      </c>
      <c r="AV124" s="16">
        <v>0</v>
      </c>
      <c r="AW124" s="16">
        <v>0</v>
      </c>
    </row>
    <row r="125" spans="2:49" x14ac:dyDescent="0.35">
      <c r="B125" s="17" t="s">
        <v>184</v>
      </c>
      <c r="C125" s="16">
        <v>1.230012300123E-3</v>
      </c>
      <c r="D125" s="16">
        <v>1.21951219512195E-2</v>
      </c>
      <c r="E125" s="16">
        <v>0</v>
      </c>
      <c r="F125" s="16">
        <v>0</v>
      </c>
      <c r="G125" s="16">
        <v>0</v>
      </c>
      <c r="H125" s="16">
        <v>0</v>
      </c>
      <c r="I125" s="16">
        <v>0</v>
      </c>
      <c r="J125" s="16">
        <v>0</v>
      </c>
      <c r="K125" s="16">
        <v>0</v>
      </c>
      <c r="L125" s="16">
        <v>0</v>
      </c>
      <c r="M125" s="16">
        <v>0</v>
      </c>
      <c r="N125" s="16">
        <v>0</v>
      </c>
      <c r="O125" s="16">
        <v>0</v>
      </c>
      <c r="P125" s="16"/>
      <c r="Q125" s="16">
        <v>1.45348837209302E-3</v>
      </c>
      <c r="R125" s="16"/>
      <c r="S125" s="16">
        <v>1.27064803049555E-3</v>
      </c>
      <c r="T125" s="16"/>
      <c r="U125" s="16">
        <v>1.6583747927031501E-3</v>
      </c>
      <c r="V125" s="16"/>
      <c r="W125" s="16">
        <v>0</v>
      </c>
      <c r="X125" s="16"/>
      <c r="Y125" s="16">
        <v>1.9841269841269801E-3</v>
      </c>
      <c r="Z125" s="16">
        <v>0</v>
      </c>
      <c r="AA125" s="16">
        <v>0</v>
      </c>
      <c r="AB125" s="16">
        <v>0</v>
      </c>
      <c r="AC125" s="16"/>
      <c r="AD125" s="16">
        <v>0</v>
      </c>
      <c r="AE125" s="16">
        <v>0</v>
      </c>
      <c r="AF125" s="16">
        <v>0</v>
      </c>
      <c r="AG125" s="16">
        <v>5.5555555555555601E-3</v>
      </c>
      <c r="AH125" s="16">
        <v>0</v>
      </c>
      <c r="AI125" s="16">
        <v>0</v>
      </c>
      <c r="AJ125" s="16">
        <v>0</v>
      </c>
      <c r="AK125" s="16"/>
      <c r="AL125" s="16">
        <v>0</v>
      </c>
      <c r="AM125" s="16">
        <v>0</v>
      </c>
      <c r="AN125" s="16">
        <v>0</v>
      </c>
      <c r="AO125" s="16">
        <v>7.1942446043165497E-3</v>
      </c>
      <c r="AP125" s="16">
        <v>0</v>
      </c>
      <c r="AQ125" s="16">
        <v>0</v>
      </c>
      <c r="AR125" s="16">
        <v>0</v>
      </c>
      <c r="AS125" s="16">
        <v>0</v>
      </c>
      <c r="AT125" s="16">
        <v>0</v>
      </c>
      <c r="AU125" s="16">
        <v>0</v>
      </c>
      <c r="AV125" s="16">
        <v>0</v>
      </c>
      <c r="AW125" s="16">
        <v>0</v>
      </c>
    </row>
    <row r="126" spans="2:49" x14ac:dyDescent="0.35">
      <c r="B126" s="17" t="s">
        <v>185</v>
      </c>
      <c r="C126" s="16">
        <v>1.230012300123E-3</v>
      </c>
      <c r="D126" s="16">
        <v>0</v>
      </c>
      <c r="E126" s="16">
        <v>7.4626865671641798E-3</v>
      </c>
      <c r="F126" s="16">
        <v>0</v>
      </c>
      <c r="G126" s="16">
        <v>0</v>
      </c>
      <c r="H126" s="16">
        <v>0</v>
      </c>
      <c r="I126" s="16">
        <v>0</v>
      </c>
      <c r="J126" s="16">
        <v>0</v>
      </c>
      <c r="K126" s="16">
        <v>0</v>
      </c>
      <c r="L126" s="16">
        <v>0</v>
      </c>
      <c r="M126" s="16">
        <v>0</v>
      </c>
      <c r="N126" s="16">
        <v>0</v>
      </c>
      <c r="O126" s="16">
        <v>0</v>
      </c>
      <c r="P126" s="16"/>
      <c r="Q126" s="16">
        <v>1.45348837209302E-3</v>
      </c>
      <c r="R126" s="16"/>
      <c r="S126" s="16">
        <v>1.27064803049555E-3</v>
      </c>
      <c r="T126" s="16"/>
      <c r="U126" s="16">
        <v>1.6583747927031501E-3</v>
      </c>
      <c r="V126" s="16"/>
      <c r="W126" s="16">
        <v>8.1300813008130107E-3</v>
      </c>
      <c r="X126" s="16"/>
      <c r="Y126" s="16">
        <v>1.9841269841269801E-3</v>
      </c>
      <c r="Z126" s="16">
        <v>0</v>
      </c>
      <c r="AA126" s="16">
        <v>0</v>
      </c>
      <c r="AB126" s="16">
        <v>0</v>
      </c>
      <c r="AC126" s="16"/>
      <c r="AD126" s="16">
        <v>0</v>
      </c>
      <c r="AE126" s="16">
        <v>0</v>
      </c>
      <c r="AF126" s="16">
        <v>0</v>
      </c>
      <c r="AG126" s="16">
        <v>0</v>
      </c>
      <c r="AH126" s="16">
        <v>8.1300813008130107E-3</v>
      </c>
      <c r="AI126" s="16">
        <v>0</v>
      </c>
      <c r="AJ126" s="16">
        <v>0</v>
      </c>
      <c r="AK126" s="16"/>
      <c r="AL126" s="16">
        <v>0</v>
      </c>
      <c r="AM126" s="16">
        <v>0</v>
      </c>
      <c r="AN126" s="16">
        <v>0</v>
      </c>
      <c r="AO126" s="16">
        <v>7.1942446043165497E-3</v>
      </c>
      <c r="AP126" s="16">
        <v>0</v>
      </c>
      <c r="AQ126" s="16">
        <v>0</v>
      </c>
      <c r="AR126" s="16">
        <v>0</v>
      </c>
      <c r="AS126" s="16">
        <v>0</v>
      </c>
      <c r="AT126" s="16">
        <v>0</v>
      </c>
      <c r="AU126" s="16">
        <v>0</v>
      </c>
      <c r="AV126" s="16">
        <v>0</v>
      </c>
      <c r="AW126" s="16">
        <v>0</v>
      </c>
    </row>
    <row r="127" spans="2:49" x14ac:dyDescent="0.35">
      <c r="B127" s="17" t="s">
        <v>186</v>
      </c>
      <c r="C127" s="16">
        <v>1.230012300123E-3</v>
      </c>
      <c r="D127" s="16">
        <v>1.21951219512195E-2</v>
      </c>
      <c r="E127" s="16">
        <v>0</v>
      </c>
      <c r="F127" s="16">
        <v>0</v>
      </c>
      <c r="G127" s="16">
        <v>0</v>
      </c>
      <c r="H127" s="16">
        <v>0</v>
      </c>
      <c r="I127" s="16">
        <v>0</v>
      </c>
      <c r="J127" s="16">
        <v>0</v>
      </c>
      <c r="K127" s="16">
        <v>0</v>
      </c>
      <c r="L127" s="16">
        <v>0</v>
      </c>
      <c r="M127" s="16">
        <v>0</v>
      </c>
      <c r="N127" s="16">
        <v>0</v>
      </c>
      <c r="O127" s="16">
        <v>0</v>
      </c>
      <c r="P127" s="16"/>
      <c r="Q127" s="16">
        <v>1.45348837209302E-3</v>
      </c>
      <c r="R127" s="16"/>
      <c r="S127" s="16">
        <v>1.27064803049555E-3</v>
      </c>
      <c r="T127" s="16"/>
      <c r="U127" s="16">
        <v>1.6583747927031501E-3</v>
      </c>
      <c r="V127" s="16"/>
      <c r="W127" s="16">
        <v>0</v>
      </c>
      <c r="X127" s="16"/>
      <c r="Y127" s="16">
        <v>1.9841269841269801E-3</v>
      </c>
      <c r="Z127" s="16">
        <v>0</v>
      </c>
      <c r="AA127" s="16">
        <v>0</v>
      </c>
      <c r="AB127" s="16">
        <v>0</v>
      </c>
      <c r="AC127" s="16"/>
      <c r="AD127" s="16">
        <v>0</v>
      </c>
      <c r="AE127" s="16">
        <v>0</v>
      </c>
      <c r="AF127" s="16">
        <v>0</v>
      </c>
      <c r="AG127" s="16">
        <v>0</v>
      </c>
      <c r="AH127" s="16">
        <v>8.1300813008130107E-3</v>
      </c>
      <c r="AI127" s="16">
        <v>0</v>
      </c>
      <c r="AJ127" s="16">
        <v>0</v>
      </c>
      <c r="AK127" s="16"/>
      <c r="AL127" s="16">
        <v>0</v>
      </c>
      <c r="AM127" s="16">
        <v>0</v>
      </c>
      <c r="AN127" s="16">
        <v>0</v>
      </c>
      <c r="AO127" s="16">
        <v>7.1942446043165497E-3</v>
      </c>
      <c r="AP127" s="16">
        <v>0</v>
      </c>
      <c r="AQ127" s="16">
        <v>0</v>
      </c>
      <c r="AR127" s="16">
        <v>0</v>
      </c>
      <c r="AS127" s="16">
        <v>0</v>
      </c>
      <c r="AT127" s="16">
        <v>0</v>
      </c>
      <c r="AU127" s="16">
        <v>0</v>
      </c>
      <c r="AV127" s="16">
        <v>0</v>
      </c>
      <c r="AW127" s="16">
        <v>0</v>
      </c>
    </row>
    <row r="128" spans="2:49" x14ac:dyDescent="0.35">
      <c r="B128" s="17" t="s">
        <v>187</v>
      </c>
      <c r="C128" s="16">
        <v>1.230012300123E-3</v>
      </c>
      <c r="D128" s="16">
        <v>0</v>
      </c>
      <c r="E128" s="16">
        <v>0</v>
      </c>
      <c r="F128" s="16">
        <v>8.4033613445378096E-3</v>
      </c>
      <c r="G128" s="16">
        <v>0</v>
      </c>
      <c r="H128" s="16">
        <v>0</v>
      </c>
      <c r="I128" s="16">
        <v>0</v>
      </c>
      <c r="J128" s="16">
        <v>0</v>
      </c>
      <c r="K128" s="16">
        <v>0</v>
      </c>
      <c r="L128" s="16">
        <v>0</v>
      </c>
      <c r="M128" s="16">
        <v>0</v>
      </c>
      <c r="N128" s="16">
        <v>0</v>
      </c>
      <c r="O128" s="16">
        <v>0</v>
      </c>
      <c r="P128" s="16"/>
      <c r="Q128" s="16">
        <v>1.45348837209302E-3</v>
      </c>
      <c r="R128" s="16"/>
      <c r="S128" s="16">
        <v>1.27064803049555E-3</v>
      </c>
      <c r="T128" s="16"/>
      <c r="U128" s="16">
        <v>1.6583747927031501E-3</v>
      </c>
      <c r="V128" s="16"/>
      <c r="W128" s="16">
        <v>0</v>
      </c>
      <c r="X128" s="16"/>
      <c r="Y128" s="16">
        <v>0</v>
      </c>
      <c r="Z128" s="16">
        <v>3.7878787878787902E-3</v>
      </c>
      <c r="AA128" s="16">
        <v>0</v>
      </c>
      <c r="AB128" s="16">
        <v>0</v>
      </c>
      <c r="AC128" s="16"/>
      <c r="AD128" s="16">
        <v>0</v>
      </c>
      <c r="AE128" s="16">
        <v>0</v>
      </c>
      <c r="AF128" s="16">
        <v>0</v>
      </c>
      <c r="AG128" s="16">
        <v>0</v>
      </c>
      <c r="AH128" s="16">
        <v>0</v>
      </c>
      <c r="AI128" s="16">
        <v>1.1904761904761901E-2</v>
      </c>
      <c r="AJ128" s="16">
        <v>0</v>
      </c>
      <c r="AK128" s="16"/>
      <c r="AL128" s="16">
        <v>0</v>
      </c>
      <c r="AM128" s="16">
        <v>0</v>
      </c>
      <c r="AN128" s="16">
        <v>0</v>
      </c>
      <c r="AO128" s="16">
        <v>7.1942446043165497E-3</v>
      </c>
      <c r="AP128" s="16">
        <v>0</v>
      </c>
      <c r="AQ128" s="16">
        <v>0</v>
      </c>
      <c r="AR128" s="16">
        <v>0</v>
      </c>
      <c r="AS128" s="16">
        <v>0</v>
      </c>
      <c r="AT128" s="16">
        <v>0</v>
      </c>
      <c r="AU128" s="16">
        <v>0</v>
      </c>
      <c r="AV128" s="16">
        <v>0</v>
      </c>
      <c r="AW128" s="16">
        <v>0</v>
      </c>
    </row>
    <row r="129" spans="2:49" x14ac:dyDescent="0.35">
      <c r="B129" s="17" t="s">
        <v>188</v>
      </c>
      <c r="C129" s="16">
        <v>1.230012300123E-3</v>
      </c>
      <c r="D129" s="16">
        <v>0</v>
      </c>
      <c r="E129" s="16">
        <v>0</v>
      </c>
      <c r="F129" s="16">
        <v>8.4033613445378096E-3</v>
      </c>
      <c r="G129" s="16">
        <v>0</v>
      </c>
      <c r="H129" s="16">
        <v>0</v>
      </c>
      <c r="I129" s="16">
        <v>0</v>
      </c>
      <c r="J129" s="16">
        <v>0</v>
      </c>
      <c r="K129" s="16">
        <v>0</v>
      </c>
      <c r="L129" s="16">
        <v>0</v>
      </c>
      <c r="M129" s="16">
        <v>0</v>
      </c>
      <c r="N129" s="16">
        <v>0</v>
      </c>
      <c r="O129" s="16">
        <v>0</v>
      </c>
      <c r="P129" s="16"/>
      <c r="Q129" s="16">
        <v>1.45348837209302E-3</v>
      </c>
      <c r="R129" s="16"/>
      <c r="S129" s="16">
        <v>1.27064803049555E-3</v>
      </c>
      <c r="T129" s="16"/>
      <c r="U129" s="16">
        <v>1.6583747927031501E-3</v>
      </c>
      <c r="V129" s="16"/>
      <c r="W129" s="16">
        <v>0</v>
      </c>
      <c r="X129" s="16"/>
      <c r="Y129" s="16">
        <v>0</v>
      </c>
      <c r="Z129" s="16">
        <v>3.7878787878787902E-3</v>
      </c>
      <c r="AA129" s="16">
        <v>0</v>
      </c>
      <c r="AB129" s="16">
        <v>0</v>
      </c>
      <c r="AC129" s="16"/>
      <c r="AD129" s="16">
        <v>0</v>
      </c>
      <c r="AE129" s="16">
        <v>0</v>
      </c>
      <c r="AF129" s="16">
        <v>0</v>
      </c>
      <c r="AG129" s="16">
        <v>0</v>
      </c>
      <c r="AH129" s="16">
        <v>0</v>
      </c>
      <c r="AI129" s="16">
        <v>1.1904761904761901E-2</v>
      </c>
      <c r="AJ129" s="16">
        <v>0</v>
      </c>
      <c r="AK129" s="16"/>
      <c r="AL129" s="16">
        <v>0</v>
      </c>
      <c r="AM129" s="16">
        <v>0</v>
      </c>
      <c r="AN129" s="16">
        <v>0</v>
      </c>
      <c r="AO129" s="16">
        <v>7.1942446043165497E-3</v>
      </c>
      <c r="AP129" s="16">
        <v>0</v>
      </c>
      <c r="AQ129" s="16">
        <v>0</v>
      </c>
      <c r="AR129" s="16">
        <v>0</v>
      </c>
      <c r="AS129" s="16">
        <v>0</v>
      </c>
      <c r="AT129" s="16">
        <v>0</v>
      </c>
      <c r="AU129" s="16">
        <v>0</v>
      </c>
      <c r="AV129" s="16">
        <v>0</v>
      </c>
      <c r="AW129" s="16">
        <v>0</v>
      </c>
    </row>
    <row r="130" spans="2:49" x14ac:dyDescent="0.35">
      <c r="B130" s="17" t="s">
        <v>189</v>
      </c>
      <c r="C130" s="16">
        <v>1.230012300123E-3</v>
      </c>
      <c r="D130" s="16">
        <v>0</v>
      </c>
      <c r="E130" s="16">
        <v>0</v>
      </c>
      <c r="F130" s="16">
        <v>0</v>
      </c>
      <c r="G130" s="16">
        <v>0</v>
      </c>
      <c r="H130" s="16">
        <v>0</v>
      </c>
      <c r="I130" s="16">
        <v>0</v>
      </c>
      <c r="J130" s="16">
        <v>0</v>
      </c>
      <c r="K130" s="16">
        <v>0</v>
      </c>
      <c r="L130" s="16">
        <v>1.2500000000000001E-2</v>
      </c>
      <c r="M130" s="16">
        <v>0</v>
      </c>
      <c r="N130" s="16">
        <v>0</v>
      </c>
      <c r="O130" s="16">
        <v>0</v>
      </c>
      <c r="P130" s="16"/>
      <c r="Q130" s="16">
        <v>1.45348837209302E-3</v>
      </c>
      <c r="R130" s="16"/>
      <c r="S130" s="16">
        <v>1.27064803049555E-3</v>
      </c>
      <c r="T130" s="16"/>
      <c r="U130" s="16">
        <v>1.6583747927031501E-3</v>
      </c>
      <c r="V130" s="16"/>
      <c r="W130" s="16">
        <v>0</v>
      </c>
      <c r="X130" s="16"/>
      <c r="Y130" s="16">
        <v>0</v>
      </c>
      <c r="Z130" s="16">
        <v>3.7878787878787902E-3</v>
      </c>
      <c r="AA130" s="16">
        <v>0</v>
      </c>
      <c r="AB130" s="16">
        <v>0</v>
      </c>
      <c r="AC130" s="16"/>
      <c r="AD130" s="16">
        <v>0</v>
      </c>
      <c r="AE130" s="16">
        <v>0</v>
      </c>
      <c r="AF130" s="16">
        <v>0</v>
      </c>
      <c r="AG130" s="16">
        <v>0</v>
      </c>
      <c r="AH130" s="16">
        <v>0</v>
      </c>
      <c r="AI130" s="16">
        <v>0</v>
      </c>
      <c r="AJ130" s="16">
        <v>1.0869565217391301E-2</v>
      </c>
      <c r="AK130" s="16"/>
      <c r="AL130" s="16">
        <v>0</v>
      </c>
      <c r="AM130" s="16">
        <v>0</v>
      </c>
      <c r="AN130" s="16">
        <v>0</v>
      </c>
      <c r="AO130" s="16">
        <v>7.1942446043165497E-3</v>
      </c>
      <c r="AP130" s="16">
        <v>0</v>
      </c>
      <c r="AQ130" s="16">
        <v>0</v>
      </c>
      <c r="AR130" s="16">
        <v>0</v>
      </c>
      <c r="AS130" s="16">
        <v>0</v>
      </c>
      <c r="AT130" s="16">
        <v>0</v>
      </c>
      <c r="AU130" s="16">
        <v>0</v>
      </c>
      <c r="AV130" s="16">
        <v>0</v>
      </c>
      <c r="AW130" s="16">
        <v>0</v>
      </c>
    </row>
    <row r="131" spans="2:49" x14ac:dyDescent="0.35">
      <c r="B131" s="17" t="s">
        <v>51</v>
      </c>
      <c r="C131" s="16">
        <v>1.230012300123E-3</v>
      </c>
      <c r="D131" s="16">
        <v>0</v>
      </c>
      <c r="E131" s="16">
        <v>7.4626865671641798E-3</v>
      </c>
      <c r="F131" s="16">
        <v>0</v>
      </c>
      <c r="G131" s="16">
        <v>0</v>
      </c>
      <c r="H131" s="16">
        <v>0</v>
      </c>
      <c r="I131" s="16">
        <v>0</v>
      </c>
      <c r="J131" s="16">
        <v>0</v>
      </c>
      <c r="K131" s="16">
        <v>0</v>
      </c>
      <c r="L131" s="16">
        <v>0</v>
      </c>
      <c r="M131" s="16">
        <v>0</v>
      </c>
      <c r="N131" s="16">
        <v>0</v>
      </c>
      <c r="O131" s="16">
        <v>0</v>
      </c>
      <c r="P131" s="16"/>
      <c r="Q131" s="16">
        <v>1.45348837209302E-3</v>
      </c>
      <c r="R131" s="16"/>
      <c r="S131" s="16">
        <v>1.27064803049555E-3</v>
      </c>
      <c r="T131" s="16"/>
      <c r="U131" s="16">
        <v>1.6583747927031501E-3</v>
      </c>
      <c r="V131" s="16"/>
      <c r="W131" s="16">
        <v>8.1300813008130107E-3</v>
      </c>
      <c r="X131" s="16"/>
      <c r="Y131" s="16">
        <v>0</v>
      </c>
      <c r="Z131" s="16">
        <v>3.7878787878787902E-3</v>
      </c>
      <c r="AA131" s="16">
        <v>0</v>
      </c>
      <c r="AB131" s="16">
        <v>0</v>
      </c>
      <c r="AC131" s="16"/>
      <c r="AD131" s="16">
        <v>0</v>
      </c>
      <c r="AE131" s="16">
        <v>0</v>
      </c>
      <c r="AF131" s="16">
        <v>0</v>
      </c>
      <c r="AG131" s="16">
        <v>0</v>
      </c>
      <c r="AH131" s="16">
        <v>0</v>
      </c>
      <c r="AI131" s="16">
        <v>0</v>
      </c>
      <c r="AJ131" s="16">
        <v>1.0869565217391301E-2</v>
      </c>
      <c r="AK131" s="16"/>
      <c r="AL131" s="16">
        <v>0</v>
      </c>
      <c r="AM131" s="16">
        <v>0</v>
      </c>
      <c r="AN131" s="16">
        <v>0</v>
      </c>
      <c r="AO131" s="16">
        <v>7.1942446043165497E-3</v>
      </c>
      <c r="AP131" s="16">
        <v>0</v>
      </c>
      <c r="AQ131" s="16">
        <v>0</v>
      </c>
      <c r="AR131" s="16">
        <v>0</v>
      </c>
      <c r="AS131" s="16">
        <v>0</v>
      </c>
      <c r="AT131" s="16">
        <v>0</v>
      </c>
      <c r="AU131" s="16">
        <v>0</v>
      </c>
      <c r="AV131" s="16">
        <v>0</v>
      </c>
      <c r="AW131" s="16">
        <v>0</v>
      </c>
    </row>
    <row r="132" spans="2:49" x14ac:dyDescent="0.35">
      <c r="B132" s="17" t="s">
        <v>190</v>
      </c>
      <c r="C132" s="16">
        <v>1.230012300123E-3</v>
      </c>
      <c r="D132" s="16">
        <v>0</v>
      </c>
      <c r="E132" s="16">
        <v>0</v>
      </c>
      <c r="F132" s="16">
        <v>0</v>
      </c>
      <c r="G132" s="16">
        <v>0</v>
      </c>
      <c r="H132" s="16">
        <v>0</v>
      </c>
      <c r="I132" s="16">
        <v>0</v>
      </c>
      <c r="J132" s="16">
        <v>0</v>
      </c>
      <c r="K132" s="16">
        <v>0</v>
      </c>
      <c r="L132" s="16">
        <v>1.2500000000000001E-2</v>
      </c>
      <c r="M132" s="16">
        <v>0</v>
      </c>
      <c r="N132" s="16">
        <v>0</v>
      </c>
      <c r="O132" s="16">
        <v>0</v>
      </c>
      <c r="P132" s="16"/>
      <c r="Q132" s="16">
        <v>1.45348837209302E-3</v>
      </c>
      <c r="R132" s="16"/>
      <c r="S132" s="16">
        <v>1.27064803049555E-3</v>
      </c>
      <c r="T132" s="16"/>
      <c r="U132" s="16">
        <v>1.6583747927031501E-3</v>
      </c>
      <c r="V132" s="16"/>
      <c r="W132" s="16">
        <v>0</v>
      </c>
      <c r="X132" s="16"/>
      <c r="Y132" s="16">
        <v>0</v>
      </c>
      <c r="Z132" s="16">
        <v>3.7878787878787902E-3</v>
      </c>
      <c r="AA132" s="16">
        <v>0</v>
      </c>
      <c r="AB132" s="16">
        <v>0</v>
      </c>
      <c r="AC132" s="16"/>
      <c r="AD132" s="16">
        <v>0</v>
      </c>
      <c r="AE132" s="16">
        <v>0</v>
      </c>
      <c r="AF132" s="16">
        <v>0</v>
      </c>
      <c r="AG132" s="16">
        <v>0</v>
      </c>
      <c r="AH132" s="16">
        <v>0</v>
      </c>
      <c r="AI132" s="16">
        <v>0</v>
      </c>
      <c r="AJ132" s="16">
        <v>1.0869565217391301E-2</v>
      </c>
      <c r="AK132" s="16"/>
      <c r="AL132" s="16">
        <v>0</v>
      </c>
      <c r="AM132" s="16">
        <v>0</v>
      </c>
      <c r="AN132" s="16">
        <v>0</v>
      </c>
      <c r="AO132" s="16">
        <v>7.1942446043165497E-3</v>
      </c>
      <c r="AP132" s="16">
        <v>0</v>
      </c>
      <c r="AQ132" s="16">
        <v>0</v>
      </c>
      <c r="AR132" s="16">
        <v>0</v>
      </c>
      <c r="AS132" s="16">
        <v>0</v>
      </c>
      <c r="AT132" s="16">
        <v>0</v>
      </c>
      <c r="AU132" s="16">
        <v>0</v>
      </c>
      <c r="AV132" s="16">
        <v>0</v>
      </c>
      <c r="AW132" s="16">
        <v>0</v>
      </c>
    </row>
    <row r="133" spans="2:49" x14ac:dyDescent="0.35">
      <c r="B133" s="17" t="s">
        <v>191</v>
      </c>
      <c r="C133" s="16">
        <v>1.230012300123E-3</v>
      </c>
      <c r="D133" s="16">
        <v>0</v>
      </c>
      <c r="E133" s="16">
        <v>0</v>
      </c>
      <c r="F133" s="16">
        <v>8.4033613445378096E-3</v>
      </c>
      <c r="G133" s="16">
        <v>0</v>
      </c>
      <c r="H133" s="16">
        <v>0</v>
      </c>
      <c r="I133" s="16">
        <v>0</v>
      </c>
      <c r="J133" s="16">
        <v>0</v>
      </c>
      <c r="K133" s="16">
        <v>0</v>
      </c>
      <c r="L133" s="16">
        <v>0</v>
      </c>
      <c r="M133" s="16">
        <v>0</v>
      </c>
      <c r="N133" s="16">
        <v>0</v>
      </c>
      <c r="O133" s="16">
        <v>0</v>
      </c>
      <c r="P133" s="16"/>
      <c r="Q133" s="16">
        <v>1.45348837209302E-3</v>
      </c>
      <c r="R133" s="16"/>
      <c r="S133" s="16">
        <v>1.27064803049555E-3</v>
      </c>
      <c r="T133" s="16"/>
      <c r="U133" s="16">
        <v>1.6583747927031501E-3</v>
      </c>
      <c r="V133" s="16"/>
      <c r="W133" s="16">
        <v>8.1300813008130107E-3</v>
      </c>
      <c r="X133" s="16"/>
      <c r="Y133" s="16">
        <v>0</v>
      </c>
      <c r="Z133" s="16">
        <v>0</v>
      </c>
      <c r="AA133" s="16">
        <v>2.7777777777777801E-2</v>
      </c>
      <c r="AB133" s="16">
        <v>0</v>
      </c>
      <c r="AC133" s="16"/>
      <c r="AD133" s="16">
        <v>0</v>
      </c>
      <c r="AE133" s="16">
        <v>0</v>
      </c>
      <c r="AF133" s="16">
        <v>0</v>
      </c>
      <c r="AG133" s="16">
        <v>0</v>
      </c>
      <c r="AH133" s="16">
        <v>0</v>
      </c>
      <c r="AI133" s="16">
        <v>0</v>
      </c>
      <c r="AJ133" s="16">
        <v>1.0869565217391301E-2</v>
      </c>
      <c r="AK133" s="16"/>
      <c r="AL133" s="16">
        <v>0</v>
      </c>
      <c r="AM133" s="16">
        <v>0</v>
      </c>
      <c r="AN133" s="16">
        <v>0</v>
      </c>
      <c r="AO133" s="16">
        <v>7.1942446043165497E-3</v>
      </c>
      <c r="AP133" s="16">
        <v>0</v>
      </c>
      <c r="AQ133" s="16">
        <v>0</v>
      </c>
      <c r="AR133" s="16">
        <v>0</v>
      </c>
      <c r="AS133" s="16">
        <v>0</v>
      </c>
      <c r="AT133" s="16">
        <v>0</v>
      </c>
      <c r="AU133" s="16">
        <v>0</v>
      </c>
      <c r="AV133" s="16">
        <v>0</v>
      </c>
      <c r="AW133" s="16">
        <v>0</v>
      </c>
    </row>
    <row r="134" spans="2:49" x14ac:dyDescent="0.35">
      <c r="B134" s="17" t="s">
        <v>192</v>
      </c>
      <c r="C134" s="16">
        <v>1.230012300123E-3</v>
      </c>
      <c r="D134" s="16">
        <v>0</v>
      </c>
      <c r="E134" s="16">
        <v>0</v>
      </c>
      <c r="F134" s="16">
        <v>0</v>
      </c>
      <c r="G134" s="16">
        <v>0</v>
      </c>
      <c r="H134" s="16">
        <v>0</v>
      </c>
      <c r="I134" s="16">
        <v>0</v>
      </c>
      <c r="J134" s="16">
        <v>0</v>
      </c>
      <c r="K134" s="16">
        <v>0</v>
      </c>
      <c r="L134" s="16">
        <v>0</v>
      </c>
      <c r="M134" s="16">
        <v>0</v>
      </c>
      <c r="N134" s="16">
        <v>3.03030303030303E-2</v>
      </c>
      <c r="O134" s="16">
        <v>0</v>
      </c>
      <c r="P134" s="16"/>
      <c r="Q134" s="16">
        <v>1.45348837209302E-3</v>
      </c>
      <c r="R134" s="16"/>
      <c r="S134" s="16">
        <v>1.27064803049555E-3</v>
      </c>
      <c r="T134" s="16"/>
      <c r="U134" s="16">
        <v>1.6583747927031501E-3</v>
      </c>
      <c r="V134" s="16"/>
      <c r="W134" s="16">
        <v>0</v>
      </c>
      <c r="X134" s="16"/>
      <c r="Y134" s="16">
        <v>0</v>
      </c>
      <c r="Z134" s="16">
        <v>3.7878787878787902E-3</v>
      </c>
      <c r="AA134" s="16">
        <v>0</v>
      </c>
      <c r="AB134" s="16">
        <v>0</v>
      </c>
      <c r="AC134" s="16"/>
      <c r="AD134" s="16">
        <v>0</v>
      </c>
      <c r="AE134" s="16">
        <v>0</v>
      </c>
      <c r="AF134" s="16">
        <v>0</v>
      </c>
      <c r="AG134" s="16">
        <v>0</v>
      </c>
      <c r="AH134" s="16">
        <v>0</v>
      </c>
      <c r="AI134" s="16">
        <v>0</v>
      </c>
      <c r="AJ134" s="16">
        <v>1.0869565217391301E-2</v>
      </c>
      <c r="AK134" s="16"/>
      <c r="AL134" s="16">
        <v>0</v>
      </c>
      <c r="AM134" s="16">
        <v>0</v>
      </c>
      <c r="AN134" s="16">
        <v>0</v>
      </c>
      <c r="AO134" s="16">
        <v>7.1942446043165497E-3</v>
      </c>
      <c r="AP134" s="16">
        <v>0</v>
      </c>
      <c r="AQ134" s="16">
        <v>0</v>
      </c>
      <c r="AR134" s="16">
        <v>0</v>
      </c>
      <c r="AS134" s="16">
        <v>0</v>
      </c>
      <c r="AT134" s="16">
        <v>0</v>
      </c>
      <c r="AU134" s="16">
        <v>0</v>
      </c>
      <c r="AV134" s="16">
        <v>0</v>
      </c>
      <c r="AW134" s="16">
        <v>0</v>
      </c>
    </row>
    <row r="135" spans="2:49" x14ac:dyDescent="0.35">
      <c r="B135" s="17" t="s">
        <v>193</v>
      </c>
      <c r="C135" s="16">
        <v>1.230012300123E-3</v>
      </c>
      <c r="D135" s="16">
        <v>0</v>
      </c>
      <c r="E135" s="16">
        <v>7.4626865671641798E-3</v>
      </c>
      <c r="F135" s="16">
        <v>0</v>
      </c>
      <c r="G135" s="16">
        <v>0</v>
      </c>
      <c r="H135" s="16">
        <v>0</v>
      </c>
      <c r="I135" s="16">
        <v>0</v>
      </c>
      <c r="J135" s="16">
        <v>0</v>
      </c>
      <c r="K135" s="16">
        <v>0</v>
      </c>
      <c r="L135" s="16">
        <v>0</v>
      </c>
      <c r="M135" s="16">
        <v>0</v>
      </c>
      <c r="N135" s="16">
        <v>0</v>
      </c>
      <c r="O135" s="16">
        <v>0</v>
      </c>
      <c r="P135" s="16"/>
      <c r="Q135" s="16">
        <v>1.45348837209302E-3</v>
      </c>
      <c r="R135" s="16"/>
      <c r="S135" s="16">
        <v>1.27064803049555E-3</v>
      </c>
      <c r="T135" s="16"/>
      <c r="U135" s="16">
        <v>1.6583747927031501E-3</v>
      </c>
      <c r="V135" s="16"/>
      <c r="W135" s="16">
        <v>0</v>
      </c>
      <c r="X135" s="16"/>
      <c r="Y135" s="16">
        <v>1.9841269841269801E-3</v>
      </c>
      <c r="Z135" s="16">
        <v>0</v>
      </c>
      <c r="AA135" s="16">
        <v>0</v>
      </c>
      <c r="AB135" s="16">
        <v>0</v>
      </c>
      <c r="AC135" s="16"/>
      <c r="AD135" s="16">
        <v>6.8493150684931503E-3</v>
      </c>
      <c r="AE135" s="16">
        <v>0</v>
      </c>
      <c r="AF135" s="16">
        <v>0</v>
      </c>
      <c r="AG135" s="16">
        <v>0</v>
      </c>
      <c r="AH135" s="16">
        <v>0</v>
      </c>
      <c r="AI135" s="16">
        <v>0</v>
      </c>
      <c r="AJ135" s="16">
        <v>0</v>
      </c>
      <c r="AK135" s="16"/>
      <c r="AL135" s="16">
        <v>0</v>
      </c>
      <c r="AM135" s="16">
        <v>0</v>
      </c>
      <c r="AN135" s="16">
        <v>0</v>
      </c>
      <c r="AO135" s="16">
        <v>7.1942446043165497E-3</v>
      </c>
      <c r="AP135" s="16">
        <v>0</v>
      </c>
      <c r="AQ135" s="16">
        <v>0</v>
      </c>
      <c r="AR135" s="16">
        <v>0</v>
      </c>
      <c r="AS135" s="16">
        <v>0</v>
      </c>
      <c r="AT135" s="16">
        <v>0</v>
      </c>
      <c r="AU135" s="16">
        <v>0</v>
      </c>
      <c r="AV135" s="16">
        <v>0</v>
      </c>
      <c r="AW135" s="16">
        <v>0</v>
      </c>
    </row>
    <row r="136" spans="2:49" x14ac:dyDescent="0.35">
      <c r="B136" s="17" t="s">
        <v>194</v>
      </c>
      <c r="C136" s="16">
        <v>1.230012300123E-3</v>
      </c>
      <c r="D136" s="16">
        <v>0</v>
      </c>
      <c r="E136" s="16">
        <v>7.4626865671641798E-3</v>
      </c>
      <c r="F136" s="16">
        <v>0</v>
      </c>
      <c r="G136" s="16">
        <v>0</v>
      </c>
      <c r="H136" s="16">
        <v>0</v>
      </c>
      <c r="I136" s="16">
        <v>0</v>
      </c>
      <c r="J136" s="16">
        <v>0</v>
      </c>
      <c r="K136" s="16">
        <v>0</v>
      </c>
      <c r="L136" s="16">
        <v>0</v>
      </c>
      <c r="M136" s="16">
        <v>0</v>
      </c>
      <c r="N136" s="16">
        <v>0</v>
      </c>
      <c r="O136" s="16">
        <v>0</v>
      </c>
      <c r="P136" s="16"/>
      <c r="Q136" s="16">
        <v>1.45348837209302E-3</v>
      </c>
      <c r="R136" s="16"/>
      <c r="S136" s="16">
        <v>1.27064803049555E-3</v>
      </c>
      <c r="T136" s="16"/>
      <c r="U136" s="16">
        <v>1.6583747927031501E-3</v>
      </c>
      <c r="V136" s="16"/>
      <c r="W136" s="16">
        <v>0</v>
      </c>
      <c r="X136" s="16"/>
      <c r="Y136" s="16">
        <v>0</v>
      </c>
      <c r="Z136" s="16">
        <v>3.7878787878787902E-3</v>
      </c>
      <c r="AA136" s="16">
        <v>0</v>
      </c>
      <c r="AB136" s="16">
        <v>0</v>
      </c>
      <c r="AC136" s="16"/>
      <c r="AD136" s="16">
        <v>6.8493150684931503E-3</v>
      </c>
      <c r="AE136" s="16">
        <v>0</v>
      </c>
      <c r="AF136" s="16">
        <v>0</v>
      </c>
      <c r="AG136" s="16">
        <v>0</v>
      </c>
      <c r="AH136" s="16">
        <v>0</v>
      </c>
      <c r="AI136" s="16">
        <v>0</v>
      </c>
      <c r="AJ136" s="16">
        <v>0</v>
      </c>
      <c r="AK136" s="16"/>
      <c r="AL136" s="16">
        <v>0</v>
      </c>
      <c r="AM136" s="16">
        <v>7.8740157480314994E-3</v>
      </c>
      <c r="AN136" s="16">
        <v>0</v>
      </c>
      <c r="AO136" s="16">
        <v>0</v>
      </c>
      <c r="AP136" s="16">
        <v>0</v>
      </c>
      <c r="AQ136" s="16">
        <v>0</v>
      </c>
      <c r="AR136" s="16">
        <v>0</v>
      </c>
      <c r="AS136" s="16">
        <v>0</v>
      </c>
      <c r="AT136" s="16">
        <v>0</v>
      </c>
      <c r="AU136" s="16">
        <v>0</v>
      </c>
      <c r="AV136" s="16">
        <v>0</v>
      </c>
      <c r="AW136" s="16">
        <v>0</v>
      </c>
    </row>
    <row r="137" spans="2:49" x14ac:dyDescent="0.35">
      <c r="B137" s="17" t="s">
        <v>195</v>
      </c>
      <c r="C137" s="16">
        <v>1.230012300123E-3</v>
      </c>
      <c r="D137" s="16">
        <v>0</v>
      </c>
      <c r="E137" s="16">
        <v>0</v>
      </c>
      <c r="F137" s="16">
        <v>0</v>
      </c>
      <c r="G137" s="16">
        <v>0</v>
      </c>
      <c r="H137" s="16">
        <v>0</v>
      </c>
      <c r="I137" s="16">
        <v>0</v>
      </c>
      <c r="J137" s="16">
        <v>0</v>
      </c>
      <c r="K137" s="16">
        <v>0</v>
      </c>
      <c r="L137" s="16">
        <v>1.2500000000000001E-2</v>
      </c>
      <c r="M137" s="16">
        <v>0</v>
      </c>
      <c r="N137" s="16">
        <v>0</v>
      </c>
      <c r="O137" s="16">
        <v>0</v>
      </c>
      <c r="P137" s="16"/>
      <c r="Q137" s="16">
        <v>1.45348837209302E-3</v>
      </c>
      <c r="R137" s="16"/>
      <c r="S137" s="16">
        <v>1.27064803049555E-3</v>
      </c>
      <c r="T137" s="16"/>
      <c r="U137" s="16">
        <v>1.6583747927031501E-3</v>
      </c>
      <c r="V137" s="16"/>
      <c r="W137" s="16">
        <v>0</v>
      </c>
      <c r="X137" s="16"/>
      <c r="Y137" s="16">
        <v>0</v>
      </c>
      <c r="Z137" s="16">
        <v>3.7878787878787902E-3</v>
      </c>
      <c r="AA137" s="16">
        <v>0</v>
      </c>
      <c r="AB137" s="16">
        <v>0</v>
      </c>
      <c r="AC137" s="16"/>
      <c r="AD137" s="16">
        <v>0</v>
      </c>
      <c r="AE137" s="16">
        <v>0</v>
      </c>
      <c r="AF137" s="16">
        <v>0</v>
      </c>
      <c r="AG137" s="16">
        <v>5.5555555555555601E-3</v>
      </c>
      <c r="AH137" s="16">
        <v>0</v>
      </c>
      <c r="AI137" s="16">
        <v>0</v>
      </c>
      <c r="AJ137" s="16">
        <v>0</v>
      </c>
      <c r="AK137" s="16"/>
      <c r="AL137" s="16">
        <v>0</v>
      </c>
      <c r="AM137" s="16">
        <v>7.8740157480314994E-3</v>
      </c>
      <c r="AN137" s="16">
        <v>0</v>
      </c>
      <c r="AO137" s="16">
        <v>0</v>
      </c>
      <c r="AP137" s="16">
        <v>0</v>
      </c>
      <c r="AQ137" s="16">
        <v>0</v>
      </c>
      <c r="AR137" s="16">
        <v>0</v>
      </c>
      <c r="AS137" s="16">
        <v>0</v>
      </c>
      <c r="AT137" s="16">
        <v>0</v>
      </c>
      <c r="AU137" s="16">
        <v>0</v>
      </c>
      <c r="AV137" s="16">
        <v>0</v>
      </c>
      <c r="AW137" s="16">
        <v>0</v>
      </c>
    </row>
    <row r="138" spans="2:49" x14ac:dyDescent="0.35">
      <c r="B138" s="17" t="s">
        <v>196</v>
      </c>
      <c r="C138" s="16">
        <v>1.230012300123E-3</v>
      </c>
      <c r="D138" s="16">
        <v>0</v>
      </c>
      <c r="E138" s="16">
        <v>0</v>
      </c>
      <c r="F138" s="16">
        <v>0</v>
      </c>
      <c r="G138" s="16">
        <v>1.6666666666666701E-2</v>
      </c>
      <c r="H138" s="16">
        <v>0</v>
      </c>
      <c r="I138" s="16">
        <v>0</v>
      </c>
      <c r="J138" s="16">
        <v>0</v>
      </c>
      <c r="K138" s="16">
        <v>0</v>
      </c>
      <c r="L138" s="16">
        <v>0</v>
      </c>
      <c r="M138" s="16">
        <v>0</v>
      </c>
      <c r="N138" s="16">
        <v>0</v>
      </c>
      <c r="O138" s="16">
        <v>0</v>
      </c>
      <c r="P138" s="16"/>
      <c r="Q138" s="16">
        <v>1.45348837209302E-3</v>
      </c>
      <c r="R138" s="16"/>
      <c r="S138" s="16">
        <v>1.27064803049555E-3</v>
      </c>
      <c r="T138" s="16"/>
      <c r="U138" s="16">
        <v>1.6583747927031501E-3</v>
      </c>
      <c r="V138" s="16"/>
      <c r="W138" s="16">
        <v>0</v>
      </c>
      <c r="X138" s="16"/>
      <c r="Y138" s="16">
        <v>1.9841269841269801E-3</v>
      </c>
      <c r="Z138" s="16">
        <v>0</v>
      </c>
      <c r="AA138" s="16">
        <v>0</v>
      </c>
      <c r="AB138" s="16">
        <v>0</v>
      </c>
      <c r="AC138" s="16"/>
      <c r="AD138" s="16">
        <v>0</v>
      </c>
      <c r="AE138" s="16">
        <v>0</v>
      </c>
      <c r="AF138" s="16">
        <v>0</v>
      </c>
      <c r="AG138" s="16">
        <v>5.5555555555555601E-3</v>
      </c>
      <c r="AH138" s="16">
        <v>0</v>
      </c>
      <c r="AI138" s="16">
        <v>0</v>
      </c>
      <c r="AJ138" s="16">
        <v>0</v>
      </c>
      <c r="AK138" s="16"/>
      <c r="AL138" s="16">
        <v>0</v>
      </c>
      <c r="AM138" s="16">
        <v>7.8740157480314994E-3</v>
      </c>
      <c r="AN138" s="16">
        <v>0</v>
      </c>
      <c r="AO138" s="16">
        <v>0</v>
      </c>
      <c r="AP138" s="16">
        <v>0</v>
      </c>
      <c r="AQ138" s="16">
        <v>0</v>
      </c>
      <c r="AR138" s="16">
        <v>0</v>
      </c>
      <c r="AS138" s="16">
        <v>0</v>
      </c>
      <c r="AT138" s="16">
        <v>0</v>
      </c>
      <c r="AU138" s="16">
        <v>0</v>
      </c>
      <c r="AV138" s="16">
        <v>0</v>
      </c>
      <c r="AW138" s="16">
        <v>0</v>
      </c>
    </row>
    <row r="139" spans="2:49" x14ac:dyDescent="0.35">
      <c r="B139" s="17" t="s">
        <v>197</v>
      </c>
      <c r="C139" s="16">
        <v>1.230012300123E-3</v>
      </c>
      <c r="D139" s="16">
        <v>0</v>
      </c>
      <c r="E139" s="16">
        <v>0</v>
      </c>
      <c r="F139" s="16">
        <v>0</v>
      </c>
      <c r="G139" s="16">
        <v>0</v>
      </c>
      <c r="H139" s="16">
        <v>0</v>
      </c>
      <c r="I139" s="16">
        <v>0</v>
      </c>
      <c r="J139" s="16">
        <v>1.63934426229508E-2</v>
      </c>
      <c r="K139" s="16">
        <v>0</v>
      </c>
      <c r="L139" s="16">
        <v>0</v>
      </c>
      <c r="M139" s="16">
        <v>0</v>
      </c>
      <c r="N139" s="16">
        <v>0</v>
      </c>
      <c r="O139" s="16">
        <v>0</v>
      </c>
      <c r="P139" s="16"/>
      <c r="Q139" s="16">
        <v>1.45348837209302E-3</v>
      </c>
      <c r="R139" s="16"/>
      <c r="S139" s="16">
        <v>1.27064803049555E-3</v>
      </c>
      <c r="T139" s="16"/>
      <c r="U139" s="16">
        <v>1.6583747927031501E-3</v>
      </c>
      <c r="V139" s="16"/>
      <c r="W139" s="16">
        <v>0</v>
      </c>
      <c r="X139" s="16"/>
      <c r="Y139" s="16">
        <v>1.9841269841269801E-3</v>
      </c>
      <c r="Z139" s="16">
        <v>0</v>
      </c>
      <c r="AA139" s="16">
        <v>0</v>
      </c>
      <c r="AB139" s="16">
        <v>0</v>
      </c>
      <c r="AC139" s="16"/>
      <c r="AD139" s="16">
        <v>0</v>
      </c>
      <c r="AE139" s="16">
        <v>0</v>
      </c>
      <c r="AF139" s="16">
        <v>0</v>
      </c>
      <c r="AG139" s="16">
        <v>0</v>
      </c>
      <c r="AH139" s="16">
        <v>8.1300813008130107E-3</v>
      </c>
      <c r="AI139" s="16">
        <v>0</v>
      </c>
      <c r="AJ139" s="16">
        <v>0</v>
      </c>
      <c r="AK139" s="16"/>
      <c r="AL139" s="16">
        <v>0</v>
      </c>
      <c r="AM139" s="16">
        <v>7.8740157480314994E-3</v>
      </c>
      <c r="AN139" s="16">
        <v>0</v>
      </c>
      <c r="AO139" s="16">
        <v>0</v>
      </c>
      <c r="AP139" s="16">
        <v>0</v>
      </c>
      <c r="AQ139" s="16">
        <v>0</v>
      </c>
      <c r="AR139" s="16">
        <v>0</v>
      </c>
      <c r="AS139" s="16">
        <v>0</v>
      </c>
      <c r="AT139" s="16">
        <v>0</v>
      </c>
      <c r="AU139" s="16">
        <v>0</v>
      </c>
      <c r="AV139" s="16">
        <v>0</v>
      </c>
      <c r="AW139" s="16">
        <v>0</v>
      </c>
    </row>
    <row r="140" spans="2:49" x14ac:dyDescent="0.35">
      <c r="B140" s="17" t="s">
        <v>198</v>
      </c>
      <c r="C140" s="16">
        <v>1.230012300123E-3</v>
      </c>
      <c r="D140" s="16">
        <v>0</v>
      </c>
      <c r="E140" s="16">
        <v>7.4626865671641798E-3</v>
      </c>
      <c r="F140" s="16">
        <v>0</v>
      </c>
      <c r="G140" s="16">
        <v>0</v>
      </c>
      <c r="H140" s="16">
        <v>0</v>
      </c>
      <c r="I140" s="16">
        <v>0</v>
      </c>
      <c r="J140" s="16">
        <v>0</v>
      </c>
      <c r="K140" s="16">
        <v>0</v>
      </c>
      <c r="L140" s="16">
        <v>0</v>
      </c>
      <c r="M140" s="16">
        <v>0</v>
      </c>
      <c r="N140" s="16">
        <v>0</v>
      </c>
      <c r="O140" s="16">
        <v>0</v>
      </c>
      <c r="P140" s="16"/>
      <c r="Q140" s="16">
        <v>1.45348837209302E-3</v>
      </c>
      <c r="R140" s="16"/>
      <c r="S140" s="16">
        <v>1.27064803049555E-3</v>
      </c>
      <c r="T140" s="16"/>
      <c r="U140" s="16">
        <v>1.6583747927031501E-3</v>
      </c>
      <c r="V140" s="16"/>
      <c r="W140" s="16">
        <v>0</v>
      </c>
      <c r="X140" s="16"/>
      <c r="Y140" s="16">
        <v>0</v>
      </c>
      <c r="Z140" s="16">
        <v>3.7878787878787902E-3</v>
      </c>
      <c r="AA140" s="16">
        <v>0</v>
      </c>
      <c r="AB140" s="16">
        <v>0</v>
      </c>
      <c r="AC140" s="16"/>
      <c r="AD140" s="16">
        <v>0</v>
      </c>
      <c r="AE140" s="16">
        <v>0</v>
      </c>
      <c r="AF140" s="16">
        <v>1.02040816326531E-2</v>
      </c>
      <c r="AG140" s="16">
        <v>0</v>
      </c>
      <c r="AH140" s="16">
        <v>0</v>
      </c>
      <c r="AI140" s="16">
        <v>0</v>
      </c>
      <c r="AJ140" s="16">
        <v>0</v>
      </c>
      <c r="AK140" s="16"/>
      <c r="AL140" s="16">
        <v>0</v>
      </c>
      <c r="AM140" s="16">
        <v>7.8740157480314994E-3</v>
      </c>
      <c r="AN140" s="16">
        <v>0</v>
      </c>
      <c r="AO140" s="16">
        <v>0</v>
      </c>
      <c r="AP140" s="16">
        <v>0</v>
      </c>
      <c r="AQ140" s="16">
        <v>0</v>
      </c>
      <c r="AR140" s="16">
        <v>0</v>
      </c>
      <c r="AS140" s="16">
        <v>0</v>
      </c>
      <c r="AT140" s="16">
        <v>0</v>
      </c>
      <c r="AU140" s="16">
        <v>0</v>
      </c>
      <c r="AV140" s="16">
        <v>0</v>
      </c>
      <c r="AW140" s="16">
        <v>0</v>
      </c>
    </row>
    <row r="141" spans="2:49" ht="29" x14ac:dyDescent="0.35">
      <c r="B141" s="17" t="s">
        <v>199</v>
      </c>
      <c r="C141" s="16">
        <v>1.230012300123E-3</v>
      </c>
      <c r="D141" s="16">
        <v>0</v>
      </c>
      <c r="E141" s="16">
        <v>0</v>
      </c>
      <c r="F141" s="16">
        <v>0</v>
      </c>
      <c r="G141" s="16">
        <v>1.6666666666666701E-2</v>
      </c>
      <c r="H141" s="16">
        <v>0</v>
      </c>
      <c r="I141" s="16">
        <v>0</v>
      </c>
      <c r="J141" s="16">
        <v>0</v>
      </c>
      <c r="K141" s="16">
        <v>0</v>
      </c>
      <c r="L141" s="16">
        <v>0</v>
      </c>
      <c r="M141" s="16">
        <v>0</v>
      </c>
      <c r="N141" s="16">
        <v>0</v>
      </c>
      <c r="O141" s="16">
        <v>0</v>
      </c>
      <c r="P141" s="16"/>
      <c r="Q141" s="16">
        <v>1.45348837209302E-3</v>
      </c>
      <c r="R141" s="16"/>
      <c r="S141" s="16">
        <v>1.27064803049555E-3</v>
      </c>
      <c r="T141" s="16"/>
      <c r="U141" s="16">
        <v>1.6583747927031501E-3</v>
      </c>
      <c r="V141" s="16"/>
      <c r="W141" s="16">
        <v>8.1300813008130107E-3</v>
      </c>
      <c r="X141" s="16"/>
      <c r="Y141" s="16">
        <v>1.9841269841269801E-3</v>
      </c>
      <c r="Z141" s="16">
        <v>0</v>
      </c>
      <c r="AA141" s="16">
        <v>0</v>
      </c>
      <c r="AB141" s="16">
        <v>0</v>
      </c>
      <c r="AC141" s="16"/>
      <c r="AD141" s="16">
        <v>6.8493150684931503E-3</v>
      </c>
      <c r="AE141" s="16">
        <v>0</v>
      </c>
      <c r="AF141" s="16">
        <v>0</v>
      </c>
      <c r="AG141" s="16">
        <v>0</v>
      </c>
      <c r="AH141" s="16">
        <v>0</v>
      </c>
      <c r="AI141" s="16">
        <v>0</v>
      </c>
      <c r="AJ141" s="16">
        <v>0</v>
      </c>
      <c r="AK141" s="16"/>
      <c r="AL141" s="16">
        <v>0</v>
      </c>
      <c r="AM141" s="16">
        <v>0</v>
      </c>
      <c r="AN141" s="16">
        <v>0</v>
      </c>
      <c r="AO141" s="16">
        <v>0</v>
      </c>
      <c r="AP141" s="16">
        <v>5.2631578947368397E-2</v>
      </c>
      <c r="AQ141" s="16">
        <v>0</v>
      </c>
      <c r="AR141" s="16">
        <v>0</v>
      </c>
      <c r="AS141" s="16">
        <v>0</v>
      </c>
      <c r="AT141" s="16">
        <v>0</v>
      </c>
      <c r="AU141" s="16">
        <v>0</v>
      </c>
      <c r="AV141" s="16">
        <v>0</v>
      </c>
      <c r="AW141" s="16">
        <v>0</v>
      </c>
    </row>
    <row r="142" spans="2:49" x14ac:dyDescent="0.35">
      <c r="B142" s="17" t="s">
        <v>200</v>
      </c>
      <c r="C142" s="16">
        <v>1.230012300123E-3</v>
      </c>
      <c r="D142" s="16">
        <v>0</v>
      </c>
      <c r="E142" s="16">
        <v>7.4626865671641798E-3</v>
      </c>
      <c r="F142" s="16">
        <v>0</v>
      </c>
      <c r="G142" s="16">
        <v>0</v>
      </c>
      <c r="H142" s="16">
        <v>0</v>
      </c>
      <c r="I142" s="16">
        <v>0</v>
      </c>
      <c r="J142" s="16">
        <v>0</v>
      </c>
      <c r="K142" s="16">
        <v>0</v>
      </c>
      <c r="L142" s="16">
        <v>0</v>
      </c>
      <c r="M142" s="16">
        <v>0</v>
      </c>
      <c r="N142" s="16">
        <v>0</v>
      </c>
      <c r="O142" s="16">
        <v>0</v>
      </c>
      <c r="P142" s="16"/>
      <c r="Q142" s="16">
        <v>1.45348837209302E-3</v>
      </c>
      <c r="R142" s="16"/>
      <c r="S142" s="16">
        <v>1.27064803049555E-3</v>
      </c>
      <c r="T142" s="16"/>
      <c r="U142" s="16">
        <v>1.6583747927031501E-3</v>
      </c>
      <c r="V142" s="16"/>
      <c r="W142" s="16">
        <v>0</v>
      </c>
      <c r="X142" s="16"/>
      <c r="Y142" s="16">
        <v>1.9841269841269801E-3</v>
      </c>
      <c r="Z142" s="16">
        <v>0</v>
      </c>
      <c r="AA142" s="16">
        <v>0</v>
      </c>
      <c r="AB142" s="16">
        <v>0</v>
      </c>
      <c r="AC142" s="16"/>
      <c r="AD142" s="16">
        <v>6.8493150684931503E-3</v>
      </c>
      <c r="AE142" s="16">
        <v>0</v>
      </c>
      <c r="AF142" s="16">
        <v>0</v>
      </c>
      <c r="AG142" s="16">
        <v>0</v>
      </c>
      <c r="AH142" s="16">
        <v>0</v>
      </c>
      <c r="AI142" s="16">
        <v>0</v>
      </c>
      <c r="AJ142" s="16">
        <v>0</v>
      </c>
      <c r="AK142" s="16"/>
      <c r="AL142" s="16">
        <v>0</v>
      </c>
      <c r="AM142" s="16">
        <v>0</v>
      </c>
      <c r="AN142" s="16">
        <v>0</v>
      </c>
      <c r="AO142" s="16">
        <v>0</v>
      </c>
      <c r="AP142" s="16">
        <v>5.2631578947368397E-2</v>
      </c>
      <c r="AQ142" s="16">
        <v>0</v>
      </c>
      <c r="AR142" s="16">
        <v>0</v>
      </c>
      <c r="AS142" s="16">
        <v>0</v>
      </c>
      <c r="AT142" s="16">
        <v>0</v>
      </c>
      <c r="AU142" s="16">
        <v>0</v>
      </c>
      <c r="AV142" s="16">
        <v>0</v>
      </c>
      <c r="AW142" s="16">
        <v>0</v>
      </c>
    </row>
    <row r="143" spans="2:49" x14ac:dyDescent="0.35">
      <c r="B143" s="17" t="s">
        <v>201</v>
      </c>
      <c r="C143" s="16">
        <v>1.230012300123E-3</v>
      </c>
      <c r="D143" s="16">
        <v>0</v>
      </c>
      <c r="E143" s="16">
        <v>0</v>
      </c>
      <c r="F143" s="16">
        <v>0</v>
      </c>
      <c r="G143" s="16">
        <v>0</v>
      </c>
      <c r="H143" s="16">
        <v>0</v>
      </c>
      <c r="I143" s="16">
        <v>0</v>
      </c>
      <c r="J143" s="16">
        <v>0</v>
      </c>
      <c r="K143" s="16">
        <v>0</v>
      </c>
      <c r="L143" s="16">
        <v>0</v>
      </c>
      <c r="M143" s="16">
        <v>0</v>
      </c>
      <c r="N143" s="16">
        <v>3.03030303030303E-2</v>
      </c>
      <c r="O143" s="16">
        <v>0</v>
      </c>
      <c r="P143" s="16"/>
      <c r="Q143" s="16">
        <v>1.45348837209302E-3</v>
      </c>
      <c r="R143" s="16"/>
      <c r="S143" s="16">
        <v>1.27064803049555E-3</v>
      </c>
      <c r="T143" s="16"/>
      <c r="U143" s="16">
        <v>1.6583747927031501E-3</v>
      </c>
      <c r="V143" s="16"/>
      <c r="W143" s="16">
        <v>0</v>
      </c>
      <c r="X143" s="16"/>
      <c r="Y143" s="16">
        <v>1.9841269841269801E-3</v>
      </c>
      <c r="Z143" s="16">
        <v>0</v>
      </c>
      <c r="AA143" s="16">
        <v>0</v>
      </c>
      <c r="AB143" s="16">
        <v>0</v>
      </c>
      <c r="AC143" s="16"/>
      <c r="AD143" s="16">
        <v>0</v>
      </c>
      <c r="AE143" s="16">
        <v>1.1111111111111099E-2</v>
      </c>
      <c r="AF143" s="16">
        <v>0</v>
      </c>
      <c r="AG143" s="16">
        <v>0</v>
      </c>
      <c r="AH143" s="16">
        <v>0</v>
      </c>
      <c r="AI143" s="16">
        <v>0</v>
      </c>
      <c r="AJ143" s="16">
        <v>0</v>
      </c>
      <c r="AK143" s="16"/>
      <c r="AL143" s="16">
        <v>0</v>
      </c>
      <c r="AM143" s="16">
        <v>0</v>
      </c>
      <c r="AN143" s="16">
        <v>0</v>
      </c>
      <c r="AO143" s="16">
        <v>0</v>
      </c>
      <c r="AP143" s="16">
        <v>5.2631578947368397E-2</v>
      </c>
      <c r="AQ143" s="16">
        <v>0</v>
      </c>
      <c r="AR143" s="16">
        <v>0</v>
      </c>
      <c r="AS143" s="16">
        <v>0</v>
      </c>
      <c r="AT143" s="16">
        <v>0</v>
      </c>
      <c r="AU143" s="16">
        <v>0</v>
      </c>
      <c r="AV143" s="16">
        <v>0</v>
      </c>
      <c r="AW143" s="16">
        <v>0</v>
      </c>
    </row>
    <row r="144" spans="2:49" x14ac:dyDescent="0.35">
      <c r="B144" s="17" t="s">
        <v>202</v>
      </c>
      <c r="C144" s="16">
        <v>1.230012300123E-3</v>
      </c>
      <c r="D144" s="16">
        <v>0</v>
      </c>
      <c r="E144" s="16">
        <v>0</v>
      </c>
      <c r="F144" s="16">
        <v>0</v>
      </c>
      <c r="G144" s="16">
        <v>0</v>
      </c>
      <c r="H144" s="16">
        <v>1.9230769230769201E-2</v>
      </c>
      <c r="I144" s="16">
        <v>0</v>
      </c>
      <c r="J144" s="16">
        <v>0</v>
      </c>
      <c r="K144" s="16">
        <v>0</v>
      </c>
      <c r="L144" s="16">
        <v>0</v>
      </c>
      <c r="M144" s="16">
        <v>0</v>
      </c>
      <c r="N144" s="16">
        <v>0</v>
      </c>
      <c r="O144" s="16">
        <v>0</v>
      </c>
      <c r="P144" s="16"/>
      <c r="Q144" s="16">
        <v>1.45348837209302E-3</v>
      </c>
      <c r="R144" s="16"/>
      <c r="S144" s="16">
        <v>1.27064803049555E-3</v>
      </c>
      <c r="T144" s="16"/>
      <c r="U144" s="16">
        <v>1.6583747927031501E-3</v>
      </c>
      <c r="V144" s="16"/>
      <c r="W144" s="16">
        <v>0</v>
      </c>
      <c r="X144" s="16"/>
      <c r="Y144" s="16">
        <v>1.9841269841269801E-3</v>
      </c>
      <c r="Z144" s="16">
        <v>0</v>
      </c>
      <c r="AA144" s="16">
        <v>0</v>
      </c>
      <c r="AB144" s="16">
        <v>0</v>
      </c>
      <c r="AC144" s="16"/>
      <c r="AD144" s="16">
        <v>0</v>
      </c>
      <c r="AE144" s="16">
        <v>1.1111111111111099E-2</v>
      </c>
      <c r="AF144" s="16">
        <v>0</v>
      </c>
      <c r="AG144" s="16">
        <v>0</v>
      </c>
      <c r="AH144" s="16">
        <v>0</v>
      </c>
      <c r="AI144" s="16">
        <v>0</v>
      </c>
      <c r="AJ144" s="16">
        <v>0</v>
      </c>
      <c r="AK144" s="16"/>
      <c r="AL144" s="16">
        <v>0</v>
      </c>
      <c r="AM144" s="16">
        <v>0</v>
      </c>
      <c r="AN144" s="16">
        <v>0</v>
      </c>
      <c r="AO144" s="16">
        <v>0</v>
      </c>
      <c r="AP144" s="16">
        <v>5.2631578947368397E-2</v>
      </c>
      <c r="AQ144" s="16">
        <v>0</v>
      </c>
      <c r="AR144" s="16">
        <v>0</v>
      </c>
      <c r="AS144" s="16">
        <v>0</v>
      </c>
      <c r="AT144" s="16">
        <v>0</v>
      </c>
      <c r="AU144" s="16">
        <v>0</v>
      </c>
      <c r="AV144" s="16">
        <v>0</v>
      </c>
      <c r="AW144" s="16">
        <v>0</v>
      </c>
    </row>
    <row r="145" spans="2:49" x14ac:dyDescent="0.35">
      <c r="B145" s="17" t="s">
        <v>203</v>
      </c>
      <c r="C145" s="16">
        <v>1.230012300123E-3</v>
      </c>
      <c r="D145" s="16">
        <v>0</v>
      </c>
      <c r="E145" s="16">
        <v>0</v>
      </c>
      <c r="F145" s="16">
        <v>8.4033613445378096E-3</v>
      </c>
      <c r="G145" s="16">
        <v>0</v>
      </c>
      <c r="H145" s="16">
        <v>0</v>
      </c>
      <c r="I145" s="16">
        <v>0</v>
      </c>
      <c r="J145" s="16">
        <v>0</v>
      </c>
      <c r="K145" s="16">
        <v>0</v>
      </c>
      <c r="L145" s="16">
        <v>0</v>
      </c>
      <c r="M145" s="16">
        <v>0</v>
      </c>
      <c r="N145" s="16">
        <v>0</v>
      </c>
      <c r="O145" s="16">
        <v>0</v>
      </c>
      <c r="P145" s="16"/>
      <c r="Q145" s="16">
        <v>1.45348837209302E-3</v>
      </c>
      <c r="R145" s="16"/>
      <c r="S145" s="16">
        <v>1.27064803049555E-3</v>
      </c>
      <c r="T145" s="16"/>
      <c r="U145" s="16">
        <v>1.6583747927031501E-3</v>
      </c>
      <c r="V145" s="16"/>
      <c r="W145" s="16">
        <v>0</v>
      </c>
      <c r="X145" s="16"/>
      <c r="Y145" s="16">
        <v>1.9841269841269801E-3</v>
      </c>
      <c r="Z145" s="16">
        <v>0</v>
      </c>
      <c r="AA145" s="16">
        <v>0</v>
      </c>
      <c r="AB145" s="16">
        <v>0</v>
      </c>
      <c r="AC145" s="16"/>
      <c r="AD145" s="16">
        <v>0</v>
      </c>
      <c r="AE145" s="16">
        <v>0</v>
      </c>
      <c r="AF145" s="16">
        <v>0</v>
      </c>
      <c r="AG145" s="16">
        <v>5.5555555555555601E-3</v>
      </c>
      <c r="AH145" s="16">
        <v>0</v>
      </c>
      <c r="AI145" s="16">
        <v>0</v>
      </c>
      <c r="AJ145" s="16">
        <v>0</v>
      </c>
      <c r="AK145" s="16"/>
      <c r="AL145" s="16">
        <v>0</v>
      </c>
      <c r="AM145" s="16">
        <v>0</v>
      </c>
      <c r="AN145" s="16">
        <v>0</v>
      </c>
      <c r="AO145" s="16">
        <v>0</v>
      </c>
      <c r="AP145" s="16">
        <v>5.2631578947368397E-2</v>
      </c>
      <c r="AQ145" s="16">
        <v>0</v>
      </c>
      <c r="AR145" s="16">
        <v>0</v>
      </c>
      <c r="AS145" s="16">
        <v>0</v>
      </c>
      <c r="AT145" s="16">
        <v>0</v>
      </c>
      <c r="AU145" s="16">
        <v>0</v>
      </c>
      <c r="AV145" s="16">
        <v>0</v>
      </c>
      <c r="AW145" s="16">
        <v>0</v>
      </c>
    </row>
    <row r="146" spans="2:49" x14ac:dyDescent="0.35">
      <c r="B146" s="17" t="s">
        <v>204</v>
      </c>
      <c r="C146" s="16">
        <v>1.230012300123E-3</v>
      </c>
      <c r="D146" s="16">
        <v>0</v>
      </c>
      <c r="E146" s="16">
        <v>0</v>
      </c>
      <c r="F146" s="16">
        <v>0</v>
      </c>
      <c r="G146" s="16">
        <v>1.6666666666666701E-2</v>
      </c>
      <c r="H146" s="16">
        <v>0</v>
      </c>
      <c r="I146" s="16">
        <v>0</v>
      </c>
      <c r="J146" s="16">
        <v>0</v>
      </c>
      <c r="K146" s="16">
        <v>0</v>
      </c>
      <c r="L146" s="16">
        <v>0</v>
      </c>
      <c r="M146" s="16">
        <v>0</v>
      </c>
      <c r="N146" s="16">
        <v>0</v>
      </c>
      <c r="O146" s="16">
        <v>0</v>
      </c>
      <c r="P146" s="16"/>
      <c r="Q146" s="16">
        <v>1.45348837209302E-3</v>
      </c>
      <c r="R146" s="16"/>
      <c r="S146" s="16">
        <v>1.27064803049555E-3</v>
      </c>
      <c r="T146" s="16"/>
      <c r="U146" s="16">
        <v>1.6583747927031501E-3</v>
      </c>
      <c r="V146" s="16"/>
      <c r="W146" s="16">
        <v>0</v>
      </c>
      <c r="X146" s="16"/>
      <c r="Y146" s="16">
        <v>1.9841269841269801E-3</v>
      </c>
      <c r="Z146" s="16">
        <v>0</v>
      </c>
      <c r="AA146" s="16">
        <v>0</v>
      </c>
      <c r="AB146" s="16">
        <v>0</v>
      </c>
      <c r="AC146" s="16"/>
      <c r="AD146" s="16">
        <v>0</v>
      </c>
      <c r="AE146" s="16">
        <v>0</v>
      </c>
      <c r="AF146" s="16">
        <v>0</v>
      </c>
      <c r="AG146" s="16">
        <v>5.5555555555555601E-3</v>
      </c>
      <c r="AH146" s="16">
        <v>0</v>
      </c>
      <c r="AI146" s="16">
        <v>0</v>
      </c>
      <c r="AJ146" s="16">
        <v>0</v>
      </c>
      <c r="AK146" s="16"/>
      <c r="AL146" s="16">
        <v>0</v>
      </c>
      <c r="AM146" s="16">
        <v>0</v>
      </c>
      <c r="AN146" s="16">
        <v>0</v>
      </c>
      <c r="AO146" s="16">
        <v>0</v>
      </c>
      <c r="AP146" s="16">
        <v>5.2631578947368397E-2</v>
      </c>
      <c r="AQ146" s="16">
        <v>0</v>
      </c>
      <c r="AR146" s="16">
        <v>0</v>
      </c>
      <c r="AS146" s="16">
        <v>0</v>
      </c>
      <c r="AT146" s="16">
        <v>0</v>
      </c>
      <c r="AU146" s="16">
        <v>0</v>
      </c>
      <c r="AV146" s="16">
        <v>0</v>
      </c>
      <c r="AW146" s="16">
        <v>0</v>
      </c>
    </row>
    <row r="147" spans="2:49" x14ac:dyDescent="0.35">
      <c r="B147" s="17" t="s">
        <v>205</v>
      </c>
      <c r="C147" s="16">
        <v>1.230012300123E-3</v>
      </c>
      <c r="D147" s="16">
        <v>0</v>
      </c>
      <c r="E147" s="16">
        <v>7.4626865671641798E-3</v>
      </c>
      <c r="F147" s="16">
        <v>0</v>
      </c>
      <c r="G147" s="16">
        <v>0</v>
      </c>
      <c r="H147" s="16">
        <v>0</v>
      </c>
      <c r="I147" s="16">
        <v>0</v>
      </c>
      <c r="J147" s="16">
        <v>0</v>
      </c>
      <c r="K147" s="16">
        <v>0</v>
      </c>
      <c r="L147" s="16">
        <v>0</v>
      </c>
      <c r="M147" s="16">
        <v>0</v>
      </c>
      <c r="N147" s="16">
        <v>0</v>
      </c>
      <c r="O147" s="16">
        <v>0</v>
      </c>
      <c r="P147" s="16"/>
      <c r="Q147" s="16">
        <v>1.45348837209302E-3</v>
      </c>
      <c r="R147" s="16"/>
      <c r="S147" s="16">
        <v>1.27064803049555E-3</v>
      </c>
      <c r="T147" s="16"/>
      <c r="U147" s="16">
        <v>1.6583747927031501E-3</v>
      </c>
      <c r="V147" s="16"/>
      <c r="W147" s="16">
        <v>0</v>
      </c>
      <c r="X147" s="16"/>
      <c r="Y147" s="16">
        <v>1.9841269841269801E-3</v>
      </c>
      <c r="Z147" s="16">
        <v>0</v>
      </c>
      <c r="AA147" s="16">
        <v>0</v>
      </c>
      <c r="AB147" s="16">
        <v>0</v>
      </c>
      <c r="AC147" s="16"/>
      <c r="AD147" s="16">
        <v>0</v>
      </c>
      <c r="AE147" s="16">
        <v>0</v>
      </c>
      <c r="AF147" s="16">
        <v>0</v>
      </c>
      <c r="AG147" s="16">
        <v>0</v>
      </c>
      <c r="AH147" s="16">
        <v>8.1300813008130107E-3</v>
      </c>
      <c r="AI147" s="16">
        <v>0</v>
      </c>
      <c r="AJ147" s="16">
        <v>0</v>
      </c>
      <c r="AK147" s="16"/>
      <c r="AL147" s="16">
        <v>0</v>
      </c>
      <c r="AM147" s="16">
        <v>0</v>
      </c>
      <c r="AN147" s="16">
        <v>0</v>
      </c>
      <c r="AO147" s="16">
        <v>0</v>
      </c>
      <c r="AP147" s="16">
        <v>5.2631578947368397E-2</v>
      </c>
      <c r="AQ147" s="16">
        <v>0</v>
      </c>
      <c r="AR147" s="16">
        <v>0</v>
      </c>
      <c r="AS147" s="16">
        <v>0</v>
      </c>
      <c r="AT147" s="16">
        <v>0</v>
      </c>
      <c r="AU147" s="16">
        <v>0</v>
      </c>
      <c r="AV147" s="16">
        <v>0</v>
      </c>
      <c r="AW147" s="16">
        <v>0</v>
      </c>
    </row>
    <row r="148" spans="2:49" x14ac:dyDescent="0.35">
      <c r="B148" s="17" t="s">
        <v>206</v>
      </c>
      <c r="C148" s="16">
        <v>1.230012300123E-3</v>
      </c>
      <c r="D148" s="16">
        <v>0</v>
      </c>
      <c r="E148" s="16">
        <v>0</v>
      </c>
      <c r="F148" s="16">
        <v>0</v>
      </c>
      <c r="G148" s="16">
        <v>0</v>
      </c>
      <c r="H148" s="16">
        <v>0</v>
      </c>
      <c r="I148" s="16">
        <v>0</v>
      </c>
      <c r="J148" s="16">
        <v>0</v>
      </c>
      <c r="K148" s="16">
        <v>0</v>
      </c>
      <c r="L148" s="16">
        <v>0</v>
      </c>
      <c r="M148" s="16">
        <v>1.4084507042253501E-2</v>
      </c>
      <c r="N148" s="16">
        <v>0</v>
      </c>
      <c r="O148" s="16">
        <v>0</v>
      </c>
      <c r="P148" s="16"/>
      <c r="Q148" s="16">
        <v>1.45348837209302E-3</v>
      </c>
      <c r="R148" s="16"/>
      <c r="S148" s="16">
        <v>1.27064803049555E-3</v>
      </c>
      <c r="T148" s="16"/>
      <c r="U148" s="16">
        <v>1.6583747927031501E-3</v>
      </c>
      <c r="V148" s="16"/>
      <c r="W148" s="16">
        <v>0</v>
      </c>
      <c r="X148" s="16"/>
      <c r="Y148" s="16">
        <v>1.9841269841269801E-3</v>
      </c>
      <c r="Z148" s="16">
        <v>0</v>
      </c>
      <c r="AA148" s="16">
        <v>0</v>
      </c>
      <c r="AB148" s="16">
        <v>0</v>
      </c>
      <c r="AC148" s="16"/>
      <c r="AD148" s="16">
        <v>0</v>
      </c>
      <c r="AE148" s="16">
        <v>0</v>
      </c>
      <c r="AF148" s="16">
        <v>0</v>
      </c>
      <c r="AG148" s="16">
        <v>0</v>
      </c>
      <c r="AH148" s="16">
        <v>8.1300813008130107E-3</v>
      </c>
      <c r="AI148" s="16">
        <v>0</v>
      </c>
      <c r="AJ148" s="16">
        <v>0</v>
      </c>
      <c r="AK148" s="16"/>
      <c r="AL148" s="16">
        <v>0</v>
      </c>
      <c r="AM148" s="16">
        <v>0</v>
      </c>
      <c r="AN148" s="16">
        <v>0</v>
      </c>
      <c r="AO148" s="16">
        <v>0</v>
      </c>
      <c r="AP148" s="16">
        <v>5.2631578947368397E-2</v>
      </c>
      <c r="AQ148" s="16">
        <v>0</v>
      </c>
      <c r="AR148" s="16">
        <v>0</v>
      </c>
      <c r="AS148" s="16">
        <v>0</v>
      </c>
      <c r="AT148" s="16">
        <v>0</v>
      </c>
      <c r="AU148" s="16">
        <v>0</v>
      </c>
      <c r="AV148" s="16">
        <v>0</v>
      </c>
      <c r="AW148" s="16">
        <v>0</v>
      </c>
    </row>
    <row r="149" spans="2:49" x14ac:dyDescent="0.35">
      <c r="B149" s="17" t="s">
        <v>207</v>
      </c>
      <c r="C149" s="16">
        <v>1.230012300123E-3</v>
      </c>
      <c r="D149" s="16">
        <v>0</v>
      </c>
      <c r="E149" s="16">
        <v>7.4626865671641798E-3</v>
      </c>
      <c r="F149" s="16">
        <v>0</v>
      </c>
      <c r="G149" s="16">
        <v>0</v>
      </c>
      <c r="H149" s="16">
        <v>0</v>
      </c>
      <c r="I149" s="16">
        <v>0</v>
      </c>
      <c r="J149" s="16">
        <v>0</v>
      </c>
      <c r="K149" s="16">
        <v>0</v>
      </c>
      <c r="L149" s="16">
        <v>0</v>
      </c>
      <c r="M149" s="16">
        <v>0</v>
      </c>
      <c r="N149" s="16">
        <v>0</v>
      </c>
      <c r="O149" s="16">
        <v>0</v>
      </c>
      <c r="P149" s="16"/>
      <c r="Q149" s="16">
        <v>1.45348837209302E-3</v>
      </c>
      <c r="R149" s="16"/>
      <c r="S149" s="16">
        <v>1.27064803049555E-3</v>
      </c>
      <c r="T149" s="16"/>
      <c r="U149" s="16">
        <v>1.6583747927031501E-3</v>
      </c>
      <c r="V149" s="16"/>
      <c r="W149" s="16">
        <v>0</v>
      </c>
      <c r="X149" s="16"/>
      <c r="Y149" s="16">
        <v>1.9841269841269801E-3</v>
      </c>
      <c r="Z149" s="16">
        <v>0</v>
      </c>
      <c r="AA149" s="16">
        <v>0</v>
      </c>
      <c r="AB149" s="16">
        <v>0</v>
      </c>
      <c r="AC149" s="16"/>
      <c r="AD149" s="16">
        <v>0</v>
      </c>
      <c r="AE149" s="16">
        <v>1.1111111111111099E-2</v>
      </c>
      <c r="AF149" s="16">
        <v>0</v>
      </c>
      <c r="AG149" s="16">
        <v>0</v>
      </c>
      <c r="AH149" s="16">
        <v>0</v>
      </c>
      <c r="AI149" s="16">
        <v>0</v>
      </c>
      <c r="AJ149" s="16">
        <v>0</v>
      </c>
      <c r="AK149" s="16"/>
      <c r="AL149" s="16">
        <v>0</v>
      </c>
      <c r="AM149" s="16">
        <v>7.8740157480314994E-3</v>
      </c>
      <c r="AN149" s="16">
        <v>0</v>
      </c>
      <c r="AO149" s="16">
        <v>0</v>
      </c>
      <c r="AP149" s="16">
        <v>0</v>
      </c>
      <c r="AQ149" s="16">
        <v>0</v>
      </c>
      <c r="AR149" s="16">
        <v>0</v>
      </c>
      <c r="AS149" s="16">
        <v>0</v>
      </c>
      <c r="AT149" s="16">
        <v>0</v>
      </c>
      <c r="AU149" s="16">
        <v>0</v>
      </c>
      <c r="AV149" s="16">
        <v>0</v>
      </c>
      <c r="AW149" s="16">
        <v>0</v>
      </c>
    </row>
    <row r="150" spans="2:49" x14ac:dyDescent="0.35">
      <c r="B150" s="17" t="s">
        <v>208</v>
      </c>
      <c r="C150" s="16">
        <v>1.230012300123E-3</v>
      </c>
      <c r="D150" s="16">
        <v>0</v>
      </c>
      <c r="E150" s="16">
        <v>0</v>
      </c>
      <c r="F150" s="16">
        <v>0</v>
      </c>
      <c r="G150" s="16">
        <v>0</v>
      </c>
      <c r="H150" s="16">
        <v>0</v>
      </c>
      <c r="I150" s="16">
        <v>0</v>
      </c>
      <c r="J150" s="16">
        <v>0</v>
      </c>
      <c r="K150" s="16">
        <v>0</v>
      </c>
      <c r="L150" s="16">
        <v>0</v>
      </c>
      <c r="M150" s="16">
        <v>1.4084507042253501E-2</v>
      </c>
      <c r="N150" s="16">
        <v>0</v>
      </c>
      <c r="O150" s="16">
        <v>0</v>
      </c>
      <c r="P150" s="16"/>
      <c r="Q150" s="16">
        <v>1.45348837209302E-3</v>
      </c>
      <c r="R150" s="16"/>
      <c r="S150" s="16">
        <v>1.27064803049555E-3</v>
      </c>
      <c r="T150" s="16"/>
      <c r="U150" s="16">
        <v>1.6583747927031501E-3</v>
      </c>
      <c r="V150" s="16"/>
      <c r="W150" s="16">
        <v>0</v>
      </c>
      <c r="X150" s="16"/>
      <c r="Y150" s="16">
        <v>1.9841269841269801E-3</v>
      </c>
      <c r="Z150" s="16">
        <v>0</v>
      </c>
      <c r="AA150" s="16">
        <v>0</v>
      </c>
      <c r="AB150" s="16">
        <v>0</v>
      </c>
      <c r="AC150" s="16"/>
      <c r="AD150" s="16">
        <v>0</v>
      </c>
      <c r="AE150" s="16">
        <v>0</v>
      </c>
      <c r="AF150" s="16">
        <v>1.02040816326531E-2</v>
      </c>
      <c r="AG150" s="16">
        <v>0</v>
      </c>
      <c r="AH150" s="16">
        <v>0</v>
      </c>
      <c r="AI150" s="16">
        <v>0</v>
      </c>
      <c r="AJ150" s="16">
        <v>0</v>
      </c>
      <c r="AK150" s="16"/>
      <c r="AL150" s="16">
        <v>0</v>
      </c>
      <c r="AM150" s="16">
        <v>7.8740157480314994E-3</v>
      </c>
      <c r="AN150" s="16">
        <v>0</v>
      </c>
      <c r="AO150" s="16">
        <v>0</v>
      </c>
      <c r="AP150" s="16">
        <v>0</v>
      </c>
      <c r="AQ150" s="16">
        <v>0</v>
      </c>
      <c r="AR150" s="16">
        <v>0</v>
      </c>
      <c r="AS150" s="16">
        <v>0</v>
      </c>
      <c r="AT150" s="16">
        <v>0</v>
      </c>
      <c r="AU150" s="16">
        <v>0</v>
      </c>
      <c r="AV150" s="16">
        <v>0</v>
      </c>
      <c r="AW150" s="16">
        <v>0</v>
      </c>
    </row>
    <row r="151" spans="2:49" x14ac:dyDescent="0.35">
      <c r="B151" s="17" t="s">
        <v>209</v>
      </c>
      <c r="C151" s="16">
        <v>1.230012300123E-3</v>
      </c>
      <c r="D151" s="16">
        <v>0</v>
      </c>
      <c r="E151" s="16">
        <v>7.4626865671641798E-3</v>
      </c>
      <c r="F151" s="16">
        <v>0</v>
      </c>
      <c r="G151" s="16">
        <v>0</v>
      </c>
      <c r="H151" s="16">
        <v>0</v>
      </c>
      <c r="I151" s="16">
        <v>0</v>
      </c>
      <c r="J151" s="16">
        <v>0</v>
      </c>
      <c r="K151" s="16">
        <v>0</v>
      </c>
      <c r="L151" s="16">
        <v>0</v>
      </c>
      <c r="M151" s="16">
        <v>0</v>
      </c>
      <c r="N151" s="16">
        <v>0</v>
      </c>
      <c r="O151" s="16">
        <v>0</v>
      </c>
      <c r="P151" s="16"/>
      <c r="Q151" s="16">
        <v>1.45348837209302E-3</v>
      </c>
      <c r="R151" s="16"/>
      <c r="S151" s="16">
        <v>1.27064803049555E-3</v>
      </c>
      <c r="T151" s="16"/>
      <c r="U151" s="16">
        <v>1.6583747927031501E-3</v>
      </c>
      <c r="V151" s="16"/>
      <c r="W151" s="16">
        <v>0</v>
      </c>
      <c r="X151" s="16"/>
      <c r="Y151" s="16">
        <v>1.9841269841269801E-3</v>
      </c>
      <c r="Z151" s="16">
        <v>0</v>
      </c>
      <c r="AA151" s="16">
        <v>0</v>
      </c>
      <c r="AB151" s="16">
        <v>0</v>
      </c>
      <c r="AC151" s="16"/>
      <c r="AD151" s="16">
        <v>0</v>
      </c>
      <c r="AE151" s="16">
        <v>0</v>
      </c>
      <c r="AF151" s="16">
        <v>1.02040816326531E-2</v>
      </c>
      <c r="AG151" s="16">
        <v>0</v>
      </c>
      <c r="AH151" s="16">
        <v>0</v>
      </c>
      <c r="AI151" s="16">
        <v>0</v>
      </c>
      <c r="AJ151" s="16">
        <v>0</v>
      </c>
      <c r="AK151" s="16"/>
      <c r="AL151" s="16">
        <v>0</v>
      </c>
      <c r="AM151" s="16">
        <v>7.8740157480314994E-3</v>
      </c>
      <c r="AN151" s="16">
        <v>0</v>
      </c>
      <c r="AO151" s="16">
        <v>0</v>
      </c>
      <c r="AP151" s="16">
        <v>0</v>
      </c>
      <c r="AQ151" s="16">
        <v>0</v>
      </c>
      <c r="AR151" s="16">
        <v>0</v>
      </c>
      <c r="AS151" s="16">
        <v>0</v>
      </c>
      <c r="AT151" s="16">
        <v>0</v>
      </c>
      <c r="AU151" s="16">
        <v>0</v>
      </c>
      <c r="AV151" s="16">
        <v>0</v>
      </c>
      <c r="AW151" s="16">
        <v>0</v>
      </c>
    </row>
    <row r="152" spans="2:49" x14ac:dyDescent="0.35">
      <c r="B152" s="17" t="s">
        <v>210</v>
      </c>
      <c r="C152" s="16">
        <v>1.230012300123E-3</v>
      </c>
      <c r="D152" s="16">
        <v>1.21951219512195E-2</v>
      </c>
      <c r="E152" s="16">
        <v>0</v>
      </c>
      <c r="F152" s="16">
        <v>0</v>
      </c>
      <c r="G152" s="16">
        <v>0</v>
      </c>
      <c r="H152" s="16">
        <v>0</v>
      </c>
      <c r="I152" s="16">
        <v>0</v>
      </c>
      <c r="J152" s="16">
        <v>0</v>
      </c>
      <c r="K152" s="16">
        <v>0</v>
      </c>
      <c r="L152" s="16">
        <v>0</v>
      </c>
      <c r="M152" s="16">
        <v>0</v>
      </c>
      <c r="N152" s="16">
        <v>0</v>
      </c>
      <c r="O152" s="16">
        <v>0</v>
      </c>
      <c r="P152" s="16"/>
      <c r="Q152" s="16">
        <v>1.45348837209302E-3</v>
      </c>
      <c r="R152" s="16"/>
      <c r="S152" s="16">
        <v>1.27064803049555E-3</v>
      </c>
      <c r="T152" s="16"/>
      <c r="U152" s="16">
        <v>1.6583747927031501E-3</v>
      </c>
      <c r="V152" s="16"/>
      <c r="W152" s="16">
        <v>0</v>
      </c>
      <c r="X152" s="16"/>
      <c r="Y152" s="16">
        <v>1.9841269841269801E-3</v>
      </c>
      <c r="Z152" s="16">
        <v>0</v>
      </c>
      <c r="AA152" s="16">
        <v>0</v>
      </c>
      <c r="AB152" s="16">
        <v>0</v>
      </c>
      <c r="AC152" s="16"/>
      <c r="AD152" s="16">
        <v>0</v>
      </c>
      <c r="AE152" s="16">
        <v>0</v>
      </c>
      <c r="AF152" s="16">
        <v>0</v>
      </c>
      <c r="AG152" s="16">
        <v>5.5555555555555601E-3</v>
      </c>
      <c r="AH152" s="16">
        <v>0</v>
      </c>
      <c r="AI152" s="16">
        <v>0</v>
      </c>
      <c r="AJ152" s="16">
        <v>0</v>
      </c>
      <c r="AK152" s="16"/>
      <c r="AL152" s="16">
        <v>0</v>
      </c>
      <c r="AM152" s="16">
        <v>7.8740157480314994E-3</v>
      </c>
      <c r="AN152" s="16">
        <v>0</v>
      </c>
      <c r="AO152" s="16">
        <v>0</v>
      </c>
      <c r="AP152" s="16">
        <v>0</v>
      </c>
      <c r="AQ152" s="16">
        <v>0</v>
      </c>
      <c r="AR152" s="16">
        <v>0</v>
      </c>
      <c r="AS152" s="16">
        <v>0</v>
      </c>
      <c r="AT152" s="16">
        <v>0</v>
      </c>
      <c r="AU152" s="16">
        <v>0</v>
      </c>
      <c r="AV152" s="16">
        <v>0</v>
      </c>
      <c r="AW152" s="16">
        <v>0</v>
      </c>
    </row>
    <row r="153" spans="2:49" x14ac:dyDescent="0.35">
      <c r="B153" s="17" t="s">
        <v>211</v>
      </c>
      <c r="C153" s="16">
        <v>1.230012300123E-3</v>
      </c>
      <c r="D153" s="16">
        <v>0</v>
      </c>
      <c r="E153" s="16">
        <v>0</v>
      </c>
      <c r="F153" s="16">
        <v>0</v>
      </c>
      <c r="G153" s="16">
        <v>0</v>
      </c>
      <c r="H153" s="16">
        <v>0</v>
      </c>
      <c r="I153" s="16">
        <v>0</v>
      </c>
      <c r="J153" s="16">
        <v>0</v>
      </c>
      <c r="K153" s="16">
        <v>0</v>
      </c>
      <c r="L153" s="16">
        <v>0</v>
      </c>
      <c r="M153" s="16">
        <v>0</v>
      </c>
      <c r="N153" s="16">
        <v>3.03030303030303E-2</v>
      </c>
      <c r="O153" s="16">
        <v>0</v>
      </c>
      <c r="P153" s="16"/>
      <c r="Q153" s="16">
        <v>1.45348837209302E-3</v>
      </c>
      <c r="R153" s="16"/>
      <c r="S153" s="16">
        <v>1.27064803049555E-3</v>
      </c>
      <c r="T153" s="16"/>
      <c r="U153" s="16">
        <v>1.6583747927031501E-3</v>
      </c>
      <c r="V153" s="16"/>
      <c r="W153" s="16">
        <v>0</v>
      </c>
      <c r="X153" s="16"/>
      <c r="Y153" s="16">
        <v>1.9841269841269801E-3</v>
      </c>
      <c r="Z153" s="16">
        <v>0</v>
      </c>
      <c r="AA153" s="16">
        <v>0</v>
      </c>
      <c r="AB153" s="16">
        <v>0</v>
      </c>
      <c r="AC153" s="16"/>
      <c r="AD153" s="16">
        <v>0</v>
      </c>
      <c r="AE153" s="16">
        <v>0</v>
      </c>
      <c r="AF153" s="16">
        <v>0</v>
      </c>
      <c r="AG153" s="16">
        <v>5.5555555555555601E-3</v>
      </c>
      <c r="AH153" s="16">
        <v>0</v>
      </c>
      <c r="AI153" s="16">
        <v>0</v>
      </c>
      <c r="AJ153" s="16">
        <v>0</v>
      </c>
      <c r="AK153" s="16"/>
      <c r="AL153" s="16">
        <v>0</v>
      </c>
      <c r="AM153" s="16">
        <v>7.8740157480314994E-3</v>
      </c>
      <c r="AN153" s="16">
        <v>0</v>
      </c>
      <c r="AO153" s="16">
        <v>0</v>
      </c>
      <c r="AP153" s="16">
        <v>0</v>
      </c>
      <c r="AQ153" s="16">
        <v>0</v>
      </c>
      <c r="AR153" s="16">
        <v>0</v>
      </c>
      <c r="AS153" s="16">
        <v>0</v>
      </c>
      <c r="AT153" s="16">
        <v>0</v>
      </c>
      <c r="AU153" s="16">
        <v>0</v>
      </c>
      <c r="AV153" s="16">
        <v>0</v>
      </c>
      <c r="AW153" s="16">
        <v>0</v>
      </c>
    </row>
    <row r="154" spans="2:49" x14ac:dyDescent="0.35">
      <c r="B154" s="17" t="s">
        <v>212</v>
      </c>
      <c r="C154" s="16">
        <v>1.230012300123E-3</v>
      </c>
      <c r="D154" s="16">
        <v>0</v>
      </c>
      <c r="E154" s="16">
        <v>0</v>
      </c>
      <c r="F154" s="16">
        <v>0</v>
      </c>
      <c r="G154" s="16">
        <v>0</v>
      </c>
      <c r="H154" s="16">
        <v>0</v>
      </c>
      <c r="I154" s="16">
        <v>0</v>
      </c>
      <c r="J154" s="16">
        <v>1.63934426229508E-2</v>
      </c>
      <c r="K154" s="16">
        <v>0</v>
      </c>
      <c r="L154" s="16">
        <v>0</v>
      </c>
      <c r="M154" s="16">
        <v>0</v>
      </c>
      <c r="N154" s="16">
        <v>0</v>
      </c>
      <c r="O154" s="16">
        <v>0</v>
      </c>
      <c r="P154" s="16"/>
      <c r="Q154" s="16">
        <v>1.45348837209302E-3</v>
      </c>
      <c r="R154" s="16"/>
      <c r="S154" s="16">
        <v>1.27064803049555E-3</v>
      </c>
      <c r="T154" s="16"/>
      <c r="U154" s="16">
        <v>1.6583747927031501E-3</v>
      </c>
      <c r="V154" s="16"/>
      <c r="W154" s="16">
        <v>8.1300813008130107E-3</v>
      </c>
      <c r="X154" s="16"/>
      <c r="Y154" s="16">
        <v>0</v>
      </c>
      <c r="Z154" s="16">
        <v>3.7878787878787902E-3</v>
      </c>
      <c r="AA154" s="16">
        <v>0</v>
      </c>
      <c r="AB154" s="16">
        <v>0</v>
      </c>
      <c r="AC154" s="16"/>
      <c r="AD154" s="16">
        <v>0</v>
      </c>
      <c r="AE154" s="16">
        <v>0</v>
      </c>
      <c r="AF154" s="16">
        <v>0</v>
      </c>
      <c r="AG154" s="16">
        <v>0</v>
      </c>
      <c r="AH154" s="16">
        <v>8.1300813008130107E-3</v>
      </c>
      <c r="AI154" s="16">
        <v>0</v>
      </c>
      <c r="AJ154" s="16">
        <v>0</v>
      </c>
      <c r="AK154" s="16"/>
      <c r="AL154" s="16">
        <v>0</v>
      </c>
      <c r="AM154" s="16">
        <v>7.8740157480314994E-3</v>
      </c>
      <c r="AN154" s="16">
        <v>0</v>
      </c>
      <c r="AO154" s="16">
        <v>0</v>
      </c>
      <c r="AP154" s="16">
        <v>0</v>
      </c>
      <c r="AQ154" s="16">
        <v>0</v>
      </c>
      <c r="AR154" s="16">
        <v>0</v>
      </c>
      <c r="AS154" s="16">
        <v>0</v>
      </c>
      <c r="AT154" s="16">
        <v>0</v>
      </c>
      <c r="AU154" s="16">
        <v>0</v>
      </c>
      <c r="AV154" s="16">
        <v>0</v>
      </c>
      <c r="AW154" s="16">
        <v>0</v>
      </c>
    </row>
    <row r="155" spans="2:49" x14ac:dyDescent="0.35">
      <c r="B155" s="17" t="s">
        <v>213</v>
      </c>
      <c r="C155" s="16">
        <v>1.230012300123E-3</v>
      </c>
      <c r="D155" s="16">
        <v>0</v>
      </c>
      <c r="E155" s="16">
        <v>7.4626865671641798E-3</v>
      </c>
      <c r="F155" s="16">
        <v>0</v>
      </c>
      <c r="G155" s="16">
        <v>0</v>
      </c>
      <c r="H155" s="16">
        <v>0</v>
      </c>
      <c r="I155" s="16">
        <v>0</v>
      </c>
      <c r="J155" s="16">
        <v>0</v>
      </c>
      <c r="K155" s="16">
        <v>0</v>
      </c>
      <c r="L155" s="16">
        <v>0</v>
      </c>
      <c r="M155" s="16">
        <v>0</v>
      </c>
      <c r="N155" s="16">
        <v>0</v>
      </c>
      <c r="O155" s="16">
        <v>0</v>
      </c>
      <c r="P155" s="16"/>
      <c r="Q155" s="16">
        <v>1.45348837209302E-3</v>
      </c>
      <c r="R155" s="16"/>
      <c r="S155" s="16">
        <v>1.27064803049555E-3</v>
      </c>
      <c r="T155" s="16"/>
      <c r="U155" s="16">
        <v>1.6583747927031501E-3</v>
      </c>
      <c r="V155" s="16"/>
      <c r="W155" s="16">
        <v>8.1300813008130107E-3</v>
      </c>
      <c r="X155" s="16"/>
      <c r="Y155" s="16">
        <v>1.9841269841269801E-3</v>
      </c>
      <c r="Z155" s="16">
        <v>0</v>
      </c>
      <c r="AA155" s="16">
        <v>0</v>
      </c>
      <c r="AB155" s="16">
        <v>0</v>
      </c>
      <c r="AC155" s="16"/>
      <c r="AD155" s="16">
        <v>6.8493150684931503E-3</v>
      </c>
      <c r="AE155" s="16">
        <v>0</v>
      </c>
      <c r="AF155" s="16">
        <v>0</v>
      </c>
      <c r="AG155" s="16">
        <v>0</v>
      </c>
      <c r="AH155" s="16">
        <v>0</v>
      </c>
      <c r="AI155" s="16">
        <v>0</v>
      </c>
      <c r="AJ155" s="16">
        <v>0</v>
      </c>
      <c r="AK155" s="16"/>
      <c r="AL155" s="16">
        <v>0</v>
      </c>
      <c r="AM155" s="16">
        <v>0</v>
      </c>
      <c r="AN155" s="16">
        <v>0</v>
      </c>
      <c r="AO155" s="16">
        <v>0</v>
      </c>
      <c r="AP155" s="16">
        <v>0</v>
      </c>
      <c r="AQ155" s="16">
        <v>0.02</v>
      </c>
      <c r="AR155" s="16">
        <v>0</v>
      </c>
      <c r="AS155" s="16">
        <v>0</v>
      </c>
      <c r="AT155" s="16">
        <v>0</v>
      </c>
      <c r="AU155" s="16">
        <v>0</v>
      </c>
      <c r="AV155" s="16">
        <v>0</v>
      </c>
      <c r="AW155" s="16">
        <v>0</v>
      </c>
    </row>
    <row r="156" spans="2:49" x14ac:dyDescent="0.35">
      <c r="B156" s="17" t="s">
        <v>214</v>
      </c>
      <c r="C156" s="16">
        <v>1.230012300123E-3</v>
      </c>
      <c r="D156" s="16">
        <v>0</v>
      </c>
      <c r="E156" s="16">
        <v>0</v>
      </c>
      <c r="F156" s="16">
        <v>0</v>
      </c>
      <c r="G156" s="16">
        <v>0</v>
      </c>
      <c r="H156" s="16">
        <v>0</v>
      </c>
      <c r="I156" s="16">
        <v>0</v>
      </c>
      <c r="J156" s="16">
        <v>0</v>
      </c>
      <c r="K156" s="16">
        <v>0</v>
      </c>
      <c r="L156" s="16">
        <v>0</v>
      </c>
      <c r="M156" s="16">
        <v>1.4084507042253501E-2</v>
      </c>
      <c r="N156" s="16">
        <v>0</v>
      </c>
      <c r="O156" s="16">
        <v>0</v>
      </c>
      <c r="P156" s="16"/>
      <c r="Q156" s="16">
        <v>1.45348837209302E-3</v>
      </c>
      <c r="R156" s="16"/>
      <c r="S156" s="16">
        <v>1.27064803049555E-3</v>
      </c>
      <c r="T156" s="16"/>
      <c r="U156" s="16">
        <v>1.6583747927031501E-3</v>
      </c>
      <c r="V156" s="16"/>
      <c r="W156" s="16">
        <v>0</v>
      </c>
      <c r="X156" s="16"/>
      <c r="Y156" s="16">
        <v>1.9841269841269801E-3</v>
      </c>
      <c r="Z156" s="16">
        <v>0</v>
      </c>
      <c r="AA156" s="16">
        <v>0</v>
      </c>
      <c r="AB156" s="16">
        <v>0</v>
      </c>
      <c r="AC156" s="16"/>
      <c r="AD156" s="16">
        <v>0</v>
      </c>
      <c r="AE156" s="16">
        <v>1.1111111111111099E-2</v>
      </c>
      <c r="AF156" s="16">
        <v>0</v>
      </c>
      <c r="AG156" s="16">
        <v>0</v>
      </c>
      <c r="AH156" s="16">
        <v>0</v>
      </c>
      <c r="AI156" s="16">
        <v>0</v>
      </c>
      <c r="AJ156" s="16">
        <v>0</v>
      </c>
      <c r="AK156" s="16"/>
      <c r="AL156" s="16">
        <v>0</v>
      </c>
      <c r="AM156" s="16">
        <v>0</v>
      </c>
      <c r="AN156" s="16">
        <v>0</v>
      </c>
      <c r="AO156" s="16">
        <v>0</v>
      </c>
      <c r="AP156" s="16">
        <v>0</v>
      </c>
      <c r="AQ156" s="16">
        <v>0.02</v>
      </c>
      <c r="AR156" s="16">
        <v>0</v>
      </c>
      <c r="AS156" s="16">
        <v>0</v>
      </c>
      <c r="AT156" s="16">
        <v>0</v>
      </c>
      <c r="AU156" s="16">
        <v>0</v>
      </c>
      <c r="AV156" s="16">
        <v>0</v>
      </c>
      <c r="AW156" s="16">
        <v>0</v>
      </c>
    </row>
    <row r="157" spans="2:49" x14ac:dyDescent="0.35">
      <c r="B157" s="17" t="s">
        <v>215</v>
      </c>
      <c r="C157" s="16">
        <v>1.230012300123E-3</v>
      </c>
      <c r="D157" s="16">
        <v>0</v>
      </c>
      <c r="E157" s="16">
        <v>0</v>
      </c>
      <c r="F157" s="16">
        <v>0</v>
      </c>
      <c r="G157" s="16">
        <v>0</v>
      </c>
      <c r="H157" s="16">
        <v>0</v>
      </c>
      <c r="I157" s="16">
        <v>0</v>
      </c>
      <c r="J157" s="16">
        <v>0</v>
      </c>
      <c r="K157" s="16">
        <v>0</v>
      </c>
      <c r="L157" s="16">
        <v>0</v>
      </c>
      <c r="M157" s="16">
        <v>0</v>
      </c>
      <c r="N157" s="16">
        <v>3.03030303030303E-2</v>
      </c>
      <c r="O157" s="16">
        <v>0</v>
      </c>
      <c r="P157" s="16"/>
      <c r="Q157" s="16">
        <v>1.45348837209302E-3</v>
      </c>
      <c r="R157" s="16"/>
      <c r="S157" s="16">
        <v>1.27064803049555E-3</v>
      </c>
      <c r="T157" s="16"/>
      <c r="U157" s="16">
        <v>1.6583747927031501E-3</v>
      </c>
      <c r="V157" s="16"/>
      <c r="W157" s="16">
        <v>0</v>
      </c>
      <c r="X157" s="16"/>
      <c r="Y157" s="16">
        <v>1.9841269841269801E-3</v>
      </c>
      <c r="Z157" s="16">
        <v>0</v>
      </c>
      <c r="AA157" s="16">
        <v>0</v>
      </c>
      <c r="AB157" s="16">
        <v>0</v>
      </c>
      <c r="AC157" s="16"/>
      <c r="AD157" s="16">
        <v>0</v>
      </c>
      <c r="AE157" s="16">
        <v>1.1111111111111099E-2</v>
      </c>
      <c r="AF157" s="16">
        <v>0</v>
      </c>
      <c r="AG157" s="16">
        <v>0</v>
      </c>
      <c r="AH157" s="16">
        <v>0</v>
      </c>
      <c r="AI157" s="16">
        <v>0</v>
      </c>
      <c r="AJ157" s="16">
        <v>0</v>
      </c>
      <c r="AK157" s="16"/>
      <c r="AL157" s="16">
        <v>0</v>
      </c>
      <c r="AM157" s="16">
        <v>0</v>
      </c>
      <c r="AN157" s="16">
        <v>0</v>
      </c>
      <c r="AO157" s="16">
        <v>0</v>
      </c>
      <c r="AP157" s="16">
        <v>0</v>
      </c>
      <c r="AQ157" s="16">
        <v>0.02</v>
      </c>
      <c r="AR157" s="16">
        <v>0</v>
      </c>
      <c r="AS157" s="16">
        <v>0</v>
      </c>
      <c r="AT157" s="16">
        <v>0</v>
      </c>
      <c r="AU157" s="16">
        <v>0</v>
      </c>
      <c r="AV157" s="16">
        <v>0</v>
      </c>
      <c r="AW157" s="16">
        <v>0</v>
      </c>
    </row>
    <row r="158" spans="2:49" x14ac:dyDescent="0.35">
      <c r="B158" s="17" t="s">
        <v>216</v>
      </c>
      <c r="C158" s="16">
        <v>1.230012300123E-3</v>
      </c>
      <c r="D158" s="16">
        <v>0</v>
      </c>
      <c r="E158" s="16">
        <v>0</v>
      </c>
      <c r="F158" s="16">
        <v>0</v>
      </c>
      <c r="G158" s="16">
        <v>0</v>
      </c>
      <c r="H158" s="16">
        <v>0</v>
      </c>
      <c r="I158" s="16">
        <v>1.5151515151515201E-2</v>
      </c>
      <c r="J158" s="16">
        <v>0</v>
      </c>
      <c r="K158" s="16">
        <v>0</v>
      </c>
      <c r="L158" s="16">
        <v>0</v>
      </c>
      <c r="M158" s="16">
        <v>0</v>
      </c>
      <c r="N158" s="16">
        <v>0</v>
      </c>
      <c r="O158" s="16">
        <v>0</v>
      </c>
      <c r="P158" s="16"/>
      <c r="Q158" s="16">
        <v>1.45348837209302E-3</v>
      </c>
      <c r="R158" s="16"/>
      <c r="S158" s="16">
        <v>1.27064803049555E-3</v>
      </c>
      <c r="T158" s="16"/>
      <c r="U158" s="16">
        <v>1.6583747927031501E-3</v>
      </c>
      <c r="V158" s="16"/>
      <c r="W158" s="16">
        <v>0</v>
      </c>
      <c r="X158" s="16"/>
      <c r="Y158" s="16">
        <v>1.9841269841269801E-3</v>
      </c>
      <c r="Z158" s="16">
        <v>0</v>
      </c>
      <c r="AA158" s="16">
        <v>0</v>
      </c>
      <c r="AB158" s="16">
        <v>0</v>
      </c>
      <c r="AC158" s="16"/>
      <c r="AD158" s="16">
        <v>0</v>
      </c>
      <c r="AE158" s="16">
        <v>1.1111111111111099E-2</v>
      </c>
      <c r="AF158" s="16">
        <v>0</v>
      </c>
      <c r="AG158" s="16">
        <v>0</v>
      </c>
      <c r="AH158" s="16">
        <v>0</v>
      </c>
      <c r="AI158" s="16">
        <v>0</v>
      </c>
      <c r="AJ158" s="16">
        <v>0</v>
      </c>
      <c r="AK158" s="16"/>
      <c r="AL158" s="16">
        <v>0</v>
      </c>
      <c r="AM158" s="16">
        <v>0</v>
      </c>
      <c r="AN158" s="16">
        <v>0</v>
      </c>
      <c r="AO158" s="16">
        <v>0</v>
      </c>
      <c r="AP158" s="16">
        <v>0</v>
      </c>
      <c r="AQ158" s="16">
        <v>0.02</v>
      </c>
      <c r="AR158" s="16">
        <v>0</v>
      </c>
      <c r="AS158" s="16">
        <v>0</v>
      </c>
      <c r="AT158" s="16">
        <v>0</v>
      </c>
      <c r="AU158" s="16">
        <v>0</v>
      </c>
      <c r="AV158" s="16">
        <v>0</v>
      </c>
      <c r="AW158" s="16">
        <v>0</v>
      </c>
    </row>
    <row r="159" spans="2:49" x14ac:dyDescent="0.35">
      <c r="B159" s="17" t="s">
        <v>217</v>
      </c>
      <c r="C159" s="16">
        <v>1.230012300123E-3</v>
      </c>
      <c r="D159" s="16">
        <v>0</v>
      </c>
      <c r="E159" s="16">
        <v>0</v>
      </c>
      <c r="F159" s="16">
        <v>0</v>
      </c>
      <c r="G159" s="16">
        <v>1.6666666666666701E-2</v>
      </c>
      <c r="H159" s="16">
        <v>0</v>
      </c>
      <c r="I159" s="16">
        <v>0</v>
      </c>
      <c r="J159" s="16">
        <v>0</v>
      </c>
      <c r="K159" s="16">
        <v>0</v>
      </c>
      <c r="L159" s="16">
        <v>0</v>
      </c>
      <c r="M159" s="16">
        <v>0</v>
      </c>
      <c r="N159" s="16">
        <v>0</v>
      </c>
      <c r="O159" s="16">
        <v>0</v>
      </c>
      <c r="P159" s="16"/>
      <c r="Q159" s="16">
        <v>1.45348837209302E-3</v>
      </c>
      <c r="R159" s="16"/>
      <c r="S159" s="16">
        <v>1.27064803049555E-3</v>
      </c>
      <c r="T159" s="16"/>
      <c r="U159" s="16">
        <v>1.6583747927031501E-3</v>
      </c>
      <c r="V159" s="16"/>
      <c r="W159" s="16">
        <v>0</v>
      </c>
      <c r="X159" s="16"/>
      <c r="Y159" s="16">
        <v>1.9841269841269801E-3</v>
      </c>
      <c r="Z159" s="16">
        <v>0</v>
      </c>
      <c r="AA159" s="16">
        <v>0</v>
      </c>
      <c r="AB159" s="16">
        <v>0</v>
      </c>
      <c r="AC159" s="16"/>
      <c r="AD159" s="16">
        <v>0</v>
      </c>
      <c r="AE159" s="16">
        <v>0</v>
      </c>
      <c r="AF159" s="16">
        <v>1.02040816326531E-2</v>
      </c>
      <c r="AG159" s="16">
        <v>0</v>
      </c>
      <c r="AH159" s="16">
        <v>0</v>
      </c>
      <c r="AI159" s="16">
        <v>0</v>
      </c>
      <c r="AJ159" s="16">
        <v>0</v>
      </c>
      <c r="AK159" s="16"/>
      <c r="AL159" s="16">
        <v>0</v>
      </c>
      <c r="AM159" s="16">
        <v>0</v>
      </c>
      <c r="AN159" s="16">
        <v>0</v>
      </c>
      <c r="AO159" s="16">
        <v>0</v>
      </c>
      <c r="AP159" s="16">
        <v>0</v>
      </c>
      <c r="AQ159" s="16">
        <v>0.02</v>
      </c>
      <c r="AR159" s="16">
        <v>0</v>
      </c>
      <c r="AS159" s="16">
        <v>0</v>
      </c>
      <c r="AT159" s="16">
        <v>0</v>
      </c>
      <c r="AU159" s="16">
        <v>0</v>
      </c>
      <c r="AV159" s="16">
        <v>0</v>
      </c>
      <c r="AW159" s="16">
        <v>0</v>
      </c>
    </row>
    <row r="160" spans="2:49" x14ac:dyDescent="0.35">
      <c r="B160" s="17" t="s">
        <v>218</v>
      </c>
      <c r="C160" s="16">
        <v>1.230012300123E-3</v>
      </c>
      <c r="D160" s="16">
        <v>0</v>
      </c>
      <c r="E160" s="16">
        <v>0</v>
      </c>
      <c r="F160" s="16">
        <v>0</v>
      </c>
      <c r="G160" s="16">
        <v>1.6666666666666701E-2</v>
      </c>
      <c r="H160" s="16">
        <v>0</v>
      </c>
      <c r="I160" s="16">
        <v>0</v>
      </c>
      <c r="J160" s="16">
        <v>0</v>
      </c>
      <c r="K160" s="16">
        <v>0</v>
      </c>
      <c r="L160" s="16">
        <v>0</v>
      </c>
      <c r="M160" s="16">
        <v>0</v>
      </c>
      <c r="N160" s="16">
        <v>0</v>
      </c>
      <c r="O160" s="16">
        <v>0</v>
      </c>
      <c r="P160" s="16"/>
      <c r="Q160" s="16">
        <v>1.45348837209302E-3</v>
      </c>
      <c r="R160" s="16"/>
      <c r="S160" s="16">
        <v>1.27064803049555E-3</v>
      </c>
      <c r="T160" s="16"/>
      <c r="U160" s="16">
        <v>1.6583747927031501E-3</v>
      </c>
      <c r="V160" s="16"/>
      <c r="W160" s="16">
        <v>0</v>
      </c>
      <c r="X160" s="16"/>
      <c r="Y160" s="16">
        <v>1.9841269841269801E-3</v>
      </c>
      <c r="Z160" s="16">
        <v>0</v>
      </c>
      <c r="AA160" s="16">
        <v>0</v>
      </c>
      <c r="AB160" s="16">
        <v>0</v>
      </c>
      <c r="AC160" s="16"/>
      <c r="AD160" s="16">
        <v>0</v>
      </c>
      <c r="AE160" s="16">
        <v>0</v>
      </c>
      <c r="AF160" s="16">
        <v>1.02040816326531E-2</v>
      </c>
      <c r="AG160" s="16">
        <v>0</v>
      </c>
      <c r="AH160" s="16">
        <v>0</v>
      </c>
      <c r="AI160" s="16">
        <v>0</v>
      </c>
      <c r="AJ160" s="16">
        <v>0</v>
      </c>
      <c r="AK160" s="16"/>
      <c r="AL160" s="16">
        <v>0</v>
      </c>
      <c r="AM160" s="16">
        <v>0</v>
      </c>
      <c r="AN160" s="16">
        <v>0</v>
      </c>
      <c r="AO160" s="16">
        <v>0</v>
      </c>
      <c r="AP160" s="16">
        <v>0</v>
      </c>
      <c r="AQ160" s="16">
        <v>0.02</v>
      </c>
      <c r="AR160" s="16">
        <v>0</v>
      </c>
      <c r="AS160" s="16">
        <v>0</v>
      </c>
      <c r="AT160" s="16">
        <v>0</v>
      </c>
      <c r="AU160" s="16">
        <v>0</v>
      </c>
      <c r="AV160" s="16">
        <v>0</v>
      </c>
      <c r="AW160" s="16">
        <v>0</v>
      </c>
    </row>
    <row r="161" spans="2:49" x14ac:dyDescent="0.35">
      <c r="B161" s="17" t="s">
        <v>219</v>
      </c>
      <c r="C161" s="16">
        <v>1.230012300123E-3</v>
      </c>
      <c r="D161" s="16">
        <v>0</v>
      </c>
      <c r="E161" s="16">
        <v>0</v>
      </c>
      <c r="F161" s="16">
        <v>8.4033613445378096E-3</v>
      </c>
      <c r="G161" s="16">
        <v>0</v>
      </c>
      <c r="H161" s="16">
        <v>0</v>
      </c>
      <c r="I161" s="16">
        <v>0</v>
      </c>
      <c r="J161" s="16">
        <v>0</v>
      </c>
      <c r="K161" s="16">
        <v>0</v>
      </c>
      <c r="L161" s="16">
        <v>0</v>
      </c>
      <c r="M161" s="16">
        <v>0</v>
      </c>
      <c r="N161" s="16">
        <v>0</v>
      </c>
      <c r="O161" s="16">
        <v>0</v>
      </c>
      <c r="P161" s="16"/>
      <c r="Q161" s="16">
        <v>1.45348837209302E-3</v>
      </c>
      <c r="R161" s="16"/>
      <c r="S161" s="16">
        <v>1.27064803049555E-3</v>
      </c>
      <c r="T161" s="16"/>
      <c r="U161" s="16">
        <v>1.6583747927031501E-3</v>
      </c>
      <c r="V161" s="16"/>
      <c r="W161" s="16">
        <v>0</v>
      </c>
      <c r="X161" s="16"/>
      <c r="Y161" s="16">
        <v>1.9841269841269801E-3</v>
      </c>
      <c r="Z161" s="16">
        <v>0</v>
      </c>
      <c r="AA161" s="16">
        <v>0</v>
      </c>
      <c r="AB161" s="16">
        <v>0</v>
      </c>
      <c r="AC161" s="16"/>
      <c r="AD161" s="16">
        <v>0</v>
      </c>
      <c r="AE161" s="16">
        <v>0</v>
      </c>
      <c r="AF161" s="16">
        <v>1.02040816326531E-2</v>
      </c>
      <c r="AG161" s="16">
        <v>0</v>
      </c>
      <c r="AH161" s="16">
        <v>0</v>
      </c>
      <c r="AI161" s="16">
        <v>0</v>
      </c>
      <c r="AJ161" s="16">
        <v>0</v>
      </c>
      <c r="AK161" s="16"/>
      <c r="AL161" s="16">
        <v>0</v>
      </c>
      <c r="AM161" s="16">
        <v>0</v>
      </c>
      <c r="AN161" s="16">
        <v>0</v>
      </c>
      <c r="AO161" s="16">
        <v>0</v>
      </c>
      <c r="AP161" s="16">
        <v>0</v>
      </c>
      <c r="AQ161" s="16">
        <v>0.02</v>
      </c>
      <c r="AR161" s="16">
        <v>0</v>
      </c>
      <c r="AS161" s="16">
        <v>0</v>
      </c>
      <c r="AT161" s="16">
        <v>0</v>
      </c>
      <c r="AU161" s="16">
        <v>0</v>
      </c>
      <c r="AV161" s="16">
        <v>0</v>
      </c>
      <c r="AW161" s="16">
        <v>0</v>
      </c>
    </row>
    <row r="162" spans="2:49" x14ac:dyDescent="0.35">
      <c r="B162" s="17" t="s">
        <v>220</v>
      </c>
      <c r="C162" s="16">
        <v>1.230012300123E-3</v>
      </c>
      <c r="D162" s="16">
        <v>0</v>
      </c>
      <c r="E162" s="16">
        <v>0</v>
      </c>
      <c r="F162" s="16">
        <v>0</v>
      </c>
      <c r="G162" s="16">
        <v>0</v>
      </c>
      <c r="H162" s="16">
        <v>0</v>
      </c>
      <c r="I162" s="16">
        <v>0</v>
      </c>
      <c r="J162" s="16">
        <v>0</v>
      </c>
      <c r="K162" s="16">
        <v>0</v>
      </c>
      <c r="L162" s="16">
        <v>0</v>
      </c>
      <c r="M162" s="16">
        <v>1.4084507042253501E-2</v>
      </c>
      <c r="N162" s="16">
        <v>0</v>
      </c>
      <c r="O162" s="16">
        <v>0</v>
      </c>
      <c r="P162" s="16"/>
      <c r="Q162" s="16">
        <v>1.45348837209302E-3</v>
      </c>
      <c r="R162" s="16"/>
      <c r="S162" s="16">
        <v>1.27064803049555E-3</v>
      </c>
      <c r="T162" s="16"/>
      <c r="U162" s="16">
        <v>1.6583747927031501E-3</v>
      </c>
      <c r="V162" s="16"/>
      <c r="W162" s="16">
        <v>0</v>
      </c>
      <c r="X162" s="16"/>
      <c r="Y162" s="16">
        <v>1.9841269841269801E-3</v>
      </c>
      <c r="Z162" s="16">
        <v>0</v>
      </c>
      <c r="AA162" s="16">
        <v>0</v>
      </c>
      <c r="AB162" s="16">
        <v>0</v>
      </c>
      <c r="AC162" s="16"/>
      <c r="AD162" s="16">
        <v>0</v>
      </c>
      <c r="AE162" s="16">
        <v>0</v>
      </c>
      <c r="AF162" s="16">
        <v>0</v>
      </c>
      <c r="AG162" s="16">
        <v>5.5555555555555601E-3</v>
      </c>
      <c r="AH162" s="16">
        <v>0</v>
      </c>
      <c r="AI162" s="16">
        <v>0</v>
      </c>
      <c r="AJ162" s="16">
        <v>0</v>
      </c>
      <c r="AK162" s="16"/>
      <c r="AL162" s="16">
        <v>0</v>
      </c>
      <c r="AM162" s="16">
        <v>0</v>
      </c>
      <c r="AN162" s="16">
        <v>0</v>
      </c>
      <c r="AO162" s="16">
        <v>0</v>
      </c>
      <c r="AP162" s="16">
        <v>0</v>
      </c>
      <c r="AQ162" s="16">
        <v>0.02</v>
      </c>
      <c r="AR162" s="16">
        <v>0</v>
      </c>
      <c r="AS162" s="16">
        <v>0</v>
      </c>
      <c r="AT162" s="16">
        <v>0</v>
      </c>
      <c r="AU162" s="16">
        <v>0</v>
      </c>
      <c r="AV162" s="16">
        <v>0</v>
      </c>
      <c r="AW162" s="16">
        <v>0</v>
      </c>
    </row>
    <row r="163" spans="2:49" x14ac:dyDescent="0.35">
      <c r="B163" s="17" t="s">
        <v>221</v>
      </c>
      <c r="C163" s="16">
        <v>1.230012300123E-3</v>
      </c>
      <c r="D163" s="16">
        <v>0</v>
      </c>
      <c r="E163" s="16">
        <v>7.4626865671641798E-3</v>
      </c>
      <c r="F163" s="16">
        <v>0</v>
      </c>
      <c r="G163" s="16">
        <v>0</v>
      </c>
      <c r="H163" s="16">
        <v>0</v>
      </c>
      <c r="I163" s="16">
        <v>0</v>
      </c>
      <c r="J163" s="16">
        <v>0</v>
      </c>
      <c r="K163" s="16">
        <v>0</v>
      </c>
      <c r="L163" s="16">
        <v>0</v>
      </c>
      <c r="M163" s="16">
        <v>0</v>
      </c>
      <c r="N163" s="16">
        <v>0</v>
      </c>
      <c r="O163" s="16">
        <v>0</v>
      </c>
      <c r="P163" s="16"/>
      <c r="Q163" s="16">
        <v>1.45348837209302E-3</v>
      </c>
      <c r="R163" s="16"/>
      <c r="S163" s="16">
        <v>1.27064803049555E-3</v>
      </c>
      <c r="T163" s="16"/>
      <c r="U163" s="16">
        <v>1.6583747927031501E-3</v>
      </c>
      <c r="V163" s="16"/>
      <c r="W163" s="16">
        <v>0</v>
      </c>
      <c r="X163" s="16"/>
      <c r="Y163" s="16">
        <v>0</v>
      </c>
      <c r="Z163" s="16">
        <v>3.7878787878787902E-3</v>
      </c>
      <c r="AA163" s="16">
        <v>0</v>
      </c>
      <c r="AB163" s="16">
        <v>0</v>
      </c>
      <c r="AC163" s="16"/>
      <c r="AD163" s="16">
        <v>0</v>
      </c>
      <c r="AE163" s="16">
        <v>0</v>
      </c>
      <c r="AF163" s="16">
        <v>0</v>
      </c>
      <c r="AG163" s="16">
        <v>5.5555555555555601E-3</v>
      </c>
      <c r="AH163" s="16">
        <v>0</v>
      </c>
      <c r="AI163" s="16">
        <v>0</v>
      </c>
      <c r="AJ163" s="16">
        <v>0</v>
      </c>
      <c r="AK163" s="16"/>
      <c r="AL163" s="16">
        <v>0</v>
      </c>
      <c r="AM163" s="16">
        <v>0</v>
      </c>
      <c r="AN163" s="16">
        <v>0</v>
      </c>
      <c r="AO163" s="16">
        <v>0</v>
      </c>
      <c r="AP163" s="16">
        <v>0</v>
      </c>
      <c r="AQ163" s="16">
        <v>0.02</v>
      </c>
      <c r="AR163" s="16">
        <v>0</v>
      </c>
      <c r="AS163" s="16">
        <v>0</v>
      </c>
      <c r="AT163" s="16">
        <v>0</v>
      </c>
      <c r="AU163" s="16">
        <v>0</v>
      </c>
      <c r="AV163" s="16">
        <v>0</v>
      </c>
      <c r="AW163" s="16">
        <v>0</v>
      </c>
    </row>
    <row r="164" spans="2:49" x14ac:dyDescent="0.35">
      <c r="B164" s="17" t="s">
        <v>222</v>
      </c>
      <c r="C164" s="16">
        <v>1.230012300123E-3</v>
      </c>
      <c r="D164" s="16">
        <v>0</v>
      </c>
      <c r="E164" s="16">
        <v>0</v>
      </c>
      <c r="F164" s="16">
        <v>8.4033613445378096E-3</v>
      </c>
      <c r="G164" s="16">
        <v>0</v>
      </c>
      <c r="H164" s="16">
        <v>0</v>
      </c>
      <c r="I164" s="16">
        <v>0</v>
      </c>
      <c r="J164" s="16">
        <v>0</v>
      </c>
      <c r="K164" s="16">
        <v>0</v>
      </c>
      <c r="L164" s="16">
        <v>0</v>
      </c>
      <c r="M164" s="16">
        <v>0</v>
      </c>
      <c r="N164" s="16">
        <v>0</v>
      </c>
      <c r="O164" s="16">
        <v>0</v>
      </c>
      <c r="P164" s="16"/>
      <c r="Q164" s="16">
        <v>1.45348837209302E-3</v>
      </c>
      <c r="R164" s="16"/>
      <c r="S164" s="16">
        <v>1.27064803049555E-3</v>
      </c>
      <c r="T164" s="16"/>
      <c r="U164" s="16">
        <v>1.6583747927031501E-3</v>
      </c>
      <c r="V164" s="16"/>
      <c r="W164" s="16">
        <v>0</v>
      </c>
      <c r="X164" s="16"/>
      <c r="Y164" s="16">
        <v>1.9841269841269801E-3</v>
      </c>
      <c r="Z164" s="16">
        <v>0</v>
      </c>
      <c r="AA164" s="16">
        <v>0</v>
      </c>
      <c r="AB164" s="16">
        <v>0</v>
      </c>
      <c r="AC164" s="16"/>
      <c r="AD164" s="16">
        <v>0</v>
      </c>
      <c r="AE164" s="16">
        <v>0</v>
      </c>
      <c r="AF164" s="16">
        <v>0</v>
      </c>
      <c r="AG164" s="16">
        <v>5.5555555555555601E-3</v>
      </c>
      <c r="AH164" s="16">
        <v>0</v>
      </c>
      <c r="AI164" s="16">
        <v>0</v>
      </c>
      <c r="AJ164" s="16">
        <v>0</v>
      </c>
      <c r="AK164" s="16"/>
      <c r="AL164" s="16">
        <v>0</v>
      </c>
      <c r="AM164" s="16">
        <v>0</v>
      </c>
      <c r="AN164" s="16">
        <v>0</v>
      </c>
      <c r="AO164" s="16">
        <v>0</v>
      </c>
      <c r="AP164" s="16">
        <v>0</v>
      </c>
      <c r="AQ164" s="16">
        <v>0.02</v>
      </c>
      <c r="AR164" s="16">
        <v>0</v>
      </c>
      <c r="AS164" s="16">
        <v>0</v>
      </c>
      <c r="AT164" s="16">
        <v>0</v>
      </c>
      <c r="AU164" s="16">
        <v>0</v>
      </c>
      <c r="AV164" s="16">
        <v>0</v>
      </c>
      <c r="AW164" s="16">
        <v>0</v>
      </c>
    </row>
    <row r="165" spans="2:49" x14ac:dyDescent="0.35">
      <c r="B165" s="17" t="s">
        <v>223</v>
      </c>
      <c r="C165" s="16">
        <v>1.230012300123E-3</v>
      </c>
      <c r="D165" s="16">
        <v>0</v>
      </c>
      <c r="E165" s="16">
        <v>0</v>
      </c>
      <c r="F165" s="16">
        <v>0</v>
      </c>
      <c r="G165" s="16">
        <v>0</v>
      </c>
      <c r="H165" s="16">
        <v>0</v>
      </c>
      <c r="I165" s="16">
        <v>0</v>
      </c>
      <c r="J165" s="16">
        <v>0</v>
      </c>
      <c r="K165" s="16">
        <v>0</v>
      </c>
      <c r="L165" s="16">
        <v>1.2500000000000001E-2</v>
      </c>
      <c r="M165" s="16">
        <v>0</v>
      </c>
      <c r="N165" s="16">
        <v>0</v>
      </c>
      <c r="O165" s="16">
        <v>0</v>
      </c>
      <c r="P165" s="16"/>
      <c r="Q165" s="16">
        <v>1.45348837209302E-3</v>
      </c>
      <c r="R165" s="16"/>
      <c r="S165" s="16">
        <v>1.27064803049555E-3</v>
      </c>
      <c r="T165" s="16"/>
      <c r="U165" s="16">
        <v>1.6583747927031501E-3</v>
      </c>
      <c r="V165" s="16"/>
      <c r="W165" s="16">
        <v>0</v>
      </c>
      <c r="X165" s="16"/>
      <c r="Y165" s="16">
        <v>0</v>
      </c>
      <c r="Z165" s="16">
        <v>0</v>
      </c>
      <c r="AA165" s="16">
        <v>2.7777777777777801E-2</v>
      </c>
      <c r="AB165" s="16">
        <v>0</v>
      </c>
      <c r="AC165" s="16"/>
      <c r="AD165" s="16">
        <v>0</v>
      </c>
      <c r="AE165" s="16">
        <v>0</v>
      </c>
      <c r="AF165" s="16">
        <v>0</v>
      </c>
      <c r="AG165" s="16">
        <v>5.5555555555555601E-3</v>
      </c>
      <c r="AH165" s="16">
        <v>0</v>
      </c>
      <c r="AI165" s="16">
        <v>0</v>
      </c>
      <c r="AJ165" s="16">
        <v>0</v>
      </c>
      <c r="AK165" s="16"/>
      <c r="AL165" s="16">
        <v>0</v>
      </c>
      <c r="AM165" s="16">
        <v>0</v>
      </c>
      <c r="AN165" s="16">
        <v>0</v>
      </c>
      <c r="AO165" s="16">
        <v>0</v>
      </c>
      <c r="AP165" s="16">
        <v>0</v>
      </c>
      <c r="AQ165" s="16">
        <v>0.02</v>
      </c>
      <c r="AR165" s="16">
        <v>0</v>
      </c>
      <c r="AS165" s="16">
        <v>0</v>
      </c>
      <c r="AT165" s="16">
        <v>0</v>
      </c>
      <c r="AU165" s="16">
        <v>0</v>
      </c>
      <c r="AV165" s="16">
        <v>0</v>
      </c>
      <c r="AW165" s="16">
        <v>0</v>
      </c>
    </row>
    <row r="166" spans="2:49" x14ac:dyDescent="0.35">
      <c r="B166" s="17" t="s">
        <v>224</v>
      </c>
      <c r="C166" s="16">
        <v>1.230012300123E-3</v>
      </c>
      <c r="D166" s="16">
        <v>0</v>
      </c>
      <c r="E166" s="16">
        <v>0</v>
      </c>
      <c r="F166" s="16">
        <v>0</v>
      </c>
      <c r="G166" s="16">
        <v>1.6666666666666701E-2</v>
      </c>
      <c r="H166" s="16">
        <v>0</v>
      </c>
      <c r="I166" s="16">
        <v>0</v>
      </c>
      <c r="J166" s="16">
        <v>0</v>
      </c>
      <c r="K166" s="16">
        <v>0</v>
      </c>
      <c r="L166" s="16">
        <v>0</v>
      </c>
      <c r="M166" s="16">
        <v>0</v>
      </c>
      <c r="N166" s="16">
        <v>0</v>
      </c>
      <c r="O166" s="16">
        <v>0</v>
      </c>
      <c r="P166" s="16"/>
      <c r="Q166" s="16">
        <v>1.45348837209302E-3</v>
      </c>
      <c r="R166" s="16"/>
      <c r="S166" s="16">
        <v>1.27064803049555E-3</v>
      </c>
      <c r="T166" s="16"/>
      <c r="U166" s="16">
        <v>1.6583747927031501E-3</v>
      </c>
      <c r="V166" s="16"/>
      <c r="W166" s="16">
        <v>0</v>
      </c>
      <c r="X166" s="16"/>
      <c r="Y166" s="16">
        <v>1.9841269841269801E-3</v>
      </c>
      <c r="Z166" s="16">
        <v>0</v>
      </c>
      <c r="AA166" s="16">
        <v>0</v>
      </c>
      <c r="AB166" s="16">
        <v>0</v>
      </c>
      <c r="AC166" s="16"/>
      <c r="AD166" s="16">
        <v>0</v>
      </c>
      <c r="AE166" s="16">
        <v>0</v>
      </c>
      <c r="AF166" s="16">
        <v>0</v>
      </c>
      <c r="AG166" s="16">
        <v>5.5555555555555601E-3</v>
      </c>
      <c r="AH166" s="16">
        <v>0</v>
      </c>
      <c r="AI166" s="16">
        <v>0</v>
      </c>
      <c r="AJ166" s="16">
        <v>0</v>
      </c>
      <c r="AK166" s="16"/>
      <c r="AL166" s="16">
        <v>0</v>
      </c>
      <c r="AM166" s="16">
        <v>0</v>
      </c>
      <c r="AN166" s="16">
        <v>0</v>
      </c>
      <c r="AO166" s="16">
        <v>0</v>
      </c>
      <c r="AP166" s="16">
        <v>0</v>
      </c>
      <c r="AQ166" s="16">
        <v>0.02</v>
      </c>
      <c r="AR166" s="16">
        <v>0</v>
      </c>
      <c r="AS166" s="16">
        <v>0</v>
      </c>
      <c r="AT166" s="16">
        <v>0</v>
      </c>
      <c r="AU166" s="16">
        <v>0</v>
      </c>
      <c r="AV166" s="16">
        <v>0</v>
      </c>
      <c r="AW166" s="16">
        <v>0</v>
      </c>
    </row>
    <row r="167" spans="2:49" x14ac:dyDescent="0.35">
      <c r="B167" s="17" t="s">
        <v>225</v>
      </c>
      <c r="C167" s="16">
        <v>1.230012300123E-3</v>
      </c>
      <c r="D167" s="16">
        <v>0</v>
      </c>
      <c r="E167" s="16">
        <v>7.4626865671641798E-3</v>
      </c>
      <c r="F167" s="16">
        <v>0</v>
      </c>
      <c r="G167" s="16">
        <v>0</v>
      </c>
      <c r="H167" s="16">
        <v>0</v>
      </c>
      <c r="I167" s="16">
        <v>0</v>
      </c>
      <c r="J167" s="16">
        <v>0</v>
      </c>
      <c r="K167" s="16">
        <v>0</v>
      </c>
      <c r="L167" s="16">
        <v>0</v>
      </c>
      <c r="M167" s="16">
        <v>0</v>
      </c>
      <c r="N167" s="16">
        <v>0</v>
      </c>
      <c r="O167" s="16">
        <v>0</v>
      </c>
      <c r="P167" s="16"/>
      <c r="Q167" s="16">
        <v>1.45348837209302E-3</v>
      </c>
      <c r="R167" s="16"/>
      <c r="S167" s="16">
        <v>1.27064803049555E-3</v>
      </c>
      <c r="T167" s="16"/>
      <c r="U167" s="16">
        <v>1.6583747927031501E-3</v>
      </c>
      <c r="V167" s="16"/>
      <c r="W167" s="16">
        <v>0</v>
      </c>
      <c r="X167" s="16"/>
      <c r="Y167" s="16">
        <v>1.9841269841269801E-3</v>
      </c>
      <c r="Z167" s="16">
        <v>0</v>
      </c>
      <c r="AA167" s="16">
        <v>0</v>
      </c>
      <c r="AB167" s="16">
        <v>0</v>
      </c>
      <c r="AC167" s="16"/>
      <c r="AD167" s="16">
        <v>0</v>
      </c>
      <c r="AE167" s="16">
        <v>0</v>
      </c>
      <c r="AF167" s="16">
        <v>0</v>
      </c>
      <c r="AG167" s="16">
        <v>5.5555555555555601E-3</v>
      </c>
      <c r="AH167" s="16">
        <v>0</v>
      </c>
      <c r="AI167" s="16">
        <v>0</v>
      </c>
      <c r="AJ167" s="16">
        <v>0</v>
      </c>
      <c r="AK167" s="16"/>
      <c r="AL167" s="16">
        <v>0</v>
      </c>
      <c r="AM167" s="16">
        <v>0</v>
      </c>
      <c r="AN167" s="16">
        <v>0</v>
      </c>
      <c r="AO167" s="16">
        <v>0</v>
      </c>
      <c r="AP167" s="16">
        <v>0</v>
      </c>
      <c r="AQ167" s="16">
        <v>0.02</v>
      </c>
      <c r="AR167" s="16">
        <v>0</v>
      </c>
      <c r="AS167" s="16">
        <v>0</v>
      </c>
      <c r="AT167" s="16">
        <v>0</v>
      </c>
      <c r="AU167" s="16">
        <v>0</v>
      </c>
      <c r="AV167" s="16">
        <v>0</v>
      </c>
      <c r="AW167" s="16">
        <v>0</v>
      </c>
    </row>
    <row r="168" spans="2:49" ht="29" x14ac:dyDescent="0.35">
      <c r="B168" s="17" t="s">
        <v>226</v>
      </c>
      <c r="C168" s="16">
        <v>1.230012300123E-3</v>
      </c>
      <c r="D168" s="16">
        <v>0</v>
      </c>
      <c r="E168" s="16">
        <v>0</v>
      </c>
      <c r="F168" s="16">
        <v>0</v>
      </c>
      <c r="G168" s="16">
        <v>0</v>
      </c>
      <c r="H168" s="16">
        <v>1.9230769230769201E-2</v>
      </c>
      <c r="I168" s="16">
        <v>0</v>
      </c>
      <c r="J168" s="16">
        <v>0</v>
      </c>
      <c r="K168" s="16">
        <v>0</v>
      </c>
      <c r="L168" s="16">
        <v>0</v>
      </c>
      <c r="M168" s="16">
        <v>0</v>
      </c>
      <c r="N168" s="16">
        <v>0</v>
      </c>
      <c r="O168" s="16">
        <v>0</v>
      </c>
      <c r="P168" s="16"/>
      <c r="Q168" s="16">
        <v>1.45348837209302E-3</v>
      </c>
      <c r="R168" s="16"/>
      <c r="S168" s="16">
        <v>1.27064803049555E-3</v>
      </c>
      <c r="T168" s="16"/>
      <c r="U168" s="16">
        <v>1.6583747927031501E-3</v>
      </c>
      <c r="V168" s="16"/>
      <c r="W168" s="16">
        <v>0</v>
      </c>
      <c r="X168" s="16"/>
      <c r="Y168" s="16">
        <v>1.9841269841269801E-3</v>
      </c>
      <c r="Z168" s="16">
        <v>0</v>
      </c>
      <c r="AA168" s="16">
        <v>0</v>
      </c>
      <c r="AB168" s="16">
        <v>0</v>
      </c>
      <c r="AC168" s="16"/>
      <c r="AD168" s="16">
        <v>0</v>
      </c>
      <c r="AE168" s="16">
        <v>0</v>
      </c>
      <c r="AF168" s="16">
        <v>0</v>
      </c>
      <c r="AG168" s="16">
        <v>5.5555555555555601E-3</v>
      </c>
      <c r="AH168" s="16">
        <v>0</v>
      </c>
      <c r="AI168" s="16">
        <v>0</v>
      </c>
      <c r="AJ168" s="16">
        <v>0</v>
      </c>
      <c r="AK168" s="16"/>
      <c r="AL168" s="16">
        <v>0</v>
      </c>
      <c r="AM168" s="16">
        <v>0</v>
      </c>
      <c r="AN168" s="16">
        <v>0</v>
      </c>
      <c r="AO168" s="16">
        <v>0</v>
      </c>
      <c r="AP168" s="16">
        <v>0</v>
      </c>
      <c r="AQ168" s="16">
        <v>0.02</v>
      </c>
      <c r="AR168" s="16">
        <v>0</v>
      </c>
      <c r="AS168" s="16">
        <v>0</v>
      </c>
      <c r="AT168" s="16">
        <v>0</v>
      </c>
      <c r="AU168" s="16">
        <v>0</v>
      </c>
      <c r="AV168" s="16">
        <v>0</v>
      </c>
      <c r="AW168" s="16">
        <v>0</v>
      </c>
    </row>
    <row r="169" spans="2:49" x14ac:dyDescent="0.35">
      <c r="B169" s="17" t="s">
        <v>227</v>
      </c>
      <c r="C169" s="16">
        <v>1.230012300123E-3</v>
      </c>
      <c r="D169" s="16">
        <v>0</v>
      </c>
      <c r="E169" s="16">
        <v>0</v>
      </c>
      <c r="F169" s="16">
        <v>8.4033613445378096E-3</v>
      </c>
      <c r="G169" s="16">
        <v>0</v>
      </c>
      <c r="H169" s="16">
        <v>0</v>
      </c>
      <c r="I169" s="16">
        <v>0</v>
      </c>
      <c r="J169" s="16">
        <v>0</v>
      </c>
      <c r="K169" s="16">
        <v>0</v>
      </c>
      <c r="L169" s="16">
        <v>0</v>
      </c>
      <c r="M169" s="16">
        <v>0</v>
      </c>
      <c r="N169" s="16">
        <v>0</v>
      </c>
      <c r="O169" s="16">
        <v>0</v>
      </c>
      <c r="P169" s="16"/>
      <c r="Q169" s="16">
        <v>1.45348837209302E-3</v>
      </c>
      <c r="R169" s="16"/>
      <c r="S169" s="16">
        <v>1.27064803049555E-3</v>
      </c>
      <c r="T169" s="16"/>
      <c r="U169" s="16">
        <v>1.6583747927031501E-3</v>
      </c>
      <c r="V169" s="16"/>
      <c r="W169" s="16">
        <v>0</v>
      </c>
      <c r="X169" s="16"/>
      <c r="Y169" s="16">
        <v>1.9841269841269801E-3</v>
      </c>
      <c r="Z169" s="16">
        <v>0</v>
      </c>
      <c r="AA169" s="16">
        <v>0</v>
      </c>
      <c r="AB169" s="16">
        <v>0</v>
      </c>
      <c r="AC169" s="16"/>
      <c r="AD169" s="16">
        <v>0</v>
      </c>
      <c r="AE169" s="16">
        <v>0</v>
      </c>
      <c r="AF169" s="16">
        <v>0</v>
      </c>
      <c r="AG169" s="16">
        <v>5.5555555555555601E-3</v>
      </c>
      <c r="AH169" s="16">
        <v>0</v>
      </c>
      <c r="AI169" s="16">
        <v>0</v>
      </c>
      <c r="AJ169" s="16">
        <v>0</v>
      </c>
      <c r="AK169" s="16"/>
      <c r="AL169" s="16">
        <v>0</v>
      </c>
      <c r="AM169" s="16">
        <v>0</v>
      </c>
      <c r="AN169" s="16">
        <v>0</v>
      </c>
      <c r="AO169" s="16">
        <v>0</v>
      </c>
      <c r="AP169" s="16">
        <v>0</v>
      </c>
      <c r="AQ169" s="16">
        <v>0.02</v>
      </c>
      <c r="AR169" s="16">
        <v>0</v>
      </c>
      <c r="AS169" s="16">
        <v>0</v>
      </c>
      <c r="AT169" s="16">
        <v>0</v>
      </c>
      <c r="AU169" s="16">
        <v>0</v>
      </c>
      <c r="AV169" s="16">
        <v>0</v>
      </c>
      <c r="AW169" s="16">
        <v>0</v>
      </c>
    </row>
    <row r="170" spans="2:49" x14ac:dyDescent="0.35">
      <c r="B170" s="17" t="s">
        <v>228</v>
      </c>
      <c r="C170" s="16">
        <v>1.230012300123E-3</v>
      </c>
      <c r="D170" s="16">
        <v>0</v>
      </c>
      <c r="E170" s="16">
        <v>0</v>
      </c>
      <c r="F170" s="16">
        <v>8.4033613445378096E-3</v>
      </c>
      <c r="G170" s="16">
        <v>0</v>
      </c>
      <c r="H170" s="16">
        <v>0</v>
      </c>
      <c r="I170" s="16">
        <v>0</v>
      </c>
      <c r="J170" s="16">
        <v>0</v>
      </c>
      <c r="K170" s="16">
        <v>0</v>
      </c>
      <c r="L170" s="16">
        <v>0</v>
      </c>
      <c r="M170" s="16">
        <v>0</v>
      </c>
      <c r="N170" s="16">
        <v>0</v>
      </c>
      <c r="O170" s="16">
        <v>0</v>
      </c>
      <c r="P170" s="16"/>
      <c r="Q170" s="16">
        <v>1.45348837209302E-3</v>
      </c>
      <c r="R170" s="16"/>
      <c r="S170" s="16">
        <v>1.27064803049555E-3</v>
      </c>
      <c r="T170" s="16"/>
      <c r="U170" s="16">
        <v>1.6583747927031501E-3</v>
      </c>
      <c r="V170" s="16"/>
      <c r="W170" s="16">
        <v>0</v>
      </c>
      <c r="X170" s="16"/>
      <c r="Y170" s="16">
        <v>1.9841269841269801E-3</v>
      </c>
      <c r="Z170" s="16">
        <v>0</v>
      </c>
      <c r="AA170" s="16">
        <v>0</v>
      </c>
      <c r="AB170" s="16">
        <v>0</v>
      </c>
      <c r="AC170" s="16"/>
      <c r="AD170" s="16">
        <v>0</v>
      </c>
      <c r="AE170" s="16">
        <v>0</v>
      </c>
      <c r="AF170" s="16">
        <v>0</v>
      </c>
      <c r="AG170" s="16">
        <v>5.5555555555555601E-3</v>
      </c>
      <c r="AH170" s="16">
        <v>0</v>
      </c>
      <c r="AI170" s="16">
        <v>0</v>
      </c>
      <c r="AJ170" s="16">
        <v>0</v>
      </c>
      <c r="AK170" s="16"/>
      <c r="AL170" s="16">
        <v>0</v>
      </c>
      <c r="AM170" s="16">
        <v>0</v>
      </c>
      <c r="AN170" s="16">
        <v>0</v>
      </c>
      <c r="AO170" s="16">
        <v>0</v>
      </c>
      <c r="AP170" s="16">
        <v>0</v>
      </c>
      <c r="AQ170" s="16">
        <v>0.02</v>
      </c>
      <c r="AR170" s="16">
        <v>0</v>
      </c>
      <c r="AS170" s="16">
        <v>0</v>
      </c>
      <c r="AT170" s="16">
        <v>0</v>
      </c>
      <c r="AU170" s="16">
        <v>0</v>
      </c>
      <c r="AV170" s="16">
        <v>0</v>
      </c>
      <c r="AW170" s="16">
        <v>0</v>
      </c>
    </row>
    <row r="171" spans="2:49" x14ac:dyDescent="0.35">
      <c r="B171" s="17" t="s">
        <v>229</v>
      </c>
      <c r="C171" s="16">
        <v>1.230012300123E-3</v>
      </c>
      <c r="D171" s="16">
        <v>0</v>
      </c>
      <c r="E171" s="16">
        <v>0</v>
      </c>
      <c r="F171" s="16">
        <v>0</v>
      </c>
      <c r="G171" s="16">
        <v>1.6666666666666701E-2</v>
      </c>
      <c r="H171" s="16">
        <v>0</v>
      </c>
      <c r="I171" s="16">
        <v>0</v>
      </c>
      <c r="J171" s="16">
        <v>0</v>
      </c>
      <c r="K171" s="16">
        <v>0</v>
      </c>
      <c r="L171" s="16">
        <v>0</v>
      </c>
      <c r="M171" s="16">
        <v>0</v>
      </c>
      <c r="N171" s="16">
        <v>0</v>
      </c>
      <c r="O171" s="16">
        <v>0</v>
      </c>
      <c r="P171" s="16"/>
      <c r="Q171" s="16">
        <v>1.45348837209302E-3</v>
      </c>
      <c r="R171" s="16"/>
      <c r="S171" s="16">
        <v>1.27064803049555E-3</v>
      </c>
      <c r="T171" s="16"/>
      <c r="U171" s="16">
        <v>1.6583747927031501E-3</v>
      </c>
      <c r="V171" s="16"/>
      <c r="W171" s="16">
        <v>0</v>
      </c>
      <c r="X171" s="16"/>
      <c r="Y171" s="16">
        <v>1.9841269841269801E-3</v>
      </c>
      <c r="Z171" s="16">
        <v>0</v>
      </c>
      <c r="AA171" s="16">
        <v>0</v>
      </c>
      <c r="AB171" s="16">
        <v>0</v>
      </c>
      <c r="AC171" s="16"/>
      <c r="AD171" s="16">
        <v>0</v>
      </c>
      <c r="AE171" s="16">
        <v>0</v>
      </c>
      <c r="AF171" s="16">
        <v>0</v>
      </c>
      <c r="AG171" s="16">
        <v>5.5555555555555601E-3</v>
      </c>
      <c r="AH171" s="16">
        <v>0</v>
      </c>
      <c r="AI171" s="16">
        <v>0</v>
      </c>
      <c r="AJ171" s="16">
        <v>0</v>
      </c>
      <c r="AK171" s="16"/>
      <c r="AL171" s="16">
        <v>0</v>
      </c>
      <c r="AM171" s="16">
        <v>0</v>
      </c>
      <c r="AN171" s="16">
        <v>0</v>
      </c>
      <c r="AO171" s="16">
        <v>0</v>
      </c>
      <c r="AP171" s="16">
        <v>0</v>
      </c>
      <c r="AQ171" s="16">
        <v>0.02</v>
      </c>
      <c r="AR171" s="16">
        <v>0</v>
      </c>
      <c r="AS171" s="16">
        <v>0</v>
      </c>
      <c r="AT171" s="16">
        <v>0</v>
      </c>
      <c r="AU171" s="16">
        <v>0</v>
      </c>
      <c r="AV171" s="16">
        <v>0</v>
      </c>
      <c r="AW171" s="16">
        <v>0</v>
      </c>
    </row>
    <row r="172" spans="2:49" ht="29" x14ac:dyDescent="0.35">
      <c r="B172" s="17" t="s">
        <v>230</v>
      </c>
      <c r="C172" s="16">
        <v>1.230012300123E-3</v>
      </c>
      <c r="D172" s="16">
        <v>1.21951219512195E-2</v>
      </c>
      <c r="E172" s="16">
        <v>0</v>
      </c>
      <c r="F172" s="16">
        <v>0</v>
      </c>
      <c r="G172" s="16">
        <v>0</v>
      </c>
      <c r="H172" s="16">
        <v>0</v>
      </c>
      <c r="I172" s="16">
        <v>0</v>
      </c>
      <c r="J172" s="16">
        <v>0</v>
      </c>
      <c r="K172" s="16">
        <v>0</v>
      </c>
      <c r="L172" s="16">
        <v>0</v>
      </c>
      <c r="M172" s="16">
        <v>0</v>
      </c>
      <c r="N172" s="16">
        <v>0</v>
      </c>
      <c r="O172" s="16">
        <v>0</v>
      </c>
      <c r="P172" s="16"/>
      <c r="Q172" s="16">
        <v>1.45348837209302E-3</v>
      </c>
      <c r="R172" s="16"/>
      <c r="S172" s="16">
        <v>1.27064803049555E-3</v>
      </c>
      <c r="T172" s="16"/>
      <c r="U172" s="16">
        <v>1.6583747927031501E-3</v>
      </c>
      <c r="V172" s="16"/>
      <c r="W172" s="16">
        <v>0</v>
      </c>
      <c r="X172" s="16"/>
      <c r="Y172" s="16">
        <v>0</v>
      </c>
      <c r="Z172" s="16">
        <v>0</v>
      </c>
      <c r="AA172" s="16">
        <v>2.7777777777777801E-2</v>
      </c>
      <c r="AB172" s="16">
        <v>0</v>
      </c>
      <c r="AC172" s="16"/>
      <c r="AD172" s="16">
        <v>0</v>
      </c>
      <c r="AE172" s="16">
        <v>0</v>
      </c>
      <c r="AF172" s="16">
        <v>0</v>
      </c>
      <c r="AG172" s="16">
        <v>0</v>
      </c>
      <c r="AH172" s="16">
        <v>0</v>
      </c>
      <c r="AI172" s="16">
        <v>0</v>
      </c>
      <c r="AJ172" s="16">
        <v>1.0869565217391301E-2</v>
      </c>
      <c r="AK172" s="16"/>
      <c r="AL172" s="16">
        <v>0</v>
      </c>
      <c r="AM172" s="16">
        <v>0</v>
      </c>
      <c r="AN172" s="16">
        <v>0</v>
      </c>
      <c r="AO172" s="16">
        <v>0</v>
      </c>
      <c r="AP172" s="16">
        <v>0</v>
      </c>
      <c r="AQ172" s="16">
        <v>0.02</v>
      </c>
      <c r="AR172" s="16">
        <v>0</v>
      </c>
      <c r="AS172" s="16">
        <v>0</v>
      </c>
      <c r="AT172" s="16">
        <v>0</v>
      </c>
      <c r="AU172" s="16">
        <v>0</v>
      </c>
      <c r="AV172" s="16">
        <v>0</v>
      </c>
      <c r="AW172" s="16">
        <v>0</v>
      </c>
    </row>
    <row r="173" spans="2:49" x14ac:dyDescent="0.35">
      <c r="B173" s="17" t="s">
        <v>231</v>
      </c>
      <c r="C173" s="16">
        <v>1.230012300123E-3</v>
      </c>
      <c r="D173" s="16">
        <v>0</v>
      </c>
      <c r="E173" s="16">
        <v>7.4626865671641798E-3</v>
      </c>
      <c r="F173" s="16">
        <v>0</v>
      </c>
      <c r="G173" s="16">
        <v>0</v>
      </c>
      <c r="H173" s="16">
        <v>0</v>
      </c>
      <c r="I173" s="16">
        <v>0</v>
      </c>
      <c r="J173" s="16">
        <v>0</v>
      </c>
      <c r="K173" s="16">
        <v>0</v>
      </c>
      <c r="L173" s="16">
        <v>0</v>
      </c>
      <c r="M173" s="16">
        <v>0</v>
      </c>
      <c r="N173" s="16">
        <v>0</v>
      </c>
      <c r="O173" s="16">
        <v>0</v>
      </c>
      <c r="P173" s="16"/>
      <c r="Q173" s="16">
        <v>1.45348837209302E-3</v>
      </c>
      <c r="R173" s="16"/>
      <c r="S173" s="16">
        <v>1.27064803049555E-3</v>
      </c>
      <c r="T173" s="16"/>
      <c r="U173" s="16">
        <v>1.6583747927031501E-3</v>
      </c>
      <c r="V173" s="16"/>
      <c r="W173" s="16">
        <v>8.1300813008130107E-3</v>
      </c>
      <c r="X173" s="16"/>
      <c r="Y173" s="16">
        <v>0</v>
      </c>
      <c r="Z173" s="16">
        <v>3.7878787878787902E-3</v>
      </c>
      <c r="AA173" s="16">
        <v>0</v>
      </c>
      <c r="AB173" s="16">
        <v>0</v>
      </c>
      <c r="AC173" s="16"/>
      <c r="AD173" s="16">
        <v>0</v>
      </c>
      <c r="AE173" s="16">
        <v>0</v>
      </c>
      <c r="AF173" s="16">
        <v>0</v>
      </c>
      <c r="AG173" s="16">
        <v>0</v>
      </c>
      <c r="AH173" s="16">
        <v>0</v>
      </c>
      <c r="AI173" s="16">
        <v>0</v>
      </c>
      <c r="AJ173" s="16">
        <v>1.0869565217391301E-2</v>
      </c>
      <c r="AK173" s="16"/>
      <c r="AL173" s="16">
        <v>0</v>
      </c>
      <c r="AM173" s="16">
        <v>0</v>
      </c>
      <c r="AN173" s="16">
        <v>0</v>
      </c>
      <c r="AO173" s="16">
        <v>0</v>
      </c>
      <c r="AP173" s="16">
        <v>0</v>
      </c>
      <c r="AQ173" s="16">
        <v>0.02</v>
      </c>
      <c r="AR173" s="16">
        <v>0</v>
      </c>
      <c r="AS173" s="16">
        <v>0</v>
      </c>
      <c r="AT173" s="16">
        <v>0</v>
      </c>
      <c r="AU173" s="16">
        <v>0</v>
      </c>
      <c r="AV173" s="16">
        <v>0</v>
      </c>
      <c r="AW173" s="16">
        <v>0</v>
      </c>
    </row>
    <row r="174" spans="2:49" x14ac:dyDescent="0.35">
      <c r="B174" s="17" t="s">
        <v>232</v>
      </c>
      <c r="C174" s="16">
        <v>1.230012300123E-3</v>
      </c>
      <c r="D174" s="16">
        <v>1.21951219512195E-2</v>
      </c>
      <c r="E174" s="16">
        <v>0</v>
      </c>
      <c r="F174" s="16">
        <v>0</v>
      </c>
      <c r="G174" s="16">
        <v>0</v>
      </c>
      <c r="H174" s="16">
        <v>0</v>
      </c>
      <c r="I174" s="16">
        <v>0</v>
      </c>
      <c r="J174" s="16">
        <v>0</v>
      </c>
      <c r="K174" s="16">
        <v>0</v>
      </c>
      <c r="L174" s="16">
        <v>0</v>
      </c>
      <c r="M174" s="16">
        <v>0</v>
      </c>
      <c r="N174" s="16">
        <v>0</v>
      </c>
      <c r="O174" s="16">
        <v>0</v>
      </c>
      <c r="P174" s="16"/>
      <c r="Q174" s="16">
        <v>1.45348837209302E-3</v>
      </c>
      <c r="R174" s="16"/>
      <c r="S174" s="16">
        <v>1.27064803049555E-3</v>
      </c>
      <c r="T174" s="16"/>
      <c r="U174" s="16">
        <v>1.6583747927031501E-3</v>
      </c>
      <c r="V174" s="16"/>
      <c r="W174" s="16">
        <v>8.1300813008130107E-3</v>
      </c>
      <c r="X174" s="16"/>
      <c r="Y174" s="16">
        <v>1.9841269841269801E-3</v>
      </c>
      <c r="Z174" s="16">
        <v>0</v>
      </c>
      <c r="AA174" s="16">
        <v>0</v>
      </c>
      <c r="AB174" s="16">
        <v>0</v>
      </c>
      <c r="AC174" s="16"/>
      <c r="AD174" s="16">
        <v>0</v>
      </c>
      <c r="AE174" s="16">
        <v>1.1111111111111099E-2</v>
      </c>
      <c r="AF174" s="16">
        <v>0</v>
      </c>
      <c r="AG174" s="16">
        <v>0</v>
      </c>
      <c r="AH174" s="16">
        <v>0</v>
      </c>
      <c r="AI174" s="16">
        <v>0</v>
      </c>
      <c r="AJ174" s="16">
        <v>0</v>
      </c>
      <c r="AK174" s="16"/>
      <c r="AL174" s="16">
        <v>0</v>
      </c>
      <c r="AM174" s="16">
        <v>7.8740157480314994E-3</v>
      </c>
      <c r="AN174" s="16">
        <v>0</v>
      </c>
      <c r="AO174" s="16">
        <v>0</v>
      </c>
      <c r="AP174" s="16">
        <v>0</v>
      </c>
      <c r="AQ174" s="16">
        <v>0</v>
      </c>
      <c r="AR174" s="16">
        <v>0</v>
      </c>
      <c r="AS174" s="16">
        <v>0</v>
      </c>
      <c r="AT174" s="16">
        <v>0</v>
      </c>
      <c r="AU174" s="16">
        <v>0</v>
      </c>
      <c r="AV174" s="16">
        <v>0</v>
      </c>
      <c r="AW174" s="16">
        <v>0</v>
      </c>
    </row>
    <row r="175" spans="2:49" x14ac:dyDescent="0.35">
      <c r="B175" s="17" t="s">
        <v>233</v>
      </c>
      <c r="C175" s="16">
        <v>1.230012300123E-3</v>
      </c>
      <c r="D175" s="16">
        <v>0</v>
      </c>
      <c r="E175" s="16">
        <v>0</v>
      </c>
      <c r="F175" s="16">
        <v>0</v>
      </c>
      <c r="G175" s="16">
        <v>0</v>
      </c>
      <c r="H175" s="16">
        <v>0</v>
      </c>
      <c r="I175" s="16">
        <v>0</v>
      </c>
      <c r="J175" s="16">
        <v>0</v>
      </c>
      <c r="K175" s="16">
        <v>0</v>
      </c>
      <c r="L175" s="16">
        <v>1.2500000000000001E-2</v>
      </c>
      <c r="M175" s="16">
        <v>0</v>
      </c>
      <c r="N175" s="16">
        <v>0</v>
      </c>
      <c r="O175" s="16">
        <v>0</v>
      </c>
      <c r="P175" s="16"/>
      <c r="Q175" s="16">
        <v>1.45348837209302E-3</v>
      </c>
      <c r="R175" s="16"/>
      <c r="S175" s="16">
        <v>1.27064803049555E-3</v>
      </c>
      <c r="T175" s="16"/>
      <c r="U175" s="16">
        <v>1.6583747927031501E-3</v>
      </c>
      <c r="V175" s="16"/>
      <c r="W175" s="16">
        <v>0</v>
      </c>
      <c r="X175" s="16"/>
      <c r="Y175" s="16">
        <v>1.9841269841269801E-3</v>
      </c>
      <c r="Z175" s="16">
        <v>0</v>
      </c>
      <c r="AA175" s="16">
        <v>0</v>
      </c>
      <c r="AB175" s="16">
        <v>0</v>
      </c>
      <c r="AC175" s="16"/>
      <c r="AD175" s="16">
        <v>0</v>
      </c>
      <c r="AE175" s="16">
        <v>0</v>
      </c>
      <c r="AF175" s="16">
        <v>1.02040816326531E-2</v>
      </c>
      <c r="AG175" s="16">
        <v>0</v>
      </c>
      <c r="AH175" s="16">
        <v>0</v>
      </c>
      <c r="AI175" s="16">
        <v>0</v>
      </c>
      <c r="AJ175" s="16">
        <v>0</v>
      </c>
      <c r="AK175" s="16"/>
      <c r="AL175" s="16">
        <v>0</v>
      </c>
      <c r="AM175" s="16">
        <v>7.8740157480314994E-3</v>
      </c>
      <c r="AN175" s="16">
        <v>0</v>
      </c>
      <c r="AO175" s="16">
        <v>0</v>
      </c>
      <c r="AP175" s="16">
        <v>0</v>
      </c>
      <c r="AQ175" s="16">
        <v>0</v>
      </c>
      <c r="AR175" s="16">
        <v>0</v>
      </c>
      <c r="AS175" s="16">
        <v>0</v>
      </c>
      <c r="AT175" s="16">
        <v>0</v>
      </c>
      <c r="AU175" s="16">
        <v>0</v>
      </c>
      <c r="AV175" s="16">
        <v>0</v>
      </c>
      <c r="AW175" s="16">
        <v>0</v>
      </c>
    </row>
    <row r="176" spans="2:49" ht="29" x14ac:dyDescent="0.35">
      <c r="B176" s="17" t="s">
        <v>234</v>
      </c>
      <c r="C176" s="16">
        <v>1.230012300123E-3</v>
      </c>
      <c r="D176" s="16">
        <v>0</v>
      </c>
      <c r="E176" s="16">
        <v>7.4626865671641798E-3</v>
      </c>
      <c r="F176" s="16">
        <v>0</v>
      </c>
      <c r="G176" s="16">
        <v>0</v>
      </c>
      <c r="H176" s="16">
        <v>0</v>
      </c>
      <c r="I176" s="16">
        <v>0</v>
      </c>
      <c r="J176" s="16">
        <v>0</v>
      </c>
      <c r="K176" s="16">
        <v>0</v>
      </c>
      <c r="L176" s="16">
        <v>0</v>
      </c>
      <c r="M176" s="16">
        <v>0</v>
      </c>
      <c r="N176" s="16">
        <v>0</v>
      </c>
      <c r="O176" s="16">
        <v>0</v>
      </c>
      <c r="P176" s="16"/>
      <c r="Q176" s="16">
        <v>1.45348837209302E-3</v>
      </c>
      <c r="R176" s="16"/>
      <c r="S176" s="16">
        <v>1.27064803049555E-3</v>
      </c>
      <c r="T176" s="16"/>
      <c r="U176" s="16">
        <v>1.6583747927031501E-3</v>
      </c>
      <c r="V176" s="16"/>
      <c r="W176" s="16">
        <v>0</v>
      </c>
      <c r="X176" s="16"/>
      <c r="Y176" s="16">
        <v>1.9841269841269801E-3</v>
      </c>
      <c r="Z176" s="16">
        <v>0</v>
      </c>
      <c r="AA176" s="16">
        <v>0</v>
      </c>
      <c r="AB176" s="16">
        <v>0</v>
      </c>
      <c r="AC176" s="16"/>
      <c r="AD176" s="16">
        <v>0</v>
      </c>
      <c r="AE176" s="16">
        <v>1.1111111111111099E-2</v>
      </c>
      <c r="AF176" s="16">
        <v>0</v>
      </c>
      <c r="AG176" s="16">
        <v>0</v>
      </c>
      <c r="AH176" s="16">
        <v>0</v>
      </c>
      <c r="AI176" s="16">
        <v>0</v>
      </c>
      <c r="AJ176" s="16">
        <v>0</v>
      </c>
      <c r="AK176" s="16"/>
      <c r="AL176" s="16">
        <v>0</v>
      </c>
      <c r="AM176" s="16">
        <v>7.8740157480314994E-3</v>
      </c>
      <c r="AN176" s="16">
        <v>0</v>
      </c>
      <c r="AO176" s="16">
        <v>0</v>
      </c>
      <c r="AP176" s="16">
        <v>0</v>
      </c>
      <c r="AQ176" s="16">
        <v>0</v>
      </c>
      <c r="AR176" s="16">
        <v>0</v>
      </c>
      <c r="AS176" s="16">
        <v>0</v>
      </c>
      <c r="AT176" s="16">
        <v>0</v>
      </c>
      <c r="AU176" s="16">
        <v>0</v>
      </c>
      <c r="AV176" s="16">
        <v>0</v>
      </c>
      <c r="AW176" s="16">
        <v>0</v>
      </c>
    </row>
    <row r="177" spans="2:49" x14ac:dyDescent="0.35">
      <c r="B177" s="17" t="s">
        <v>235</v>
      </c>
      <c r="C177" s="16">
        <v>1.230012300123E-3</v>
      </c>
      <c r="D177" s="16">
        <v>1.21951219512195E-2</v>
      </c>
      <c r="E177" s="16">
        <v>0</v>
      </c>
      <c r="F177" s="16">
        <v>0</v>
      </c>
      <c r="G177" s="16">
        <v>0</v>
      </c>
      <c r="H177" s="16">
        <v>0</v>
      </c>
      <c r="I177" s="16">
        <v>0</v>
      </c>
      <c r="J177" s="16">
        <v>0</v>
      </c>
      <c r="K177" s="16">
        <v>0</v>
      </c>
      <c r="L177" s="16">
        <v>0</v>
      </c>
      <c r="M177" s="16">
        <v>0</v>
      </c>
      <c r="N177" s="16">
        <v>0</v>
      </c>
      <c r="O177" s="16">
        <v>0</v>
      </c>
      <c r="P177" s="16"/>
      <c r="Q177" s="16">
        <v>1.45348837209302E-3</v>
      </c>
      <c r="R177" s="16"/>
      <c r="S177" s="16">
        <v>1.27064803049555E-3</v>
      </c>
      <c r="T177" s="16"/>
      <c r="U177" s="16">
        <v>1.6583747927031501E-3</v>
      </c>
      <c r="V177" s="16"/>
      <c r="W177" s="16">
        <v>0</v>
      </c>
      <c r="X177" s="16"/>
      <c r="Y177" s="16">
        <v>1.9841269841269801E-3</v>
      </c>
      <c r="Z177" s="16">
        <v>0</v>
      </c>
      <c r="AA177" s="16">
        <v>0</v>
      </c>
      <c r="AB177" s="16">
        <v>0</v>
      </c>
      <c r="AC177" s="16"/>
      <c r="AD177" s="16">
        <v>0</v>
      </c>
      <c r="AE177" s="16">
        <v>0</v>
      </c>
      <c r="AF177" s="16">
        <v>1.02040816326531E-2</v>
      </c>
      <c r="AG177" s="16">
        <v>0</v>
      </c>
      <c r="AH177" s="16">
        <v>0</v>
      </c>
      <c r="AI177" s="16">
        <v>0</v>
      </c>
      <c r="AJ177" s="16">
        <v>0</v>
      </c>
      <c r="AK177" s="16"/>
      <c r="AL177" s="16">
        <v>0</v>
      </c>
      <c r="AM177" s="16">
        <v>7.8740157480314994E-3</v>
      </c>
      <c r="AN177" s="16">
        <v>0</v>
      </c>
      <c r="AO177" s="16">
        <v>0</v>
      </c>
      <c r="AP177" s="16">
        <v>0</v>
      </c>
      <c r="AQ177" s="16">
        <v>0</v>
      </c>
      <c r="AR177" s="16">
        <v>0</v>
      </c>
      <c r="AS177" s="16">
        <v>0</v>
      </c>
      <c r="AT177" s="16">
        <v>0</v>
      </c>
      <c r="AU177" s="16">
        <v>0</v>
      </c>
      <c r="AV177" s="16">
        <v>0</v>
      </c>
      <c r="AW177" s="16">
        <v>0</v>
      </c>
    </row>
    <row r="178" spans="2:49" x14ac:dyDescent="0.35">
      <c r="B178" s="17" t="s">
        <v>236</v>
      </c>
      <c r="C178" s="16">
        <v>1.230012300123E-3</v>
      </c>
      <c r="D178" s="16">
        <v>0</v>
      </c>
      <c r="E178" s="16">
        <v>0</v>
      </c>
      <c r="F178" s="16">
        <v>8.4033613445378096E-3</v>
      </c>
      <c r="G178" s="16">
        <v>0</v>
      </c>
      <c r="H178" s="16">
        <v>0</v>
      </c>
      <c r="I178" s="16">
        <v>0</v>
      </c>
      <c r="J178" s="16">
        <v>0</v>
      </c>
      <c r="K178" s="16">
        <v>0</v>
      </c>
      <c r="L178" s="16">
        <v>0</v>
      </c>
      <c r="M178" s="16">
        <v>0</v>
      </c>
      <c r="N178" s="16">
        <v>0</v>
      </c>
      <c r="O178" s="16">
        <v>0</v>
      </c>
      <c r="P178" s="16"/>
      <c r="Q178" s="16">
        <v>1.45348837209302E-3</v>
      </c>
      <c r="R178" s="16"/>
      <c r="S178" s="16">
        <v>1.27064803049555E-3</v>
      </c>
      <c r="T178" s="16"/>
      <c r="U178" s="16">
        <v>1.6583747927031501E-3</v>
      </c>
      <c r="V178" s="16"/>
      <c r="W178" s="16">
        <v>0</v>
      </c>
      <c r="X178" s="16"/>
      <c r="Y178" s="16">
        <v>1.9841269841269801E-3</v>
      </c>
      <c r="Z178" s="16">
        <v>0</v>
      </c>
      <c r="AA178" s="16">
        <v>0</v>
      </c>
      <c r="AB178" s="16">
        <v>0</v>
      </c>
      <c r="AC178" s="16"/>
      <c r="AD178" s="16">
        <v>6.8493150684931503E-3</v>
      </c>
      <c r="AE178" s="16">
        <v>0</v>
      </c>
      <c r="AF178" s="16">
        <v>0</v>
      </c>
      <c r="AG178" s="16">
        <v>0</v>
      </c>
      <c r="AH178" s="16">
        <v>0</v>
      </c>
      <c r="AI178" s="16">
        <v>0</v>
      </c>
      <c r="AJ178" s="16">
        <v>0</v>
      </c>
      <c r="AK178" s="16"/>
      <c r="AL178" s="16">
        <v>0</v>
      </c>
      <c r="AM178" s="16">
        <v>7.8740157480314994E-3</v>
      </c>
      <c r="AN178" s="16">
        <v>0</v>
      </c>
      <c r="AO178" s="16">
        <v>0</v>
      </c>
      <c r="AP178" s="16">
        <v>0</v>
      </c>
      <c r="AQ178" s="16">
        <v>0</v>
      </c>
      <c r="AR178" s="16">
        <v>0</v>
      </c>
      <c r="AS178" s="16">
        <v>0</v>
      </c>
      <c r="AT178" s="16">
        <v>0</v>
      </c>
      <c r="AU178" s="16">
        <v>0</v>
      </c>
      <c r="AV178" s="16">
        <v>0</v>
      </c>
      <c r="AW178" s="16">
        <v>0</v>
      </c>
    </row>
    <row r="179" spans="2:49" x14ac:dyDescent="0.35">
      <c r="B179" s="17" t="s">
        <v>237</v>
      </c>
      <c r="C179" s="16">
        <v>1.230012300123E-3</v>
      </c>
      <c r="D179" s="16">
        <v>1.21951219512195E-2</v>
      </c>
      <c r="E179" s="16">
        <v>0</v>
      </c>
      <c r="F179" s="16">
        <v>0</v>
      </c>
      <c r="G179" s="16">
        <v>0</v>
      </c>
      <c r="H179" s="16">
        <v>0</v>
      </c>
      <c r="I179" s="16">
        <v>0</v>
      </c>
      <c r="J179" s="16">
        <v>0</v>
      </c>
      <c r="K179" s="16">
        <v>0</v>
      </c>
      <c r="L179" s="16">
        <v>0</v>
      </c>
      <c r="M179" s="16">
        <v>0</v>
      </c>
      <c r="N179" s="16">
        <v>0</v>
      </c>
      <c r="O179" s="16">
        <v>0</v>
      </c>
      <c r="P179" s="16"/>
      <c r="Q179" s="16">
        <v>1.45348837209302E-3</v>
      </c>
      <c r="R179" s="16"/>
      <c r="S179" s="16">
        <v>1.27064803049555E-3</v>
      </c>
      <c r="T179" s="16"/>
      <c r="U179" s="16">
        <v>1.6583747927031501E-3</v>
      </c>
      <c r="V179" s="16"/>
      <c r="W179" s="16">
        <v>8.1300813008130107E-3</v>
      </c>
      <c r="X179" s="16"/>
      <c r="Y179" s="16">
        <v>1.9841269841269801E-3</v>
      </c>
      <c r="Z179" s="16">
        <v>0</v>
      </c>
      <c r="AA179" s="16">
        <v>0</v>
      </c>
      <c r="AB179" s="16">
        <v>0</v>
      </c>
      <c r="AC179" s="16"/>
      <c r="AD179" s="16">
        <v>0</v>
      </c>
      <c r="AE179" s="16">
        <v>0</v>
      </c>
      <c r="AF179" s="16">
        <v>0</v>
      </c>
      <c r="AG179" s="16">
        <v>5.5555555555555601E-3</v>
      </c>
      <c r="AH179" s="16">
        <v>0</v>
      </c>
      <c r="AI179" s="16">
        <v>0</v>
      </c>
      <c r="AJ179" s="16">
        <v>0</v>
      </c>
      <c r="AK179" s="16"/>
      <c r="AL179" s="16">
        <v>0</v>
      </c>
      <c r="AM179" s="16">
        <v>7.8740157480314994E-3</v>
      </c>
      <c r="AN179" s="16">
        <v>0</v>
      </c>
      <c r="AO179" s="16">
        <v>0</v>
      </c>
      <c r="AP179" s="16">
        <v>0</v>
      </c>
      <c r="AQ179" s="16">
        <v>0</v>
      </c>
      <c r="AR179" s="16">
        <v>0</v>
      </c>
      <c r="AS179" s="16">
        <v>0</v>
      </c>
      <c r="AT179" s="16">
        <v>0</v>
      </c>
      <c r="AU179" s="16">
        <v>0</v>
      </c>
      <c r="AV179" s="16">
        <v>0</v>
      </c>
      <c r="AW179" s="16">
        <v>0</v>
      </c>
    </row>
    <row r="180" spans="2:49" x14ac:dyDescent="0.35">
      <c r="B180" s="17" t="s">
        <v>238</v>
      </c>
      <c r="C180" s="16">
        <v>1.230012300123E-3</v>
      </c>
      <c r="D180" s="16">
        <v>0</v>
      </c>
      <c r="E180" s="16">
        <v>0</v>
      </c>
      <c r="F180" s="16">
        <v>0</v>
      </c>
      <c r="G180" s="16">
        <v>0</v>
      </c>
      <c r="H180" s="16">
        <v>0</v>
      </c>
      <c r="I180" s="16">
        <v>0</v>
      </c>
      <c r="J180" s="16">
        <v>0</v>
      </c>
      <c r="K180" s="16">
        <v>0</v>
      </c>
      <c r="L180" s="16">
        <v>1.2500000000000001E-2</v>
      </c>
      <c r="M180" s="16">
        <v>0</v>
      </c>
      <c r="N180" s="16">
        <v>0</v>
      </c>
      <c r="O180" s="16">
        <v>0</v>
      </c>
      <c r="P180" s="16"/>
      <c r="Q180" s="16">
        <v>1.45348837209302E-3</v>
      </c>
      <c r="R180" s="16"/>
      <c r="S180" s="16">
        <v>1.27064803049555E-3</v>
      </c>
      <c r="T180" s="16"/>
      <c r="U180" s="16">
        <v>1.6583747927031501E-3</v>
      </c>
      <c r="V180" s="16"/>
      <c r="W180" s="16">
        <v>0</v>
      </c>
      <c r="X180" s="16"/>
      <c r="Y180" s="16">
        <v>1.9841269841269801E-3</v>
      </c>
      <c r="Z180" s="16">
        <v>0</v>
      </c>
      <c r="AA180" s="16">
        <v>0</v>
      </c>
      <c r="AB180" s="16">
        <v>0</v>
      </c>
      <c r="AC180" s="16"/>
      <c r="AD180" s="16">
        <v>0</v>
      </c>
      <c r="AE180" s="16">
        <v>1.1111111111111099E-2</v>
      </c>
      <c r="AF180" s="16">
        <v>0</v>
      </c>
      <c r="AG180" s="16">
        <v>0</v>
      </c>
      <c r="AH180" s="16">
        <v>0</v>
      </c>
      <c r="AI180" s="16">
        <v>0</v>
      </c>
      <c r="AJ180" s="16">
        <v>0</v>
      </c>
      <c r="AK180" s="16"/>
      <c r="AL180" s="16">
        <v>0</v>
      </c>
      <c r="AM180" s="16">
        <v>0</v>
      </c>
      <c r="AN180" s="16">
        <v>0</v>
      </c>
      <c r="AO180" s="16">
        <v>0</v>
      </c>
      <c r="AP180" s="16">
        <v>0</v>
      </c>
      <c r="AQ180" s="16">
        <v>0</v>
      </c>
      <c r="AR180" s="16">
        <v>0</v>
      </c>
      <c r="AS180" s="16">
        <v>6.6666666666666693E-2</v>
      </c>
      <c r="AT180" s="16">
        <v>0</v>
      </c>
      <c r="AU180" s="16">
        <v>0</v>
      </c>
      <c r="AV180" s="16">
        <v>0</v>
      </c>
      <c r="AW180" s="16">
        <v>0</v>
      </c>
    </row>
    <row r="181" spans="2:49" x14ac:dyDescent="0.35">
      <c r="B181" s="17" t="s">
        <v>239</v>
      </c>
      <c r="C181" s="16">
        <v>1.230012300123E-3</v>
      </c>
      <c r="D181" s="16">
        <v>0</v>
      </c>
      <c r="E181" s="16">
        <v>0</v>
      </c>
      <c r="F181" s="16">
        <v>8.4033613445378096E-3</v>
      </c>
      <c r="G181" s="16">
        <v>0</v>
      </c>
      <c r="H181" s="16">
        <v>0</v>
      </c>
      <c r="I181" s="16">
        <v>0</v>
      </c>
      <c r="J181" s="16">
        <v>0</v>
      </c>
      <c r="K181" s="16">
        <v>0</v>
      </c>
      <c r="L181" s="16">
        <v>0</v>
      </c>
      <c r="M181" s="16">
        <v>0</v>
      </c>
      <c r="N181" s="16">
        <v>0</v>
      </c>
      <c r="O181" s="16">
        <v>0</v>
      </c>
      <c r="P181" s="16"/>
      <c r="Q181" s="16">
        <v>1.45348837209302E-3</v>
      </c>
      <c r="R181" s="16"/>
      <c r="S181" s="16">
        <v>1.27064803049555E-3</v>
      </c>
      <c r="T181" s="16"/>
      <c r="U181" s="16">
        <v>1.6583747927031501E-3</v>
      </c>
      <c r="V181" s="16"/>
      <c r="W181" s="16">
        <v>0</v>
      </c>
      <c r="X181" s="16"/>
      <c r="Y181" s="16">
        <v>0</v>
      </c>
      <c r="Z181" s="16">
        <v>3.7878787878787902E-3</v>
      </c>
      <c r="AA181" s="16">
        <v>0</v>
      </c>
      <c r="AB181" s="16">
        <v>0</v>
      </c>
      <c r="AC181" s="16"/>
      <c r="AD181" s="16">
        <v>0</v>
      </c>
      <c r="AE181" s="16">
        <v>0</v>
      </c>
      <c r="AF181" s="16">
        <v>0</v>
      </c>
      <c r="AG181" s="16">
        <v>5.5555555555555601E-3</v>
      </c>
      <c r="AH181" s="16">
        <v>0</v>
      </c>
      <c r="AI181" s="16">
        <v>0</v>
      </c>
      <c r="AJ181" s="16">
        <v>0</v>
      </c>
      <c r="AK181" s="16"/>
      <c r="AL181" s="16">
        <v>0</v>
      </c>
      <c r="AM181" s="16">
        <v>0</v>
      </c>
      <c r="AN181" s="16">
        <v>0</v>
      </c>
      <c r="AO181" s="16">
        <v>0</v>
      </c>
      <c r="AP181" s="16">
        <v>0</v>
      </c>
      <c r="AQ181" s="16">
        <v>0</v>
      </c>
      <c r="AR181" s="16">
        <v>0</v>
      </c>
      <c r="AS181" s="16">
        <v>6.6666666666666693E-2</v>
      </c>
      <c r="AT181" s="16">
        <v>0</v>
      </c>
      <c r="AU181" s="16">
        <v>0</v>
      </c>
      <c r="AV181" s="16">
        <v>0</v>
      </c>
      <c r="AW181" s="16">
        <v>0</v>
      </c>
    </row>
    <row r="182" spans="2:49" x14ac:dyDescent="0.35">
      <c r="B182" s="17" t="s">
        <v>240</v>
      </c>
      <c r="C182" s="16">
        <v>1.230012300123E-3</v>
      </c>
      <c r="D182" s="16">
        <v>0</v>
      </c>
      <c r="E182" s="16">
        <v>0</v>
      </c>
      <c r="F182" s="16">
        <v>8.4033613445378096E-3</v>
      </c>
      <c r="G182" s="16">
        <v>0</v>
      </c>
      <c r="H182" s="16">
        <v>0</v>
      </c>
      <c r="I182" s="16">
        <v>0</v>
      </c>
      <c r="J182" s="16">
        <v>0</v>
      </c>
      <c r="K182" s="16">
        <v>0</v>
      </c>
      <c r="L182" s="16">
        <v>0</v>
      </c>
      <c r="M182" s="16">
        <v>0</v>
      </c>
      <c r="N182" s="16">
        <v>0</v>
      </c>
      <c r="O182" s="16">
        <v>0</v>
      </c>
      <c r="P182" s="16"/>
      <c r="Q182" s="16">
        <v>1.45348837209302E-3</v>
      </c>
      <c r="R182" s="16"/>
      <c r="S182" s="16">
        <v>1.27064803049555E-3</v>
      </c>
      <c r="T182" s="16"/>
      <c r="U182" s="16">
        <v>1.6583747927031501E-3</v>
      </c>
      <c r="V182" s="16"/>
      <c r="W182" s="16">
        <v>0</v>
      </c>
      <c r="X182" s="16"/>
      <c r="Y182" s="16">
        <v>0</v>
      </c>
      <c r="Z182" s="16">
        <v>3.7878787878787902E-3</v>
      </c>
      <c r="AA182" s="16">
        <v>0</v>
      </c>
      <c r="AB182" s="16">
        <v>0</v>
      </c>
      <c r="AC182" s="16"/>
      <c r="AD182" s="16">
        <v>0</v>
      </c>
      <c r="AE182" s="16">
        <v>0</v>
      </c>
      <c r="AF182" s="16">
        <v>0</v>
      </c>
      <c r="AG182" s="16">
        <v>0</v>
      </c>
      <c r="AH182" s="16">
        <v>0</v>
      </c>
      <c r="AI182" s="16">
        <v>1.1904761904761901E-2</v>
      </c>
      <c r="AJ182" s="16">
        <v>0</v>
      </c>
      <c r="AK182" s="16"/>
      <c r="AL182" s="16">
        <v>0</v>
      </c>
      <c r="AM182" s="16">
        <v>0</v>
      </c>
      <c r="AN182" s="16">
        <v>0</v>
      </c>
      <c r="AO182" s="16">
        <v>0</v>
      </c>
      <c r="AP182" s="16">
        <v>0</v>
      </c>
      <c r="AQ182" s="16">
        <v>0</v>
      </c>
      <c r="AR182" s="16">
        <v>0</v>
      </c>
      <c r="AS182" s="16">
        <v>6.6666666666666693E-2</v>
      </c>
      <c r="AT182" s="16">
        <v>0</v>
      </c>
      <c r="AU182" s="16">
        <v>0</v>
      </c>
      <c r="AV182" s="16">
        <v>0</v>
      </c>
      <c r="AW182" s="16">
        <v>0</v>
      </c>
    </row>
    <row r="183" spans="2:49" x14ac:dyDescent="0.35">
      <c r="B183" s="17" t="s">
        <v>241</v>
      </c>
      <c r="C183" s="16">
        <v>1.230012300123E-3</v>
      </c>
      <c r="D183" s="16">
        <v>0</v>
      </c>
      <c r="E183" s="16">
        <v>0</v>
      </c>
      <c r="F183" s="16">
        <v>8.4033613445378096E-3</v>
      </c>
      <c r="G183" s="16">
        <v>0</v>
      </c>
      <c r="H183" s="16">
        <v>0</v>
      </c>
      <c r="I183" s="16">
        <v>0</v>
      </c>
      <c r="J183" s="16">
        <v>0</v>
      </c>
      <c r="K183" s="16">
        <v>0</v>
      </c>
      <c r="L183" s="16">
        <v>0</v>
      </c>
      <c r="M183" s="16">
        <v>0</v>
      </c>
      <c r="N183" s="16">
        <v>0</v>
      </c>
      <c r="O183" s="16">
        <v>0</v>
      </c>
      <c r="P183" s="16"/>
      <c r="Q183" s="16">
        <v>1.45348837209302E-3</v>
      </c>
      <c r="R183" s="16"/>
      <c r="S183" s="16">
        <v>1.27064803049555E-3</v>
      </c>
      <c r="T183" s="16"/>
      <c r="U183" s="16">
        <v>1.6583747927031501E-3</v>
      </c>
      <c r="V183" s="16"/>
      <c r="W183" s="16">
        <v>0</v>
      </c>
      <c r="X183" s="16"/>
      <c r="Y183" s="16">
        <v>1.9841269841269801E-3</v>
      </c>
      <c r="Z183" s="16">
        <v>0</v>
      </c>
      <c r="AA183" s="16">
        <v>0</v>
      </c>
      <c r="AB183" s="16">
        <v>0</v>
      </c>
      <c r="AC183" s="16"/>
      <c r="AD183" s="16">
        <v>6.8493150684931503E-3</v>
      </c>
      <c r="AE183" s="16">
        <v>0</v>
      </c>
      <c r="AF183" s="16">
        <v>0</v>
      </c>
      <c r="AG183" s="16">
        <v>0</v>
      </c>
      <c r="AH183" s="16">
        <v>0</v>
      </c>
      <c r="AI183" s="16">
        <v>0</v>
      </c>
      <c r="AJ183" s="16">
        <v>0</v>
      </c>
      <c r="AK183" s="16"/>
      <c r="AL183" s="16">
        <v>0</v>
      </c>
      <c r="AM183" s="16">
        <v>7.8740157480314994E-3</v>
      </c>
      <c r="AN183" s="16">
        <v>0</v>
      </c>
      <c r="AO183" s="16">
        <v>0</v>
      </c>
      <c r="AP183" s="16">
        <v>0</v>
      </c>
      <c r="AQ183" s="16">
        <v>0</v>
      </c>
      <c r="AR183" s="16">
        <v>0</v>
      </c>
      <c r="AS183" s="16">
        <v>0</v>
      </c>
      <c r="AT183" s="16">
        <v>0</v>
      </c>
      <c r="AU183" s="16">
        <v>0</v>
      </c>
      <c r="AV183" s="16">
        <v>0</v>
      </c>
      <c r="AW183" s="16">
        <v>0</v>
      </c>
    </row>
    <row r="184" spans="2:49" x14ac:dyDescent="0.35">
      <c r="B184" s="17" t="s">
        <v>242</v>
      </c>
      <c r="C184" s="16">
        <v>1.230012300123E-3</v>
      </c>
      <c r="D184" s="16">
        <v>0</v>
      </c>
      <c r="E184" s="16">
        <v>0</v>
      </c>
      <c r="F184" s="16">
        <v>0</v>
      </c>
      <c r="G184" s="16">
        <v>0</v>
      </c>
      <c r="H184" s="16">
        <v>0</v>
      </c>
      <c r="I184" s="16">
        <v>0</v>
      </c>
      <c r="J184" s="16">
        <v>0</v>
      </c>
      <c r="K184" s="16">
        <v>0</v>
      </c>
      <c r="L184" s="16">
        <v>0</v>
      </c>
      <c r="M184" s="16">
        <v>1.4084507042253501E-2</v>
      </c>
      <c r="N184" s="16">
        <v>0</v>
      </c>
      <c r="O184" s="16">
        <v>0</v>
      </c>
      <c r="P184" s="16"/>
      <c r="Q184" s="16">
        <v>1.45348837209302E-3</v>
      </c>
      <c r="R184" s="16"/>
      <c r="S184" s="16">
        <v>1.27064803049555E-3</v>
      </c>
      <c r="T184" s="16"/>
      <c r="U184" s="16">
        <v>1.6583747927031501E-3</v>
      </c>
      <c r="V184" s="16"/>
      <c r="W184" s="16">
        <v>8.1300813008130107E-3</v>
      </c>
      <c r="X184" s="16"/>
      <c r="Y184" s="16">
        <v>0</v>
      </c>
      <c r="Z184" s="16">
        <v>3.7878787878787902E-3</v>
      </c>
      <c r="AA184" s="16">
        <v>0</v>
      </c>
      <c r="AB184" s="16">
        <v>0</v>
      </c>
      <c r="AC184" s="16"/>
      <c r="AD184" s="16">
        <v>0</v>
      </c>
      <c r="AE184" s="16">
        <v>0</v>
      </c>
      <c r="AF184" s="16">
        <v>0</v>
      </c>
      <c r="AG184" s="16">
        <v>5.5555555555555601E-3</v>
      </c>
      <c r="AH184" s="16">
        <v>0</v>
      </c>
      <c r="AI184" s="16">
        <v>0</v>
      </c>
      <c r="AJ184" s="16">
        <v>0</v>
      </c>
      <c r="AK184" s="16"/>
      <c r="AL184" s="16">
        <v>0</v>
      </c>
      <c r="AM184" s="16">
        <v>7.8740157480314994E-3</v>
      </c>
      <c r="AN184" s="16">
        <v>0</v>
      </c>
      <c r="AO184" s="16">
        <v>0</v>
      </c>
      <c r="AP184" s="16">
        <v>0</v>
      </c>
      <c r="AQ184" s="16">
        <v>0</v>
      </c>
      <c r="AR184" s="16">
        <v>0</v>
      </c>
      <c r="AS184" s="16">
        <v>0</v>
      </c>
      <c r="AT184" s="16">
        <v>0</v>
      </c>
      <c r="AU184" s="16">
        <v>0</v>
      </c>
      <c r="AV184" s="16">
        <v>0</v>
      </c>
      <c r="AW184" s="16">
        <v>0</v>
      </c>
    </row>
    <row r="185" spans="2:49" x14ac:dyDescent="0.35">
      <c r="B185" s="17" t="s">
        <v>243</v>
      </c>
      <c r="C185" s="16">
        <v>1.230012300123E-3</v>
      </c>
      <c r="D185" s="16">
        <v>1.21951219512195E-2</v>
      </c>
      <c r="E185" s="16">
        <v>0</v>
      </c>
      <c r="F185" s="16">
        <v>0</v>
      </c>
      <c r="G185" s="16">
        <v>0</v>
      </c>
      <c r="H185" s="16">
        <v>0</v>
      </c>
      <c r="I185" s="16">
        <v>0</v>
      </c>
      <c r="J185" s="16">
        <v>0</v>
      </c>
      <c r="K185" s="16">
        <v>0</v>
      </c>
      <c r="L185" s="16">
        <v>0</v>
      </c>
      <c r="M185" s="16">
        <v>0</v>
      </c>
      <c r="N185" s="16">
        <v>0</v>
      </c>
      <c r="O185" s="16">
        <v>0</v>
      </c>
      <c r="P185" s="16"/>
      <c r="Q185" s="16">
        <v>1.45348837209302E-3</v>
      </c>
      <c r="R185" s="16"/>
      <c r="S185" s="16">
        <v>1.27064803049555E-3</v>
      </c>
      <c r="T185" s="16"/>
      <c r="U185" s="16">
        <v>1.6583747927031501E-3</v>
      </c>
      <c r="V185" s="16"/>
      <c r="W185" s="16">
        <v>8.1300813008130107E-3</v>
      </c>
      <c r="X185" s="16"/>
      <c r="Y185" s="16">
        <v>0</v>
      </c>
      <c r="Z185" s="16">
        <v>3.7878787878787902E-3</v>
      </c>
      <c r="AA185" s="16">
        <v>0</v>
      </c>
      <c r="AB185" s="16">
        <v>0</v>
      </c>
      <c r="AC185" s="16"/>
      <c r="AD185" s="16">
        <v>0</v>
      </c>
      <c r="AE185" s="16">
        <v>0</v>
      </c>
      <c r="AF185" s="16">
        <v>0</v>
      </c>
      <c r="AG185" s="16">
        <v>0</v>
      </c>
      <c r="AH185" s="16">
        <v>0</v>
      </c>
      <c r="AI185" s="16">
        <v>1.1904761904761901E-2</v>
      </c>
      <c r="AJ185" s="16">
        <v>0</v>
      </c>
      <c r="AK185" s="16"/>
      <c r="AL185" s="16">
        <v>0</v>
      </c>
      <c r="AM185" s="16">
        <v>7.8740157480314994E-3</v>
      </c>
      <c r="AN185" s="16">
        <v>0</v>
      </c>
      <c r="AO185" s="16">
        <v>0</v>
      </c>
      <c r="AP185" s="16">
        <v>0</v>
      </c>
      <c r="AQ185" s="16">
        <v>0</v>
      </c>
      <c r="AR185" s="16">
        <v>0</v>
      </c>
      <c r="AS185" s="16">
        <v>0</v>
      </c>
      <c r="AT185" s="16">
        <v>0</v>
      </c>
      <c r="AU185" s="16">
        <v>0</v>
      </c>
      <c r="AV185" s="16">
        <v>0</v>
      </c>
      <c r="AW185" s="16">
        <v>0</v>
      </c>
    </row>
    <row r="186" spans="2:49" x14ac:dyDescent="0.35">
      <c r="B186" s="17" t="s">
        <v>244</v>
      </c>
      <c r="C186" s="16">
        <v>1.230012300123E-3</v>
      </c>
      <c r="D186" s="16">
        <v>0</v>
      </c>
      <c r="E186" s="16">
        <v>7.4626865671641798E-3</v>
      </c>
      <c r="F186" s="16">
        <v>0</v>
      </c>
      <c r="G186" s="16">
        <v>0</v>
      </c>
      <c r="H186" s="16">
        <v>0</v>
      </c>
      <c r="I186" s="16">
        <v>0</v>
      </c>
      <c r="J186" s="16">
        <v>0</v>
      </c>
      <c r="K186" s="16">
        <v>0</v>
      </c>
      <c r="L186" s="16">
        <v>0</v>
      </c>
      <c r="M186" s="16">
        <v>0</v>
      </c>
      <c r="N186" s="16">
        <v>0</v>
      </c>
      <c r="O186" s="16">
        <v>0</v>
      </c>
      <c r="P186" s="16"/>
      <c r="Q186" s="16">
        <v>1.45348837209302E-3</v>
      </c>
      <c r="R186" s="16"/>
      <c r="S186" s="16">
        <v>1.27064803049555E-3</v>
      </c>
      <c r="T186" s="16"/>
      <c r="U186" s="16">
        <v>1.6583747927031501E-3</v>
      </c>
      <c r="V186" s="16"/>
      <c r="W186" s="16">
        <v>8.1300813008130107E-3</v>
      </c>
      <c r="X186" s="16"/>
      <c r="Y186" s="16">
        <v>0</v>
      </c>
      <c r="Z186" s="16">
        <v>3.7878787878787902E-3</v>
      </c>
      <c r="AA186" s="16">
        <v>0</v>
      </c>
      <c r="AB186" s="16">
        <v>0</v>
      </c>
      <c r="AC186" s="16"/>
      <c r="AD186" s="16">
        <v>0</v>
      </c>
      <c r="AE186" s="16">
        <v>0</v>
      </c>
      <c r="AF186" s="16">
        <v>0</v>
      </c>
      <c r="AG186" s="16">
        <v>0</v>
      </c>
      <c r="AH186" s="16">
        <v>0</v>
      </c>
      <c r="AI186" s="16">
        <v>0</v>
      </c>
      <c r="AJ186" s="16">
        <v>1.0869565217391301E-2</v>
      </c>
      <c r="AK186" s="16"/>
      <c r="AL186" s="16">
        <v>0</v>
      </c>
      <c r="AM186" s="16">
        <v>7.8740157480314994E-3</v>
      </c>
      <c r="AN186" s="16">
        <v>0</v>
      </c>
      <c r="AO186" s="16">
        <v>0</v>
      </c>
      <c r="AP186" s="16">
        <v>0</v>
      </c>
      <c r="AQ186" s="16">
        <v>0</v>
      </c>
      <c r="AR186" s="16">
        <v>0</v>
      </c>
      <c r="AS186" s="16">
        <v>0</v>
      </c>
      <c r="AT186" s="16">
        <v>0</v>
      </c>
      <c r="AU186" s="16">
        <v>0</v>
      </c>
      <c r="AV186" s="16">
        <v>0</v>
      </c>
      <c r="AW186" s="16">
        <v>0</v>
      </c>
    </row>
    <row r="187" spans="2:49" x14ac:dyDescent="0.35">
      <c r="B187" s="17" t="s">
        <v>245</v>
      </c>
      <c r="C187" s="16">
        <v>1.230012300123E-3</v>
      </c>
      <c r="D187" s="16">
        <v>1.21951219512195E-2</v>
      </c>
      <c r="E187" s="16">
        <v>0</v>
      </c>
      <c r="F187" s="16">
        <v>0</v>
      </c>
      <c r="G187" s="16">
        <v>0</v>
      </c>
      <c r="H187" s="16">
        <v>0</v>
      </c>
      <c r="I187" s="16">
        <v>0</v>
      </c>
      <c r="J187" s="16">
        <v>0</v>
      </c>
      <c r="K187" s="16">
        <v>0</v>
      </c>
      <c r="L187" s="16">
        <v>0</v>
      </c>
      <c r="M187" s="16">
        <v>0</v>
      </c>
      <c r="N187" s="16">
        <v>0</v>
      </c>
      <c r="O187" s="16">
        <v>0</v>
      </c>
      <c r="P187" s="16"/>
      <c r="Q187" s="16">
        <v>1.45348837209302E-3</v>
      </c>
      <c r="R187" s="16"/>
      <c r="S187" s="16">
        <v>1.27064803049555E-3</v>
      </c>
      <c r="T187" s="16"/>
      <c r="U187" s="16">
        <v>1.6583747927031501E-3</v>
      </c>
      <c r="V187" s="16"/>
      <c r="W187" s="16">
        <v>0</v>
      </c>
      <c r="X187" s="16"/>
      <c r="Y187" s="16">
        <v>1.9841269841269801E-3</v>
      </c>
      <c r="Z187" s="16">
        <v>0</v>
      </c>
      <c r="AA187" s="16">
        <v>0</v>
      </c>
      <c r="AB187" s="16">
        <v>0</v>
      </c>
      <c r="AC187" s="16"/>
      <c r="AD187" s="16">
        <v>0</v>
      </c>
      <c r="AE187" s="16">
        <v>0</v>
      </c>
      <c r="AF187" s="16">
        <v>0</v>
      </c>
      <c r="AG187" s="16">
        <v>0</v>
      </c>
      <c r="AH187" s="16">
        <v>8.1300813008130107E-3</v>
      </c>
      <c r="AI187" s="16">
        <v>0</v>
      </c>
      <c r="AJ187" s="16">
        <v>0</v>
      </c>
      <c r="AK187" s="16"/>
      <c r="AL187" s="16">
        <v>0</v>
      </c>
      <c r="AM187" s="16">
        <v>7.8740157480314994E-3</v>
      </c>
      <c r="AN187" s="16">
        <v>0</v>
      </c>
      <c r="AO187" s="16">
        <v>0</v>
      </c>
      <c r="AP187" s="16">
        <v>0</v>
      </c>
      <c r="AQ187" s="16">
        <v>0</v>
      </c>
      <c r="AR187" s="16">
        <v>0</v>
      </c>
      <c r="AS187" s="16">
        <v>0</v>
      </c>
      <c r="AT187" s="16">
        <v>0</v>
      </c>
      <c r="AU187" s="16">
        <v>0</v>
      </c>
      <c r="AV187" s="16">
        <v>0</v>
      </c>
      <c r="AW187" s="16">
        <v>0</v>
      </c>
    </row>
    <row r="188" spans="2:49" ht="29" x14ac:dyDescent="0.35">
      <c r="B188" s="17" t="s">
        <v>246</v>
      </c>
      <c r="C188" s="16">
        <v>1.230012300123E-3</v>
      </c>
      <c r="D188" s="16">
        <v>0</v>
      </c>
      <c r="E188" s="16">
        <v>0</v>
      </c>
      <c r="F188" s="16">
        <v>0</v>
      </c>
      <c r="G188" s="16">
        <v>0</v>
      </c>
      <c r="H188" s="16">
        <v>0</v>
      </c>
      <c r="I188" s="16">
        <v>0</v>
      </c>
      <c r="J188" s="16">
        <v>0</v>
      </c>
      <c r="K188" s="16">
        <v>0</v>
      </c>
      <c r="L188" s="16">
        <v>1.2500000000000001E-2</v>
      </c>
      <c r="M188" s="16">
        <v>0</v>
      </c>
      <c r="N188" s="16">
        <v>0</v>
      </c>
      <c r="O188" s="16">
        <v>0</v>
      </c>
      <c r="P188" s="16"/>
      <c r="Q188" s="16">
        <v>1.45348837209302E-3</v>
      </c>
      <c r="R188" s="16"/>
      <c r="S188" s="16">
        <v>1.27064803049555E-3</v>
      </c>
      <c r="T188" s="16"/>
      <c r="U188" s="16">
        <v>1.6583747927031501E-3</v>
      </c>
      <c r="V188" s="16"/>
      <c r="W188" s="16">
        <v>0</v>
      </c>
      <c r="X188" s="16"/>
      <c r="Y188" s="16">
        <v>1.9841269841269801E-3</v>
      </c>
      <c r="Z188" s="16">
        <v>0</v>
      </c>
      <c r="AA188" s="16">
        <v>0</v>
      </c>
      <c r="AB188" s="16">
        <v>0</v>
      </c>
      <c r="AC188" s="16"/>
      <c r="AD188" s="16">
        <v>0</v>
      </c>
      <c r="AE188" s="16">
        <v>1.1111111111111099E-2</v>
      </c>
      <c r="AF188" s="16">
        <v>0</v>
      </c>
      <c r="AG188" s="16">
        <v>0</v>
      </c>
      <c r="AH188" s="16">
        <v>0</v>
      </c>
      <c r="AI188" s="16">
        <v>0</v>
      </c>
      <c r="AJ188" s="16">
        <v>0</v>
      </c>
      <c r="AK188" s="16"/>
      <c r="AL188" s="16">
        <v>0</v>
      </c>
      <c r="AM188" s="16">
        <v>7.8740157480314994E-3</v>
      </c>
      <c r="AN188" s="16">
        <v>0</v>
      </c>
      <c r="AO188" s="16">
        <v>0</v>
      </c>
      <c r="AP188" s="16">
        <v>0</v>
      </c>
      <c r="AQ188" s="16">
        <v>0</v>
      </c>
      <c r="AR188" s="16">
        <v>0</v>
      </c>
      <c r="AS188" s="16">
        <v>0</v>
      </c>
      <c r="AT188" s="16">
        <v>0</v>
      </c>
      <c r="AU188" s="16">
        <v>0</v>
      </c>
      <c r="AV188" s="16">
        <v>0</v>
      </c>
      <c r="AW188" s="16">
        <v>0</v>
      </c>
    </row>
    <row r="189" spans="2:49" x14ac:dyDescent="0.35">
      <c r="B189" s="17" t="s">
        <v>247</v>
      </c>
      <c r="C189" s="16">
        <v>1.230012300123E-3</v>
      </c>
      <c r="D189" s="16">
        <v>0</v>
      </c>
      <c r="E189" s="16">
        <v>0</v>
      </c>
      <c r="F189" s="16">
        <v>8.4033613445378096E-3</v>
      </c>
      <c r="G189" s="16">
        <v>0</v>
      </c>
      <c r="H189" s="16">
        <v>0</v>
      </c>
      <c r="I189" s="16">
        <v>0</v>
      </c>
      <c r="J189" s="16">
        <v>0</v>
      </c>
      <c r="K189" s="16">
        <v>0</v>
      </c>
      <c r="L189" s="16">
        <v>0</v>
      </c>
      <c r="M189" s="16">
        <v>0</v>
      </c>
      <c r="N189" s="16">
        <v>0</v>
      </c>
      <c r="O189" s="16">
        <v>0</v>
      </c>
      <c r="P189" s="16"/>
      <c r="Q189" s="16">
        <v>1.45348837209302E-3</v>
      </c>
      <c r="R189" s="16"/>
      <c r="S189" s="16">
        <v>1.27064803049555E-3</v>
      </c>
      <c r="T189" s="16"/>
      <c r="U189" s="16">
        <v>1.6583747927031501E-3</v>
      </c>
      <c r="V189" s="16"/>
      <c r="W189" s="16">
        <v>0</v>
      </c>
      <c r="X189" s="16"/>
      <c r="Y189" s="16">
        <v>0</v>
      </c>
      <c r="Z189" s="16">
        <v>3.7878787878787902E-3</v>
      </c>
      <c r="AA189" s="16">
        <v>0</v>
      </c>
      <c r="AB189" s="16">
        <v>0</v>
      </c>
      <c r="AC189" s="16"/>
      <c r="AD189" s="16">
        <v>0</v>
      </c>
      <c r="AE189" s="16">
        <v>0</v>
      </c>
      <c r="AF189" s="16">
        <v>0</v>
      </c>
      <c r="AG189" s="16">
        <v>0</v>
      </c>
      <c r="AH189" s="16">
        <v>0</v>
      </c>
      <c r="AI189" s="16">
        <v>0</v>
      </c>
      <c r="AJ189" s="16">
        <v>1.0869565217391301E-2</v>
      </c>
      <c r="AK189" s="16"/>
      <c r="AL189" s="16">
        <v>0</v>
      </c>
      <c r="AM189" s="16">
        <v>7.8740157480314994E-3</v>
      </c>
      <c r="AN189" s="16">
        <v>0</v>
      </c>
      <c r="AO189" s="16">
        <v>0</v>
      </c>
      <c r="AP189" s="16">
        <v>0</v>
      </c>
      <c r="AQ189" s="16">
        <v>0</v>
      </c>
      <c r="AR189" s="16">
        <v>0</v>
      </c>
      <c r="AS189" s="16">
        <v>0</v>
      </c>
      <c r="AT189" s="16">
        <v>0</v>
      </c>
      <c r="AU189" s="16">
        <v>0</v>
      </c>
      <c r="AV189" s="16">
        <v>0</v>
      </c>
      <c r="AW189" s="16">
        <v>0</v>
      </c>
    </row>
    <row r="190" spans="2:49" x14ac:dyDescent="0.35">
      <c r="B190" s="17" t="s">
        <v>248</v>
      </c>
      <c r="C190" s="16">
        <v>1.230012300123E-3</v>
      </c>
      <c r="D190" s="16">
        <v>0</v>
      </c>
      <c r="E190" s="16">
        <v>0</v>
      </c>
      <c r="F190" s="16">
        <v>0</v>
      </c>
      <c r="G190" s="16">
        <v>0</v>
      </c>
      <c r="H190" s="16">
        <v>0</v>
      </c>
      <c r="I190" s="16">
        <v>0</v>
      </c>
      <c r="J190" s="16">
        <v>0</v>
      </c>
      <c r="K190" s="16">
        <v>0</v>
      </c>
      <c r="L190" s="16">
        <v>0</v>
      </c>
      <c r="M190" s="16">
        <v>1.4084507042253501E-2</v>
      </c>
      <c r="N190" s="16">
        <v>0</v>
      </c>
      <c r="O190" s="16">
        <v>0</v>
      </c>
      <c r="P190" s="16"/>
      <c r="Q190" s="16">
        <v>1.45348837209302E-3</v>
      </c>
      <c r="R190" s="16"/>
      <c r="S190" s="16">
        <v>1.27064803049555E-3</v>
      </c>
      <c r="T190" s="16"/>
      <c r="U190" s="16">
        <v>1.6583747927031501E-3</v>
      </c>
      <c r="V190" s="16"/>
      <c r="W190" s="16">
        <v>0</v>
      </c>
      <c r="X190" s="16"/>
      <c r="Y190" s="16">
        <v>1.9841269841269801E-3</v>
      </c>
      <c r="Z190" s="16">
        <v>0</v>
      </c>
      <c r="AA190" s="16">
        <v>0</v>
      </c>
      <c r="AB190" s="16">
        <v>0</v>
      </c>
      <c r="AC190" s="16"/>
      <c r="AD190" s="16">
        <v>6.8493150684931503E-3</v>
      </c>
      <c r="AE190" s="16">
        <v>0</v>
      </c>
      <c r="AF190" s="16">
        <v>0</v>
      </c>
      <c r="AG190" s="16">
        <v>0</v>
      </c>
      <c r="AH190" s="16">
        <v>0</v>
      </c>
      <c r="AI190" s="16">
        <v>0</v>
      </c>
      <c r="AJ190" s="16">
        <v>0</v>
      </c>
      <c r="AK190" s="16"/>
      <c r="AL190" s="16">
        <v>0</v>
      </c>
      <c r="AM190" s="16">
        <v>7.8740157480314994E-3</v>
      </c>
      <c r="AN190" s="16">
        <v>0</v>
      </c>
      <c r="AO190" s="16">
        <v>0</v>
      </c>
      <c r="AP190" s="16">
        <v>0</v>
      </c>
      <c r="AQ190" s="16">
        <v>0</v>
      </c>
      <c r="AR190" s="16">
        <v>0</v>
      </c>
      <c r="AS190" s="16">
        <v>0</v>
      </c>
      <c r="AT190" s="16">
        <v>0</v>
      </c>
      <c r="AU190" s="16">
        <v>0</v>
      </c>
      <c r="AV190" s="16">
        <v>0</v>
      </c>
      <c r="AW190" s="16">
        <v>0</v>
      </c>
    </row>
    <row r="191" spans="2:49" x14ac:dyDescent="0.35">
      <c r="B191" s="17" t="s">
        <v>249</v>
      </c>
      <c r="C191" s="16">
        <v>1.230012300123E-3</v>
      </c>
      <c r="D191" s="16">
        <v>0</v>
      </c>
      <c r="E191" s="16">
        <v>0</v>
      </c>
      <c r="F191" s="16">
        <v>0</v>
      </c>
      <c r="G191" s="16">
        <v>0</v>
      </c>
      <c r="H191" s="16">
        <v>0</v>
      </c>
      <c r="I191" s="16">
        <v>0</v>
      </c>
      <c r="J191" s="16">
        <v>1.63934426229508E-2</v>
      </c>
      <c r="K191" s="16">
        <v>0</v>
      </c>
      <c r="L191" s="16">
        <v>0</v>
      </c>
      <c r="M191" s="16">
        <v>0</v>
      </c>
      <c r="N191" s="16">
        <v>0</v>
      </c>
      <c r="O191" s="16">
        <v>0</v>
      </c>
      <c r="P191" s="16"/>
      <c r="Q191" s="16">
        <v>1.45348837209302E-3</v>
      </c>
      <c r="R191" s="16"/>
      <c r="S191" s="16">
        <v>1.27064803049555E-3</v>
      </c>
      <c r="T191" s="16"/>
      <c r="U191" s="16">
        <v>1.6583747927031501E-3</v>
      </c>
      <c r="V191" s="16"/>
      <c r="W191" s="16">
        <v>0</v>
      </c>
      <c r="X191" s="16"/>
      <c r="Y191" s="16">
        <v>1.9841269841269801E-3</v>
      </c>
      <c r="Z191" s="16">
        <v>0</v>
      </c>
      <c r="AA191" s="16">
        <v>0</v>
      </c>
      <c r="AB191" s="16">
        <v>0</v>
      </c>
      <c r="AC191" s="16"/>
      <c r="AD191" s="16">
        <v>6.8493150684931503E-3</v>
      </c>
      <c r="AE191" s="16">
        <v>0</v>
      </c>
      <c r="AF191" s="16">
        <v>0</v>
      </c>
      <c r="AG191" s="16">
        <v>0</v>
      </c>
      <c r="AH191" s="16">
        <v>0</v>
      </c>
      <c r="AI191" s="16">
        <v>0</v>
      </c>
      <c r="AJ191" s="16">
        <v>0</v>
      </c>
      <c r="AK191" s="16"/>
      <c r="AL191" s="16">
        <v>0</v>
      </c>
      <c r="AM191" s="16">
        <v>0</v>
      </c>
      <c r="AN191" s="16">
        <v>4.5248868778280504E-3</v>
      </c>
      <c r="AO191" s="16">
        <v>0</v>
      </c>
      <c r="AP191" s="16">
        <v>0</v>
      </c>
      <c r="AQ191" s="16">
        <v>0</v>
      </c>
      <c r="AR191" s="16">
        <v>0</v>
      </c>
      <c r="AS191" s="16">
        <v>0</v>
      </c>
      <c r="AT191" s="16">
        <v>0</v>
      </c>
      <c r="AU191" s="16">
        <v>0</v>
      </c>
      <c r="AV191" s="16">
        <v>0</v>
      </c>
      <c r="AW191" s="16">
        <v>0</v>
      </c>
    </row>
    <row r="192" spans="2:49" x14ac:dyDescent="0.35">
      <c r="B192" s="17" t="s">
        <v>250</v>
      </c>
      <c r="C192" s="16">
        <v>1.230012300123E-3</v>
      </c>
      <c r="D192" s="16">
        <v>1.21951219512195E-2</v>
      </c>
      <c r="E192" s="16">
        <v>0</v>
      </c>
      <c r="F192" s="16">
        <v>0</v>
      </c>
      <c r="G192" s="16">
        <v>0</v>
      </c>
      <c r="H192" s="16">
        <v>0</v>
      </c>
      <c r="I192" s="16">
        <v>0</v>
      </c>
      <c r="J192" s="16">
        <v>0</v>
      </c>
      <c r="K192" s="16">
        <v>0</v>
      </c>
      <c r="L192" s="16">
        <v>0</v>
      </c>
      <c r="M192" s="16">
        <v>0</v>
      </c>
      <c r="N192" s="16">
        <v>0</v>
      </c>
      <c r="O192" s="16">
        <v>0</v>
      </c>
      <c r="P192" s="16"/>
      <c r="Q192" s="16">
        <v>1.45348837209302E-3</v>
      </c>
      <c r="R192" s="16"/>
      <c r="S192" s="16">
        <v>1.27064803049555E-3</v>
      </c>
      <c r="T192" s="16"/>
      <c r="U192" s="16">
        <v>1.6583747927031501E-3</v>
      </c>
      <c r="V192" s="16"/>
      <c r="W192" s="16">
        <v>0</v>
      </c>
      <c r="X192" s="16"/>
      <c r="Y192" s="16">
        <v>1.9841269841269801E-3</v>
      </c>
      <c r="Z192" s="16">
        <v>0</v>
      </c>
      <c r="AA192" s="16">
        <v>0</v>
      </c>
      <c r="AB192" s="16">
        <v>0</v>
      </c>
      <c r="AC192" s="16"/>
      <c r="AD192" s="16">
        <v>6.8493150684931503E-3</v>
      </c>
      <c r="AE192" s="16">
        <v>0</v>
      </c>
      <c r="AF192" s="16">
        <v>0</v>
      </c>
      <c r="AG192" s="16">
        <v>0</v>
      </c>
      <c r="AH192" s="16">
        <v>0</v>
      </c>
      <c r="AI192" s="16">
        <v>0</v>
      </c>
      <c r="AJ192" s="16">
        <v>0</v>
      </c>
      <c r="AK192" s="16"/>
      <c r="AL192" s="16">
        <v>0</v>
      </c>
      <c r="AM192" s="16">
        <v>0</v>
      </c>
      <c r="AN192" s="16">
        <v>4.5248868778280504E-3</v>
      </c>
      <c r="AO192" s="16">
        <v>0</v>
      </c>
      <c r="AP192" s="16">
        <v>0</v>
      </c>
      <c r="AQ192" s="16">
        <v>0</v>
      </c>
      <c r="AR192" s="16">
        <v>0</v>
      </c>
      <c r="AS192" s="16">
        <v>0</v>
      </c>
      <c r="AT192" s="16">
        <v>0</v>
      </c>
      <c r="AU192" s="16">
        <v>0</v>
      </c>
      <c r="AV192" s="16">
        <v>0</v>
      </c>
      <c r="AW192" s="16">
        <v>0</v>
      </c>
    </row>
    <row r="193" spans="2:49" x14ac:dyDescent="0.35">
      <c r="B193" s="17" t="s">
        <v>251</v>
      </c>
      <c r="C193" s="16">
        <v>1.230012300123E-3</v>
      </c>
      <c r="D193" s="16">
        <v>0</v>
      </c>
      <c r="E193" s="16">
        <v>0</v>
      </c>
      <c r="F193" s="16">
        <v>0</v>
      </c>
      <c r="G193" s="16">
        <v>0</v>
      </c>
      <c r="H193" s="16">
        <v>0</v>
      </c>
      <c r="I193" s="16">
        <v>0</v>
      </c>
      <c r="J193" s="16">
        <v>0</v>
      </c>
      <c r="K193" s="16">
        <v>2.5641025641025599E-2</v>
      </c>
      <c r="L193" s="16">
        <v>0</v>
      </c>
      <c r="M193" s="16">
        <v>0</v>
      </c>
      <c r="N193" s="16">
        <v>0</v>
      </c>
      <c r="O193" s="16">
        <v>0</v>
      </c>
      <c r="P193" s="16"/>
      <c r="Q193" s="16">
        <v>1.45348837209302E-3</v>
      </c>
      <c r="R193" s="16"/>
      <c r="S193" s="16">
        <v>1.27064803049555E-3</v>
      </c>
      <c r="T193" s="16"/>
      <c r="U193" s="16">
        <v>1.6583747927031501E-3</v>
      </c>
      <c r="V193" s="16"/>
      <c r="W193" s="16">
        <v>0</v>
      </c>
      <c r="X193" s="16"/>
      <c r="Y193" s="16">
        <v>0</v>
      </c>
      <c r="Z193" s="16">
        <v>3.7878787878787902E-3</v>
      </c>
      <c r="AA193" s="16">
        <v>0</v>
      </c>
      <c r="AB193" s="16">
        <v>0</v>
      </c>
      <c r="AC193" s="16"/>
      <c r="AD193" s="16">
        <v>6.8493150684931503E-3</v>
      </c>
      <c r="AE193" s="16">
        <v>0</v>
      </c>
      <c r="AF193" s="16">
        <v>0</v>
      </c>
      <c r="AG193" s="16">
        <v>0</v>
      </c>
      <c r="AH193" s="16">
        <v>0</v>
      </c>
      <c r="AI193" s="16">
        <v>0</v>
      </c>
      <c r="AJ193" s="16">
        <v>0</v>
      </c>
      <c r="AK193" s="16"/>
      <c r="AL193" s="16">
        <v>0</v>
      </c>
      <c r="AM193" s="16">
        <v>0</v>
      </c>
      <c r="AN193" s="16">
        <v>4.5248868778280504E-3</v>
      </c>
      <c r="AO193" s="16">
        <v>0</v>
      </c>
      <c r="AP193" s="16">
        <v>0</v>
      </c>
      <c r="AQ193" s="16">
        <v>0</v>
      </c>
      <c r="AR193" s="16">
        <v>0</v>
      </c>
      <c r="AS193" s="16">
        <v>0</v>
      </c>
      <c r="AT193" s="16">
        <v>0</v>
      </c>
      <c r="AU193" s="16">
        <v>0</v>
      </c>
      <c r="AV193" s="16">
        <v>0</v>
      </c>
      <c r="AW193" s="16">
        <v>0</v>
      </c>
    </row>
    <row r="194" spans="2:49" x14ac:dyDescent="0.35">
      <c r="B194" s="17" t="s">
        <v>252</v>
      </c>
      <c r="C194" s="16">
        <v>1.230012300123E-3</v>
      </c>
      <c r="D194" s="16">
        <v>0</v>
      </c>
      <c r="E194" s="16">
        <v>0</v>
      </c>
      <c r="F194" s="16">
        <v>0</v>
      </c>
      <c r="G194" s="16">
        <v>0</v>
      </c>
      <c r="H194" s="16">
        <v>0</v>
      </c>
      <c r="I194" s="16">
        <v>0</v>
      </c>
      <c r="J194" s="16">
        <v>0</v>
      </c>
      <c r="K194" s="16">
        <v>0</v>
      </c>
      <c r="L194" s="16">
        <v>0</v>
      </c>
      <c r="M194" s="16">
        <v>0</v>
      </c>
      <c r="N194" s="16">
        <v>0</v>
      </c>
      <c r="O194" s="16">
        <v>6.25E-2</v>
      </c>
      <c r="P194" s="16"/>
      <c r="Q194" s="16">
        <v>1.45348837209302E-3</v>
      </c>
      <c r="R194" s="16"/>
      <c r="S194" s="16">
        <v>1.27064803049555E-3</v>
      </c>
      <c r="T194" s="16"/>
      <c r="U194" s="16">
        <v>1.6583747927031501E-3</v>
      </c>
      <c r="V194" s="16"/>
      <c r="W194" s="16">
        <v>8.1300813008130107E-3</v>
      </c>
      <c r="X194" s="16"/>
      <c r="Y194" s="16">
        <v>1.9841269841269801E-3</v>
      </c>
      <c r="Z194" s="16">
        <v>0</v>
      </c>
      <c r="AA194" s="16">
        <v>0</v>
      </c>
      <c r="AB194" s="16">
        <v>0</v>
      </c>
      <c r="AC194" s="16"/>
      <c r="AD194" s="16">
        <v>6.8493150684931503E-3</v>
      </c>
      <c r="AE194" s="16">
        <v>0</v>
      </c>
      <c r="AF194" s="16">
        <v>0</v>
      </c>
      <c r="AG194" s="16">
        <v>0</v>
      </c>
      <c r="AH194" s="16">
        <v>0</v>
      </c>
      <c r="AI194" s="16">
        <v>0</v>
      </c>
      <c r="AJ194" s="16">
        <v>0</v>
      </c>
      <c r="AK194" s="16"/>
      <c r="AL194" s="16">
        <v>0</v>
      </c>
      <c r="AM194" s="16">
        <v>0</v>
      </c>
      <c r="AN194" s="16">
        <v>4.5248868778280504E-3</v>
      </c>
      <c r="AO194" s="16">
        <v>0</v>
      </c>
      <c r="AP194" s="16">
        <v>0</v>
      </c>
      <c r="AQ194" s="16">
        <v>0</v>
      </c>
      <c r="AR194" s="16">
        <v>0</v>
      </c>
      <c r="AS194" s="16">
        <v>0</v>
      </c>
      <c r="AT194" s="16">
        <v>0</v>
      </c>
      <c r="AU194" s="16">
        <v>0</v>
      </c>
      <c r="AV194" s="16">
        <v>0</v>
      </c>
      <c r="AW194" s="16">
        <v>0</v>
      </c>
    </row>
    <row r="195" spans="2:49" x14ac:dyDescent="0.35">
      <c r="B195" s="17" t="s">
        <v>253</v>
      </c>
      <c r="C195" s="16">
        <v>1.230012300123E-3</v>
      </c>
      <c r="D195" s="16">
        <v>0</v>
      </c>
      <c r="E195" s="16">
        <v>0</v>
      </c>
      <c r="F195" s="16">
        <v>8.4033613445378096E-3</v>
      </c>
      <c r="G195" s="16">
        <v>0</v>
      </c>
      <c r="H195" s="16">
        <v>0</v>
      </c>
      <c r="I195" s="16">
        <v>0</v>
      </c>
      <c r="J195" s="16">
        <v>0</v>
      </c>
      <c r="K195" s="16">
        <v>0</v>
      </c>
      <c r="L195" s="16">
        <v>0</v>
      </c>
      <c r="M195" s="16">
        <v>0</v>
      </c>
      <c r="N195" s="16">
        <v>0</v>
      </c>
      <c r="O195" s="16">
        <v>0</v>
      </c>
      <c r="P195" s="16"/>
      <c r="Q195" s="16">
        <v>1.45348837209302E-3</v>
      </c>
      <c r="R195" s="16"/>
      <c r="S195" s="16">
        <v>1.27064803049555E-3</v>
      </c>
      <c r="T195" s="16"/>
      <c r="U195" s="16">
        <v>1.6583747927031501E-3</v>
      </c>
      <c r="V195" s="16"/>
      <c r="W195" s="16">
        <v>8.1300813008130107E-3</v>
      </c>
      <c r="X195" s="16"/>
      <c r="Y195" s="16">
        <v>1.9841269841269801E-3</v>
      </c>
      <c r="Z195" s="16">
        <v>0</v>
      </c>
      <c r="AA195" s="16">
        <v>0</v>
      </c>
      <c r="AB195" s="16">
        <v>0</v>
      </c>
      <c r="AC195" s="16"/>
      <c r="AD195" s="16">
        <v>6.8493150684931503E-3</v>
      </c>
      <c r="AE195" s="16">
        <v>0</v>
      </c>
      <c r="AF195" s="16">
        <v>0</v>
      </c>
      <c r="AG195" s="16">
        <v>0</v>
      </c>
      <c r="AH195" s="16">
        <v>0</v>
      </c>
      <c r="AI195" s="16">
        <v>0</v>
      </c>
      <c r="AJ195" s="16">
        <v>0</v>
      </c>
      <c r="AK195" s="16"/>
      <c r="AL195" s="16">
        <v>0</v>
      </c>
      <c r="AM195" s="16">
        <v>0</v>
      </c>
      <c r="AN195" s="16">
        <v>4.5248868778280504E-3</v>
      </c>
      <c r="AO195" s="16">
        <v>0</v>
      </c>
      <c r="AP195" s="16">
        <v>0</v>
      </c>
      <c r="AQ195" s="16">
        <v>0</v>
      </c>
      <c r="AR195" s="16">
        <v>0</v>
      </c>
      <c r="AS195" s="16">
        <v>0</v>
      </c>
      <c r="AT195" s="16">
        <v>0</v>
      </c>
      <c r="AU195" s="16">
        <v>0</v>
      </c>
      <c r="AV195" s="16">
        <v>0</v>
      </c>
      <c r="AW195" s="16">
        <v>0</v>
      </c>
    </row>
    <row r="196" spans="2:49" x14ac:dyDescent="0.35">
      <c r="B196" s="17" t="s">
        <v>254</v>
      </c>
      <c r="C196" s="16">
        <v>1.230012300123E-3</v>
      </c>
      <c r="D196" s="16">
        <v>0</v>
      </c>
      <c r="E196" s="16">
        <v>7.4626865671641798E-3</v>
      </c>
      <c r="F196" s="16">
        <v>0</v>
      </c>
      <c r="G196" s="16">
        <v>0</v>
      </c>
      <c r="H196" s="16">
        <v>0</v>
      </c>
      <c r="I196" s="16">
        <v>0</v>
      </c>
      <c r="J196" s="16">
        <v>0</v>
      </c>
      <c r="K196" s="16">
        <v>0</v>
      </c>
      <c r="L196" s="16">
        <v>0</v>
      </c>
      <c r="M196" s="16">
        <v>0</v>
      </c>
      <c r="N196" s="16">
        <v>0</v>
      </c>
      <c r="O196" s="16">
        <v>0</v>
      </c>
      <c r="P196" s="16"/>
      <c r="Q196" s="16">
        <v>1.45348837209302E-3</v>
      </c>
      <c r="R196" s="16"/>
      <c r="S196" s="16">
        <v>1.27064803049555E-3</v>
      </c>
      <c r="T196" s="16"/>
      <c r="U196" s="16">
        <v>1.6583747927031501E-3</v>
      </c>
      <c r="V196" s="16"/>
      <c r="W196" s="16">
        <v>0</v>
      </c>
      <c r="X196" s="16"/>
      <c r="Y196" s="16">
        <v>1.9841269841269801E-3</v>
      </c>
      <c r="Z196" s="16">
        <v>0</v>
      </c>
      <c r="AA196" s="16">
        <v>0</v>
      </c>
      <c r="AB196" s="16">
        <v>0</v>
      </c>
      <c r="AC196" s="16"/>
      <c r="AD196" s="16">
        <v>6.8493150684931503E-3</v>
      </c>
      <c r="AE196" s="16">
        <v>0</v>
      </c>
      <c r="AF196" s="16">
        <v>0</v>
      </c>
      <c r="AG196" s="16">
        <v>0</v>
      </c>
      <c r="AH196" s="16">
        <v>0</v>
      </c>
      <c r="AI196" s="16">
        <v>0</v>
      </c>
      <c r="AJ196" s="16">
        <v>0</v>
      </c>
      <c r="AK196" s="16"/>
      <c r="AL196" s="16">
        <v>0</v>
      </c>
      <c r="AM196" s="16">
        <v>0</v>
      </c>
      <c r="AN196" s="16">
        <v>4.5248868778280504E-3</v>
      </c>
      <c r="AO196" s="16">
        <v>0</v>
      </c>
      <c r="AP196" s="16">
        <v>0</v>
      </c>
      <c r="AQ196" s="16">
        <v>0</v>
      </c>
      <c r="AR196" s="16">
        <v>0</v>
      </c>
      <c r="AS196" s="16">
        <v>0</v>
      </c>
      <c r="AT196" s="16">
        <v>0</v>
      </c>
      <c r="AU196" s="16">
        <v>0</v>
      </c>
      <c r="AV196" s="16">
        <v>0</v>
      </c>
      <c r="AW196" s="16">
        <v>0</v>
      </c>
    </row>
    <row r="197" spans="2:49" ht="29" x14ac:dyDescent="0.35">
      <c r="B197" s="17" t="s">
        <v>255</v>
      </c>
      <c r="C197" s="16">
        <v>1.230012300123E-3</v>
      </c>
      <c r="D197" s="16">
        <v>0</v>
      </c>
      <c r="E197" s="16">
        <v>0</v>
      </c>
      <c r="F197" s="16">
        <v>0</v>
      </c>
      <c r="G197" s="16">
        <v>1.6666666666666701E-2</v>
      </c>
      <c r="H197" s="16">
        <v>0</v>
      </c>
      <c r="I197" s="16">
        <v>0</v>
      </c>
      <c r="J197" s="16">
        <v>0</v>
      </c>
      <c r="K197" s="16">
        <v>0</v>
      </c>
      <c r="L197" s="16">
        <v>0</v>
      </c>
      <c r="M197" s="16">
        <v>0</v>
      </c>
      <c r="N197" s="16">
        <v>0</v>
      </c>
      <c r="O197" s="16">
        <v>0</v>
      </c>
      <c r="P197" s="16"/>
      <c r="Q197" s="16">
        <v>1.45348837209302E-3</v>
      </c>
      <c r="R197" s="16"/>
      <c r="S197" s="16">
        <v>1.27064803049555E-3</v>
      </c>
      <c r="T197" s="16"/>
      <c r="U197" s="16">
        <v>1.6583747927031501E-3</v>
      </c>
      <c r="V197" s="16"/>
      <c r="W197" s="16">
        <v>0</v>
      </c>
      <c r="X197" s="16"/>
      <c r="Y197" s="16">
        <v>1.9841269841269801E-3</v>
      </c>
      <c r="Z197" s="16">
        <v>0</v>
      </c>
      <c r="AA197" s="16">
        <v>0</v>
      </c>
      <c r="AB197" s="16">
        <v>0</v>
      </c>
      <c r="AC197" s="16"/>
      <c r="AD197" s="16">
        <v>6.8493150684931503E-3</v>
      </c>
      <c r="AE197" s="16">
        <v>0</v>
      </c>
      <c r="AF197" s="16">
        <v>0</v>
      </c>
      <c r="AG197" s="16">
        <v>0</v>
      </c>
      <c r="AH197" s="16">
        <v>0</v>
      </c>
      <c r="AI197" s="16">
        <v>0</v>
      </c>
      <c r="AJ197" s="16">
        <v>0</v>
      </c>
      <c r="AK197" s="16"/>
      <c r="AL197" s="16">
        <v>0</v>
      </c>
      <c r="AM197" s="16">
        <v>0</v>
      </c>
      <c r="AN197" s="16">
        <v>4.5248868778280504E-3</v>
      </c>
      <c r="AO197" s="16">
        <v>0</v>
      </c>
      <c r="AP197" s="16">
        <v>0</v>
      </c>
      <c r="AQ197" s="16">
        <v>0</v>
      </c>
      <c r="AR197" s="16">
        <v>0</v>
      </c>
      <c r="AS197" s="16">
        <v>0</v>
      </c>
      <c r="AT197" s="16">
        <v>0</v>
      </c>
      <c r="AU197" s="16">
        <v>0</v>
      </c>
      <c r="AV197" s="16">
        <v>0</v>
      </c>
      <c r="AW197" s="16">
        <v>0</v>
      </c>
    </row>
    <row r="198" spans="2:49" x14ac:dyDescent="0.35">
      <c r="B198" s="17" t="s">
        <v>256</v>
      </c>
      <c r="C198" s="16">
        <v>1.230012300123E-3</v>
      </c>
      <c r="D198" s="16">
        <v>0</v>
      </c>
      <c r="E198" s="16">
        <v>7.4626865671641798E-3</v>
      </c>
      <c r="F198" s="16">
        <v>0</v>
      </c>
      <c r="G198" s="16">
        <v>0</v>
      </c>
      <c r="H198" s="16">
        <v>0</v>
      </c>
      <c r="I198" s="16">
        <v>0</v>
      </c>
      <c r="J198" s="16">
        <v>0</v>
      </c>
      <c r="K198" s="16">
        <v>0</v>
      </c>
      <c r="L198" s="16">
        <v>0</v>
      </c>
      <c r="M198" s="16">
        <v>0</v>
      </c>
      <c r="N198" s="16">
        <v>0</v>
      </c>
      <c r="O198" s="16">
        <v>0</v>
      </c>
      <c r="P198" s="16"/>
      <c r="Q198" s="16">
        <v>1.45348837209302E-3</v>
      </c>
      <c r="R198" s="16"/>
      <c r="S198" s="16">
        <v>1.27064803049555E-3</v>
      </c>
      <c r="T198" s="16"/>
      <c r="U198" s="16">
        <v>1.6583747927031501E-3</v>
      </c>
      <c r="V198" s="16"/>
      <c r="W198" s="16">
        <v>0</v>
      </c>
      <c r="X198" s="16"/>
      <c r="Y198" s="16">
        <v>1.9841269841269801E-3</v>
      </c>
      <c r="Z198" s="16">
        <v>0</v>
      </c>
      <c r="AA198" s="16">
        <v>0</v>
      </c>
      <c r="AB198" s="16">
        <v>0</v>
      </c>
      <c r="AC198" s="16"/>
      <c r="AD198" s="16">
        <v>6.8493150684931503E-3</v>
      </c>
      <c r="AE198" s="16">
        <v>0</v>
      </c>
      <c r="AF198" s="16">
        <v>0</v>
      </c>
      <c r="AG198" s="16">
        <v>0</v>
      </c>
      <c r="AH198" s="16">
        <v>0</v>
      </c>
      <c r="AI198" s="16">
        <v>0</v>
      </c>
      <c r="AJ198" s="16">
        <v>0</v>
      </c>
      <c r="AK198" s="16"/>
      <c r="AL198" s="16">
        <v>0</v>
      </c>
      <c r="AM198" s="16">
        <v>0</v>
      </c>
      <c r="AN198" s="16">
        <v>4.5248868778280504E-3</v>
      </c>
      <c r="AO198" s="16">
        <v>0</v>
      </c>
      <c r="AP198" s="16">
        <v>0</v>
      </c>
      <c r="AQ198" s="16">
        <v>0</v>
      </c>
      <c r="AR198" s="16">
        <v>0</v>
      </c>
      <c r="AS198" s="16">
        <v>0</v>
      </c>
      <c r="AT198" s="16">
        <v>0</v>
      </c>
      <c r="AU198" s="16">
        <v>0</v>
      </c>
      <c r="AV198" s="16">
        <v>0</v>
      </c>
      <c r="AW198" s="16">
        <v>0</v>
      </c>
    </row>
    <row r="199" spans="2:49" x14ac:dyDescent="0.35">
      <c r="B199" s="17" t="s">
        <v>257</v>
      </c>
      <c r="C199" s="16">
        <v>1.230012300123E-3</v>
      </c>
      <c r="D199" s="16">
        <v>0</v>
      </c>
      <c r="E199" s="16">
        <v>0</v>
      </c>
      <c r="F199" s="16">
        <v>0</v>
      </c>
      <c r="G199" s="16">
        <v>1.6666666666666701E-2</v>
      </c>
      <c r="H199" s="16">
        <v>0</v>
      </c>
      <c r="I199" s="16">
        <v>0</v>
      </c>
      <c r="J199" s="16">
        <v>0</v>
      </c>
      <c r="K199" s="16">
        <v>0</v>
      </c>
      <c r="L199" s="16">
        <v>0</v>
      </c>
      <c r="M199" s="16">
        <v>0</v>
      </c>
      <c r="N199" s="16">
        <v>0</v>
      </c>
      <c r="O199" s="16">
        <v>0</v>
      </c>
      <c r="P199" s="16"/>
      <c r="Q199" s="16">
        <v>1.45348837209302E-3</v>
      </c>
      <c r="R199" s="16"/>
      <c r="S199" s="16">
        <v>1.27064803049555E-3</v>
      </c>
      <c r="T199" s="16"/>
      <c r="U199" s="16">
        <v>1.6583747927031501E-3</v>
      </c>
      <c r="V199" s="16"/>
      <c r="W199" s="16">
        <v>0</v>
      </c>
      <c r="X199" s="16"/>
      <c r="Y199" s="16">
        <v>1.9841269841269801E-3</v>
      </c>
      <c r="Z199" s="16">
        <v>0</v>
      </c>
      <c r="AA199" s="16">
        <v>0</v>
      </c>
      <c r="AB199" s="16">
        <v>0</v>
      </c>
      <c r="AC199" s="16"/>
      <c r="AD199" s="16">
        <v>6.8493150684931503E-3</v>
      </c>
      <c r="AE199" s="16">
        <v>0</v>
      </c>
      <c r="AF199" s="16">
        <v>0</v>
      </c>
      <c r="AG199" s="16">
        <v>0</v>
      </c>
      <c r="AH199" s="16">
        <v>0</v>
      </c>
      <c r="AI199" s="16">
        <v>0</v>
      </c>
      <c r="AJ199" s="16">
        <v>0</v>
      </c>
      <c r="AK199" s="16"/>
      <c r="AL199" s="16">
        <v>0</v>
      </c>
      <c r="AM199" s="16">
        <v>0</v>
      </c>
      <c r="AN199" s="16">
        <v>4.5248868778280504E-3</v>
      </c>
      <c r="AO199" s="16">
        <v>0</v>
      </c>
      <c r="AP199" s="16">
        <v>0</v>
      </c>
      <c r="AQ199" s="16">
        <v>0</v>
      </c>
      <c r="AR199" s="16">
        <v>0</v>
      </c>
      <c r="AS199" s="16">
        <v>0</v>
      </c>
      <c r="AT199" s="16">
        <v>0</v>
      </c>
      <c r="AU199" s="16">
        <v>0</v>
      </c>
      <c r="AV199" s="16">
        <v>0</v>
      </c>
      <c r="AW199" s="16">
        <v>0</v>
      </c>
    </row>
    <row r="200" spans="2:49" x14ac:dyDescent="0.35">
      <c r="B200" s="17" t="s">
        <v>258</v>
      </c>
      <c r="C200" s="16">
        <v>1.230012300123E-3</v>
      </c>
      <c r="D200" s="16">
        <v>0</v>
      </c>
      <c r="E200" s="16">
        <v>0</v>
      </c>
      <c r="F200" s="16">
        <v>8.4033613445378096E-3</v>
      </c>
      <c r="G200" s="16">
        <v>0</v>
      </c>
      <c r="H200" s="16">
        <v>0</v>
      </c>
      <c r="I200" s="16">
        <v>0</v>
      </c>
      <c r="J200" s="16">
        <v>0</v>
      </c>
      <c r="K200" s="16">
        <v>0</v>
      </c>
      <c r="L200" s="16">
        <v>0</v>
      </c>
      <c r="M200" s="16">
        <v>0</v>
      </c>
      <c r="N200" s="16">
        <v>0</v>
      </c>
      <c r="O200" s="16">
        <v>0</v>
      </c>
      <c r="P200" s="16"/>
      <c r="Q200" s="16">
        <v>1.45348837209302E-3</v>
      </c>
      <c r="R200" s="16"/>
      <c r="S200" s="16">
        <v>1.27064803049555E-3</v>
      </c>
      <c r="T200" s="16"/>
      <c r="U200" s="16">
        <v>1.6583747927031501E-3</v>
      </c>
      <c r="V200" s="16"/>
      <c r="W200" s="16">
        <v>0</v>
      </c>
      <c r="X200" s="16"/>
      <c r="Y200" s="16">
        <v>1.9841269841269801E-3</v>
      </c>
      <c r="Z200" s="16">
        <v>0</v>
      </c>
      <c r="AA200" s="16">
        <v>0</v>
      </c>
      <c r="AB200" s="16">
        <v>0</v>
      </c>
      <c r="AC200" s="16"/>
      <c r="AD200" s="16">
        <v>6.8493150684931503E-3</v>
      </c>
      <c r="AE200" s="16">
        <v>0</v>
      </c>
      <c r="AF200" s="16">
        <v>0</v>
      </c>
      <c r="AG200" s="16">
        <v>0</v>
      </c>
      <c r="AH200" s="16">
        <v>0</v>
      </c>
      <c r="AI200" s="16">
        <v>0</v>
      </c>
      <c r="AJ200" s="16">
        <v>0</v>
      </c>
      <c r="AK200" s="16"/>
      <c r="AL200" s="16">
        <v>0</v>
      </c>
      <c r="AM200" s="16">
        <v>0</v>
      </c>
      <c r="AN200" s="16">
        <v>4.5248868778280504E-3</v>
      </c>
      <c r="AO200" s="16">
        <v>0</v>
      </c>
      <c r="AP200" s="16">
        <v>0</v>
      </c>
      <c r="AQ200" s="16">
        <v>0</v>
      </c>
      <c r="AR200" s="16">
        <v>0</v>
      </c>
      <c r="AS200" s="16">
        <v>0</v>
      </c>
      <c r="AT200" s="16">
        <v>0</v>
      </c>
      <c r="AU200" s="16">
        <v>0</v>
      </c>
      <c r="AV200" s="16">
        <v>0</v>
      </c>
      <c r="AW200" s="16">
        <v>0</v>
      </c>
    </row>
    <row r="201" spans="2:49" x14ac:dyDescent="0.35">
      <c r="B201" s="17" t="s">
        <v>259</v>
      </c>
      <c r="C201" s="16">
        <v>1.230012300123E-3</v>
      </c>
      <c r="D201" s="16">
        <v>0</v>
      </c>
      <c r="E201" s="16">
        <v>7.4626865671641798E-3</v>
      </c>
      <c r="F201" s="16">
        <v>0</v>
      </c>
      <c r="G201" s="16">
        <v>0</v>
      </c>
      <c r="H201" s="16">
        <v>0</v>
      </c>
      <c r="I201" s="16">
        <v>0</v>
      </c>
      <c r="J201" s="16">
        <v>0</v>
      </c>
      <c r="K201" s="16">
        <v>0</v>
      </c>
      <c r="L201" s="16">
        <v>0</v>
      </c>
      <c r="M201" s="16">
        <v>0</v>
      </c>
      <c r="N201" s="16">
        <v>0</v>
      </c>
      <c r="O201" s="16">
        <v>0</v>
      </c>
      <c r="P201" s="16"/>
      <c r="Q201" s="16">
        <v>1.45348837209302E-3</v>
      </c>
      <c r="R201" s="16"/>
      <c r="S201" s="16">
        <v>1.27064803049555E-3</v>
      </c>
      <c r="T201" s="16"/>
      <c r="U201" s="16">
        <v>1.6583747927031501E-3</v>
      </c>
      <c r="V201" s="16"/>
      <c r="W201" s="16">
        <v>0</v>
      </c>
      <c r="X201" s="16"/>
      <c r="Y201" s="16">
        <v>1.9841269841269801E-3</v>
      </c>
      <c r="Z201" s="16">
        <v>0</v>
      </c>
      <c r="AA201" s="16">
        <v>0</v>
      </c>
      <c r="AB201" s="16">
        <v>0</v>
      </c>
      <c r="AC201" s="16"/>
      <c r="AD201" s="16">
        <v>6.8493150684931503E-3</v>
      </c>
      <c r="AE201" s="16">
        <v>0</v>
      </c>
      <c r="AF201" s="16">
        <v>0</v>
      </c>
      <c r="AG201" s="16">
        <v>0</v>
      </c>
      <c r="AH201" s="16">
        <v>0</v>
      </c>
      <c r="AI201" s="16">
        <v>0</v>
      </c>
      <c r="AJ201" s="16">
        <v>0</v>
      </c>
      <c r="AK201" s="16"/>
      <c r="AL201" s="16">
        <v>0</v>
      </c>
      <c r="AM201" s="16">
        <v>0</v>
      </c>
      <c r="AN201" s="16">
        <v>4.5248868778280504E-3</v>
      </c>
      <c r="AO201" s="16">
        <v>0</v>
      </c>
      <c r="AP201" s="16">
        <v>0</v>
      </c>
      <c r="AQ201" s="16">
        <v>0</v>
      </c>
      <c r="AR201" s="16">
        <v>0</v>
      </c>
      <c r="AS201" s="16">
        <v>0</v>
      </c>
      <c r="AT201" s="16">
        <v>0</v>
      </c>
      <c r="AU201" s="16">
        <v>0</v>
      </c>
      <c r="AV201" s="16">
        <v>0</v>
      </c>
      <c r="AW201" s="16">
        <v>0</v>
      </c>
    </row>
    <row r="202" spans="2:49" x14ac:dyDescent="0.35">
      <c r="B202" s="17" t="s">
        <v>260</v>
      </c>
      <c r="C202" s="16">
        <v>1.230012300123E-3</v>
      </c>
      <c r="D202" s="16">
        <v>0</v>
      </c>
      <c r="E202" s="16">
        <v>0</v>
      </c>
      <c r="F202" s="16">
        <v>8.4033613445378096E-3</v>
      </c>
      <c r="G202" s="16">
        <v>0</v>
      </c>
      <c r="H202" s="16">
        <v>0</v>
      </c>
      <c r="I202" s="16">
        <v>0</v>
      </c>
      <c r="J202" s="16">
        <v>0</v>
      </c>
      <c r="K202" s="16">
        <v>0</v>
      </c>
      <c r="L202" s="16">
        <v>0</v>
      </c>
      <c r="M202" s="16">
        <v>0</v>
      </c>
      <c r="N202" s="16">
        <v>0</v>
      </c>
      <c r="O202" s="16">
        <v>0</v>
      </c>
      <c r="P202" s="16"/>
      <c r="Q202" s="16">
        <v>1.45348837209302E-3</v>
      </c>
      <c r="R202" s="16"/>
      <c r="S202" s="16">
        <v>1.27064803049555E-3</v>
      </c>
      <c r="T202" s="16"/>
      <c r="U202" s="16">
        <v>1.6583747927031501E-3</v>
      </c>
      <c r="V202" s="16"/>
      <c r="W202" s="16">
        <v>8.1300813008130107E-3</v>
      </c>
      <c r="X202" s="16"/>
      <c r="Y202" s="16">
        <v>1.9841269841269801E-3</v>
      </c>
      <c r="Z202" s="16">
        <v>0</v>
      </c>
      <c r="AA202" s="16">
        <v>0</v>
      </c>
      <c r="AB202" s="16">
        <v>0</v>
      </c>
      <c r="AC202" s="16"/>
      <c r="AD202" s="16">
        <v>6.8493150684931503E-3</v>
      </c>
      <c r="AE202" s="16">
        <v>0</v>
      </c>
      <c r="AF202" s="16">
        <v>0</v>
      </c>
      <c r="AG202" s="16">
        <v>0</v>
      </c>
      <c r="AH202" s="16">
        <v>0</v>
      </c>
      <c r="AI202" s="16">
        <v>0</v>
      </c>
      <c r="AJ202" s="16">
        <v>0</v>
      </c>
      <c r="AK202" s="16"/>
      <c r="AL202" s="16">
        <v>0</v>
      </c>
      <c r="AM202" s="16">
        <v>0</v>
      </c>
      <c r="AN202" s="16">
        <v>4.5248868778280504E-3</v>
      </c>
      <c r="AO202" s="16">
        <v>0</v>
      </c>
      <c r="AP202" s="16">
        <v>0</v>
      </c>
      <c r="AQ202" s="16">
        <v>0</v>
      </c>
      <c r="AR202" s="16">
        <v>0</v>
      </c>
      <c r="AS202" s="16">
        <v>0</v>
      </c>
      <c r="AT202" s="16">
        <v>0</v>
      </c>
      <c r="AU202" s="16">
        <v>0</v>
      </c>
      <c r="AV202" s="16">
        <v>0</v>
      </c>
      <c r="AW202" s="16">
        <v>0</v>
      </c>
    </row>
    <row r="203" spans="2:49" x14ac:dyDescent="0.35">
      <c r="B203" s="17" t="s">
        <v>261</v>
      </c>
      <c r="C203" s="16">
        <v>1.230012300123E-3</v>
      </c>
      <c r="D203" s="16">
        <v>0</v>
      </c>
      <c r="E203" s="16">
        <v>0</v>
      </c>
      <c r="F203" s="16">
        <v>0</v>
      </c>
      <c r="G203" s="16">
        <v>0</v>
      </c>
      <c r="H203" s="16">
        <v>0</v>
      </c>
      <c r="I203" s="16">
        <v>0</v>
      </c>
      <c r="J203" s="16">
        <v>0</v>
      </c>
      <c r="K203" s="16">
        <v>0</v>
      </c>
      <c r="L203" s="16">
        <v>0</v>
      </c>
      <c r="M203" s="16">
        <v>0</v>
      </c>
      <c r="N203" s="16">
        <v>3.03030303030303E-2</v>
      </c>
      <c r="O203" s="16">
        <v>0</v>
      </c>
      <c r="P203" s="16"/>
      <c r="Q203" s="16">
        <v>1.45348837209302E-3</v>
      </c>
      <c r="R203" s="16"/>
      <c r="S203" s="16">
        <v>1.27064803049555E-3</v>
      </c>
      <c r="T203" s="16"/>
      <c r="U203" s="16">
        <v>1.6583747927031501E-3</v>
      </c>
      <c r="V203" s="16"/>
      <c r="W203" s="16">
        <v>0</v>
      </c>
      <c r="X203" s="16"/>
      <c r="Y203" s="16">
        <v>1.9841269841269801E-3</v>
      </c>
      <c r="Z203" s="16">
        <v>0</v>
      </c>
      <c r="AA203" s="16">
        <v>0</v>
      </c>
      <c r="AB203" s="16">
        <v>0</v>
      </c>
      <c r="AC203" s="16"/>
      <c r="AD203" s="16">
        <v>6.8493150684931503E-3</v>
      </c>
      <c r="AE203" s="16">
        <v>0</v>
      </c>
      <c r="AF203" s="16">
        <v>0</v>
      </c>
      <c r="AG203" s="16">
        <v>0</v>
      </c>
      <c r="AH203" s="16">
        <v>0</v>
      </c>
      <c r="AI203" s="16">
        <v>0</v>
      </c>
      <c r="AJ203" s="16">
        <v>0</v>
      </c>
      <c r="AK203" s="16"/>
      <c r="AL203" s="16">
        <v>0</v>
      </c>
      <c r="AM203" s="16">
        <v>0</v>
      </c>
      <c r="AN203" s="16">
        <v>4.5248868778280504E-3</v>
      </c>
      <c r="AO203" s="16">
        <v>0</v>
      </c>
      <c r="AP203" s="16">
        <v>0</v>
      </c>
      <c r="AQ203" s="16">
        <v>0</v>
      </c>
      <c r="AR203" s="16">
        <v>0</v>
      </c>
      <c r="AS203" s="16">
        <v>0</v>
      </c>
      <c r="AT203" s="16">
        <v>0</v>
      </c>
      <c r="AU203" s="16">
        <v>0</v>
      </c>
      <c r="AV203" s="16">
        <v>0</v>
      </c>
      <c r="AW203" s="16">
        <v>0</v>
      </c>
    </row>
    <row r="204" spans="2:49" x14ac:dyDescent="0.35">
      <c r="B204" s="17" t="s">
        <v>262</v>
      </c>
      <c r="C204" s="16">
        <v>1.230012300123E-3</v>
      </c>
      <c r="D204" s="16">
        <v>0</v>
      </c>
      <c r="E204" s="16">
        <v>0</v>
      </c>
      <c r="F204" s="16">
        <v>0</v>
      </c>
      <c r="G204" s="16">
        <v>0</v>
      </c>
      <c r="H204" s="16">
        <v>0</v>
      </c>
      <c r="I204" s="16">
        <v>0</v>
      </c>
      <c r="J204" s="16">
        <v>0</v>
      </c>
      <c r="K204" s="16">
        <v>0</v>
      </c>
      <c r="L204" s="16">
        <v>0</v>
      </c>
      <c r="M204" s="16">
        <v>0</v>
      </c>
      <c r="N204" s="16">
        <v>3.03030303030303E-2</v>
      </c>
      <c r="O204" s="16">
        <v>0</v>
      </c>
      <c r="P204" s="16"/>
      <c r="Q204" s="16">
        <v>1.45348837209302E-3</v>
      </c>
      <c r="R204" s="16"/>
      <c r="S204" s="16">
        <v>1.27064803049555E-3</v>
      </c>
      <c r="T204" s="16"/>
      <c r="U204" s="16">
        <v>1.6583747927031501E-3</v>
      </c>
      <c r="V204" s="16"/>
      <c r="W204" s="16">
        <v>0</v>
      </c>
      <c r="X204" s="16"/>
      <c r="Y204" s="16">
        <v>1.9841269841269801E-3</v>
      </c>
      <c r="Z204" s="16">
        <v>0</v>
      </c>
      <c r="AA204" s="16">
        <v>0</v>
      </c>
      <c r="AB204" s="16">
        <v>0</v>
      </c>
      <c r="AC204" s="16"/>
      <c r="AD204" s="16">
        <v>6.8493150684931503E-3</v>
      </c>
      <c r="AE204" s="16">
        <v>0</v>
      </c>
      <c r="AF204" s="16">
        <v>0</v>
      </c>
      <c r="AG204" s="16">
        <v>0</v>
      </c>
      <c r="AH204" s="16">
        <v>0</v>
      </c>
      <c r="AI204" s="16">
        <v>0</v>
      </c>
      <c r="AJ204" s="16">
        <v>0</v>
      </c>
      <c r="AK204" s="16"/>
      <c r="AL204" s="16">
        <v>0</v>
      </c>
      <c r="AM204" s="16">
        <v>0</v>
      </c>
      <c r="AN204" s="16">
        <v>4.5248868778280504E-3</v>
      </c>
      <c r="AO204" s="16">
        <v>0</v>
      </c>
      <c r="AP204" s="16">
        <v>0</v>
      </c>
      <c r="AQ204" s="16">
        <v>0</v>
      </c>
      <c r="AR204" s="16">
        <v>0</v>
      </c>
      <c r="AS204" s="16">
        <v>0</v>
      </c>
      <c r="AT204" s="16">
        <v>0</v>
      </c>
      <c r="AU204" s="16">
        <v>0</v>
      </c>
      <c r="AV204" s="16">
        <v>0</v>
      </c>
      <c r="AW204" s="16">
        <v>0</v>
      </c>
    </row>
    <row r="205" spans="2:49" x14ac:dyDescent="0.35">
      <c r="B205" s="17" t="s">
        <v>263</v>
      </c>
      <c r="C205" s="16">
        <v>1.230012300123E-3</v>
      </c>
      <c r="D205" s="16">
        <v>0</v>
      </c>
      <c r="E205" s="16">
        <v>0</v>
      </c>
      <c r="F205" s="16">
        <v>0</v>
      </c>
      <c r="G205" s="16">
        <v>0</v>
      </c>
      <c r="H205" s="16">
        <v>0</v>
      </c>
      <c r="I205" s="16">
        <v>1.5151515151515201E-2</v>
      </c>
      <c r="J205" s="16">
        <v>0</v>
      </c>
      <c r="K205" s="16">
        <v>0</v>
      </c>
      <c r="L205" s="16">
        <v>0</v>
      </c>
      <c r="M205" s="16">
        <v>0</v>
      </c>
      <c r="N205" s="16">
        <v>0</v>
      </c>
      <c r="O205" s="16">
        <v>0</v>
      </c>
      <c r="P205" s="16"/>
      <c r="Q205" s="16">
        <v>1.45348837209302E-3</v>
      </c>
      <c r="R205" s="16"/>
      <c r="S205" s="16">
        <v>1.27064803049555E-3</v>
      </c>
      <c r="T205" s="16"/>
      <c r="U205" s="16">
        <v>1.6583747927031501E-3</v>
      </c>
      <c r="V205" s="16"/>
      <c r="W205" s="16">
        <v>0</v>
      </c>
      <c r="X205" s="16"/>
      <c r="Y205" s="16">
        <v>1.9841269841269801E-3</v>
      </c>
      <c r="Z205" s="16">
        <v>0</v>
      </c>
      <c r="AA205" s="16">
        <v>0</v>
      </c>
      <c r="AB205" s="16">
        <v>0</v>
      </c>
      <c r="AC205" s="16"/>
      <c r="AD205" s="16">
        <v>6.8493150684931503E-3</v>
      </c>
      <c r="AE205" s="16">
        <v>0</v>
      </c>
      <c r="AF205" s="16">
        <v>0</v>
      </c>
      <c r="AG205" s="16">
        <v>0</v>
      </c>
      <c r="AH205" s="16">
        <v>0</v>
      </c>
      <c r="AI205" s="16">
        <v>0</v>
      </c>
      <c r="AJ205" s="16">
        <v>0</v>
      </c>
      <c r="AK205" s="16"/>
      <c r="AL205" s="16">
        <v>0</v>
      </c>
      <c r="AM205" s="16">
        <v>0</v>
      </c>
      <c r="AN205" s="16">
        <v>4.5248868778280504E-3</v>
      </c>
      <c r="AO205" s="16">
        <v>0</v>
      </c>
      <c r="AP205" s="16">
        <v>0</v>
      </c>
      <c r="AQ205" s="16">
        <v>0</v>
      </c>
      <c r="AR205" s="16">
        <v>0</v>
      </c>
      <c r="AS205" s="16">
        <v>0</v>
      </c>
      <c r="AT205" s="16">
        <v>0</v>
      </c>
      <c r="AU205" s="16">
        <v>0</v>
      </c>
      <c r="AV205" s="16">
        <v>0</v>
      </c>
      <c r="AW205" s="16">
        <v>0</v>
      </c>
    </row>
    <row r="206" spans="2:49" x14ac:dyDescent="0.35">
      <c r="B206" s="17" t="s">
        <v>264</v>
      </c>
      <c r="C206" s="16">
        <v>1.230012300123E-3</v>
      </c>
      <c r="D206" s="16">
        <v>0</v>
      </c>
      <c r="E206" s="16">
        <v>7.4626865671641798E-3</v>
      </c>
      <c r="F206" s="16">
        <v>0</v>
      </c>
      <c r="G206" s="16">
        <v>0</v>
      </c>
      <c r="H206" s="16">
        <v>0</v>
      </c>
      <c r="I206" s="16">
        <v>0</v>
      </c>
      <c r="J206" s="16">
        <v>0</v>
      </c>
      <c r="K206" s="16">
        <v>0</v>
      </c>
      <c r="L206" s="16">
        <v>0</v>
      </c>
      <c r="M206" s="16">
        <v>0</v>
      </c>
      <c r="N206" s="16">
        <v>0</v>
      </c>
      <c r="O206" s="16">
        <v>0</v>
      </c>
      <c r="P206" s="16"/>
      <c r="Q206" s="16">
        <v>1.45348837209302E-3</v>
      </c>
      <c r="R206" s="16"/>
      <c r="S206" s="16">
        <v>1.27064803049555E-3</v>
      </c>
      <c r="T206" s="16"/>
      <c r="U206" s="16">
        <v>1.6583747927031501E-3</v>
      </c>
      <c r="V206" s="16"/>
      <c r="W206" s="16">
        <v>0</v>
      </c>
      <c r="X206" s="16"/>
      <c r="Y206" s="16">
        <v>1.9841269841269801E-3</v>
      </c>
      <c r="Z206" s="16">
        <v>0</v>
      </c>
      <c r="AA206" s="16">
        <v>0</v>
      </c>
      <c r="AB206" s="16">
        <v>0</v>
      </c>
      <c r="AC206" s="16"/>
      <c r="AD206" s="16">
        <v>6.8493150684931503E-3</v>
      </c>
      <c r="AE206" s="16">
        <v>0</v>
      </c>
      <c r="AF206" s="16">
        <v>0</v>
      </c>
      <c r="AG206" s="16">
        <v>0</v>
      </c>
      <c r="AH206" s="16">
        <v>0</v>
      </c>
      <c r="AI206" s="16">
        <v>0</v>
      </c>
      <c r="AJ206" s="16">
        <v>0</v>
      </c>
      <c r="AK206" s="16"/>
      <c r="AL206" s="16">
        <v>0</v>
      </c>
      <c r="AM206" s="16">
        <v>0</v>
      </c>
      <c r="AN206" s="16">
        <v>4.5248868778280504E-3</v>
      </c>
      <c r="AO206" s="16">
        <v>0</v>
      </c>
      <c r="AP206" s="16">
        <v>0</v>
      </c>
      <c r="AQ206" s="16">
        <v>0</v>
      </c>
      <c r="AR206" s="16">
        <v>0</v>
      </c>
      <c r="AS206" s="16">
        <v>0</v>
      </c>
      <c r="AT206" s="16">
        <v>0</v>
      </c>
      <c r="AU206" s="16">
        <v>0</v>
      </c>
      <c r="AV206" s="16">
        <v>0</v>
      </c>
      <c r="AW206" s="16">
        <v>0</v>
      </c>
    </row>
    <row r="207" spans="2:49" x14ac:dyDescent="0.35">
      <c r="B207" s="17" t="s">
        <v>265</v>
      </c>
      <c r="C207" s="16">
        <v>1.230012300123E-3</v>
      </c>
      <c r="D207" s="16">
        <v>0</v>
      </c>
      <c r="E207" s="16">
        <v>0</v>
      </c>
      <c r="F207" s="16">
        <v>0</v>
      </c>
      <c r="G207" s="16">
        <v>0</v>
      </c>
      <c r="H207" s="16">
        <v>0</v>
      </c>
      <c r="I207" s="16">
        <v>0</v>
      </c>
      <c r="J207" s="16">
        <v>1.63934426229508E-2</v>
      </c>
      <c r="K207" s="16">
        <v>0</v>
      </c>
      <c r="L207" s="16">
        <v>0</v>
      </c>
      <c r="M207" s="16">
        <v>0</v>
      </c>
      <c r="N207" s="16">
        <v>0</v>
      </c>
      <c r="O207" s="16">
        <v>0</v>
      </c>
      <c r="P207" s="16"/>
      <c r="Q207" s="16">
        <v>1.45348837209302E-3</v>
      </c>
      <c r="R207" s="16"/>
      <c r="S207" s="16">
        <v>1.27064803049555E-3</v>
      </c>
      <c r="T207" s="16"/>
      <c r="U207" s="16">
        <v>1.6583747927031501E-3</v>
      </c>
      <c r="V207" s="16"/>
      <c r="W207" s="16">
        <v>0</v>
      </c>
      <c r="X207" s="16"/>
      <c r="Y207" s="16">
        <v>1.9841269841269801E-3</v>
      </c>
      <c r="Z207" s="16">
        <v>0</v>
      </c>
      <c r="AA207" s="16">
        <v>0</v>
      </c>
      <c r="AB207" s="16">
        <v>0</v>
      </c>
      <c r="AC207" s="16"/>
      <c r="AD207" s="16">
        <v>0</v>
      </c>
      <c r="AE207" s="16">
        <v>1.1111111111111099E-2</v>
      </c>
      <c r="AF207" s="16">
        <v>0</v>
      </c>
      <c r="AG207" s="16">
        <v>0</v>
      </c>
      <c r="AH207" s="16">
        <v>0</v>
      </c>
      <c r="AI207" s="16">
        <v>0</v>
      </c>
      <c r="AJ207" s="16">
        <v>0</v>
      </c>
      <c r="AK207" s="16"/>
      <c r="AL207" s="16">
        <v>0</v>
      </c>
      <c r="AM207" s="16">
        <v>0</v>
      </c>
      <c r="AN207" s="16">
        <v>4.5248868778280504E-3</v>
      </c>
      <c r="AO207" s="16">
        <v>0</v>
      </c>
      <c r="AP207" s="16">
        <v>0</v>
      </c>
      <c r="AQ207" s="16">
        <v>0</v>
      </c>
      <c r="AR207" s="16">
        <v>0</v>
      </c>
      <c r="AS207" s="16">
        <v>0</v>
      </c>
      <c r="AT207" s="16">
        <v>0</v>
      </c>
      <c r="AU207" s="16">
        <v>0</v>
      </c>
      <c r="AV207" s="16">
        <v>0</v>
      </c>
      <c r="AW207" s="16">
        <v>0</v>
      </c>
    </row>
    <row r="208" spans="2:49" x14ac:dyDescent="0.35">
      <c r="B208" s="17" t="s">
        <v>266</v>
      </c>
      <c r="C208" s="16">
        <v>1.230012300123E-3</v>
      </c>
      <c r="D208" s="16">
        <v>0</v>
      </c>
      <c r="E208" s="16">
        <v>7.4626865671641798E-3</v>
      </c>
      <c r="F208" s="16">
        <v>0</v>
      </c>
      <c r="G208" s="16">
        <v>0</v>
      </c>
      <c r="H208" s="16">
        <v>0</v>
      </c>
      <c r="I208" s="16">
        <v>0</v>
      </c>
      <c r="J208" s="16">
        <v>0</v>
      </c>
      <c r="K208" s="16">
        <v>0</v>
      </c>
      <c r="L208" s="16">
        <v>0</v>
      </c>
      <c r="M208" s="16">
        <v>0</v>
      </c>
      <c r="N208" s="16">
        <v>0</v>
      </c>
      <c r="O208" s="16">
        <v>0</v>
      </c>
      <c r="P208" s="16"/>
      <c r="Q208" s="16">
        <v>1.45348837209302E-3</v>
      </c>
      <c r="R208" s="16"/>
      <c r="S208" s="16">
        <v>1.27064803049555E-3</v>
      </c>
      <c r="T208" s="16"/>
      <c r="U208" s="16">
        <v>1.6583747927031501E-3</v>
      </c>
      <c r="V208" s="16"/>
      <c r="W208" s="16">
        <v>0</v>
      </c>
      <c r="X208" s="16"/>
      <c r="Y208" s="16">
        <v>1.9841269841269801E-3</v>
      </c>
      <c r="Z208" s="16">
        <v>0</v>
      </c>
      <c r="AA208" s="16">
        <v>0</v>
      </c>
      <c r="AB208" s="16">
        <v>0</v>
      </c>
      <c r="AC208" s="16"/>
      <c r="AD208" s="16">
        <v>0</v>
      </c>
      <c r="AE208" s="16">
        <v>1.1111111111111099E-2</v>
      </c>
      <c r="AF208" s="16">
        <v>0</v>
      </c>
      <c r="AG208" s="16">
        <v>0</v>
      </c>
      <c r="AH208" s="16">
        <v>0</v>
      </c>
      <c r="AI208" s="16">
        <v>0</v>
      </c>
      <c r="AJ208" s="16">
        <v>0</v>
      </c>
      <c r="AK208" s="16"/>
      <c r="AL208" s="16">
        <v>0</v>
      </c>
      <c r="AM208" s="16">
        <v>0</v>
      </c>
      <c r="AN208" s="16">
        <v>4.5248868778280504E-3</v>
      </c>
      <c r="AO208" s="16">
        <v>0</v>
      </c>
      <c r="AP208" s="16">
        <v>0</v>
      </c>
      <c r="AQ208" s="16">
        <v>0</v>
      </c>
      <c r="AR208" s="16">
        <v>0</v>
      </c>
      <c r="AS208" s="16">
        <v>0</v>
      </c>
      <c r="AT208" s="16">
        <v>0</v>
      </c>
      <c r="AU208" s="16">
        <v>0</v>
      </c>
      <c r="AV208" s="16">
        <v>0</v>
      </c>
      <c r="AW208" s="16">
        <v>0</v>
      </c>
    </row>
    <row r="209" spans="2:49" x14ac:dyDescent="0.35">
      <c r="B209" s="17" t="s">
        <v>267</v>
      </c>
      <c r="C209" s="16">
        <v>1.230012300123E-3</v>
      </c>
      <c r="D209" s="16">
        <v>0</v>
      </c>
      <c r="E209" s="16">
        <v>0</v>
      </c>
      <c r="F209" s="16">
        <v>0</v>
      </c>
      <c r="G209" s="16">
        <v>0</v>
      </c>
      <c r="H209" s="16">
        <v>0</v>
      </c>
      <c r="I209" s="16">
        <v>0</v>
      </c>
      <c r="J209" s="16">
        <v>1.63934426229508E-2</v>
      </c>
      <c r="K209" s="16">
        <v>0</v>
      </c>
      <c r="L209" s="16">
        <v>0</v>
      </c>
      <c r="M209" s="16">
        <v>0</v>
      </c>
      <c r="N209" s="16">
        <v>0</v>
      </c>
      <c r="O209" s="16">
        <v>0</v>
      </c>
      <c r="P209" s="16"/>
      <c r="Q209" s="16">
        <v>1.45348837209302E-3</v>
      </c>
      <c r="R209" s="16"/>
      <c r="S209" s="16">
        <v>1.27064803049555E-3</v>
      </c>
      <c r="T209" s="16"/>
      <c r="U209" s="16">
        <v>1.6583747927031501E-3</v>
      </c>
      <c r="V209" s="16"/>
      <c r="W209" s="16">
        <v>0</v>
      </c>
      <c r="X209" s="16"/>
      <c r="Y209" s="16">
        <v>0</v>
      </c>
      <c r="Z209" s="16">
        <v>3.7878787878787902E-3</v>
      </c>
      <c r="AA209" s="16">
        <v>0</v>
      </c>
      <c r="AB209" s="16">
        <v>0</v>
      </c>
      <c r="AC209" s="16"/>
      <c r="AD209" s="16">
        <v>0</v>
      </c>
      <c r="AE209" s="16">
        <v>1.1111111111111099E-2</v>
      </c>
      <c r="AF209" s="16">
        <v>0</v>
      </c>
      <c r="AG209" s="16">
        <v>0</v>
      </c>
      <c r="AH209" s="16">
        <v>0</v>
      </c>
      <c r="AI209" s="16">
        <v>0</v>
      </c>
      <c r="AJ209" s="16">
        <v>0</v>
      </c>
      <c r="AK209" s="16"/>
      <c r="AL209" s="16">
        <v>0</v>
      </c>
      <c r="AM209" s="16">
        <v>0</v>
      </c>
      <c r="AN209" s="16">
        <v>4.5248868778280504E-3</v>
      </c>
      <c r="AO209" s="16">
        <v>0</v>
      </c>
      <c r="AP209" s="16">
        <v>0</v>
      </c>
      <c r="AQ209" s="16">
        <v>0</v>
      </c>
      <c r="AR209" s="16">
        <v>0</v>
      </c>
      <c r="AS209" s="16">
        <v>0</v>
      </c>
      <c r="AT209" s="16">
        <v>0</v>
      </c>
      <c r="AU209" s="16">
        <v>0</v>
      </c>
      <c r="AV209" s="16">
        <v>0</v>
      </c>
      <c r="AW209" s="16">
        <v>0</v>
      </c>
    </row>
    <row r="210" spans="2:49" x14ac:dyDescent="0.35">
      <c r="B210" s="17" t="s">
        <v>268</v>
      </c>
      <c r="C210" s="16">
        <v>1.230012300123E-3</v>
      </c>
      <c r="D210" s="16">
        <v>0</v>
      </c>
      <c r="E210" s="16">
        <v>0</v>
      </c>
      <c r="F210" s="16">
        <v>0</v>
      </c>
      <c r="G210" s="16">
        <v>0</v>
      </c>
      <c r="H210" s="16">
        <v>0</v>
      </c>
      <c r="I210" s="16">
        <v>0</v>
      </c>
      <c r="J210" s="16">
        <v>0</v>
      </c>
      <c r="K210" s="16">
        <v>0</v>
      </c>
      <c r="L210" s="16">
        <v>0</v>
      </c>
      <c r="M210" s="16">
        <v>1.4084507042253501E-2</v>
      </c>
      <c r="N210" s="16">
        <v>0</v>
      </c>
      <c r="O210" s="16">
        <v>0</v>
      </c>
      <c r="P210" s="16"/>
      <c r="Q210" s="16">
        <v>1.45348837209302E-3</v>
      </c>
      <c r="R210" s="16"/>
      <c r="S210" s="16">
        <v>1.27064803049555E-3</v>
      </c>
      <c r="T210" s="16"/>
      <c r="U210" s="16">
        <v>1.6583747927031501E-3</v>
      </c>
      <c r="V210" s="16"/>
      <c r="W210" s="16">
        <v>0</v>
      </c>
      <c r="X210" s="16"/>
      <c r="Y210" s="16">
        <v>1.9841269841269801E-3</v>
      </c>
      <c r="Z210" s="16">
        <v>0</v>
      </c>
      <c r="AA210" s="16">
        <v>0</v>
      </c>
      <c r="AB210" s="16">
        <v>0</v>
      </c>
      <c r="AC210" s="16"/>
      <c r="AD210" s="16">
        <v>0</v>
      </c>
      <c r="AE210" s="16">
        <v>1.1111111111111099E-2</v>
      </c>
      <c r="AF210" s="16">
        <v>0</v>
      </c>
      <c r="AG210" s="16">
        <v>0</v>
      </c>
      <c r="AH210" s="16">
        <v>0</v>
      </c>
      <c r="AI210" s="16">
        <v>0</v>
      </c>
      <c r="AJ210" s="16">
        <v>0</v>
      </c>
      <c r="AK210" s="16"/>
      <c r="AL210" s="16">
        <v>0</v>
      </c>
      <c r="AM210" s="16">
        <v>0</v>
      </c>
      <c r="AN210" s="16">
        <v>4.5248868778280504E-3</v>
      </c>
      <c r="AO210" s="16">
        <v>0</v>
      </c>
      <c r="AP210" s="16">
        <v>0</v>
      </c>
      <c r="AQ210" s="16">
        <v>0</v>
      </c>
      <c r="AR210" s="16">
        <v>0</v>
      </c>
      <c r="AS210" s="16">
        <v>0</v>
      </c>
      <c r="AT210" s="16">
        <v>0</v>
      </c>
      <c r="AU210" s="16">
        <v>0</v>
      </c>
      <c r="AV210" s="16">
        <v>0</v>
      </c>
      <c r="AW210" s="16">
        <v>0</v>
      </c>
    </row>
    <row r="211" spans="2:49" ht="29" x14ac:dyDescent="0.35">
      <c r="B211" s="17" t="s">
        <v>269</v>
      </c>
      <c r="C211" s="16">
        <v>1.230012300123E-3</v>
      </c>
      <c r="D211" s="16">
        <v>0</v>
      </c>
      <c r="E211" s="16">
        <v>7.4626865671641798E-3</v>
      </c>
      <c r="F211" s="16">
        <v>0</v>
      </c>
      <c r="G211" s="16">
        <v>0</v>
      </c>
      <c r="H211" s="16">
        <v>0</v>
      </c>
      <c r="I211" s="16">
        <v>0</v>
      </c>
      <c r="J211" s="16">
        <v>0</v>
      </c>
      <c r="K211" s="16">
        <v>0</v>
      </c>
      <c r="L211" s="16">
        <v>0</v>
      </c>
      <c r="M211" s="16">
        <v>0</v>
      </c>
      <c r="N211" s="16">
        <v>0</v>
      </c>
      <c r="O211" s="16">
        <v>0</v>
      </c>
      <c r="P211" s="16"/>
      <c r="Q211" s="16">
        <v>1.45348837209302E-3</v>
      </c>
      <c r="R211" s="16"/>
      <c r="S211" s="16">
        <v>1.27064803049555E-3</v>
      </c>
      <c r="T211" s="16"/>
      <c r="U211" s="16">
        <v>1.6583747927031501E-3</v>
      </c>
      <c r="V211" s="16"/>
      <c r="W211" s="16">
        <v>0</v>
      </c>
      <c r="X211" s="16"/>
      <c r="Y211" s="16">
        <v>1.9841269841269801E-3</v>
      </c>
      <c r="Z211" s="16">
        <v>0</v>
      </c>
      <c r="AA211" s="16">
        <v>0</v>
      </c>
      <c r="AB211" s="16">
        <v>0</v>
      </c>
      <c r="AC211" s="16"/>
      <c r="AD211" s="16">
        <v>0</v>
      </c>
      <c r="AE211" s="16">
        <v>0</v>
      </c>
      <c r="AF211" s="16">
        <v>1.02040816326531E-2</v>
      </c>
      <c r="AG211" s="16">
        <v>0</v>
      </c>
      <c r="AH211" s="16">
        <v>0</v>
      </c>
      <c r="AI211" s="16">
        <v>0</v>
      </c>
      <c r="AJ211" s="16">
        <v>0</v>
      </c>
      <c r="AK211" s="16"/>
      <c r="AL211" s="16">
        <v>0</v>
      </c>
      <c r="AM211" s="16">
        <v>0</v>
      </c>
      <c r="AN211" s="16">
        <v>4.5248868778280504E-3</v>
      </c>
      <c r="AO211" s="16">
        <v>0</v>
      </c>
      <c r="AP211" s="16">
        <v>0</v>
      </c>
      <c r="AQ211" s="16">
        <v>0</v>
      </c>
      <c r="AR211" s="16">
        <v>0</v>
      </c>
      <c r="AS211" s="16">
        <v>0</v>
      </c>
      <c r="AT211" s="16">
        <v>0</v>
      </c>
      <c r="AU211" s="16">
        <v>0</v>
      </c>
      <c r="AV211" s="16">
        <v>0</v>
      </c>
      <c r="AW211" s="16">
        <v>0</v>
      </c>
    </row>
    <row r="212" spans="2:49" x14ac:dyDescent="0.35">
      <c r="B212" s="17" t="s">
        <v>270</v>
      </c>
      <c r="C212" s="16">
        <v>1.230012300123E-3</v>
      </c>
      <c r="D212" s="16">
        <v>0</v>
      </c>
      <c r="E212" s="16">
        <v>7.4626865671641798E-3</v>
      </c>
      <c r="F212" s="16">
        <v>0</v>
      </c>
      <c r="G212" s="16">
        <v>0</v>
      </c>
      <c r="H212" s="16">
        <v>0</v>
      </c>
      <c r="I212" s="16">
        <v>0</v>
      </c>
      <c r="J212" s="16">
        <v>0</v>
      </c>
      <c r="K212" s="16">
        <v>0</v>
      </c>
      <c r="L212" s="16">
        <v>0</v>
      </c>
      <c r="M212" s="16">
        <v>0</v>
      </c>
      <c r="N212" s="16">
        <v>0</v>
      </c>
      <c r="O212" s="16">
        <v>0</v>
      </c>
      <c r="P212" s="16"/>
      <c r="Q212" s="16">
        <v>1.45348837209302E-3</v>
      </c>
      <c r="R212" s="16"/>
      <c r="S212" s="16">
        <v>1.27064803049555E-3</v>
      </c>
      <c r="T212" s="16"/>
      <c r="U212" s="16">
        <v>1.6583747927031501E-3</v>
      </c>
      <c r="V212" s="16"/>
      <c r="W212" s="16">
        <v>0</v>
      </c>
      <c r="X212" s="16"/>
      <c r="Y212" s="16">
        <v>1.9841269841269801E-3</v>
      </c>
      <c r="Z212" s="16">
        <v>0</v>
      </c>
      <c r="AA212" s="16">
        <v>0</v>
      </c>
      <c r="AB212" s="16">
        <v>0</v>
      </c>
      <c r="AC212" s="16"/>
      <c r="AD212" s="16">
        <v>0</v>
      </c>
      <c r="AE212" s="16">
        <v>0</v>
      </c>
      <c r="AF212" s="16">
        <v>1.02040816326531E-2</v>
      </c>
      <c r="AG212" s="16">
        <v>0</v>
      </c>
      <c r="AH212" s="16">
        <v>0</v>
      </c>
      <c r="AI212" s="16">
        <v>0</v>
      </c>
      <c r="AJ212" s="16">
        <v>0</v>
      </c>
      <c r="AK212" s="16"/>
      <c r="AL212" s="16">
        <v>0</v>
      </c>
      <c r="AM212" s="16">
        <v>0</v>
      </c>
      <c r="AN212" s="16">
        <v>4.5248868778280504E-3</v>
      </c>
      <c r="AO212" s="16">
        <v>0</v>
      </c>
      <c r="AP212" s="16">
        <v>0</v>
      </c>
      <c r="AQ212" s="16">
        <v>0</v>
      </c>
      <c r="AR212" s="16">
        <v>0</v>
      </c>
      <c r="AS212" s="16">
        <v>0</v>
      </c>
      <c r="AT212" s="16">
        <v>0</v>
      </c>
      <c r="AU212" s="16">
        <v>0</v>
      </c>
      <c r="AV212" s="16">
        <v>0</v>
      </c>
      <c r="AW212" s="16">
        <v>0</v>
      </c>
    </row>
    <row r="213" spans="2:49" x14ac:dyDescent="0.35">
      <c r="B213" s="17" t="s">
        <v>271</v>
      </c>
      <c r="C213" s="16">
        <v>1.230012300123E-3</v>
      </c>
      <c r="D213" s="16">
        <v>0</v>
      </c>
      <c r="E213" s="16">
        <v>7.4626865671641798E-3</v>
      </c>
      <c r="F213" s="16">
        <v>0</v>
      </c>
      <c r="G213" s="16">
        <v>0</v>
      </c>
      <c r="H213" s="16">
        <v>0</v>
      </c>
      <c r="I213" s="16">
        <v>0</v>
      </c>
      <c r="J213" s="16">
        <v>0</v>
      </c>
      <c r="K213" s="16">
        <v>0</v>
      </c>
      <c r="L213" s="16">
        <v>0</v>
      </c>
      <c r="M213" s="16">
        <v>0</v>
      </c>
      <c r="N213" s="16">
        <v>0</v>
      </c>
      <c r="O213" s="16">
        <v>0</v>
      </c>
      <c r="P213" s="16"/>
      <c r="Q213" s="16">
        <v>1.45348837209302E-3</v>
      </c>
      <c r="R213" s="16"/>
      <c r="S213" s="16">
        <v>1.27064803049555E-3</v>
      </c>
      <c r="T213" s="16"/>
      <c r="U213" s="16">
        <v>1.6583747927031501E-3</v>
      </c>
      <c r="V213" s="16"/>
      <c r="W213" s="16">
        <v>0</v>
      </c>
      <c r="X213" s="16"/>
      <c r="Y213" s="16">
        <v>1.9841269841269801E-3</v>
      </c>
      <c r="Z213" s="16">
        <v>0</v>
      </c>
      <c r="AA213" s="16">
        <v>0</v>
      </c>
      <c r="AB213" s="16">
        <v>0</v>
      </c>
      <c r="AC213" s="16"/>
      <c r="AD213" s="16">
        <v>0</v>
      </c>
      <c r="AE213" s="16">
        <v>0</v>
      </c>
      <c r="AF213" s="16">
        <v>1.02040816326531E-2</v>
      </c>
      <c r="AG213" s="16">
        <v>0</v>
      </c>
      <c r="AH213" s="16">
        <v>0</v>
      </c>
      <c r="AI213" s="16">
        <v>0</v>
      </c>
      <c r="AJ213" s="16">
        <v>0</v>
      </c>
      <c r="AK213" s="16"/>
      <c r="AL213" s="16">
        <v>0</v>
      </c>
      <c r="AM213" s="16">
        <v>0</v>
      </c>
      <c r="AN213" s="16">
        <v>4.5248868778280504E-3</v>
      </c>
      <c r="AO213" s="16">
        <v>0</v>
      </c>
      <c r="AP213" s="16">
        <v>0</v>
      </c>
      <c r="AQ213" s="16">
        <v>0</v>
      </c>
      <c r="AR213" s="16">
        <v>0</v>
      </c>
      <c r="AS213" s="16">
        <v>0</v>
      </c>
      <c r="AT213" s="16">
        <v>0</v>
      </c>
      <c r="AU213" s="16">
        <v>0</v>
      </c>
      <c r="AV213" s="16">
        <v>0</v>
      </c>
      <c r="AW213" s="16">
        <v>0</v>
      </c>
    </row>
    <row r="214" spans="2:49" x14ac:dyDescent="0.35">
      <c r="B214" s="17" t="s">
        <v>272</v>
      </c>
      <c r="C214" s="16">
        <v>1.230012300123E-3</v>
      </c>
      <c r="D214" s="16">
        <v>0</v>
      </c>
      <c r="E214" s="16">
        <v>0</v>
      </c>
      <c r="F214" s="16">
        <v>0</v>
      </c>
      <c r="G214" s="16">
        <v>0</v>
      </c>
      <c r="H214" s="16">
        <v>0</v>
      </c>
      <c r="I214" s="16">
        <v>1.5151515151515201E-2</v>
      </c>
      <c r="J214" s="16">
        <v>0</v>
      </c>
      <c r="K214" s="16">
        <v>0</v>
      </c>
      <c r="L214" s="16">
        <v>0</v>
      </c>
      <c r="M214" s="16">
        <v>0</v>
      </c>
      <c r="N214" s="16">
        <v>0</v>
      </c>
      <c r="O214" s="16">
        <v>0</v>
      </c>
      <c r="P214" s="16"/>
      <c r="Q214" s="16">
        <v>1.45348837209302E-3</v>
      </c>
      <c r="R214" s="16"/>
      <c r="S214" s="16">
        <v>1.27064803049555E-3</v>
      </c>
      <c r="T214" s="16"/>
      <c r="U214" s="16">
        <v>1.6583747927031501E-3</v>
      </c>
      <c r="V214" s="16"/>
      <c r="W214" s="16">
        <v>0</v>
      </c>
      <c r="X214" s="16"/>
      <c r="Y214" s="16">
        <v>1.9841269841269801E-3</v>
      </c>
      <c r="Z214" s="16">
        <v>0</v>
      </c>
      <c r="AA214" s="16">
        <v>0</v>
      </c>
      <c r="AB214" s="16">
        <v>0</v>
      </c>
      <c r="AC214" s="16"/>
      <c r="AD214" s="16">
        <v>0</v>
      </c>
      <c r="AE214" s="16">
        <v>0</v>
      </c>
      <c r="AF214" s="16">
        <v>1.02040816326531E-2</v>
      </c>
      <c r="AG214" s="16">
        <v>0</v>
      </c>
      <c r="AH214" s="16">
        <v>0</v>
      </c>
      <c r="AI214" s="16">
        <v>0</v>
      </c>
      <c r="AJ214" s="16">
        <v>0</v>
      </c>
      <c r="AK214" s="16"/>
      <c r="AL214" s="16">
        <v>0</v>
      </c>
      <c r="AM214" s="16">
        <v>0</v>
      </c>
      <c r="AN214" s="16">
        <v>4.5248868778280504E-3</v>
      </c>
      <c r="AO214" s="16">
        <v>0</v>
      </c>
      <c r="AP214" s="16">
        <v>0</v>
      </c>
      <c r="AQ214" s="16">
        <v>0</v>
      </c>
      <c r="AR214" s="16">
        <v>0</v>
      </c>
      <c r="AS214" s="16">
        <v>0</v>
      </c>
      <c r="AT214" s="16">
        <v>0</v>
      </c>
      <c r="AU214" s="16">
        <v>0</v>
      </c>
      <c r="AV214" s="16">
        <v>0</v>
      </c>
      <c r="AW214" s="16">
        <v>0</v>
      </c>
    </row>
    <row r="215" spans="2:49" x14ac:dyDescent="0.35">
      <c r="B215" s="17" t="s">
        <v>273</v>
      </c>
      <c r="C215" s="16">
        <v>1.230012300123E-3</v>
      </c>
      <c r="D215" s="16">
        <v>0</v>
      </c>
      <c r="E215" s="16">
        <v>0</v>
      </c>
      <c r="F215" s="16">
        <v>0</v>
      </c>
      <c r="G215" s="16">
        <v>0</v>
      </c>
      <c r="H215" s="16">
        <v>0</v>
      </c>
      <c r="I215" s="16">
        <v>0</v>
      </c>
      <c r="J215" s="16">
        <v>1.63934426229508E-2</v>
      </c>
      <c r="K215" s="16">
        <v>0</v>
      </c>
      <c r="L215" s="16">
        <v>0</v>
      </c>
      <c r="M215" s="16">
        <v>0</v>
      </c>
      <c r="N215" s="16">
        <v>0</v>
      </c>
      <c r="O215" s="16">
        <v>0</v>
      </c>
      <c r="P215" s="16"/>
      <c r="Q215" s="16">
        <v>1.45348837209302E-3</v>
      </c>
      <c r="R215" s="16"/>
      <c r="S215" s="16">
        <v>1.27064803049555E-3</v>
      </c>
      <c r="T215" s="16"/>
      <c r="U215" s="16">
        <v>1.6583747927031501E-3</v>
      </c>
      <c r="V215" s="16"/>
      <c r="W215" s="16">
        <v>8.1300813008130107E-3</v>
      </c>
      <c r="X215" s="16"/>
      <c r="Y215" s="16">
        <v>0</v>
      </c>
      <c r="Z215" s="16">
        <v>0</v>
      </c>
      <c r="AA215" s="16">
        <v>0</v>
      </c>
      <c r="AB215" s="16">
        <v>0.11111111111111099</v>
      </c>
      <c r="AC215" s="16"/>
      <c r="AD215" s="16">
        <v>0</v>
      </c>
      <c r="AE215" s="16">
        <v>0</v>
      </c>
      <c r="AF215" s="16">
        <v>1.02040816326531E-2</v>
      </c>
      <c r="AG215" s="16">
        <v>0</v>
      </c>
      <c r="AH215" s="16">
        <v>0</v>
      </c>
      <c r="AI215" s="16">
        <v>0</v>
      </c>
      <c r="AJ215" s="16">
        <v>0</v>
      </c>
      <c r="AK215" s="16"/>
      <c r="AL215" s="16">
        <v>0</v>
      </c>
      <c r="AM215" s="16">
        <v>0</v>
      </c>
      <c r="AN215" s="16">
        <v>4.5248868778280504E-3</v>
      </c>
      <c r="AO215" s="16">
        <v>0</v>
      </c>
      <c r="AP215" s="16">
        <v>0</v>
      </c>
      <c r="AQ215" s="16">
        <v>0</v>
      </c>
      <c r="AR215" s="16">
        <v>0</v>
      </c>
      <c r="AS215" s="16">
        <v>0</v>
      </c>
      <c r="AT215" s="16">
        <v>0</v>
      </c>
      <c r="AU215" s="16">
        <v>0</v>
      </c>
      <c r="AV215" s="16">
        <v>0</v>
      </c>
      <c r="AW215" s="16">
        <v>0</v>
      </c>
    </row>
    <row r="216" spans="2:49" x14ac:dyDescent="0.35">
      <c r="B216" s="17" t="s">
        <v>274</v>
      </c>
      <c r="C216" s="16">
        <v>1.230012300123E-3</v>
      </c>
      <c r="D216" s="16">
        <v>0</v>
      </c>
      <c r="E216" s="16">
        <v>0</v>
      </c>
      <c r="F216" s="16">
        <v>0</v>
      </c>
      <c r="G216" s="16">
        <v>0</v>
      </c>
      <c r="H216" s="16">
        <v>1.9230769230769201E-2</v>
      </c>
      <c r="I216" s="16">
        <v>0</v>
      </c>
      <c r="J216" s="16">
        <v>0</v>
      </c>
      <c r="K216" s="16">
        <v>0</v>
      </c>
      <c r="L216" s="16">
        <v>0</v>
      </c>
      <c r="M216" s="16">
        <v>0</v>
      </c>
      <c r="N216" s="16">
        <v>0</v>
      </c>
      <c r="O216" s="16">
        <v>0</v>
      </c>
      <c r="P216" s="16"/>
      <c r="Q216" s="16">
        <v>1.45348837209302E-3</v>
      </c>
      <c r="R216" s="16"/>
      <c r="S216" s="16">
        <v>1.27064803049555E-3</v>
      </c>
      <c r="T216" s="16"/>
      <c r="U216" s="16">
        <v>1.6583747927031501E-3</v>
      </c>
      <c r="V216" s="16"/>
      <c r="W216" s="16">
        <v>0</v>
      </c>
      <c r="X216" s="16"/>
      <c r="Y216" s="16">
        <v>0</v>
      </c>
      <c r="Z216" s="16">
        <v>3.7878787878787902E-3</v>
      </c>
      <c r="AA216" s="16">
        <v>0</v>
      </c>
      <c r="AB216" s="16">
        <v>0</v>
      </c>
      <c r="AC216" s="16"/>
      <c r="AD216" s="16">
        <v>0</v>
      </c>
      <c r="AE216" s="16">
        <v>0</v>
      </c>
      <c r="AF216" s="16">
        <v>1.02040816326531E-2</v>
      </c>
      <c r="AG216" s="16">
        <v>0</v>
      </c>
      <c r="AH216" s="16">
        <v>0</v>
      </c>
      <c r="AI216" s="16">
        <v>0</v>
      </c>
      <c r="AJ216" s="16">
        <v>0</v>
      </c>
      <c r="AK216" s="16"/>
      <c r="AL216" s="16">
        <v>0</v>
      </c>
      <c r="AM216" s="16">
        <v>0</v>
      </c>
      <c r="AN216" s="16">
        <v>4.5248868778280504E-3</v>
      </c>
      <c r="AO216" s="16">
        <v>0</v>
      </c>
      <c r="AP216" s="16">
        <v>0</v>
      </c>
      <c r="AQ216" s="16">
        <v>0</v>
      </c>
      <c r="AR216" s="16">
        <v>0</v>
      </c>
      <c r="AS216" s="16">
        <v>0</v>
      </c>
      <c r="AT216" s="16">
        <v>0</v>
      </c>
      <c r="AU216" s="16">
        <v>0</v>
      </c>
      <c r="AV216" s="16">
        <v>0</v>
      </c>
      <c r="AW216" s="16">
        <v>0</v>
      </c>
    </row>
    <row r="217" spans="2:49" x14ac:dyDescent="0.35">
      <c r="B217" s="17" t="s">
        <v>275</v>
      </c>
      <c r="C217" s="16">
        <v>1.230012300123E-3</v>
      </c>
      <c r="D217" s="16">
        <v>0</v>
      </c>
      <c r="E217" s="16">
        <v>0</v>
      </c>
      <c r="F217" s="16">
        <v>0</v>
      </c>
      <c r="G217" s="16">
        <v>0</v>
      </c>
      <c r="H217" s="16">
        <v>0</v>
      </c>
      <c r="I217" s="16">
        <v>0</v>
      </c>
      <c r="J217" s="16">
        <v>0</v>
      </c>
      <c r="K217" s="16">
        <v>0</v>
      </c>
      <c r="L217" s="16">
        <v>1.2500000000000001E-2</v>
      </c>
      <c r="M217" s="16">
        <v>0</v>
      </c>
      <c r="N217" s="16">
        <v>0</v>
      </c>
      <c r="O217" s="16">
        <v>0</v>
      </c>
      <c r="P217" s="16"/>
      <c r="Q217" s="16">
        <v>1.45348837209302E-3</v>
      </c>
      <c r="R217" s="16"/>
      <c r="S217" s="16">
        <v>1.27064803049555E-3</v>
      </c>
      <c r="T217" s="16"/>
      <c r="U217" s="16">
        <v>1.6583747927031501E-3</v>
      </c>
      <c r="V217" s="16"/>
      <c r="W217" s="16">
        <v>0</v>
      </c>
      <c r="X217" s="16"/>
      <c r="Y217" s="16">
        <v>1.9841269841269801E-3</v>
      </c>
      <c r="Z217" s="16">
        <v>0</v>
      </c>
      <c r="AA217" s="16">
        <v>0</v>
      </c>
      <c r="AB217" s="16">
        <v>0</v>
      </c>
      <c r="AC217" s="16"/>
      <c r="AD217" s="16">
        <v>0</v>
      </c>
      <c r="AE217" s="16">
        <v>0</v>
      </c>
      <c r="AF217" s="16">
        <v>1.02040816326531E-2</v>
      </c>
      <c r="AG217" s="16">
        <v>0</v>
      </c>
      <c r="AH217" s="16">
        <v>0</v>
      </c>
      <c r="AI217" s="16">
        <v>0</v>
      </c>
      <c r="AJ217" s="16">
        <v>0</v>
      </c>
      <c r="AK217" s="16"/>
      <c r="AL217" s="16">
        <v>0</v>
      </c>
      <c r="AM217" s="16">
        <v>0</v>
      </c>
      <c r="AN217" s="16">
        <v>4.5248868778280504E-3</v>
      </c>
      <c r="AO217" s="16">
        <v>0</v>
      </c>
      <c r="AP217" s="16">
        <v>0</v>
      </c>
      <c r="AQ217" s="16">
        <v>0</v>
      </c>
      <c r="AR217" s="16">
        <v>0</v>
      </c>
      <c r="AS217" s="16">
        <v>0</v>
      </c>
      <c r="AT217" s="16">
        <v>0</v>
      </c>
      <c r="AU217" s="16">
        <v>0</v>
      </c>
      <c r="AV217" s="16">
        <v>0</v>
      </c>
      <c r="AW217" s="16">
        <v>0</v>
      </c>
    </row>
    <row r="218" spans="2:49" x14ac:dyDescent="0.35">
      <c r="B218" s="17" t="s">
        <v>276</v>
      </c>
      <c r="C218" s="16">
        <v>1.230012300123E-3</v>
      </c>
      <c r="D218" s="16">
        <v>0</v>
      </c>
      <c r="E218" s="16">
        <v>0</v>
      </c>
      <c r="F218" s="16">
        <v>0</v>
      </c>
      <c r="G218" s="16">
        <v>0</v>
      </c>
      <c r="H218" s="16">
        <v>0</v>
      </c>
      <c r="I218" s="16">
        <v>1.5151515151515201E-2</v>
      </c>
      <c r="J218" s="16">
        <v>0</v>
      </c>
      <c r="K218" s="16">
        <v>0</v>
      </c>
      <c r="L218" s="16">
        <v>0</v>
      </c>
      <c r="M218" s="16">
        <v>0</v>
      </c>
      <c r="N218" s="16">
        <v>0</v>
      </c>
      <c r="O218" s="16">
        <v>0</v>
      </c>
      <c r="P218" s="16"/>
      <c r="Q218" s="16">
        <v>1.45348837209302E-3</v>
      </c>
      <c r="R218" s="16"/>
      <c r="S218" s="16">
        <v>1.27064803049555E-3</v>
      </c>
      <c r="T218" s="16"/>
      <c r="U218" s="16">
        <v>1.6583747927031501E-3</v>
      </c>
      <c r="V218" s="16"/>
      <c r="W218" s="16">
        <v>0</v>
      </c>
      <c r="X218" s="16"/>
      <c r="Y218" s="16">
        <v>1.9841269841269801E-3</v>
      </c>
      <c r="Z218" s="16">
        <v>0</v>
      </c>
      <c r="AA218" s="16">
        <v>0</v>
      </c>
      <c r="AB218" s="16">
        <v>0</v>
      </c>
      <c r="AC218" s="16"/>
      <c r="AD218" s="16">
        <v>0</v>
      </c>
      <c r="AE218" s="16">
        <v>0</v>
      </c>
      <c r="AF218" s="16">
        <v>1.02040816326531E-2</v>
      </c>
      <c r="AG218" s="16">
        <v>0</v>
      </c>
      <c r="AH218" s="16">
        <v>0</v>
      </c>
      <c r="AI218" s="16">
        <v>0</v>
      </c>
      <c r="AJ218" s="16">
        <v>0</v>
      </c>
      <c r="AK218" s="16"/>
      <c r="AL218" s="16">
        <v>0</v>
      </c>
      <c r="AM218" s="16">
        <v>0</v>
      </c>
      <c r="AN218" s="16">
        <v>4.5248868778280504E-3</v>
      </c>
      <c r="AO218" s="16">
        <v>0</v>
      </c>
      <c r="AP218" s="16">
        <v>0</v>
      </c>
      <c r="AQ218" s="16">
        <v>0</v>
      </c>
      <c r="AR218" s="16">
        <v>0</v>
      </c>
      <c r="AS218" s="16">
        <v>0</v>
      </c>
      <c r="AT218" s="16">
        <v>0</v>
      </c>
      <c r="AU218" s="16">
        <v>0</v>
      </c>
      <c r="AV218" s="16">
        <v>0</v>
      </c>
      <c r="AW218" s="16">
        <v>0</v>
      </c>
    </row>
    <row r="219" spans="2:49" x14ac:dyDescent="0.35">
      <c r="B219" s="17" t="s">
        <v>277</v>
      </c>
      <c r="C219" s="16">
        <v>1.230012300123E-3</v>
      </c>
      <c r="D219" s="16">
        <v>0</v>
      </c>
      <c r="E219" s="16">
        <v>0</v>
      </c>
      <c r="F219" s="16">
        <v>0</v>
      </c>
      <c r="G219" s="16">
        <v>1.6666666666666701E-2</v>
      </c>
      <c r="H219" s="16">
        <v>0</v>
      </c>
      <c r="I219" s="16">
        <v>0</v>
      </c>
      <c r="J219" s="16">
        <v>0</v>
      </c>
      <c r="K219" s="16">
        <v>0</v>
      </c>
      <c r="L219" s="16">
        <v>0</v>
      </c>
      <c r="M219" s="16">
        <v>0</v>
      </c>
      <c r="N219" s="16">
        <v>0</v>
      </c>
      <c r="O219" s="16">
        <v>0</v>
      </c>
      <c r="P219" s="16"/>
      <c r="Q219" s="16">
        <v>1.45348837209302E-3</v>
      </c>
      <c r="R219" s="16"/>
      <c r="S219" s="16">
        <v>1.27064803049555E-3</v>
      </c>
      <c r="T219" s="16"/>
      <c r="U219" s="16">
        <v>1.6583747927031501E-3</v>
      </c>
      <c r="V219" s="16"/>
      <c r="W219" s="16">
        <v>0</v>
      </c>
      <c r="X219" s="16"/>
      <c r="Y219" s="16">
        <v>0</v>
      </c>
      <c r="Z219" s="16">
        <v>3.7878787878787902E-3</v>
      </c>
      <c r="AA219" s="16">
        <v>0</v>
      </c>
      <c r="AB219" s="16">
        <v>0</v>
      </c>
      <c r="AC219" s="16"/>
      <c r="AD219" s="16">
        <v>0</v>
      </c>
      <c r="AE219" s="16">
        <v>0</v>
      </c>
      <c r="AF219" s="16">
        <v>0</v>
      </c>
      <c r="AG219" s="16">
        <v>5.5555555555555601E-3</v>
      </c>
      <c r="AH219" s="16">
        <v>0</v>
      </c>
      <c r="AI219" s="16">
        <v>0</v>
      </c>
      <c r="AJ219" s="16">
        <v>0</v>
      </c>
      <c r="AK219" s="16"/>
      <c r="AL219" s="16">
        <v>0</v>
      </c>
      <c r="AM219" s="16">
        <v>0</v>
      </c>
      <c r="AN219" s="16">
        <v>4.5248868778280504E-3</v>
      </c>
      <c r="AO219" s="16">
        <v>0</v>
      </c>
      <c r="AP219" s="16">
        <v>0</v>
      </c>
      <c r="AQ219" s="16">
        <v>0</v>
      </c>
      <c r="AR219" s="16">
        <v>0</v>
      </c>
      <c r="AS219" s="16">
        <v>0</v>
      </c>
      <c r="AT219" s="16">
        <v>0</v>
      </c>
      <c r="AU219" s="16">
        <v>0</v>
      </c>
      <c r="AV219" s="16">
        <v>0</v>
      </c>
      <c r="AW219" s="16">
        <v>0</v>
      </c>
    </row>
    <row r="220" spans="2:49" x14ac:dyDescent="0.35">
      <c r="B220" s="17" t="s">
        <v>278</v>
      </c>
      <c r="C220" s="16">
        <v>1.230012300123E-3</v>
      </c>
      <c r="D220" s="16">
        <v>0</v>
      </c>
      <c r="E220" s="16">
        <v>0</v>
      </c>
      <c r="F220" s="16">
        <v>8.4033613445378096E-3</v>
      </c>
      <c r="G220" s="16">
        <v>0</v>
      </c>
      <c r="H220" s="16">
        <v>0</v>
      </c>
      <c r="I220" s="16">
        <v>0</v>
      </c>
      <c r="J220" s="16">
        <v>0</v>
      </c>
      <c r="K220" s="16">
        <v>0</v>
      </c>
      <c r="L220" s="16">
        <v>0</v>
      </c>
      <c r="M220" s="16">
        <v>0</v>
      </c>
      <c r="N220" s="16">
        <v>0</v>
      </c>
      <c r="O220" s="16">
        <v>0</v>
      </c>
      <c r="P220" s="16"/>
      <c r="Q220" s="16">
        <v>1.45348837209302E-3</v>
      </c>
      <c r="R220" s="16"/>
      <c r="S220" s="16">
        <v>1.27064803049555E-3</v>
      </c>
      <c r="T220" s="16"/>
      <c r="U220" s="16">
        <v>1.6583747927031501E-3</v>
      </c>
      <c r="V220" s="16"/>
      <c r="W220" s="16">
        <v>0</v>
      </c>
      <c r="X220" s="16"/>
      <c r="Y220" s="16">
        <v>1.9841269841269801E-3</v>
      </c>
      <c r="Z220" s="16">
        <v>0</v>
      </c>
      <c r="AA220" s="16">
        <v>0</v>
      </c>
      <c r="AB220" s="16">
        <v>0</v>
      </c>
      <c r="AC220" s="16"/>
      <c r="AD220" s="16">
        <v>0</v>
      </c>
      <c r="AE220" s="16">
        <v>0</v>
      </c>
      <c r="AF220" s="16">
        <v>0</v>
      </c>
      <c r="AG220" s="16">
        <v>5.5555555555555601E-3</v>
      </c>
      <c r="AH220" s="16">
        <v>0</v>
      </c>
      <c r="AI220" s="16">
        <v>0</v>
      </c>
      <c r="AJ220" s="16">
        <v>0</v>
      </c>
      <c r="AK220" s="16"/>
      <c r="AL220" s="16">
        <v>0</v>
      </c>
      <c r="AM220" s="16">
        <v>0</v>
      </c>
      <c r="AN220" s="16">
        <v>4.5248868778280504E-3</v>
      </c>
      <c r="AO220" s="16">
        <v>0</v>
      </c>
      <c r="AP220" s="16">
        <v>0</v>
      </c>
      <c r="AQ220" s="16">
        <v>0</v>
      </c>
      <c r="AR220" s="16">
        <v>0</v>
      </c>
      <c r="AS220" s="16">
        <v>0</v>
      </c>
      <c r="AT220" s="16">
        <v>0</v>
      </c>
      <c r="AU220" s="16">
        <v>0</v>
      </c>
      <c r="AV220" s="16">
        <v>0</v>
      </c>
      <c r="AW220" s="16">
        <v>0</v>
      </c>
    </row>
    <row r="221" spans="2:49" x14ac:dyDescent="0.35">
      <c r="B221" s="17" t="s">
        <v>279</v>
      </c>
      <c r="C221" s="16">
        <v>1.230012300123E-3</v>
      </c>
      <c r="D221" s="16">
        <v>0</v>
      </c>
      <c r="E221" s="16">
        <v>0</v>
      </c>
      <c r="F221" s="16">
        <v>0</v>
      </c>
      <c r="G221" s="16">
        <v>1.6666666666666701E-2</v>
      </c>
      <c r="H221" s="16">
        <v>0</v>
      </c>
      <c r="I221" s="16">
        <v>0</v>
      </c>
      <c r="J221" s="16">
        <v>0</v>
      </c>
      <c r="K221" s="16">
        <v>0</v>
      </c>
      <c r="L221" s="16">
        <v>0</v>
      </c>
      <c r="M221" s="16">
        <v>0</v>
      </c>
      <c r="N221" s="16">
        <v>0</v>
      </c>
      <c r="O221" s="16">
        <v>0</v>
      </c>
      <c r="P221" s="16"/>
      <c r="Q221" s="16">
        <v>1.45348837209302E-3</v>
      </c>
      <c r="R221" s="16"/>
      <c r="S221" s="16">
        <v>1.27064803049555E-3</v>
      </c>
      <c r="T221" s="16"/>
      <c r="U221" s="16">
        <v>1.6583747927031501E-3</v>
      </c>
      <c r="V221" s="16"/>
      <c r="W221" s="16">
        <v>0</v>
      </c>
      <c r="X221" s="16"/>
      <c r="Y221" s="16">
        <v>1.9841269841269801E-3</v>
      </c>
      <c r="Z221" s="16">
        <v>0</v>
      </c>
      <c r="AA221" s="16">
        <v>0</v>
      </c>
      <c r="AB221" s="16">
        <v>0</v>
      </c>
      <c r="AC221" s="16"/>
      <c r="AD221" s="16">
        <v>0</v>
      </c>
      <c r="AE221" s="16">
        <v>0</v>
      </c>
      <c r="AF221" s="16">
        <v>0</v>
      </c>
      <c r="AG221" s="16">
        <v>5.5555555555555601E-3</v>
      </c>
      <c r="AH221" s="16">
        <v>0</v>
      </c>
      <c r="AI221" s="16">
        <v>0</v>
      </c>
      <c r="AJ221" s="16">
        <v>0</v>
      </c>
      <c r="AK221" s="16"/>
      <c r="AL221" s="16">
        <v>0</v>
      </c>
      <c r="AM221" s="16">
        <v>0</v>
      </c>
      <c r="AN221" s="16">
        <v>4.5248868778280504E-3</v>
      </c>
      <c r="AO221" s="16">
        <v>0</v>
      </c>
      <c r="AP221" s="16">
        <v>0</v>
      </c>
      <c r="AQ221" s="16">
        <v>0</v>
      </c>
      <c r="AR221" s="16">
        <v>0</v>
      </c>
      <c r="AS221" s="16">
        <v>0</v>
      </c>
      <c r="AT221" s="16">
        <v>0</v>
      </c>
      <c r="AU221" s="16">
        <v>0</v>
      </c>
      <c r="AV221" s="16">
        <v>0</v>
      </c>
      <c r="AW221" s="16">
        <v>0</v>
      </c>
    </row>
    <row r="222" spans="2:49" x14ac:dyDescent="0.35">
      <c r="B222" s="17" t="s">
        <v>280</v>
      </c>
      <c r="C222" s="16">
        <v>1.230012300123E-3</v>
      </c>
      <c r="D222" s="16">
        <v>0</v>
      </c>
      <c r="E222" s="16">
        <v>0</v>
      </c>
      <c r="F222" s="16">
        <v>0</v>
      </c>
      <c r="G222" s="16">
        <v>0</v>
      </c>
      <c r="H222" s="16">
        <v>1.9230769230769201E-2</v>
      </c>
      <c r="I222" s="16">
        <v>0</v>
      </c>
      <c r="J222" s="16">
        <v>0</v>
      </c>
      <c r="K222" s="16">
        <v>0</v>
      </c>
      <c r="L222" s="16">
        <v>0</v>
      </c>
      <c r="M222" s="16">
        <v>0</v>
      </c>
      <c r="N222" s="16">
        <v>0</v>
      </c>
      <c r="O222" s="16">
        <v>0</v>
      </c>
      <c r="P222" s="16"/>
      <c r="Q222" s="16">
        <v>1.45348837209302E-3</v>
      </c>
      <c r="R222" s="16"/>
      <c r="S222" s="16">
        <v>1.27064803049555E-3</v>
      </c>
      <c r="T222" s="16"/>
      <c r="U222" s="16">
        <v>1.6583747927031501E-3</v>
      </c>
      <c r="V222" s="16"/>
      <c r="W222" s="16">
        <v>0</v>
      </c>
      <c r="X222" s="16"/>
      <c r="Y222" s="16">
        <v>1.9841269841269801E-3</v>
      </c>
      <c r="Z222" s="16">
        <v>0</v>
      </c>
      <c r="AA222" s="16">
        <v>0</v>
      </c>
      <c r="AB222" s="16">
        <v>0</v>
      </c>
      <c r="AC222" s="16"/>
      <c r="AD222" s="16">
        <v>0</v>
      </c>
      <c r="AE222" s="16">
        <v>0</v>
      </c>
      <c r="AF222" s="16">
        <v>0</v>
      </c>
      <c r="AG222" s="16">
        <v>5.5555555555555601E-3</v>
      </c>
      <c r="AH222" s="16">
        <v>0</v>
      </c>
      <c r="AI222" s="16">
        <v>0</v>
      </c>
      <c r="AJ222" s="16">
        <v>0</v>
      </c>
      <c r="AK222" s="16"/>
      <c r="AL222" s="16">
        <v>0</v>
      </c>
      <c r="AM222" s="16">
        <v>0</v>
      </c>
      <c r="AN222" s="16">
        <v>4.5248868778280504E-3</v>
      </c>
      <c r="AO222" s="16">
        <v>0</v>
      </c>
      <c r="AP222" s="16">
        <v>0</v>
      </c>
      <c r="AQ222" s="16">
        <v>0</v>
      </c>
      <c r="AR222" s="16">
        <v>0</v>
      </c>
      <c r="AS222" s="16">
        <v>0</v>
      </c>
      <c r="AT222" s="16">
        <v>0</v>
      </c>
      <c r="AU222" s="16">
        <v>0</v>
      </c>
      <c r="AV222" s="16">
        <v>0</v>
      </c>
      <c r="AW222" s="16">
        <v>0</v>
      </c>
    </row>
    <row r="223" spans="2:49" ht="29" x14ac:dyDescent="0.35">
      <c r="B223" s="17" t="s">
        <v>281</v>
      </c>
      <c r="C223" s="16">
        <v>1.230012300123E-3</v>
      </c>
      <c r="D223" s="16">
        <v>0</v>
      </c>
      <c r="E223" s="16">
        <v>7.4626865671641798E-3</v>
      </c>
      <c r="F223" s="16">
        <v>0</v>
      </c>
      <c r="G223" s="16">
        <v>0</v>
      </c>
      <c r="H223" s="16">
        <v>0</v>
      </c>
      <c r="I223" s="16">
        <v>0</v>
      </c>
      <c r="J223" s="16">
        <v>0</v>
      </c>
      <c r="K223" s="16">
        <v>0</v>
      </c>
      <c r="L223" s="16">
        <v>0</v>
      </c>
      <c r="M223" s="16">
        <v>0</v>
      </c>
      <c r="N223" s="16">
        <v>0</v>
      </c>
      <c r="O223" s="16">
        <v>0</v>
      </c>
      <c r="P223" s="16"/>
      <c r="Q223" s="16">
        <v>1.45348837209302E-3</v>
      </c>
      <c r="R223" s="16"/>
      <c r="S223" s="16">
        <v>1.27064803049555E-3</v>
      </c>
      <c r="T223" s="16"/>
      <c r="U223" s="16">
        <v>1.6583747927031501E-3</v>
      </c>
      <c r="V223" s="16"/>
      <c r="W223" s="16">
        <v>8.1300813008130107E-3</v>
      </c>
      <c r="X223" s="16"/>
      <c r="Y223" s="16">
        <v>1.9841269841269801E-3</v>
      </c>
      <c r="Z223" s="16">
        <v>0</v>
      </c>
      <c r="AA223" s="16">
        <v>0</v>
      </c>
      <c r="AB223" s="16">
        <v>0</v>
      </c>
      <c r="AC223" s="16"/>
      <c r="AD223" s="16">
        <v>0</v>
      </c>
      <c r="AE223" s="16">
        <v>0</v>
      </c>
      <c r="AF223" s="16">
        <v>0</v>
      </c>
      <c r="AG223" s="16">
        <v>5.5555555555555601E-3</v>
      </c>
      <c r="AH223" s="16">
        <v>0</v>
      </c>
      <c r="AI223" s="16">
        <v>0</v>
      </c>
      <c r="AJ223" s="16">
        <v>0</v>
      </c>
      <c r="AK223" s="16"/>
      <c r="AL223" s="16">
        <v>0</v>
      </c>
      <c r="AM223" s="16">
        <v>0</v>
      </c>
      <c r="AN223" s="16">
        <v>4.5248868778280504E-3</v>
      </c>
      <c r="AO223" s="16">
        <v>0</v>
      </c>
      <c r="AP223" s="16">
        <v>0</v>
      </c>
      <c r="AQ223" s="16">
        <v>0</v>
      </c>
      <c r="AR223" s="16">
        <v>0</v>
      </c>
      <c r="AS223" s="16">
        <v>0</v>
      </c>
      <c r="AT223" s="16">
        <v>0</v>
      </c>
      <c r="AU223" s="16">
        <v>0</v>
      </c>
      <c r="AV223" s="16">
        <v>0</v>
      </c>
      <c r="AW223" s="16">
        <v>0</v>
      </c>
    </row>
    <row r="224" spans="2:49" x14ac:dyDescent="0.35">
      <c r="B224" s="17" t="s">
        <v>282</v>
      </c>
      <c r="C224" s="16">
        <v>1.230012300123E-3</v>
      </c>
      <c r="D224" s="16">
        <v>0</v>
      </c>
      <c r="E224" s="16">
        <v>0</v>
      </c>
      <c r="F224" s="16">
        <v>0</v>
      </c>
      <c r="G224" s="16">
        <v>0</v>
      </c>
      <c r="H224" s="16">
        <v>0</v>
      </c>
      <c r="I224" s="16">
        <v>0</v>
      </c>
      <c r="J224" s="16">
        <v>0</v>
      </c>
      <c r="K224" s="16">
        <v>0</v>
      </c>
      <c r="L224" s="16">
        <v>0</v>
      </c>
      <c r="M224" s="16">
        <v>1.4084507042253501E-2</v>
      </c>
      <c r="N224" s="16">
        <v>0</v>
      </c>
      <c r="O224" s="16">
        <v>0</v>
      </c>
      <c r="P224" s="16"/>
      <c r="Q224" s="16">
        <v>1.45348837209302E-3</v>
      </c>
      <c r="R224" s="16"/>
      <c r="S224" s="16">
        <v>1.27064803049555E-3</v>
      </c>
      <c r="T224" s="16"/>
      <c r="U224" s="16">
        <v>1.6583747927031501E-3</v>
      </c>
      <c r="V224" s="16"/>
      <c r="W224" s="16">
        <v>0</v>
      </c>
      <c r="X224" s="16"/>
      <c r="Y224" s="16">
        <v>1.9841269841269801E-3</v>
      </c>
      <c r="Z224" s="16">
        <v>0</v>
      </c>
      <c r="AA224" s="16">
        <v>0</v>
      </c>
      <c r="AB224" s="16">
        <v>0</v>
      </c>
      <c r="AC224" s="16"/>
      <c r="AD224" s="16">
        <v>0</v>
      </c>
      <c r="AE224" s="16">
        <v>0</v>
      </c>
      <c r="AF224" s="16">
        <v>0</v>
      </c>
      <c r="AG224" s="16">
        <v>5.5555555555555601E-3</v>
      </c>
      <c r="AH224" s="16">
        <v>0</v>
      </c>
      <c r="AI224" s="16">
        <v>0</v>
      </c>
      <c r="AJ224" s="16">
        <v>0</v>
      </c>
      <c r="AK224" s="16"/>
      <c r="AL224" s="16">
        <v>0</v>
      </c>
      <c r="AM224" s="16">
        <v>0</v>
      </c>
      <c r="AN224" s="16">
        <v>4.5248868778280504E-3</v>
      </c>
      <c r="AO224" s="16">
        <v>0</v>
      </c>
      <c r="AP224" s="16">
        <v>0</v>
      </c>
      <c r="AQ224" s="16">
        <v>0</v>
      </c>
      <c r="AR224" s="16">
        <v>0</v>
      </c>
      <c r="AS224" s="16">
        <v>0</v>
      </c>
      <c r="AT224" s="16">
        <v>0</v>
      </c>
      <c r="AU224" s="16">
        <v>0</v>
      </c>
      <c r="AV224" s="16">
        <v>0</v>
      </c>
      <c r="AW224" s="16">
        <v>0</v>
      </c>
    </row>
    <row r="225" spans="2:49" x14ac:dyDescent="0.35">
      <c r="B225" s="17" t="s">
        <v>283</v>
      </c>
      <c r="C225" s="16">
        <v>1.230012300123E-3</v>
      </c>
      <c r="D225" s="16">
        <v>0</v>
      </c>
      <c r="E225" s="16">
        <v>0</v>
      </c>
      <c r="F225" s="16">
        <v>0</v>
      </c>
      <c r="G225" s="16">
        <v>0</v>
      </c>
      <c r="H225" s="16">
        <v>1.9230769230769201E-2</v>
      </c>
      <c r="I225" s="16">
        <v>0</v>
      </c>
      <c r="J225" s="16">
        <v>0</v>
      </c>
      <c r="K225" s="16">
        <v>0</v>
      </c>
      <c r="L225" s="16">
        <v>0</v>
      </c>
      <c r="M225" s="16">
        <v>0</v>
      </c>
      <c r="N225" s="16">
        <v>0</v>
      </c>
      <c r="O225" s="16">
        <v>0</v>
      </c>
      <c r="P225" s="16"/>
      <c r="Q225" s="16">
        <v>1.45348837209302E-3</v>
      </c>
      <c r="R225" s="16"/>
      <c r="S225" s="16">
        <v>1.27064803049555E-3</v>
      </c>
      <c r="T225" s="16"/>
      <c r="U225" s="16">
        <v>1.6583747927031501E-3</v>
      </c>
      <c r="V225" s="16"/>
      <c r="W225" s="16">
        <v>0</v>
      </c>
      <c r="X225" s="16"/>
      <c r="Y225" s="16">
        <v>0</v>
      </c>
      <c r="Z225" s="16">
        <v>3.7878787878787902E-3</v>
      </c>
      <c r="AA225" s="16">
        <v>0</v>
      </c>
      <c r="AB225" s="16">
        <v>0</v>
      </c>
      <c r="AC225" s="16"/>
      <c r="AD225" s="16">
        <v>0</v>
      </c>
      <c r="AE225" s="16">
        <v>0</v>
      </c>
      <c r="AF225" s="16">
        <v>0</v>
      </c>
      <c r="AG225" s="16">
        <v>5.5555555555555601E-3</v>
      </c>
      <c r="AH225" s="16">
        <v>0</v>
      </c>
      <c r="AI225" s="16">
        <v>0</v>
      </c>
      <c r="AJ225" s="16">
        <v>0</v>
      </c>
      <c r="AK225" s="16"/>
      <c r="AL225" s="16">
        <v>0</v>
      </c>
      <c r="AM225" s="16">
        <v>0</v>
      </c>
      <c r="AN225" s="16">
        <v>4.5248868778280504E-3</v>
      </c>
      <c r="AO225" s="16">
        <v>0</v>
      </c>
      <c r="AP225" s="16">
        <v>0</v>
      </c>
      <c r="AQ225" s="16">
        <v>0</v>
      </c>
      <c r="AR225" s="16">
        <v>0</v>
      </c>
      <c r="AS225" s="16">
        <v>0</v>
      </c>
      <c r="AT225" s="16">
        <v>0</v>
      </c>
      <c r="AU225" s="16">
        <v>0</v>
      </c>
      <c r="AV225" s="16">
        <v>0</v>
      </c>
      <c r="AW225" s="16">
        <v>0</v>
      </c>
    </row>
    <row r="226" spans="2:49" x14ac:dyDescent="0.35">
      <c r="B226" s="17" t="s">
        <v>284</v>
      </c>
      <c r="C226" s="16">
        <v>1.230012300123E-3</v>
      </c>
      <c r="D226" s="16">
        <v>0</v>
      </c>
      <c r="E226" s="16">
        <v>0</v>
      </c>
      <c r="F226" s="16">
        <v>0</v>
      </c>
      <c r="G226" s="16">
        <v>0</v>
      </c>
      <c r="H226" s="16">
        <v>0</v>
      </c>
      <c r="I226" s="16">
        <v>0</v>
      </c>
      <c r="J226" s="16">
        <v>0</v>
      </c>
      <c r="K226" s="16">
        <v>0</v>
      </c>
      <c r="L226" s="16">
        <v>0</v>
      </c>
      <c r="M226" s="16">
        <v>0</v>
      </c>
      <c r="N226" s="16">
        <v>3.03030303030303E-2</v>
      </c>
      <c r="O226" s="16">
        <v>0</v>
      </c>
      <c r="P226" s="16"/>
      <c r="Q226" s="16">
        <v>1.45348837209302E-3</v>
      </c>
      <c r="R226" s="16"/>
      <c r="S226" s="16">
        <v>1.27064803049555E-3</v>
      </c>
      <c r="T226" s="16"/>
      <c r="U226" s="16">
        <v>1.6583747927031501E-3</v>
      </c>
      <c r="V226" s="16"/>
      <c r="W226" s="16">
        <v>0</v>
      </c>
      <c r="X226" s="16"/>
      <c r="Y226" s="16">
        <v>1.9841269841269801E-3</v>
      </c>
      <c r="Z226" s="16">
        <v>0</v>
      </c>
      <c r="AA226" s="16">
        <v>0</v>
      </c>
      <c r="AB226" s="16">
        <v>0</v>
      </c>
      <c r="AC226" s="16"/>
      <c r="AD226" s="16">
        <v>0</v>
      </c>
      <c r="AE226" s="16">
        <v>0</v>
      </c>
      <c r="AF226" s="16">
        <v>0</v>
      </c>
      <c r="AG226" s="16">
        <v>5.5555555555555601E-3</v>
      </c>
      <c r="AH226" s="16">
        <v>0</v>
      </c>
      <c r="AI226" s="16">
        <v>0</v>
      </c>
      <c r="AJ226" s="16">
        <v>0</v>
      </c>
      <c r="AK226" s="16"/>
      <c r="AL226" s="16">
        <v>0</v>
      </c>
      <c r="AM226" s="16">
        <v>0</v>
      </c>
      <c r="AN226" s="16">
        <v>4.5248868778280504E-3</v>
      </c>
      <c r="AO226" s="16">
        <v>0</v>
      </c>
      <c r="AP226" s="16">
        <v>0</v>
      </c>
      <c r="AQ226" s="16">
        <v>0</v>
      </c>
      <c r="AR226" s="16">
        <v>0</v>
      </c>
      <c r="AS226" s="16">
        <v>0</v>
      </c>
      <c r="AT226" s="16">
        <v>0</v>
      </c>
      <c r="AU226" s="16">
        <v>0</v>
      </c>
      <c r="AV226" s="16">
        <v>0</v>
      </c>
      <c r="AW226" s="16">
        <v>0</v>
      </c>
    </row>
    <row r="227" spans="2:49" x14ac:dyDescent="0.35">
      <c r="B227" s="17" t="s">
        <v>285</v>
      </c>
      <c r="C227" s="16">
        <v>1.230012300123E-3</v>
      </c>
      <c r="D227" s="16">
        <v>0</v>
      </c>
      <c r="E227" s="16">
        <v>7.4626865671641798E-3</v>
      </c>
      <c r="F227" s="16">
        <v>0</v>
      </c>
      <c r="G227" s="16">
        <v>0</v>
      </c>
      <c r="H227" s="16">
        <v>0</v>
      </c>
      <c r="I227" s="16">
        <v>0</v>
      </c>
      <c r="J227" s="16">
        <v>0</v>
      </c>
      <c r="K227" s="16">
        <v>0</v>
      </c>
      <c r="L227" s="16">
        <v>0</v>
      </c>
      <c r="M227" s="16">
        <v>0</v>
      </c>
      <c r="N227" s="16">
        <v>0</v>
      </c>
      <c r="O227" s="16">
        <v>0</v>
      </c>
      <c r="P227" s="16"/>
      <c r="Q227" s="16">
        <v>1.45348837209302E-3</v>
      </c>
      <c r="R227" s="16"/>
      <c r="S227" s="16">
        <v>1.27064803049555E-3</v>
      </c>
      <c r="T227" s="16"/>
      <c r="U227" s="16">
        <v>1.6583747927031501E-3</v>
      </c>
      <c r="V227" s="16"/>
      <c r="W227" s="16">
        <v>8.1300813008130107E-3</v>
      </c>
      <c r="X227" s="16"/>
      <c r="Y227" s="16">
        <v>1.9841269841269801E-3</v>
      </c>
      <c r="Z227" s="16">
        <v>0</v>
      </c>
      <c r="AA227" s="16">
        <v>0</v>
      </c>
      <c r="AB227" s="16">
        <v>0</v>
      </c>
      <c r="AC227" s="16"/>
      <c r="AD227" s="16">
        <v>0</v>
      </c>
      <c r="AE227" s="16">
        <v>0</v>
      </c>
      <c r="AF227" s="16">
        <v>0</v>
      </c>
      <c r="AG227" s="16">
        <v>5.5555555555555601E-3</v>
      </c>
      <c r="AH227" s="16">
        <v>0</v>
      </c>
      <c r="AI227" s="16">
        <v>0</v>
      </c>
      <c r="AJ227" s="16">
        <v>0</v>
      </c>
      <c r="AK227" s="16"/>
      <c r="AL227" s="16">
        <v>0</v>
      </c>
      <c r="AM227" s="16">
        <v>0</v>
      </c>
      <c r="AN227" s="16">
        <v>4.5248868778280504E-3</v>
      </c>
      <c r="AO227" s="16">
        <v>0</v>
      </c>
      <c r="AP227" s="16">
        <v>0</v>
      </c>
      <c r="AQ227" s="16">
        <v>0</v>
      </c>
      <c r="AR227" s="16">
        <v>0</v>
      </c>
      <c r="AS227" s="16">
        <v>0</v>
      </c>
      <c r="AT227" s="16">
        <v>0</v>
      </c>
      <c r="AU227" s="16">
        <v>0</v>
      </c>
      <c r="AV227" s="16">
        <v>0</v>
      </c>
      <c r="AW227" s="16">
        <v>0</v>
      </c>
    </row>
    <row r="228" spans="2:49" x14ac:dyDescent="0.35">
      <c r="B228" s="17" t="s">
        <v>286</v>
      </c>
      <c r="C228" s="16">
        <v>1.230012300123E-3</v>
      </c>
      <c r="D228" s="16">
        <v>0</v>
      </c>
      <c r="E228" s="16">
        <v>0</v>
      </c>
      <c r="F228" s="16">
        <v>0</v>
      </c>
      <c r="G228" s="16">
        <v>0</v>
      </c>
      <c r="H228" s="16">
        <v>0</v>
      </c>
      <c r="I228" s="16">
        <v>1.5151515151515201E-2</v>
      </c>
      <c r="J228" s="16">
        <v>0</v>
      </c>
      <c r="K228" s="16">
        <v>0</v>
      </c>
      <c r="L228" s="16">
        <v>0</v>
      </c>
      <c r="M228" s="16">
        <v>0</v>
      </c>
      <c r="N228" s="16">
        <v>0</v>
      </c>
      <c r="O228" s="16">
        <v>0</v>
      </c>
      <c r="P228" s="16"/>
      <c r="Q228" s="16">
        <v>1.45348837209302E-3</v>
      </c>
      <c r="R228" s="16"/>
      <c r="S228" s="16">
        <v>1.27064803049555E-3</v>
      </c>
      <c r="T228" s="16"/>
      <c r="U228" s="16">
        <v>1.6583747927031501E-3</v>
      </c>
      <c r="V228" s="16"/>
      <c r="W228" s="16">
        <v>0</v>
      </c>
      <c r="X228" s="16"/>
      <c r="Y228" s="16">
        <v>1.9841269841269801E-3</v>
      </c>
      <c r="Z228" s="16">
        <v>0</v>
      </c>
      <c r="AA228" s="16">
        <v>0</v>
      </c>
      <c r="AB228" s="16">
        <v>0</v>
      </c>
      <c r="AC228" s="16"/>
      <c r="AD228" s="16">
        <v>0</v>
      </c>
      <c r="AE228" s="16">
        <v>0</v>
      </c>
      <c r="AF228" s="16">
        <v>0</v>
      </c>
      <c r="AG228" s="16">
        <v>5.5555555555555601E-3</v>
      </c>
      <c r="AH228" s="16">
        <v>0</v>
      </c>
      <c r="AI228" s="16">
        <v>0</v>
      </c>
      <c r="AJ228" s="16">
        <v>0</v>
      </c>
      <c r="AK228" s="16"/>
      <c r="AL228" s="16">
        <v>0</v>
      </c>
      <c r="AM228" s="16">
        <v>0</v>
      </c>
      <c r="AN228" s="16">
        <v>4.5248868778280504E-3</v>
      </c>
      <c r="AO228" s="16">
        <v>0</v>
      </c>
      <c r="AP228" s="16">
        <v>0</v>
      </c>
      <c r="AQ228" s="16">
        <v>0</v>
      </c>
      <c r="AR228" s="16">
        <v>0</v>
      </c>
      <c r="AS228" s="16">
        <v>0</v>
      </c>
      <c r="AT228" s="16">
        <v>0</v>
      </c>
      <c r="AU228" s="16">
        <v>0</v>
      </c>
      <c r="AV228" s="16">
        <v>0</v>
      </c>
      <c r="AW228" s="16">
        <v>0</v>
      </c>
    </row>
    <row r="229" spans="2:49" x14ac:dyDescent="0.35">
      <c r="B229" s="17" t="s">
        <v>287</v>
      </c>
      <c r="C229" s="16">
        <v>1.230012300123E-3</v>
      </c>
      <c r="D229" s="16">
        <v>0</v>
      </c>
      <c r="E229" s="16">
        <v>7.4626865671641798E-3</v>
      </c>
      <c r="F229" s="16">
        <v>0</v>
      </c>
      <c r="G229" s="16">
        <v>0</v>
      </c>
      <c r="H229" s="16">
        <v>0</v>
      </c>
      <c r="I229" s="16">
        <v>0</v>
      </c>
      <c r="J229" s="16">
        <v>0</v>
      </c>
      <c r="K229" s="16">
        <v>0</v>
      </c>
      <c r="L229" s="16">
        <v>0</v>
      </c>
      <c r="M229" s="16">
        <v>0</v>
      </c>
      <c r="N229" s="16">
        <v>0</v>
      </c>
      <c r="O229" s="16">
        <v>0</v>
      </c>
      <c r="P229" s="16"/>
      <c r="Q229" s="16">
        <v>1.45348837209302E-3</v>
      </c>
      <c r="R229" s="16"/>
      <c r="S229" s="16">
        <v>1.27064803049555E-3</v>
      </c>
      <c r="T229" s="16"/>
      <c r="U229" s="16">
        <v>1.6583747927031501E-3</v>
      </c>
      <c r="V229" s="16"/>
      <c r="W229" s="16">
        <v>0</v>
      </c>
      <c r="X229" s="16"/>
      <c r="Y229" s="16">
        <v>1.9841269841269801E-3</v>
      </c>
      <c r="Z229" s="16">
        <v>0</v>
      </c>
      <c r="AA229" s="16">
        <v>0</v>
      </c>
      <c r="AB229" s="16">
        <v>0</v>
      </c>
      <c r="AC229" s="16"/>
      <c r="AD229" s="16">
        <v>0</v>
      </c>
      <c r="AE229" s="16">
        <v>0</v>
      </c>
      <c r="AF229" s="16">
        <v>0</v>
      </c>
      <c r="AG229" s="16">
        <v>5.5555555555555601E-3</v>
      </c>
      <c r="AH229" s="16">
        <v>0</v>
      </c>
      <c r="AI229" s="16">
        <v>0</v>
      </c>
      <c r="AJ229" s="16">
        <v>0</v>
      </c>
      <c r="AK229" s="16"/>
      <c r="AL229" s="16">
        <v>0</v>
      </c>
      <c r="AM229" s="16">
        <v>0</v>
      </c>
      <c r="AN229" s="16">
        <v>4.5248868778280504E-3</v>
      </c>
      <c r="AO229" s="16">
        <v>0</v>
      </c>
      <c r="AP229" s="16">
        <v>0</v>
      </c>
      <c r="AQ229" s="16">
        <v>0</v>
      </c>
      <c r="AR229" s="16">
        <v>0</v>
      </c>
      <c r="AS229" s="16">
        <v>0</v>
      </c>
      <c r="AT229" s="16">
        <v>0</v>
      </c>
      <c r="AU229" s="16">
        <v>0</v>
      </c>
      <c r="AV229" s="16">
        <v>0</v>
      </c>
      <c r="AW229" s="16">
        <v>0</v>
      </c>
    </row>
    <row r="230" spans="2:49" x14ac:dyDescent="0.35">
      <c r="B230" s="17" t="s">
        <v>288</v>
      </c>
      <c r="C230" s="16">
        <v>1.230012300123E-3</v>
      </c>
      <c r="D230" s="16">
        <v>0</v>
      </c>
      <c r="E230" s="16">
        <v>0</v>
      </c>
      <c r="F230" s="16">
        <v>0</v>
      </c>
      <c r="G230" s="16">
        <v>0</v>
      </c>
      <c r="H230" s="16">
        <v>0</v>
      </c>
      <c r="I230" s="16">
        <v>0</v>
      </c>
      <c r="J230" s="16">
        <v>1.63934426229508E-2</v>
      </c>
      <c r="K230" s="16">
        <v>0</v>
      </c>
      <c r="L230" s="16">
        <v>0</v>
      </c>
      <c r="M230" s="16">
        <v>0</v>
      </c>
      <c r="N230" s="16">
        <v>0</v>
      </c>
      <c r="O230" s="16">
        <v>0</v>
      </c>
      <c r="P230" s="16"/>
      <c r="Q230" s="16">
        <v>1.45348837209302E-3</v>
      </c>
      <c r="R230" s="16"/>
      <c r="S230" s="16">
        <v>1.27064803049555E-3</v>
      </c>
      <c r="T230" s="16"/>
      <c r="U230" s="16">
        <v>1.6583747927031501E-3</v>
      </c>
      <c r="V230" s="16"/>
      <c r="W230" s="16">
        <v>0</v>
      </c>
      <c r="X230" s="16"/>
      <c r="Y230" s="16">
        <v>0</v>
      </c>
      <c r="Z230" s="16">
        <v>3.7878787878787902E-3</v>
      </c>
      <c r="AA230" s="16">
        <v>0</v>
      </c>
      <c r="AB230" s="16">
        <v>0</v>
      </c>
      <c r="AC230" s="16"/>
      <c r="AD230" s="16">
        <v>0</v>
      </c>
      <c r="AE230" s="16">
        <v>0</v>
      </c>
      <c r="AF230" s="16">
        <v>0</v>
      </c>
      <c r="AG230" s="16">
        <v>5.5555555555555601E-3</v>
      </c>
      <c r="AH230" s="16">
        <v>0</v>
      </c>
      <c r="AI230" s="16">
        <v>0</v>
      </c>
      <c r="AJ230" s="16">
        <v>0</v>
      </c>
      <c r="AK230" s="16"/>
      <c r="AL230" s="16">
        <v>0</v>
      </c>
      <c r="AM230" s="16">
        <v>0</v>
      </c>
      <c r="AN230" s="16">
        <v>4.5248868778280504E-3</v>
      </c>
      <c r="AO230" s="16">
        <v>0</v>
      </c>
      <c r="AP230" s="16">
        <v>0</v>
      </c>
      <c r="AQ230" s="16">
        <v>0</v>
      </c>
      <c r="AR230" s="16">
        <v>0</v>
      </c>
      <c r="AS230" s="16">
        <v>0</v>
      </c>
      <c r="AT230" s="16">
        <v>0</v>
      </c>
      <c r="AU230" s="16">
        <v>0</v>
      </c>
      <c r="AV230" s="16">
        <v>0</v>
      </c>
      <c r="AW230" s="16">
        <v>0</v>
      </c>
    </row>
    <row r="231" spans="2:49" x14ac:dyDescent="0.35">
      <c r="B231" s="17" t="s">
        <v>289</v>
      </c>
      <c r="C231" s="16">
        <v>1.230012300123E-3</v>
      </c>
      <c r="D231" s="16">
        <v>0</v>
      </c>
      <c r="E231" s="16">
        <v>0</v>
      </c>
      <c r="F231" s="16">
        <v>0</v>
      </c>
      <c r="G231" s="16">
        <v>0</v>
      </c>
      <c r="H231" s="16">
        <v>0</v>
      </c>
      <c r="I231" s="16">
        <v>0</v>
      </c>
      <c r="J231" s="16">
        <v>0</v>
      </c>
      <c r="K231" s="16">
        <v>0</v>
      </c>
      <c r="L231" s="16">
        <v>0</v>
      </c>
      <c r="M231" s="16">
        <v>1.4084507042253501E-2</v>
      </c>
      <c r="N231" s="16">
        <v>0</v>
      </c>
      <c r="O231" s="16">
        <v>0</v>
      </c>
      <c r="P231" s="16"/>
      <c r="Q231" s="16">
        <v>1.45348837209302E-3</v>
      </c>
      <c r="R231" s="16"/>
      <c r="S231" s="16">
        <v>1.27064803049555E-3</v>
      </c>
      <c r="T231" s="16"/>
      <c r="U231" s="16">
        <v>1.6583747927031501E-3</v>
      </c>
      <c r="V231" s="16"/>
      <c r="W231" s="16">
        <v>0</v>
      </c>
      <c r="X231" s="16"/>
      <c r="Y231" s="16">
        <v>1.9841269841269801E-3</v>
      </c>
      <c r="Z231" s="16">
        <v>0</v>
      </c>
      <c r="AA231" s="16">
        <v>0</v>
      </c>
      <c r="AB231" s="16">
        <v>0</v>
      </c>
      <c r="AC231" s="16"/>
      <c r="AD231" s="16">
        <v>0</v>
      </c>
      <c r="AE231" s="16">
        <v>0</v>
      </c>
      <c r="AF231" s="16">
        <v>0</v>
      </c>
      <c r="AG231" s="16">
        <v>5.5555555555555601E-3</v>
      </c>
      <c r="AH231" s="16">
        <v>0</v>
      </c>
      <c r="AI231" s="16">
        <v>0</v>
      </c>
      <c r="AJ231" s="16">
        <v>0</v>
      </c>
      <c r="AK231" s="16"/>
      <c r="AL231" s="16">
        <v>0</v>
      </c>
      <c r="AM231" s="16">
        <v>0</v>
      </c>
      <c r="AN231" s="16">
        <v>4.5248868778280504E-3</v>
      </c>
      <c r="AO231" s="16">
        <v>0</v>
      </c>
      <c r="AP231" s="16">
        <v>0</v>
      </c>
      <c r="AQ231" s="16">
        <v>0</v>
      </c>
      <c r="AR231" s="16">
        <v>0</v>
      </c>
      <c r="AS231" s="16">
        <v>0</v>
      </c>
      <c r="AT231" s="16">
        <v>0</v>
      </c>
      <c r="AU231" s="16">
        <v>0</v>
      </c>
      <c r="AV231" s="16">
        <v>0</v>
      </c>
      <c r="AW231" s="16">
        <v>0</v>
      </c>
    </row>
    <row r="232" spans="2:49" x14ac:dyDescent="0.35">
      <c r="B232" s="17" t="s">
        <v>290</v>
      </c>
      <c r="C232" s="16">
        <v>1.230012300123E-3</v>
      </c>
      <c r="D232" s="16">
        <v>0</v>
      </c>
      <c r="E232" s="16">
        <v>0</v>
      </c>
      <c r="F232" s="16">
        <v>8.4033613445378096E-3</v>
      </c>
      <c r="G232" s="16">
        <v>0</v>
      </c>
      <c r="H232" s="16">
        <v>0</v>
      </c>
      <c r="I232" s="16">
        <v>0</v>
      </c>
      <c r="J232" s="16">
        <v>0</v>
      </c>
      <c r="K232" s="16">
        <v>0</v>
      </c>
      <c r="L232" s="16">
        <v>0</v>
      </c>
      <c r="M232" s="16">
        <v>0</v>
      </c>
      <c r="N232" s="16">
        <v>0</v>
      </c>
      <c r="O232" s="16">
        <v>0</v>
      </c>
      <c r="P232" s="16"/>
      <c r="Q232" s="16">
        <v>1.45348837209302E-3</v>
      </c>
      <c r="R232" s="16"/>
      <c r="S232" s="16">
        <v>1.27064803049555E-3</v>
      </c>
      <c r="T232" s="16"/>
      <c r="U232" s="16">
        <v>1.6583747927031501E-3</v>
      </c>
      <c r="V232" s="16"/>
      <c r="W232" s="16">
        <v>0</v>
      </c>
      <c r="X232" s="16"/>
      <c r="Y232" s="16">
        <v>1.9841269841269801E-3</v>
      </c>
      <c r="Z232" s="16">
        <v>0</v>
      </c>
      <c r="AA232" s="16">
        <v>0</v>
      </c>
      <c r="AB232" s="16">
        <v>0</v>
      </c>
      <c r="AC232" s="16"/>
      <c r="AD232" s="16">
        <v>0</v>
      </c>
      <c r="AE232" s="16">
        <v>0</v>
      </c>
      <c r="AF232" s="16">
        <v>0</v>
      </c>
      <c r="AG232" s="16">
        <v>5.5555555555555601E-3</v>
      </c>
      <c r="AH232" s="16">
        <v>0</v>
      </c>
      <c r="AI232" s="16">
        <v>0</v>
      </c>
      <c r="AJ232" s="16">
        <v>0</v>
      </c>
      <c r="AK232" s="16"/>
      <c r="AL232" s="16">
        <v>0</v>
      </c>
      <c r="AM232" s="16">
        <v>0</v>
      </c>
      <c r="AN232" s="16">
        <v>4.5248868778280504E-3</v>
      </c>
      <c r="AO232" s="16">
        <v>0</v>
      </c>
      <c r="AP232" s="16">
        <v>0</v>
      </c>
      <c r="AQ232" s="16">
        <v>0</v>
      </c>
      <c r="AR232" s="16">
        <v>0</v>
      </c>
      <c r="AS232" s="16">
        <v>0</v>
      </c>
      <c r="AT232" s="16">
        <v>0</v>
      </c>
      <c r="AU232" s="16">
        <v>0</v>
      </c>
      <c r="AV232" s="16">
        <v>0</v>
      </c>
      <c r="AW232" s="16">
        <v>0</v>
      </c>
    </row>
    <row r="233" spans="2:49" x14ac:dyDescent="0.35">
      <c r="B233" s="17" t="s">
        <v>291</v>
      </c>
      <c r="C233" s="16">
        <v>1.230012300123E-3</v>
      </c>
      <c r="D233" s="16">
        <v>0</v>
      </c>
      <c r="E233" s="16">
        <v>0</v>
      </c>
      <c r="F233" s="16">
        <v>0</v>
      </c>
      <c r="G233" s="16">
        <v>0</v>
      </c>
      <c r="H233" s="16">
        <v>0</v>
      </c>
      <c r="I233" s="16">
        <v>0</v>
      </c>
      <c r="J233" s="16">
        <v>0</v>
      </c>
      <c r="K233" s="16">
        <v>2.5641025641025599E-2</v>
      </c>
      <c r="L233" s="16">
        <v>0</v>
      </c>
      <c r="M233" s="16">
        <v>0</v>
      </c>
      <c r="N233" s="16">
        <v>0</v>
      </c>
      <c r="O233" s="16">
        <v>0</v>
      </c>
      <c r="P233" s="16"/>
      <c r="Q233" s="16">
        <v>1.45348837209302E-3</v>
      </c>
      <c r="R233" s="16"/>
      <c r="S233" s="16">
        <v>1.27064803049555E-3</v>
      </c>
      <c r="T233" s="16"/>
      <c r="U233" s="16">
        <v>1.6583747927031501E-3</v>
      </c>
      <c r="V233" s="16"/>
      <c r="W233" s="16">
        <v>0</v>
      </c>
      <c r="X233" s="16"/>
      <c r="Y233" s="16">
        <v>0</v>
      </c>
      <c r="Z233" s="16">
        <v>3.7878787878787902E-3</v>
      </c>
      <c r="AA233" s="16">
        <v>0</v>
      </c>
      <c r="AB233" s="16">
        <v>0</v>
      </c>
      <c r="AC233" s="16"/>
      <c r="AD233" s="16">
        <v>0</v>
      </c>
      <c r="AE233" s="16">
        <v>0</v>
      </c>
      <c r="AF233" s="16">
        <v>0</v>
      </c>
      <c r="AG233" s="16">
        <v>5.5555555555555601E-3</v>
      </c>
      <c r="AH233" s="16">
        <v>0</v>
      </c>
      <c r="AI233" s="16">
        <v>0</v>
      </c>
      <c r="AJ233" s="16">
        <v>0</v>
      </c>
      <c r="AK233" s="16"/>
      <c r="AL233" s="16">
        <v>0</v>
      </c>
      <c r="AM233" s="16">
        <v>0</v>
      </c>
      <c r="AN233" s="16">
        <v>4.5248868778280504E-3</v>
      </c>
      <c r="AO233" s="16">
        <v>0</v>
      </c>
      <c r="AP233" s="16">
        <v>0</v>
      </c>
      <c r="AQ233" s="16">
        <v>0</v>
      </c>
      <c r="AR233" s="16">
        <v>0</v>
      </c>
      <c r="AS233" s="16">
        <v>0</v>
      </c>
      <c r="AT233" s="16">
        <v>0</v>
      </c>
      <c r="AU233" s="16">
        <v>0</v>
      </c>
      <c r="AV233" s="16">
        <v>0</v>
      </c>
      <c r="AW233" s="16">
        <v>0</v>
      </c>
    </row>
    <row r="234" spans="2:49" x14ac:dyDescent="0.35">
      <c r="B234" s="17" t="s">
        <v>292</v>
      </c>
      <c r="C234" s="16">
        <v>1.230012300123E-3</v>
      </c>
      <c r="D234" s="16">
        <v>0</v>
      </c>
      <c r="E234" s="16">
        <v>0</v>
      </c>
      <c r="F234" s="16">
        <v>0</v>
      </c>
      <c r="G234" s="16">
        <v>0</v>
      </c>
      <c r="H234" s="16">
        <v>0</v>
      </c>
      <c r="I234" s="16">
        <v>1.5151515151515201E-2</v>
      </c>
      <c r="J234" s="16">
        <v>0</v>
      </c>
      <c r="K234" s="16">
        <v>0</v>
      </c>
      <c r="L234" s="16">
        <v>0</v>
      </c>
      <c r="M234" s="16">
        <v>0</v>
      </c>
      <c r="N234" s="16">
        <v>0</v>
      </c>
      <c r="O234" s="16">
        <v>0</v>
      </c>
      <c r="P234" s="16"/>
      <c r="Q234" s="16">
        <v>1.45348837209302E-3</v>
      </c>
      <c r="R234" s="16"/>
      <c r="S234" s="16">
        <v>1.27064803049555E-3</v>
      </c>
      <c r="T234" s="16"/>
      <c r="U234" s="16">
        <v>1.6583747927031501E-3</v>
      </c>
      <c r="V234" s="16"/>
      <c r="W234" s="16">
        <v>0</v>
      </c>
      <c r="X234" s="16"/>
      <c r="Y234" s="16">
        <v>0</v>
      </c>
      <c r="Z234" s="16">
        <v>3.7878787878787902E-3</v>
      </c>
      <c r="AA234" s="16">
        <v>0</v>
      </c>
      <c r="AB234" s="16">
        <v>0</v>
      </c>
      <c r="AC234" s="16"/>
      <c r="AD234" s="16">
        <v>0</v>
      </c>
      <c r="AE234" s="16">
        <v>0</v>
      </c>
      <c r="AF234" s="16">
        <v>0</v>
      </c>
      <c r="AG234" s="16">
        <v>5.5555555555555601E-3</v>
      </c>
      <c r="AH234" s="16">
        <v>0</v>
      </c>
      <c r="AI234" s="16">
        <v>0</v>
      </c>
      <c r="AJ234" s="16">
        <v>0</v>
      </c>
      <c r="AK234" s="16"/>
      <c r="AL234" s="16">
        <v>0</v>
      </c>
      <c r="AM234" s="16">
        <v>0</v>
      </c>
      <c r="AN234" s="16">
        <v>4.5248868778280504E-3</v>
      </c>
      <c r="AO234" s="16">
        <v>0</v>
      </c>
      <c r="AP234" s="16">
        <v>0</v>
      </c>
      <c r="AQ234" s="16">
        <v>0</v>
      </c>
      <c r="AR234" s="16">
        <v>0</v>
      </c>
      <c r="AS234" s="16">
        <v>0</v>
      </c>
      <c r="AT234" s="16">
        <v>0</v>
      </c>
      <c r="AU234" s="16">
        <v>0</v>
      </c>
      <c r="AV234" s="16">
        <v>0</v>
      </c>
      <c r="AW234" s="16">
        <v>0</v>
      </c>
    </row>
    <row r="235" spans="2:49" x14ac:dyDescent="0.35">
      <c r="B235" s="17" t="s">
        <v>293</v>
      </c>
      <c r="C235" s="16">
        <v>1.230012300123E-3</v>
      </c>
      <c r="D235" s="16">
        <v>0</v>
      </c>
      <c r="E235" s="16">
        <v>0</v>
      </c>
      <c r="F235" s="16">
        <v>0</v>
      </c>
      <c r="G235" s="16">
        <v>0</v>
      </c>
      <c r="H235" s="16">
        <v>0</v>
      </c>
      <c r="I235" s="16">
        <v>0</v>
      </c>
      <c r="J235" s="16">
        <v>0</v>
      </c>
      <c r="K235" s="16">
        <v>0</v>
      </c>
      <c r="L235" s="16">
        <v>1.2500000000000001E-2</v>
      </c>
      <c r="M235" s="16">
        <v>0</v>
      </c>
      <c r="N235" s="16">
        <v>0</v>
      </c>
      <c r="O235" s="16">
        <v>0</v>
      </c>
      <c r="P235" s="16"/>
      <c r="Q235" s="16">
        <v>1.45348837209302E-3</v>
      </c>
      <c r="R235" s="16"/>
      <c r="S235" s="16">
        <v>1.27064803049555E-3</v>
      </c>
      <c r="T235" s="16"/>
      <c r="U235" s="16">
        <v>1.6583747927031501E-3</v>
      </c>
      <c r="V235" s="16"/>
      <c r="W235" s="16">
        <v>0</v>
      </c>
      <c r="X235" s="16"/>
      <c r="Y235" s="16">
        <v>1.9841269841269801E-3</v>
      </c>
      <c r="Z235" s="16">
        <v>0</v>
      </c>
      <c r="AA235" s="16">
        <v>0</v>
      </c>
      <c r="AB235" s="16">
        <v>0</v>
      </c>
      <c r="AC235" s="16"/>
      <c r="AD235" s="16">
        <v>0</v>
      </c>
      <c r="AE235" s="16">
        <v>0</v>
      </c>
      <c r="AF235" s="16">
        <v>0</v>
      </c>
      <c r="AG235" s="16">
        <v>5.5555555555555601E-3</v>
      </c>
      <c r="AH235" s="16">
        <v>0</v>
      </c>
      <c r="AI235" s="16">
        <v>0</v>
      </c>
      <c r="AJ235" s="16">
        <v>0</v>
      </c>
      <c r="AK235" s="16"/>
      <c r="AL235" s="16">
        <v>0</v>
      </c>
      <c r="AM235" s="16">
        <v>0</v>
      </c>
      <c r="AN235" s="16">
        <v>4.5248868778280504E-3</v>
      </c>
      <c r="AO235" s="16">
        <v>0</v>
      </c>
      <c r="AP235" s="16">
        <v>0</v>
      </c>
      <c r="AQ235" s="16">
        <v>0</v>
      </c>
      <c r="AR235" s="16">
        <v>0</v>
      </c>
      <c r="AS235" s="16">
        <v>0</v>
      </c>
      <c r="AT235" s="16">
        <v>0</v>
      </c>
      <c r="AU235" s="16">
        <v>0</v>
      </c>
      <c r="AV235" s="16">
        <v>0</v>
      </c>
      <c r="AW235" s="16">
        <v>0</v>
      </c>
    </row>
    <row r="236" spans="2:49" ht="29" x14ac:dyDescent="0.35">
      <c r="B236" s="17" t="s">
        <v>294</v>
      </c>
      <c r="C236" s="16">
        <v>1.230012300123E-3</v>
      </c>
      <c r="D236" s="16">
        <v>0</v>
      </c>
      <c r="E236" s="16">
        <v>0</v>
      </c>
      <c r="F236" s="16">
        <v>0</v>
      </c>
      <c r="G236" s="16">
        <v>0</v>
      </c>
      <c r="H236" s="16">
        <v>0</v>
      </c>
      <c r="I236" s="16">
        <v>0</v>
      </c>
      <c r="J236" s="16">
        <v>1.63934426229508E-2</v>
      </c>
      <c r="K236" s="16">
        <v>0</v>
      </c>
      <c r="L236" s="16">
        <v>0</v>
      </c>
      <c r="M236" s="16">
        <v>0</v>
      </c>
      <c r="N236" s="16">
        <v>0</v>
      </c>
      <c r="O236" s="16">
        <v>0</v>
      </c>
      <c r="P236" s="16"/>
      <c r="Q236" s="16">
        <v>1.45348837209302E-3</v>
      </c>
      <c r="R236" s="16"/>
      <c r="S236" s="16">
        <v>1.27064803049555E-3</v>
      </c>
      <c r="T236" s="16"/>
      <c r="U236" s="16">
        <v>1.6583747927031501E-3</v>
      </c>
      <c r="V236" s="16"/>
      <c r="W236" s="16">
        <v>0</v>
      </c>
      <c r="X236" s="16"/>
      <c r="Y236" s="16">
        <v>1.9841269841269801E-3</v>
      </c>
      <c r="Z236" s="16">
        <v>0</v>
      </c>
      <c r="AA236" s="16">
        <v>0</v>
      </c>
      <c r="AB236" s="16">
        <v>0</v>
      </c>
      <c r="AC236" s="16"/>
      <c r="AD236" s="16">
        <v>0</v>
      </c>
      <c r="AE236" s="16">
        <v>0</v>
      </c>
      <c r="AF236" s="16">
        <v>0</v>
      </c>
      <c r="AG236" s="16">
        <v>5.5555555555555601E-3</v>
      </c>
      <c r="AH236" s="16">
        <v>0</v>
      </c>
      <c r="AI236" s="16">
        <v>0</v>
      </c>
      <c r="AJ236" s="16">
        <v>0</v>
      </c>
      <c r="AK236" s="16"/>
      <c r="AL236" s="16">
        <v>0</v>
      </c>
      <c r="AM236" s="16">
        <v>0</v>
      </c>
      <c r="AN236" s="16">
        <v>4.5248868778280504E-3</v>
      </c>
      <c r="AO236" s="16">
        <v>0</v>
      </c>
      <c r="AP236" s="16">
        <v>0</v>
      </c>
      <c r="AQ236" s="16">
        <v>0</v>
      </c>
      <c r="AR236" s="16">
        <v>0</v>
      </c>
      <c r="AS236" s="16">
        <v>0</v>
      </c>
      <c r="AT236" s="16">
        <v>0</v>
      </c>
      <c r="AU236" s="16">
        <v>0</v>
      </c>
      <c r="AV236" s="16">
        <v>0</v>
      </c>
      <c r="AW236" s="16">
        <v>0</v>
      </c>
    </row>
    <row r="237" spans="2:49" x14ac:dyDescent="0.35">
      <c r="B237" s="17" t="s">
        <v>295</v>
      </c>
      <c r="C237" s="16">
        <v>1.230012300123E-3</v>
      </c>
      <c r="D237" s="16">
        <v>0</v>
      </c>
      <c r="E237" s="16">
        <v>0</v>
      </c>
      <c r="F237" s="16">
        <v>8.4033613445378096E-3</v>
      </c>
      <c r="G237" s="16">
        <v>0</v>
      </c>
      <c r="H237" s="16">
        <v>0</v>
      </c>
      <c r="I237" s="16">
        <v>0</v>
      </c>
      <c r="J237" s="16">
        <v>0</v>
      </c>
      <c r="K237" s="16">
        <v>0</v>
      </c>
      <c r="L237" s="16">
        <v>0</v>
      </c>
      <c r="M237" s="16">
        <v>0</v>
      </c>
      <c r="N237" s="16">
        <v>0</v>
      </c>
      <c r="O237" s="16">
        <v>0</v>
      </c>
      <c r="P237" s="16"/>
      <c r="Q237" s="16">
        <v>1.45348837209302E-3</v>
      </c>
      <c r="R237" s="16"/>
      <c r="S237" s="16">
        <v>1.27064803049555E-3</v>
      </c>
      <c r="T237" s="16"/>
      <c r="U237" s="16">
        <v>1.6583747927031501E-3</v>
      </c>
      <c r="V237" s="16"/>
      <c r="W237" s="16">
        <v>0</v>
      </c>
      <c r="X237" s="16"/>
      <c r="Y237" s="16">
        <v>1.9841269841269801E-3</v>
      </c>
      <c r="Z237" s="16">
        <v>0</v>
      </c>
      <c r="AA237" s="16">
        <v>0</v>
      </c>
      <c r="AB237" s="16">
        <v>0</v>
      </c>
      <c r="AC237" s="16"/>
      <c r="AD237" s="16">
        <v>0</v>
      </c>
      <c r="AE237" s="16">
        <v>0</v>
      </c>
      <c r="AF237" s="16">
        <v>0</v>
      </c>
      <c r="AG237" s="16">
        <v>5.5555555555555601E-3</v>
      </c>
      <c r="AH237" s="16">
        <v>0</v>
      </c>
      <c r="AI237" s="16">
        <v>0</v>
      </c>
      <c r="AJ237" s="16">
        <v>0</v>
      </c>
      <c r="AK237" s="16"/>
      <c r="AL237" s="16">
        <v>0</v>
      </c>
      <c r="AM237" s="16">
        <v>0</v>
      </c>
      <c r="AN237" s="16">
        <v>4.5248868778280504E-3</v>
      </c>
      <c r="AO237" s="16">
        <v>0</v>
      </c>
      <c r="AP237" s="16">
        <v>0</v>
      </c>
      <c r="AQ237" s="16">
        <v>0</v>
      </c>
      <c r="AR237" s="16">
        <v>0</v>
      </c>
      <c r="AS237" s="16">
        <v>0</v>
      </c>
      <c r="AT237" s="16">
        <v>0</v>
      </c>
      <c r="AU237" s="16">
        <v>0</v>
      </c>
      <c r="AV237" s="16">
        <v>0</v>
      </c>
      <c r="AW237" s="16">
        <v>0</v>
      </c>
    </row>
    <row r="238" spans="2:49" x14ac:dyDescent="0.35">
      <c r="B238" s="17" t="s">
        <v>296</v>
      </c>
      <c r="C238" s="16">
        <v>1.230012300123E-3</v>
      </c>
      <c r="D238" s="16">
        <v>0</v>
      </c>
      <c r="E238" s="16">
        <v>0</v>
      </c>
      <c r="F238" s="16">
        <v>0</v>
      </c>
      <c r="G238" s="16">
        <v>0</v>
      </c>
      <c r="H238" s="16">
        <v>1.9230769230769201E-2</v>
      </c>
      <c r="I238" s="16">
        <v>0</v>
      </c>
      <c r="J238" s="16">
        <v>0</v>
      </c>
      <c r="K238" s="16">
        <v>0</v>
      </c>
      <c r="L238" s="16">
        <v>0</v>
      </c>
      <c r="M238" s="16">
        <v>0</v>
      </c>
      <c r="N238" s="16">
        <v>0</v>
      </c>
      <c r="O238" s="16">
        <v>0</v>
      </c>
      <c r="P238" s="16"/>
      <c r="Q238" s="16">
        <v>1.45348837209302E-3</v>
      </c>
      <c r="R238" s="16"/>
      <c r="S238" s="16">
        <v>1.27064803049555E-3</v>
      </c>
      <c r="T238" s="16"/>
      <c r="U238" s="16">
        <v>1.6583747927031501E-3</v>
      </c>
      <c r="V238" s="16"/>
      <c r="W238" s="16">
        <v>0</v>
      </c>
      <c r="X238" s="16"/>
      <c r="Y238" s="16">
        <v>0</v>
      </c>
      <c r="Z238" s="16">
        <v>3.7878787878787902E-3</v>
      </c>
      <c r="AA238" s="16">
        <v>0</v>
      </c>
      <c r="AB238" s="16">
        <v>0</v>
      </c>
      <c r="AC238" s="16"/>
      <c r="AD238" s="16">
        <v>0</v>
      </c>
      <c r="AE238" s="16">
        <v>0</v>
      </c>
      <c r="AF238" s="16">
        <v>0</v>
      </c>
      <c r="AG238" s="16">
        <v>0</v>
      </c>
      <c r="AH238" s="16">
        <v>8.1300813008130107E-3</v>
      </c>
      <c r="AI238" s="16">
        <v>0</v>
      </c>
      <c r="AJ238" s="16">
        <v>0</v>
      </c>
      <c r="AK238" s="16"/>
      <c r="AL238" s="16">
        <v>0</v>
      </c>
      <c r="AM238" s="16">
        <v>0</v>
      </c>
      <c r="AN238" s="16">
        <v>4.5248868778280504E-3</v>
      </c>
      <c r="AO238" s="16">
        <v>0</v>
      </c>
      <c r="AP238" s="16">
        <v>0</v>
      </c>
      <c r="AQ238" s="16">
        <v>0</v>
      </c>
      <c r="AR238" s="16">
        <v>0</v>
      </c>
      <c r="AS238" s="16">
        <v>0</v>
      </c>
      <c r="AT238" s="16">
        <v>0</v>
      </c>
      <c r="AU238" s="16">
        <v>0</v>
      </c>
      <c r="AV238" s="16">
        <v>0</v>
      </c>
      <c r="AW238" s="16">
        <v>0</v>
      </c>
    </row>
    <row r="239" spans="2:49" x14ac:dyDescent="0.35">
      <c r="B239" s="17" t="s">
        <v>297</v>
      </c>
      <c r="C239" s="16">
        <v>1.230012300123E-3</v>
      </c>
      <c r="D239" s="16">
        <v>0</v>
      </c>
      <c r="E239" s="16">
        <v>0</v>
      </c>
      <c r="F239" s="16">
        <v>0</v>
      </c>
      <c r="G239" s="16">
        <v>0</v>
      </c>
      <c r="H239" s="16">
        <v>0</v>
      </c>
      <c r="I239" s="16">
        <v>0</v>
      </c>
      <c r="J239" s="16">
        <v>0</v>
      </c>
      <c r="K239" s="16">
        <v>0</v>
      </c>
      <c r="L239" s="16">
        <v>0</v>
      </c>
      <c r="M239" s="16">
        <v>0</v>
      </c>
      <c r="N239" s="16">
        <v>3.03030303030303E-2</v>
      </c>
      <c r="O239" s="16">
        <v>0</v>
      </c>
      <c r="P239" s="16"/>
      <c r="Q239" s="16">
        <v>1.45348837209302E-3</v>
      </c>
      <c r="R239" s="16"/>
      <c r="S239" s="16">
        <v>1.27064803049555E-3</v>
      </c>
      <c r="T239" s="16"/>
      <c r="U239" s="16">
        <v>1.6583747927031501E-3</v>
      </c>
      <c r="V239" s="16"/>
      <c r="W239" s="16">
        <v>0</v>
      </c>
      <c r="X239" s="16"/>
      <c r="Y239" s="16">
        <v>0</v>
      </c>
      <c r="Z239" s="16">
        <v>3.7878787878787902E-3</v>
      </c>
      <c r="AA239" s="16">
        <v>0</v>
      </c>
      <c r="AB239" s="16">
        <v>0</v>
      </c>
      <c r="AC239" s="16"/>
      <c r="AD239" s="16">
        <v>0</v>
      </c>
      <c r="AE239" s="16">
        <v>0</v>
      </c>
      <c r="AF239" s="16">
        <v>0</v>
      </c>
      <c r="AG239" s="16">
        <v>0</v>
      </c>
      <c r="AH239" s="16">
        <v>8.1300813008130107E-3</v>
      </c>
      <c r="AI239" s="16">
        <v>0</v>
      </c>
      <c r="AJ239" s="16">
        <v>0</v>
      </c>
      <c r="AK239" s="16"/>
      <c r="AL239" s="16">
        <v>0</v>
      </c>
      <c r="AM239" s="16">
        <v>0</v>
      </c>
      <c r="AN239" s="16">
        <v>4.5248868778280504E-3</v>
      </c>
      <c r="AO239" s="16">
        <v>0</v>
      </c>
      <c r="AP239" s="16">
        <v>0</v>
      </c>
      <c r="AQ239" s="16">
        <v>0</v>
      </c>
      <c r="AR239" s="16">
        <v>0</v>
      </c>
      <c r="AS239" s="16">
        <v>0</v>
      </c>
      <c r="AT239" s="16">
        <v>0</v>
      </c>
      <c r="AU239" s="16">
        <v>0</v>
      </c>
      <c r="AV239" s="16">
        <v>0</v>
      </c>
      <c r="AW239" s="16">
        <v>0</v>
      </c>
    </row>
    <row r="240" spans="2:49" x14ac:dyDescent="0.35">
      <c r="B240" s="17" t="s">
        <v>298</v>
      </c>
      <c r="C240" s="16">
        <v>1.230012300123E-3</v>
      </c>
      <c r="D240" s="16">
        <v>0</v>
      </c>
      <c r="E240" s="16">
        <v>0</v>
      </c>
      <c r="F240" s="16">
        <v>0</v>
      </c>
      <c r="G240" s="16">
        <v>0</v>
      </c>
      <c r="H240" s="16">
        <v>0</v>
      </c>
      <c r="I240" s="16">
        <v>0</v>
      </c>
      <c r="J240" s="16">
        <v>0</v>
      </c>
      <c r="K240" s="16">
        <v>0</v>
      </c>
      <c r="L240" s="16">
        <v>0</v>
      </c>
      <c r="M240" s="16">
        <v>1.4084507042253501E-2</v>
      </c>
      <c r="N240" s="16">
        <v>0</v>
      </c>
      <c r="O240" s="16">
        <v>0</v>
      </c>
      <c r="P240" s="16"/>
      <c r="Q240" s="16">
        <v>1.45348837209302E-3</v>
      </c>
      <c r="R240" s="16"/>
      <c r="S240" s="16">
        <v>1.27064803049555E-3</v>
      </c>
      <c r="T240" s="16"/>
      <c r="U240" s="16">
        <v>1.6583747927031501E-3</v>
      </c>
      <c r="V240" s="16"/>
      <c r="W240" s="16">
        <v>8.1300813008130107E-3</v>
      </c>
      <c r="X240" s="16"/>
      <c r="Y240" s="16">
        <v>1.9841269841269801E-3</v>
      </c>
      <c r="Z240" s="16">
        <v>0</v>
      </c>
      <c r="AA240" s="16">
        <v>0</v>
      </c>
      <c r="AB240" s="16">
        <v>0</v>
      </c>
      <c r="AC240" s="16"/>
      <c r="AD240" s="16">
        <v>0</v>
      </c>
      <c r="AE240" s="16">
        <v>0</v>
      </c>
      <c r="AF240" s="16">
        <v>0</v>
      </c>
      <c r="AG240" s="16">
        <v>0</v>
      </c>
      <c r="AH240" s="16">
        <v>8.1300813008130107E-3</v>
      </c>
      <c r="AI240" s="16">
        <v>0</v>
      </c>
      <c r="AJ240" s="16">
        <v>0</v>
      </c>
      <c r="AK240" s="16"/>
      <c r="AL240" s="16">
        <v>0</v>
      </c>
      <c r="AM240" s="16">
        <v>0</v>
      </c>
      <c r="AN240" s="16">
        <v>4.5248868778280504E-3</v>
      </c>
      <c r="AO240" s="16">
        <v>0</v>
      </c>
      <c r="AP240" s="16">
        <v>0</v>
      </c>
      <c r="AQ240" s="16">
        <v>0</v>
      </c>
      <c r="AR240" s="16">
        <v>0</v>
      </c>
      <c r="AS240" s="16">
        <v>0</v>
      </c>
      <c r="AT240" s="16">
        <v>0</v>
      </c>
      <c r="AU240" s="16">
        <v>0</v>
      </c>
      <c r="AV240" s="16">
        <v>0</v>
      </c>
      <c r="AW240" s="16">
        <v>0</v>
      </c>
    </row>
    <row r="241" spans="2:49" ht="29" x14ac:dyDescent="0.35">
      <c r="B241" s="17" t="s">
        <v>299</v>
      </c>
      <c r="C241" s="16">
        <v>1.230012300123E-3</v>
      </c>
      <c r="D241" s="16">
        <v>0</v>
      </c>
      <c r="E241" s="16">
        <v>0</v>
      </c>
      <c r="F241" s="16">
        <v>0</v>
      </c>
      <c r="G241" s="16">
        <v>0</v>
      </c>
      <c r="H241" s="16">
        <v>0</v>
      </c>
      <c r="I241" s="16">
        <v>0</v>
      </c>
      <c r="J241" s="16">
        <v>0</v>
      </c>
      <c r="K241" s="16">
        <v>0</v>
      </c>
      <c r="L241" s="16">
        <v>0</v>
      </c>
      <c r="M241" s="16">
        <v>0</v>
      </c>
      <c r="N241" s="16">
        <v>3.03030303030303E-2</v>
      </c>
      <c r="O241" s="16">
        <v>0</v>
      </c>
      <c r="P241" s="16"/>
      <c r="Q241" s="16">
        <v>1.45348837209302E-3</v>
      </c>
      <c r="R241" s="16"/>
      <c r="S241" s="16">
        <v>1.27064803049555E-3</v>
      </c>
      <c r="T241" s="16"/>
      <c r="U241" s="16">
        <v>1.6583747927031501E-3</v>
      </c>
      <c r="V241" s="16"/>
      <c r="W241" s="16">
        <v>0</v>
      </c>
      <c r="X241" s="16"/>
      <c r="Y241" s="16">
        <v>1.9841269841269801E-3</v>
      </c>
      <c r="Z241" s="16">
        <v>0</v>
      </c>
      <c r="AA241" s="16">
        <v>0</v>
      </c>
      <c r="AB241" s="16">
        <v>0</v>
      </c>
      <c r="AC241" s="16"/>
      <c r="AD241" s="16">
        <v>0</v>
      </c>
      <c r="AE241" s="16">
        <v>0</v>
      </c>
      <c r="AF241" s="16">
        <v>0</v>
      </c>
      <c r="AG241" s="16">
        <v>0</v>
      </c>
      <c r="AH241" s="16">
        <v>8.1300813008130107E-3</v>
      </c>
      <c r="AI241" s="16">
        <v>0</v>
      </c>
      <c r="AJ241" s="16">
        <v>0</v>
      </c>
      <c r="AK241" s="16"/>
      <c r="AL241" s="16">
        <v>0</v>
      </c>
      <c r="AM241" s="16">
        <v>0</v>
      </c>
      <c r="AN241" s="16">
        <v>4.5248868778280504E-3</v>
      </c>
      <c r="AO241" s="16">
        <v>0</v>
      </c>
      <c r="AP241" s="16">
        <v>0</v>
      </c>
      <c r="AQ241" s="16">
        <v>0</v>
      </c>
      <c r="AR241" s="16">
        <v>0</v>
      </c>
      <c r="AS241" s="16">
        <v>0</v>
      </c>
      <c r="AT241" s="16">
        <v>0</v>
      </c>
      <c r="AU241" s="16">
        <v>0</v>
      </c>
      <c r="AV241" s="16">
        <v>0</v>
      </c>
      <c r="AW241" s="16">
        <v>0</v>
      </c>
    </row>
    <row r="242" spans="2:49" x14ac:dyDescent="0.35">
      <c r="B242" s="17" t="s">
        <v>300</v>
      </c>
      <c r="C242" s="16">
        <v>1.230012300123E-3</v>
      </c>
      <c r="D242" s="16">
        <v>0</v>
      </c>
      <c r="E242" s="16">
        <v>0</v>
      </c>
      <c r="F242" s="16">
        <v>8.4033613445378096E-3</v>
      </c>
      <c r="G242" s="16">
        <v>0</v>
      </c>
      <c r="H242" s="16">
        <v>0</v>
      </c>
      <c r="I242" s="16">
        <v>0</v>
      </c>
      <c r="J242" s="16">
        <v>0</v>
      </c>
      <c r="K242" s="16">
        <v>0</v>
      </c>
      <c r="L242" s="16">
        <v>0</v>
      </c>
      <c r="M242" s="16">
        <v>0</v>
      </c>
      <c r="N242" s="16">
        <v>0</v>
      </c>
      <c r="O242" s="16">
        <v>0</v>
      </c>
      <c r="P242" s="16"/>
      <c r="Q242" s="16">
        <v>1.45348837209302E-3</v>
      </c>
      <c r="R242" s="16"/>
      <c r="S242" s="16">
        <v>1.27064803049555E-3</v>
      </c>
      <c r="T242" s="16"/>
      <c r="U242" s="16">
        <v>1.6583747927031501E-3</v>
      </c>
      <c r="V242" s="16"/>
      <c r="W242" s="16">
        <v>0</v>
      </c>
      <c r="X242" s="16"/>
      <c r="Y242" s="16">
        <v>1.9841269841269801E-3</v>
      </c>
      <c r="Z242" s="16">
        <v>0</v>
      </c>
      <c r="AA242" s="16">
        <v>0</v>
      </c>
      <c r="AB242" s="16">
        <v>0</v>
      </c>
      <c r="AC242" s="16"/>
      <c r="AD242" s="16">
        <v>0</v>
      </c>
      <c r="AE242" s="16">
        <v>0</v>
      </c>
      <c r="AF242" s="16">
        <v>0</v>
      </c>
      <c r="AG242" s="16">
        <v>0</v>
      </c>
      <c r="AH242" s="16">
        <v>8.1300813008130107E-3</v>
      </c>
      <c r="AI242" s="16">
        <v>0</v>
      </c>
      <c r="AJ242" s="16">
        <v>0</v>
      </c>
      <c r="AK242" s="16"/>
      <c r="AL242" s="16">
        <v>0</v>
      </c>
      <c r="AM242" s="16">
        <v>0</v>
      </c>
      <c r="AN242" s="16">
        <v>4.5248868778280504E-3</v>
      </c>
      <c r="AO242" s="16">
        <v>0</v>
      </c>
      <c r="AP242" s="16">
        <v>0</v>
      </c>
      <c r="AQ242" s="16">
        <v>0</v>
      </c>
      <c r="AR242" s="16">
        <v>0</v>
      </c>
      <c r="AS242" s="16">
        <v>0</v>
      </c>
      <c r="AT242" s="16">
        <v>0</v>
      </c>
      <c r="AU242" s="16">
        <v>0</v>
      </c>
      <c r="AV242" s="16">
        <v>0</v>
      </c>
      <c r="AW242" s="16">
        <v>0</v>
      </c>
    </row>
    <row r="243" spans="2:49" x14ac:dyDescent="0.35">
      <c r="B243" s="17" t="s">
        <v>301</v>
      </c>
      <c r="C243" s="16">
        <v>1.230012300123E-3</v>
      </c>
      <c r="D243" s="16">
        <v>0</v>
      </c>
      <c r="E243" s="16">
        <v>0</v>
      </c>
      <c r="F243" s="16">
        <v>8.4033613445378096E-3</v>
      </c>
      <c r="G243" s="16">
        <v>0</v>
      </c>
      <c r="H243" s="16">
        <v>0</v>
      </c>
      <c r="I243" s="16">
        <v>0</v>
      </c>
      <c r="J243" s="16">
        <v>0</v>
      </c>
      <c r="K243" s="16">
        <v>0</v>
      </c>
      <c r="L243" s="16">
        <v>0</v>
      </c>
      <c r="M243" s="16">
        <v>0</v>
      </c>
      <c r="N243" s="16">
        <v>0</v>
      </c>
      <c r="O243" s="16">
        <v>0</v>
      </c>
      <c r="P243" s="16"/>
      <c r="Q243" s="16">
        <v>1.45348837209302E-3</v>
      </c>
      <c r="R243" s="16"/>
      <c r="S243" s="16">
        <v>1.27064803049555E-3</v>
      </c>
      <c r="T243" s="16"/>
      <c r="U243" s="16">
        <v>1.6583747927031501E-3</v>
      </c>
      <c r="V243" s="16"/>
      <c r="W243" s="16">
        <v>8.1300813008130107E-3</v>
      </c>
      <c r="X243" s="16"/>
      <c r="Y243" s="16">
        <v>1.9841269841269801E-3</v>
      </c>
      <c r="Z243" s="16">
        <v>0</v>
      </c>
      <c r="AA243" s="16">
        <v>0</v>
      </c>
      <c r="AB243" s="16">
        <v>0</v>
      </c>
      <c r="AC243" s="16"/>
      <c r="AD243" s="16">
        <v>0</v>
      </c>
      <c r="AE243" s="16">
        <v>0</v>
      </c>
      <c r="AF243" s="16">
        <v>0</v>
      </c>
      <c r="AG243" s="16">
        <v>0</v>
      </c>
      <c r="AH243" s="16">
        <v>8.1300813008130107E-3</v>
      </c>
      <c r="AI243" s="16">
        <v>0</v>
      </c>
      <c r="AJ243" s="16">
        <v>0</v>
      </c>
      <c r="AK243" s="16"/>
      <c r="AL243" s="16">
        <v>0</v>
      </c>
      <c r="AM243" s="16">
        <v>0</v>
      </c>
      <c r="AN243" s="16">
        <v>4.5248868778280504E-3</v>
      </c>
      <c r="AO243" s="16">
        <v>0</v>
      </c>
      <c r="AP243" s="16">
        <v>0</v>
      </c>
      <c r="AQ243" s="16">
        <v>0</v>
      </c>
      <c r="AR243" s="16">
        <v>0</v>
      </c>
      <c r="AS243" s="16">
        <v>0</v>
      </c>
      <c r="AT243" s="16">
        <v>0</v>
      </c>
      <c r="AU243" s="16">
        <v>0</v>
      </c>
      <c r="AV243" s="16">
        <v>0</v>
      </c>
      <c r="AW243" s="16">
        <v>0</v>
      </c>
    </row>
    <row r="244" spans="2:49" x14ac:dyDescent="0.35">
      <c r="B244" s="17" t="s">
        <v>302</v>
      </c>
      <c r="C244" s="16">
        <v>1.230012300123E-3</v>
      </c>
      <c r="D244" s="16">
        <v>1.21951219512195E-2</v>
      </c>
      <c r="E244" s="16">
        <v>0</v>
      </c>
      <c r="F244" s="16">
        <v>0</v>
      </c>
      <c r="G244" s="16">
        <v>0</v>
      </c>
      <c r="H244" s="16">
        <v>0</v>
      </c>
      <c r="I244" s="16">
        <v>0</v>
      </c>
      <c r="J244" s="16">
        <v>0</v>
      </c>
      <c r="K244" s="16">
        <v>0</v>
      </c>
      <c r="L244" s="16">
        <v>0</v>
      </c>
      <c r="M244" s="16">
        <v>0</v>
      </c>
      <c r="N244" s="16">
        <v>0</v>
      </c>
      <c r="O244" s="16">
        <v>0</v>
      </c>
      <c r="P244" s="16"/>
      <c r="Q244" s="16">
        <v>1.45348837209302E-3</v>
      </c>
      <c r="R244" s="16"/>
      <c r="S244" s="16">
        <v>1.27064803049555E-3</v>
      </c>
      <c r="T244" s="16"/>
      <c r="U244" s="16">
        <v>1.6583747927031501E-3</v>
      </c>
      <c r="V244" s="16"/>
      <c r="W244" s="16">
        <v>0</v>
      </c>
      <c r="X244" s="16"/>
      <c r="Y244" s="16">
        <v>0</v>
      </c>
      <c r="Z244" s="16">
        <v>3.7878787878787902E-3</v>
      </c>
      <c r="AA244" s="16">
        <v>0</v>
      </c>
      <c r="AB244" s="16">
        <v>0</v>
      </c>
      <c r="AC244" s="16"/>
      <c r="AD244" s="16">
        <v>0</v>
      </c>
      <c r="AE244" s="16">
        <v>0</v>
      </c>
      <c r="AF244" s="16">
        <v>0</v>
      </c>
      <c r="AG244" s="16">
        <v>0</v>
      </c>
      <c r="AH244" s="16">
        <v>0</v>
      </c>
      <c r="AI244" s="16">
        <v>1.1904761904761901E-2</v>
      </c>
      <c r="AJ244" s="16">
        <v>0</v>
      </c>
      <c r="AK244" s="16"/>
      <c r="AL244" s="16">
        <v>0</v>
      </c>
      <c r="AM244" s="16">
        <v>0</v>
      </c>
      <c r="AN244" s="16">
        <v>4.5248868778280504E-3</v>
      </c>
      <c r="AO244" s="16">
        <v>0</v>
      </c>
      <c r="AP244" s="16">
        <v>0</v>
      </c>
      <c r="AQ244" s="16">
        <v>0</v>
      </c>
      <c r="AR244" s="16">
        <v>0</v>
      </c>
      <c r="AS244" s="16">
        <v>0</v>
      </c>
      <c r="AT244" s="16">
        <v>0</v>
      </c>
      <c r="AU244" s="16">
        <v>0</v>
      </c>
      <c r="AV244" s="16">
        <v>0</v>
      </c>
      <c r="AW244" s="16">
        <v>0</v>
      </c>
    </row>
    <row r="245" spans="2:49" x14ac:dyDescent="0.35">
      <c r="B245" s="17" t="s">
        <v>303</v>
      </c>
      <c r="C245" s="16">
        <v>1.230012300123E-3</v>
      </c>
      <c r="D245" s="16">
        <v>0</v>
      </c>
      <c r="E245" s="16">
        <v>0</v>
      </c>
      <c r="F245" s="16">
        <v>0</v>
      </c>
      <c r="G245" s="16">
        <v>1.6666666666666701E-2</v>
      </c>
      <c r="H245" s="16">
        <v>0</v>
      </c>
      <c r="I245" s="16">
        <v>0</v>
      </c>
      <c r="J245" s="16">
        <v>0</v>
      </c>
      <c r="K245" s="16">
        <v>0</v>
      </c>
      <c r="L245" s="16">
        <v>0</v>
      </c>
      <c r="M245" s="16">
        <v>0</v>
      </c>
      <c r="N245" s="16">
        <v>0</v>
      </c>
      <c r="O245" s="16">
        <v>0</v>
      </c>
      <c r="P245" s="16"/>
      <c r="Q245" s="16">
        <v>1.45348837209302E-3</v>
      </c>
      <c r="R245" s="16"/>
      <c r="S245" s="16">
        <v>1.27064803049555E-3</v>
      </c>
      <c r="T245" s="16"/>
      <c r="U245" s="16">
        <v>1.6583747927031501E-3</v>
      </c>
      <c r="V245" s="16"/>
      <c r="W245" s="16">
        <v>0</v>
      </c>
      <c r="X245" s="16"/>
      <c r="Y245" s="16">
        <v>1.9841269841269801E-3</v>
      </c>
      <c r="Z245" s="16">
        <v>0</v>
      </c>
      <c r="AA245" s="16">
        <v>0</v>
      </c>
      <c r="AB245" s="16">
        <v>0</v>
      </c>
      <c r="AC245" s="16"/>
      <c r="AD245" s="16">
        <v>0</v>
      </c>
      <c r="AE245" s="16">
        <v>0</v>
      </c>
      <c r="AF245" s="16">
        <v>0</v>
      </c>
      <c r="AG245" s="16">
        <v>0</v>
      </c>
      <c r="AH245" s="16">
        <v>0</v>
      </c>
      <c r="AI245" s="16">
        <v>1.1904761904761901E-2</v>
      </c>
      <c r="AJ245" s="16">
        <v>0</v>
      </c>
      <c r="AK245" s="16"/>
      <c r="AL245" s="16">
        <v>0</v>
      </c>
      <c r="AM245" s="16">
        <v>0</v>
      </c>
      <c r="AN245" s="16">
        <v>4.5248868778280504E-3</v>
      </c>
      <c r="AO245" s="16">
        <v>0</v>
      </c>
      <c r="AP245" s="16">
        <v>0</v>
      </c>
      <c r="AQ245" s="16">
        <v>0</v>
      </c>
      <c r="AR245" s="16">
        <v>0</v>
      </c>
      <c r="AS245" s="16">
        <v>0</v>
      </c>
      <c r="AT245" s="16">
        <v>0</v>
      </c>
      <c r="AU245" s="16">
        <v>0</v>
      </c>
      <c r="AV245" s="16">
        <v>0</v>
      </c>
      <c r="AW245" s="16">
        <v>0</v>
      </c>
    </row>
    <row r="246" spans="2:49" x14ac:dyDescent="0.35">
      <c r="B246" s="17" t="s">
        <v>304</v>
      </c>
      <c r="C246" s="16">
        <v>1.230012300123E-3</v>
      </c>
      <c r="D246" s="16">
        <v>0</v>
      </c>
      <c r="E246" s="16">
        <v>0</v>
      </c>
      <c r="F246" s="16">
        <v>0</v>
      </c>
      <c r="G246" s="16">
        <v>0</v>
      </c>
      <c r="H246" s="16">
        <v>0</v>
      </c>
      <c r="I246" s="16">
        <v>0</v>
      </c>
      <c r="J246" s="16">
        <v>0</v>
      </c>
      <c r="K246" s="16">
        <v>0</v>
      </c>
      <c r="L246" s="16">
        <v>1.2500000000000001E-2</v>
      </c>
      <c r="M246" s="16">
        <v>0</v>
      </c>
      <c r="N246" s="16">
        <v>0</v>
      </c>
      <c r="O246" s="16">
        <v>0</v>
      </c>
      <c r="P246" s="16"/>
      <c r="Q246" s="16">
        <v>1.45348837209302E-3</v>
      </c>
      <c r="R246" s="16"/>
      <c r="S246" s="16">
        <v>1.27064803049555E-3</v>
      </c>
      <c r="T246" s="16"/>
      <c r="U246" s="16">
        <v>1.6583747927031501E-3</v>
      </c>
      <c r="V246" s="16"/>
      <c r="W246" s="16">
        <v>0</v>
      </c>
      <c r="X246" s="16"/>
      <c r="Y246" s="16">
        <v>0</v>
      </c>
      <c r="Z246" s="16">
        <v>3.7878787878787902E-3</v>
      </c>
      <c r="AA246" s="16">
        <v>0</v>
      </c>
      <c r="AB246" s="16">
        <v>0</v>
      </c>
      <c r="AC246" s="16"/>
      <c r="AD246" s="16">
        <v>0</v>
      </c>
      <c r="AE246" s="16">
        <v>0</v>
      </c>
      <c r="AF246" s="16">
        <v>0</v>
      </c>
      <c r="AG246" s="16">
        <v>0</v>
      </c>
      <c r="AH246" s="16">
        <v>0</v>
      </c>
      <c r="AI246" s="16">
        <v>1.1904761904761901E-2</v>
      </c>
      <c r="AJ246" s="16">
        <v>0</v>
      </c>
      <c r="AK246" s="16"/>
      <c r="AL246" s="16">
        <v>0</v>
      </c>
      <c r="AM246" s="16">
        <v>0</v>
      </c>
      <c r="AN246" s="16">
        <v>4.5248868778280504E-3</v>
      </c>
      <c r="AO246" s="16">
        <v>0</v>
      </c>
      <c r="AP246" s="16">
        <v>0</v>
      </c>
      <c r="AQ246" s="16">
        <v>0</v>
      </c>
      <c r="AR246" s="16">
        <v>0</v>
      </c>
      <c r="AS246" s="16">
        <v>0</v>
      </c>
      <c r="AT246" s="16">
        <v>0</v>
      </c>
      <c r="AU246" s="16">
        <v>0</v>
      </c>
      <c r="AV246" s="16">
        <v>0</v>
      </c>
      <c r="AW246" s="16">
        <v>0</v>
      </c>
    </row>
    <row r="247" spans="2:49" x14ac:dyDescent="0.35">
      <c r="B247" s="17" t="s">
        <v>305</v>
      </c>
      <c r="C247" s="16">
        <v>1.230012300123E-3</v>
      </c>
      <c r="D247" s="16">
        <v>0</v>
      </c>
      <c r="E247" s="16">
        <v>0</v>
      </c>
      <c r="F247" s="16">
        <v>0</v>
      </c>
      <c r="G247" s="16">
        <v>0</v>
      </c>
      <c r="H247" s="16">
        <v>0</v>
      </c>
      <c r="I247" s="16">
        <v>0</v>
      </c>
      <c r="J247" s="16">
        <v>0</v>
      </c>
      <c r="K247" s="16">
        <v>0</v>
      </c>
      <c r="L247" s="16">
        <v>0</v>
      </c>
      <c r="M247" s="16">
        <v>0</v>
      </c>
      <c r="N247" s="16">
        <v>3.03030303030303E-2</v>
      </c>
      <c r="O247" s="16">
        <v>0</v>
      </c>
      <c r="P247" s="16"/>
      <c r="Q247" s="16">
        <v>1.45348837209302E-3</v>
      </c>
      <c r="R247" s="16"/>
      <c r="S247" s="16">
        <v>1.27064803049555E-3</v>
      </c>
      <c r="T247" s="16"/>
      <c r="U247" s="16">
        <v>1.6583747927031501E-3</v>
      </c>
      <c r="V247" s="16"/>
      <c r="W247" s="16">
        <v>0</v>
      </c>
      <c r="X247" s="16"/>
      <c r="Y247" s="16">
        <v>0</v>
      </c>
      <c r="Z247" s="16">
        <v>3.7878787878787902E-3</v>
      </c>
      <c r="AA247" s="16">
        <v>0</v>
      </c>
      <c r="AB247" s="16">
        <v>0</v>
      </c>
      <c r="AC247" s="16"/>
      <c r="AD247" s="16">
        <v>0</v>
      </c>
      <c r="AE247" s="16">
        <v>0</v>
      </c>
      <c r="AF247" s="16">
        <v>0</v>
      </c>
      <c r="AG247" s="16">
        <v>0</v>
      </c>
      <c r="AH247" s="16">
        <v>0</v>
      </c>
      <c r="AI247" s="16">
        <v>1.1904761904761901E-2</v>
      </c>
      <c r="AJ247" s="16">
        <v>0</v>
      </c>
      <c r="AK247" s="16"/>
      <c r="AL247" s="16">
        <v>0</v>
      </c>
      <c r="AM247" s="16">
        <v>0</v>
      </c>
      <c r="AN247" s="16">
        <v>4.5248868778280504E-3</v>
      </c>
      <c r="AO247" s="16">
        <v>0</v>
      </c>
      <c r="AP247" s="16">
        <v>0</v>
      </c>
      <c r="AQ247" s="16">
        <v>0</v>
      </c>
      <c r="AR247" s="16">
        <v>0</v>
      </c>
      <c r="AS247" s="16">
        <v>0</v>
      </c>
      <c r="AT247" s="16">
        <v>0</v>
      </c>
      <c r="AU247" s="16">
        <v>0</v>
      </c>
      <c r="AV247" s="16">
        <v>0</v>
      </c>
      <c r="AW247" s="16">
        <v>0</v>
      </c>
    </row>
    <row r="248" spans="2:49" x14ac:dyDescent="0.35">
      <c r="B248" s="17" t="s">
        <v>306</v>
      </c>
      <c r="C248" s="16">
        <v>1.230012300123E-3</v>
      </c>
      <c r="D248" s="16">
        <v>0</v>
      </c>
      <c r="E248" s="16">
        <v>0</v>
      </c>
      <c r="F248" s="16">
        <v>0</v>
      </c>
      <c r="G248" s="16">
        <v>0</v>
      </c>
      <c r="H248" s="16">
        <v>0</v>
      </c>
      <c r="I248" s="16">
        <v>0</v>
      </c>
      <c r="J248" s="16">
        <v>0</v>
      </c>
      <c r="K248" s="16">
        <v>2.5641025641025599E-2</v>
      </c>
      <c r="L248" s="16">
        <v>0</v>
      </c>
      <c r="M248" s="16">
        <v>0</v>
      </c>
      <c r="N248" s="16">
        <v>0</v>
      </c>
      <c r="O248" s="16">
        <v>0</v>
      </c>
      <c r="P248" s="16"/>
      <c r="Q248" s="16">
        <v>1.45348837209302E-3</v>
      </c>
      <c r="R248" s="16"/>
      <c r="S248" s="16">
        <v>1.27064803049555E-3</v>
      </c>
      <c r="T248" s="16"/>
      <c r="U248" s="16">
        <v>1.6583747927031501E-3</v>
      </c>
      <c r="V248" s="16"/>
      <c r="W248" s="16">
        <v>0</v>
      </c>
      <c r="X248" s="16"/>
      <c r="Y248" s="16">
        <v>1.9841269841269801E-3</v>
      </c>
      <c r="Z248" s="16">
        <v>0</v>
      </c>
      <c r="AA248" s="16">
        <v>0</v>
      </c>
      <c r="AB248" s="16">
        <v>0</v>
      </c>
      <c r="AC248" s="16"/>
      <c r="AD248" s="16">
        <v>0</v>
      </c>
      <c r="AE248" s="16">
        <v>0</v>
      </c>
      <c r="AF248" s="16">
        <v>0</v>
      </c>
      <c r="AG248" s="16">
        <v>0</v>
      </c>
      <c r="AH248" s="16">
        <v>0</v>
      </c>
      <c r="AI248" s="16">
        <v>1.1904761904761901E-2</v>
      </c>
      <c r="AJ248" s="16">
        <v>0</v>
      </c>
      <c r="AK248" s="16"/>
      <c r="AL248" s="16">
        <v>0</v>
      </c>
      <c r="AM248" s="16">
        <v>0</v>
      </c>
      <c r="AN248" s="16">
        <v>4.5248868778280504E-3</v>
      </c>
      <c r="AO248" s="16">
        <v>0</v>
      </c>
      <c r="AP248" s="16">
        <v>0</v>
      </c>
      <c r="AQ248" s="16">
        <v>0</v>
      </c>
      <c r="AR248" s="16">
        <v>0</v>
      </c>
      <c r="AS248" s="16">
        <v>0</v>
      </c>
      <c r="AT248" s="16">
        <v>0</v>
      </c>
      <c r="AU248" s="16">
        <v>0</v>
      </c>
      <c r="AV248" s="16">
        <v>0</v>
      </c>
      <c r="AW248" s="16">
        <v>0</v>
      </c>
    </row>
    <row r="249" spans="2:49" x14ac:dyDescent="0.35">
      <c r="B249" s="17" t="s">
        <v>307</v>
      </c>
      <c r="C249" s="16">
        <v>1.230012300123E-3</v>
      </c>
      <c r="D249" s="16">
        <v>0</v>
      </c>
      <c r="E249" s="16">
        <v>0</v>
      </c>
      <c r="F249" s="16">
        <v>0</v>
      </c>
      <c r="G249" s="16">
        <v>0</v>
      </c>
      <c r="H249" s="16">
        <v>0</v>
      </c>
      <c r="I249" s="16">
        <v>0</v>
      </c>
      <c r="J249" s="16">
        <v>0</v>
      </c>
      <c r="K249" s="16">
        <v>0</v>
      </c>
      <c r="L249" s="16">
        <v>0</v>
      </c>
      <c r="M249" s="16">
        <v>0</v>
      </c>
      <c r="N249" s="16">
        <v>3.03030303030303E-2</v>
      </c>
      <c r="O249" s="16">
        <v>0</v>
      </c>
      <c r="P249" s="16"/>
      <c r="Q249" s="16">
        <v>1.45348837209302E-3</v>
      </c>
      <c r="R249" s="16"/>
      <c r="S249" s="16">
        <v>1.27064803049555E-3</v>
      </c>
      <c r="T249" s="16"/>
      <c r="U249" s="16">
        <v>1.6583747927031501E-3</v>
      </c>
      <c r="V249" s="16"/>
      <c r="W249" s="16">
        <v>0</v>
      </c>
      <c r="X249" s="16"/>
      <c r="Y249" s="16">
        <v>0</v>
      </c>
      <c r="Z249" s="16">
        <v>3.7878787878787902E-3</v>
      </c>
      <c r="AA249" s="16">
        <v>0</v>
      </c>
      <c r="AB249" s="16">
        <v>0</v>
      </c>
      <c r="AC249" s="16"/>
      <c r="AD249" s="16">
        <v>0</v>
      </c>
      <c r="AE249" s="16">
        <v>0</v>
      </c>
      <c r="AF249" s="16">
        <v>0</v>
      </c>
      <c r="AG249" s="16">
        <v>0</v>
      </c>
      <c r="AH249" s="16">
        <v>0</v>
      </c>
      <c r="AI249" s="16">
        <v>1.1904761904761901E-2</v>
      </c>
      <c r="AJ249" s="16">
        <v>0</v>
      </c>
      <c r="AK249" s="16"/>
      <c r="AL249" s="16">
        <v>0</v>
      </c>
      <c r="AM249" s="16">
        <v>0</v>
      </c>
      <c r="AN249" s="16">
        <v>4.5248868778280504E-3</v>
      </c>
      <c r="AO249" s="16">
        <v>0</v>
      </c>
      <c r="AP249" s="16">
        <v>0</v>
      </c>
      <c r="AQ249" s="16">
        <v>0</v>
      </c>
      <c r="AR249" s="16">
        <v>0</v>
      </c>
      <c r="AS249" s="16">
        <v>0</v>
      </c>
      <c r="AT249" s="16">
        <v>0</v>
      </c>
      <c r="AU249" s="16">
        <v>0</v>
      </c>
      <c r="AV249" s="16">
        <v>0</v>
      </c>
      <c r="AW249" s="16">
        <v>0</v>
      </c>
    </row>
    <row r="250" spans="2:49" x14ac:dyDescent="0.35">
      <c r="B250" s="17" t="s">
        <v>308</v>
      </c>
      <c r="C250" s="16">
        <v>1.230012300123E-3</v>
      </c>
      <c r="D250" s="16">
        <v>0</v>
      </c>
      <c r="E250" s="16">
        <v>0</v>
      </c>
      <c r="F250" s="16">
        <v>0</v>
      </c>
      <c r="G250" s="16">
        <v>0</v>
      </c>
      <c r="H250" s="16">
        <v>0</v>
      </c>
      <c r="I250" s="16">
        <v>0</v>
      </c>
      <c r="J250" s="16">
        <v>0</v>
      </c>
      <c r="K250" s="16">
        <v>0</v>
      </c>
      <c r="L250" s="16">
        <v>1.2500000000000001E-2</v>
      </c>
      <c r="M250" s="16">
        <v>0</v>
      </c>
      <c r="N250" s="16">
        <v>0</v>
      </c>
      <c r="O250" s="16">
        <v>0</v>
      </c>
      <c r="P250" s="16"/>
      <c r="Q250" s="16">
        <v>1.45348837209302E-3</v>
      </c>
      <c r="R250" s="16"/>
      <c r="S250" s="16">
        <v>1.27064803049555E-3</v>
      </c>
      <c r="T250" s="16"/>
      <c r="U250" s="16">
        <v>1.6583747927031501E-3</v>
      </c>
      <c r="V250" s="16"/>
      <c r="W250" s="16">
        <v>8.1300813008130107E-3</v>
      </c>
      <c r="X250" s="16"/>
      <c r="Y250" s="16">
        <v>0</v>
      </c>
      <c r="Z250" s="16">
        <v>3.7878787878787902E-3</v>
      </c>
      <c r="AA250" s="16">
        <v>0</v>
      </c>
      <c r="AB250" s="16">
        <v>0</v>
      </c>
      <c r="AC250" s="16"/>
      <c r="AD250" s="16">
        <v>0</v>
      </c>
      <c r="AE250" s="16">
        <v>0</v>
      </c>
      <c r="AF250" s="16">
        <v>0</v>
      </c>
      <c r="AG250" s="16">
        <v>0</v>
      </c>
      <c r="AH250" s="16">
        <v>0</v>
      </c>
      <c r="AI250" s="16">
        <v>1.1904761904761901E-2</v>
      </c>
      <c r="AJ250" s="16">
        <v>0</v>
      </c>
      <c r="AK250" s="16"/>
      <c r="AL250" s="16">
        <v>0</v>
      </c>
      <c r="AM250" s="16">
        <v>0</v>
      </c>
      <c r="AN250" s="16">
        <v>4.5248868778280504E-3</v>
      </c>
      <c r="AO250" s="16">
        <v>0</v>
      </c>
      <c r="AP250" s="16">
        <v>0</v>
      </c>
      <c r="AQ250" s="16">
        <v>0</v>
      </c>
      <c r="AR250" s="16">
        <v>0</v>
      </c>
      <c r="AS250" s="16">
        <v>0</v>
      </c>
      <c r="AT250" s="16">
        <v>0</v>
      </c>
      <c r="AU250" s="16">
        <v>0</v>
      </c>
      <c r="AV250" s="16">
        <v>0</v>
      </c>
      <c r="AW250" s="16">
        <v>0</v>
      </c>
    </row>
    <row r="251" spans="2:49" x14ac:dyDescent="0.35">
      <c r="B251" s="17" t="s">
        <v>309</v>
      </c>
      <c r="C251" s="16">
        <v>1.230012300123E-3</v>
      </c>
      <c r="D251" s="16">
        <v>0</v>
      </c>
      <c r="E251" s="16">
        <v>0</v>
      </c>
      <c r="F251" s="16">
        <v>8.4033613445378096E-3</v>
      </c>
      <c r="G251" s="16">
        <v>0</v>
      </c>
      <c r="H251" s="16">
        <v>0</v>
      </c>
      <c r="I251" s="16">
        <v>0</v>
      </c>
      <c r="J251" s="16">
        <v>0</v>
      </c>
      <c r="K251" s="16">
        <v>0</v>
      </c>
      <c r="L251" s="16">
        <v>0</v>
      </c>
      <c r="M251" s="16">
        <v>0</v>
      </c>
      <c r="N251" s="16">
        <v>0</v>
      </c>
      <c r="O251" s="16">
        <v>0</v>
      </c>
      <c r="P251" s="16"/>
      <c r="Q251" s="16">
        <v>1.45348837209302E-3</v>
      </c>
      <c r="R251" s="16"/>
      <c r="S251" s="16">
        <v>1.27064803049555E-3</v>
      </c>
      <c r="T251" s="16"/>
      <c r="U251" s="16">
        <v>1.6583747927031501E-3</v>
      </c>
      <c r="V251" s="16"/>
      <c r="W251" s="16">
        <v>0</v>
      </c>
      <c r="X251" s="16"/>
      <c r="Y251" s="16">
        <v>0</v>
      </c>
      <c r="Z251" s="16">
        <v>3.7878787878787902E-3</v>
      </c>
      <c r="AA251" s="16">
        <v>0</v>
      </c>
      <c r="AB251" s="16">
        <v>0</v>
      </c>
      <c r="AC251" s="16"/>
      <c r="AD251" s="16">
        <v>0</v>
      </c>
      <c r="AE251" s="16">
        <v>0</v>
      </c>
      <c r="AF251" s="16">
        <v>0</v>
      </c>
      <c r="AG251" s="16">
        <v>0</v>
      </c>
      <c r="AH251" s="16">
        <v>0</v>
      </c>
      <c r="AI251" s="16">
        <v>0</v>
      </c>
      <c r="AJ251" s="16">
        <v>1.0869565217391301E-2</v>
      </c>
      <c r="AK251" s="16"/>
      <c r="AL251" s="16">
        <v>0</v>
      </c>
      <c r="AM251" s="16">
        <v>0</v>
      </c>
      <c r="AN251" s="16">
        <v>4.5248868778280504E-3</v>
      </c>
      <c r="AO251" s="16">
        <v>0</v>
      </c>
      <c r="AP251" s="16">
        <v>0</v>
      </c>
      <c r="AQ251" s="16">
        <v>0</v>
      </c>
      <c r="AR251" s="16">
        <v>0</v>
      </c>
      <c r="AS251" s="16">
        <v>0</v>
      </c>
      <c r="AT251" s="16">
        <v>0</v>
      </c>
      <c r="AU251" s="16">
        <v>0</v>
      </c>
      <c r="AV251" s="16">
        <v>0</v>
      </c>
      <c r="AW251" s="16">
        <v>0</v>
      </c>
    </row>
    <row r="252" spans="2:49" x14ac:dyDescent="0.35">
      <c r="B252" s="17" t="s">
        <v>310</v>
      </c>
      <c r="C252" s="16">
        <v>1.230012300123E-3</v>
      </c>
      <c r="D252" s="16">
        <v>0</v>
      </c>
      <c r="E252" s="16">
        <v>0</v>
      </c>
      <c r="F252" s="16">
        <v>0</v>
      </c>
      <c r="G252" s="16">
        <v>0</v>
      </c>
      <c r="H252" s="16">
        <v>0</v>
      </c>
      <c r="I252" s="16">
        <v>1.5151515151515201E-2</v>
      </c>
      <c r="J252" s="16">
        <v>0</v>
      </c>
      <c r="K252" s="16">
        <v>0</v>
      </c>
      <c r="L252" s="16">
        <v>0</v>
      </c>
      <c r="M252" s="16">
        <v>0</v>
      </c>
      <c r="N252" s="16">
        <v>0</v>
      </c>
      <c r="O252" s="16">
        <v>0</v>
      </c>
      <c r="P252" s="16"/>
      <c r="Q252" s="16">
        <v>1.45348837209302E-3</v>
      </c>
      <c r="R252" s="16"/>
      <c r="S252" s="16">
        <v>1.27064803049555E-3</v>
      </c>
      <c r="T252" s="16"/>
      <c r="U252" s="16">
        <v>0</v>
      </c>
      <c r="V252" s="16"/>
      <c r="W252" s="16">
        <v>8.1300813008130107E-3</v>
      </c>
      <c r="X252" s="16"/>
      <c r="Y252" s="16">
        <v>0</v>
      </c>
      <c r="Z252" s="16">
        <v>3.7878787878787902E-3</v>
      </c>
      <c r="AA252" s="16">
        <v>0</v>
      </c>
      <c r="AB252" s="16">
        <v>0</v>
      </c>
      <c r="AC252" s="16"/>
      <c r="AD252" s="16">
        <v>0</v>
      </c>
      <c r="AE252" s="16">
        <v>0</v>
      </c>
      <c r="AF252" s="16">
        <v>0</v>
      </c>
      <c r="AG252" s="16">
        <v>0</v>
      </c>
      <c r="AH252" s="16">
        <v>0</v>
      </c>
      <c r="AI252" s="16">
        <v>0</v>
      </c>
      <c r="AJ252" s="16">
        <v>1.0869565217391301E-2</v>
      </c>
      <c r="AK252" s="16"/>
      <c r="AL252" s="16">
        <v>0</v>
      </c>
      <c r="AM252" s="16">
        <v>0</v>
      </c>
      <c r="AN252" s="16">
        <v>4.5248868778280504E-3</v>
      </c>
      <c r="AO252" s="16">
        <v>0</v>
      </c>
      <c r="AP252" s="16">
        <v>0</v>
      </c>
      <c r="AQ252" s="16">
        <v>0</v>
      </c>
      <c r="AR252" s="16">
        <v>0</v>
      </c>
      <c r="AS252" s="16">
        <v>0</v>
      </c>
      <c r="AT252" s="16">
        <v>0</v>
      </c>
      <c r="AU252" s="16">
        <v>0</v>
      </c>
      <c r="AV252" s="16">
        <v>0</v>
      </c>
      <c r="AW252" s="16">
        <v>0</v>
      </c>
    </row>
    <row r="253" spans="2:49" x14ac:dyDescent="0.35">
      <c r="B253" s="17" t="s">
        <v>311</v>
      </c>
      <c r="C253" s="16">
        <v>1.230012300123E-3</v>
      </c>
      <c r="D253" s="16">
        <v>0</v>
      </c>
      <c r="E253" s="16">
        <v>0</v>
      </c>
      <c r="F253" s="16">
        <v>8.4033613445378096E-3</v>
      </c>
      <c r="G253" s="16">
        <v>0</v>
      </c>
      <c r="H253" s="16">
        <v>0</v>
      </c>
      <c r="I253" s="16">
        <v>0</v>
      </c>
      <c r="J253" s="16">
        <v>0</v>
      </c>
      <c r="K253" s="16">
        <v>0</v>
      </c>
      <c r="L253" s="16">
        <v>0</v>
      </c>
      <c r="M253" s="16">
        <v>0</v>
      </c>
      <c r="N253" s="16">
        <v>0</v>
      </c>
      <c r="O253" s="16">
        <v>0</v>
      </c>
      <c r="P253" s="16"/>
      <c r="Q253" s="16">
        <v>1.45348837209302E-3</v>
      </c>
      <c r="R253" s="16"/>
      <c r="S253" s="16">
        <v>1.27064803049555E-3</v>
      </c>
      <c r="T253" s="16"/>
      <c r="U253" s="16">
        <v>0</v>
      </c>
      <c r="V253" s="16"/>
      <c r="W253" s="16">
        <v>8.1300813008130107E-3</v>
      </c>
      <c r="X253" s="16"/>
      <c r="Y253" s="16">
        <v>1.9841269841269801E-3</v>
      </c>
      <c r="Z253" s="16">
        <v>0</v>
      </c>
      <c r="AA253" s="16">
        <v>0</v>
      </c>
      <c r="AB253" s="16">
        <v>0</v>
      </c>
      <c r="AC253" s="16"/>
      <c r="AD253" s="16">
        <v>6.8493150684931503E-3</v>
      </c>
      <c r="AE253" s="16">
        <v>0</v>
      </c>
      <c r="AF253" s="16">
        <v>0</v>
      </c>
      <c r="AG253" s="16">
        <v>0</v>
      </c>
      <c r="AH253" s="16">
        <v>0</v>
      </c>
      <c r="AI253" s="16">
        <v>0</v>
      </c>
      <c r="AJ253" s="16">
        <v>0</v>
      </c>
      <c r="AK253" s="16"/>
      <c r="AL253" s="16">
        <v>0</v>
      </c>
      <c r="AM253" s="16">
        <v>0</v>
      </c>
      <c r="AN253" s="16">
        <v>4.5248868778280504E-3</v>
      </c>
      <c r="AO253" s="16">
        <v>0</v>
      </c>
      <c r="AP253" s="16">
        <v>0</v>
      </c>
      <c r="AQ253" s="16">
        <v>0</v>
      </c>
      <c r="AR253" s="16">
        <v>0</v>
      </c>
      <c r="AS253" s="16">
        <v>0</v>
      </c>
      <c r="AT253" s="16">
        <v>0</v>
      </c>
      <c r="AU253" s="16">
        <v>0</v>
      </c>
      <c r="AV253" s="16">
        <v>0</v>
      </c>
      <c r="AW253" s="16">
        <v>0</v>
      </c>
    </row>
    <row r="254" spans="2:49" x14ac:dyDescent="0.35">
      <c r="B254" s="17" t="s">
        <v>312</v>
      </c>
      <c r="C254" s="16">
        <v>1.230012300123E-3</v>
      </c>
      <c r="D254" s="16">
        <v>0</v>
      </c>
      <c r="E254" s="16">
        <v>7.4626865671641798E-3</v>
      </c>
      <c r="F254" s="16">
        <v>0</v>
      </c>
      <c r="G254" s="16">
        <v>0</v>
      </c>
      <c r="H254" s="16">
        <v>0</v>
      </c>
      <c r="I254" s="16">
        <v>0</v>
      </c>
      <c r="J254" s="16">
        <v>0</v>
      </c>
      <c r="K254" s="16">
        <v>0</v>
      </c>
      <c r="L254" s="16">
        <v>0</v>
      </c>
      <c r="M254" s="16">
        <v>0</v>
      </c>
      <c r="N254" s="16">
        <v>0</v>
      </c>
      <c r="O254" s="16">
        <v>0</v>
      </c>
      <c r="P254" s="16"/>
      <c r="Q254" s="16">
        <v>1.45348837209302E-3</v>
      </c>
      <c r="R254" s="16"/>
      <c r="S254" s="16">
        <v>1.27064803049555E-3</v>
      </c>
      <c r="T254" s="16"/>
      <c r="U254" s="16">
        <v>0</v>
      </c>
      <c r="V254" s="16"/>
      <c r="W254" s="16">
        <v>0</v>
      </c>
      <c r="X254" s="16"/>
      <c r="Y254" s="16">
        <v>1.9841269841269801E-3</v>
      </c>
      <c r="Z254" s="16">
        <v>0</v>
      </c>
      <c r="AA254" s="16">
        <v>0</v>
      </c>
      <c r="AB254" s="16">
        <v>0</v>
      </c>
      <c r="AC254" s="16"/>
      <c r="AD254" s="16">
        <v>6.8493150684931503E-3</v>
      </c>
      <c r="AE254" s="16">
        <v>0</v>
      </c>
      <c r="AF254" s="16">
        <v>0</v>
      </c>
      <c r="AG254" s="16">
        <v>0</v>
      </c>
      <c r="AH254" s="16">
        <v>0</v>
      </c>
      <c r="AI254" s="16">
        <v>0</v>
      </c>
      <c r="AJ254" s="16">
        <v>0</v>
      </c>
      <c r="AK254" s="16"/>
      <c r="AL254" s="16">
        <v>0</v>
      </c>
      <c r="AM254" s="16">
        <v>0</v>
      </c>
      <c r="AN254" s="16">
        <v>0</v>
      </c>
      <c r="AO254" s="16">
        <v>0</v>
      </c>
      <c r="AP254" s="16">
        <v>0</v>
      </c>
      <c r="AQ254" s="16">
        <v>0</v>
      </c>
      <c r="AR254" s="16">
        <v>0</v>
      </c>
      <c r="AS254" s="16">
        <v>0</v>
      </c>
      <c r="AT254" s="16">
        <v>1.20481927710843E-2</v>
      </c>
      <c r="AU254" s="16">
        <v>0</v>
      </c>
      <c r="AV254" s="16">
        <v>0</v>
      </c>
      <c r="AW254" s="16">
        <v>0</v>
      </c>
    </row>
    <row r="255" spans="2:49" x14ac:dyDescent="0.35">
      <c r="B255" s="17" t="s">
        <v>313</v>
      </c>
      <c r="C255" s="16">
        <v>1.230012300123E-3</v>
      </c>
      <c r="D255" s="16">
        <v>0</v>
      </c>
      <c r="E255" s="16">
        <v>0</v>
      </c>
      <c r="F255" s="16">
        <v>0</v>
      </c>
      <c r="G255" s="16">
        <v>0</v>
      </c>
      <c r="H255" s="16">
        <v>0</v>
      </c>
      <c r="I255" s="16">
        <v>0</v>
      </c>
      <c r="J255" s="16">
        <v>0</v>
      </c>
      <c r="K255" s="16">
        <v>0</v>
      </c>
      <c r="L255" s="16">
        <v>0</v>
      </c>
      <c r="M255" s="16">
        <v>0</v>
      </c>
      <c r="N255" s="16">
        <v>3.03030303030303E-2</v>
      </c>
      <c r="O255" s="16">
        <v>0</v>
      </c>
      <c r="P255" s="16"/>
      <c r="Q255" s="16">
        <v>1.45348837209302E-3</v>
      </c>
      <c r="R255" s="16"/>
      <c r="S255" s="16">
        <v>1.27064803049555E-3</v>
      </c>
      <c r="T255" s="16"/>
      <c r="U255" s="16">
        <v>0</v>
      </c>
      <c r="V255" s="16"/>
      <c r="W255" s="16">
        <v>8.1300813008130107E-3</v>
      </c>
      <c r="X255" s="16"/>
      <c r="Y255" s="16">
        <v>1.9841269841269801E-3</v>
      </c>
      <c r="Z255" s="16">
        <v>0</v>
      </c>
      <c r="AA255" s="16">
        <v>0</v>
      </c>
      <c r="AB255" s="16">
        <v>0</v>
      </c>
      <c r="AC255" s="16"/>
      <c r="AD255" s="16">
        <v>6.8493150684931503E-3</v>
      </c>
      <c r="AE255" s="16">
        <v>0</v>
      </c>
      <c r="AF255" s="16">
        <v>0</v>
      </c>
      <c r="AG255" s="16">
        <v>0</v>
      </c>
      <c r="AH255" s="16">
        <v>0</v>
      </c>
      <c r="AI255" s="16">
        <v>0</v>
      </c>
      <c r="AJ255" s="16">
        <v>0</v>
      </c>
      <c r="AK255" s="16"/>
      <c r="AL255" s="16">
        <v>0</v>
      </c>
      <c r="AM255" s="16">
        <v>0</v>
      </c>
      <c r="AN255" s="16">
        <v>0</v>
      </c>
      <c r="AO255" s="16">
        <v>0</v>
      </c>
      <c r="AP255" s="16">
        <v>0</v>
      </c>
      <c r="AQ255" s="16">
        <v>0</v>
      </c>
      <c r="AR255" s="16">
        <v>0</v>
      </c>
      <c r="AS255" s="16">
        <v>0</v>
      </c>
      <c r="AT255" s="16">
        <v>1.20481927710843E-2</v>
      </c>
      <c r="AU255" s="16">
        <v>0</v>
      </c>
      <c r="AV255" s="16">
        <v>0</v>
      </c>
      <c r="AW255" s="16">
        <v>0</v>
      </c>
    </row>
    <row r="256" spans="2:49" x14ac:dyDescent="0.35">
      <c r="B256" s="17" t="s">
        <v>314</v>
      </c>
      <c r="C256" s="16">
        <v>1.230012300123E-3</v>
      </c>
      <c r="D256" s="16">
        <v>0</v>
      </c>
      <c r="E256" s="16">
        <v>0</v>
      </c>
      <c r="F256" s="16">
        <v>8.4033613445378096E-3</v>
      </c>
      <c r="G256" s="16">
        <v>0</v>
      </c>
      <c r="H256" s="16">
        <v>0</v>
      </c>
      <c r="I256" s="16">
        <v>0</v>
      </c>
      <c r="J256" s="16">
        <v>0</v>
      </c>
      <c r="K256" s="16">
        <v>0</v>
      </c>
      <c r="L256" s="16">
        <v>0</v>
      </c>
      <c r="M256" s="16">
        <v>0</v>
      </c>
      <c r="N256" s="16">
        <v>0</v>
      </c>
      <c r="O256" s="16">
        <v>0</v>
      </c>
      <c r="P256" s="16"/>
      <c r="Q256" s="16">
        <v>1.45348837209302E-3</v>
      </c>
      <c r="R256" s="16"/>
      <c r="S256" s="16">
        <v>1.27064803049555E-3</v>
      </c>
      <c r="T256" s="16"/>
      <c r="U256" s="16">
        <v>0</v>
      </c>
      <c r="V256" s="16"/>
      <c r="W256" s="16">
        <v>0</v>
      </c>
      <c r="X256" s="16"/>
      <c r="Y256" s="16">
        <v>1.9841269841269801E-3</v>
      </c>
      <c r="Z256" s="16">
        <v>0</v>
      </c>
      <c r="AA256" s="16">
        <v>0</v>
      </c>
      <c r="AB256" s="16">
        <v>0</v>
      </c>
      <c r="AC256" s="16"/>
      <c r="AD256" s="16">
        <v>6.8493150684931503E-3</v>
      </c>
      <c r="AE256" s="16">
        <v>0</v>
      </c>
      <c r="AF256" s="16">
        <v>0</v>
      </c>
      <c r="AG256" s="16">
        <v>0</v>
      </c>
      <c r="AH256" s="16">
        <v>0</v>
      </c>
      <c r="AI256" s="16">
        <v>0</v>
      </c>
      <c r="AJ256" s="16">
        <v>0</v>
      </c>
      <c r="AK256" s="16"/>
      <c r="AL256" s="16">
        <v>0</v>
      </c>
      <c r="AM256" s="16">
        <v>0</v>
      </c>
      <c r="AN256" s="16">
        <v>0</v>
      </c>
      <c r="AO256" s="16">
        <v>0</v>
      </c>
      <c r="AP256" s="16">
        <v>0</v>
      </c>
      <c r="AQ256" s="16">
        <v>0</v>
      </c>
      <c r="AR256" s="16">
        <v>0</v>
      </c>
      <c r="AS256" s="16">
        <v>0</v>
      </c>
      <c r="AT256" s="16">
        <v>1.20481927710843E-2</v>
      </c>
      <c r="AU256" s="16">
        <v>0</v>
      </c>
      <c r="AV256" s="16">
        <v>0</v>
      </c>
      <c r="AW256" s="16">
        <v>0</v>
      </c>
    </row>
    <row r="257" spans="2:49" x14ac:dyDescent="0.35">
      <c r="B257" s="17" t="s">
        <v>315</v>
      </c>
      <c r="C257" s="16">
        <v>1.230012300123E-3</v>
      </c>
      <c r="D257" s="16">
        <v>1.21951219512195E-2</v>
      </c>
      <c r="E257" s="16">
        <v>0</v>
      </c>
      <c r="F257" s="16">
        <v>0</v>
      </c>
      <c r="G257" s="16">
        <v>0</v>
      </c>
      <c r="H257" s="16">
        <v>0</v>
      </c>
      <c r="I257" s="16">
        <v>0</v>
      </c>
      <c r="J257" s="16">
        <v>0</v>
      </c>
      <c r="K257" s="16">
        <v>0</v>
      </c>
      <c r="L257" s="16">
        <v>0</v>
      </c>
      <c r="M257" s="16">
        <v>0</v>
      </c>
      <c r="N257" s="16">
        <v>0</v>
      </c>
      <c r="O257" s="16">
        <v>0</v>
      </c>
      <c r="P257" s="16"/>
      <c r="Q257" s="16">
        <v>1.45348837209302E-3</v>
      </c>
      <c r="R257" s="16"/>
      <c r="S257" s="16">
        <v>1.27064803049555E-3</v>
      </c>
      <c r="T257" s="16"/>
      <c r="U257" s="16">
        <v>0</v>
      </c>
      <c r="V257" s="16"/>
      <c r="W257" s="16">
        <v>0</v>
      </c>
      <c r="X257" s="16"/>
      <c r="Y257" s="16">
        <v>1.9841269841269801E-3</v>
      </c>
      <c r="Z257" s="16">
        <v>0</v>
      </c>
      <c r="AA257" s="16">
        <v>0</v>
      </c>
      <c r="AB257" s="16">
        <v>0</v>
      </c>
      <c r="AC257" s="16"/>
      <c r="AD257" s="16">
        <v>6.8493150684931503E-3</v>
      </c>
      <c r="AE257" s="16">
        <v>0</v>
      </c>
      <c r="AF257" s="16">
        <v>0</v>
      </c>
      <c r="AG257" s="16">
        <v>0</v>
      </c>
      <c r="AH257" s="16">
        <v>0</v>
      </c>
      <c r="AI257" s="16">
        <v>0</v>
      </c>
      <c r="AJ257" s="16">
        <v>0</v>
      </c>
      <c r="AK257" s="16"/>
      <c r="AL257" s="16">
        <v>0</v>
      </c>
      <c r="AM257" s="16">
        <v>0</v>
      </c>
      <c r="AN257" s="16">
        <v>0</v>
      </c>
      <c r="AO257" s="16">
        <v>0</v>
      </c>
      <c r="AP257" s="16">
        <v>0</v>
      </c>
      <c r="AQ257" s="16">
        <v>0</v>
      </c>
      <c r="AR257" s="16">
        <v>0</v>
      </c>
      <c r="AS257" s="16">
        <v>0</v>
      </c>
      <c r="AT257" s="16">
        <v>1.20481927710843E-2</v>
      </c>
      <c r="AU257" s="16">
        <v>0</v>
      </c>
      <c r="AV257" s="16">
        <v>0</v>
      </c>
      <c r="AW257" s="16">
        <v>0</v>
      </c>
    </row>
    <row r="258" spans="2:49" ht="43.5" x14ac:dyDescent="0.35">
      <c r="B258" s="17" t="s">
        <v>316</v>
      </c>
      <c r="C258" s="16">
        <v>1.230012300123E-3</v>
      </c>
      <c r="D258" s="16">
        <v>0</v>
      </c>
      <c r="E258" s="16">
        <v>0</v>
      </c>
      <c r="F258" s="16">
        <v>8.4033613445378096E-3</v>
      </c>
      <c r="G258" s="16">
        <v>0</v>
      </c>
      <c r="H258" s="16">
        <v>0</v>
      </c>
      <c r="I258" s="16">
        <v>0</v>
      </c>
      <c r="J258" s="16">
        <v>0</v>
      </c>
      <c r="K258" s="16">
        <v>0</v>
      </c>
      <c r="L258" s="16">
        <v>0</v>
      </c>
      <c r="M258" s="16">
        <v>0</v>
      </c>
      <c r="N258" s="16">
        <v>0</v>
      </c>
      <c r="O258" s="16">
        <v>0</v>
      </c>
      <c r="P258" s="16"/>
      <c r="Q258" s="16">
        <v>1.45348837209302E-3</v>
      </c>
      <c r="R258" s="16"/>
      <c r="S258" s="16">
        <v>1.27064803049555E-3</v>
      </c>
      <c r="T258" s="16"/>
      <c r="U258" s="16">
        <v>0</v>
      </c>
      <c r="V258" s="16"/>
      <c r="W258" s="16">
        <v>0</v>
      </c>
      <c r="X258" s="16"/>
      <c r="Y258" s="16">
        <v>1.9841269841269801E-3</v>
      </c>
      <c r="Z258" s="16">
        <v>0</v>
      </c>
      <c r="AA258" s="16">
        <v>0</v>
      </c>
      <c r="AB258" s="16">
        <v>0</v>
      </c>
      <c r="AC258" s="16"/>
      <c r="AD258" s="16">
        <v>6.8493150684931503E-3</v>
      </c>
      <c r="AE258" s="16">
        <v>0</v>
      </c>
      <c r="AF258" s="16">
        <v>0</v>
      </c>
      <c r="AG258" s="16">
        <v>0</v>
      </c>
      <c r="AH258" s="16">
        <v>0</v>
      </c>
      <c r="AI258" s="16">
        <v>0</v>
      </c>
      <c r="AJ258" s="16">
        <v>0</v>
      </c>
      <c r="AK258" s="16"/>
      <c r="AL258" s="16">
        <v>0</v>
      </c>
      <c r="AM258" s="16">
        <v>0</v>
      </c>
      <c r="AN258" s="16">
        <v>0</v>
      </c>
      <c r="AO258" s="16">
        <v>0</v>
      </c>
      <c r="AP258" s="16">
        <v>0</v>
      </c>
      <c r="AQ258" s="16">
        <v>0</v>
      </c>
      <c r="AR258" s="16">
        <v>0</v>
      </c>
      <c r="AS258" s="16">
        <v>0</v>
      </c>
      <c r="AT258" s="16">
        <v>1.20481927710843E-2</v>
      </c>
      <c r="AU258" s="16">
        <v>0</v>
      </c>
      <c r="AV258" s="16">
        <v>0</v>
      </c>
      <c r="AW258" s="16">
        <v>0</v>
      </c>
    </row>
    <row r="259" spans="2:49" x14ac:dyDescent="0.35">
      <c r="B259" s="17" t="s">
        <v>317</v>
      </c>
      <c r="C259" s="16">
        <v>1.230012300123E-3</v>
      </c>
      <c r="D259" s="16">
        <v>0</v>
      </c>
      <c r="E259" s="16">
        <v>0</v>
      </c>
      <c r="F259" s="16">
        <v>0</v>
      </c>
      <c r="G259" s="16">
        <v>1.6666666666666701E-2</v>
      </c>
      <c r="H259" s="16">
        <v>0</v>
      </c>
      <c r="I259" s="16">
        <v>0</v>
      </c>
      <c r="J259" s="16">
        <v>0</v>
      </c>
      <c r="K259" s="16">
        <v>0</v>
      </c>
      <c r="L259" s="16">
        <v>0</v>
      </c>
      <c r="M259" s="16">
        <v>0</v>
      </c>
      <c r="N259" s="16">
        <v>0</v>
      </c>
      <c r="O259" s="16">
        <v>0</v>
      </c>
      <c r="P259" s="16"/>
      <c r="Q259" s="16">
        <v>1.45348837209302E-3</v>
      </c>
      <c r="R259" s="16"/>
      <c r="S259" s="16">
        <v>1.27064803049555E-3</v>
      </c>
      <c r="T259" s="16"/>
      <c r="U259" s="16">
        <v>0</v>
      </c>
      <c r="V259" s="16"/>
      <c r="W259" s="16">
        <v>0</v>
      </c>
      <c r="X259" s="16"/>
      <c r="Y259" s="16">
        <v>1.9841269841269801E-3</v>
      </c>
      <c r="Z259" s="16">
        <v>0</v>
      </c>
      <c r="AA259" s="16">
        <v>0</v>
      </c>
      <c r="AB259" s="16">
        <v>0</v>
      </c>
      <c r="AC259" s="16"/>
      <c r="AD259" s="16">
        <v>6.8493150684931503E-3</v>
      </c>
      <c r="AE259" s="16">
        <v>0</v>
      </c>
      <c r="AF259" s="16">
        <v>0</v>
      </c>
      <c r="AG259" s="16">
        <v>0</v>
      </c>
      <c r="AH259" s="16">
        <v>0</v>
      </c>
      <c r="AI259" s="16">
        <v>0</v>
      </c>
      <c r="AJ259" s="16">
        <v>0</v>
      </c>
      <c r="AK259" s="16"/>
      <c r="AL259" s="16">
        <v>0</v>
      </c>
      <c r="AM259" s="16">
        <v>0</v>
      </c>
      <c r="AN259" s="16">
        <v>0</v>
      </c>
      <c r="AO259" s="16">
        <v>0</v>
      </c>
      <c r="AP259" s="16">
        <v>0</v>
      </c>
      <c r="AQ259" s="16">
        <v>0</v>
      </c>
      <c r="AR259" s="16">
        <v>0</v>
      </c>
      <c r="AS259" s="16">
        <v>0</v>
      </c>
      <c r="AT259" s="16">
        <v>1.20481927710843E-2</v>
      </c>
      <c r="AU259" s="16">
        <v>0</v>
      </c>
      <c r="AV259" s="16">
        <v>0</v>
      </c>
      <c r="AW259" s="16">
        <v>0</v>
      </c>
    </row>
    <row r="260" spans="2:49" x14ac:dyDescent="0.35">
      <c r="B260" s="17" t="s">
        <v>318</v>
      </c>
      <c r="C260" s="16">
        <v>1.230012300123E-3</v>
      </c>
      <c r="D260" s="16">
        <v>0</v>
      </c>
      <c r="E260" s="16">
        <v>0</v>
      </c>
      <c r="F260" s="16">
        <v>0</v>
      </c>
      <c r="G260" s="16">
        <v>0</v>
      </c>
      <c r="H260" s="16">
        <v>0</v>
      </c>
      <c r="I260" s="16">
        <v>1.5151515151515201E-2</v>
      </c>
      <c r="J260" s="16">
        <v>0</v>
      </c>
      <c r="K260" s="16">
        <v>0</v>
      </c>
      <c r="L260" s="16">
        <v>0</v>
      </c>
      <c r="M260" s="16">
        <v>0</v>
      </c>
      <c r="N260" s="16">
        <v>0</v>
      </c>
      <c r="O260" s="16">
        <v>0</v>
      </c>
      <c r="P260" s="16"/>
      <c r="Q260" s="16">
        <v>1.45348837209302E-3</v>
      </c>
      <c r="R260" s="16"/>
      <c r="S260" s="16">
        <v>1.27064803049555E-3</v>
      </c>
      <c r="T260" s="16"/>
      <c r="U260" s="16">
        <v>0</v>
      </c>
      <c r="V260" s="16"/>
      <c r="W260" s="16">
        <v>0</v>
      </c>
      <c r="X260" s="16"/>
      <c r="Y260" s="16">
        <v>1.9841269841269801E-3</v>
      </c>
      <c r="Z260" s="16">
        <v>0</v>
      </c>
      <c r="AA260" s="16">
        <v>0</v>
      </c>
      <c r="AB260" s="16">
        <v>0</v>
      </c>
      <c r="AC260" s="16"/>
      <c r="AD260" s="16">
        <v>0</v>
      </c>
      <c r="AE260" s="16">
        <v>1.1111111111111099E-2</v>
      </c>
      <c r="AF260" s="16">
        <v>0</v>
      </c>
      <c r="AG260" s="16">
        <v>0</v>
      </c>
      <c r="AH260" s="16">
        <v>0</v>
      </c>
      <c r="AI260" s="16">
        <v>0</v>
      </c>
      <c r="AJ260" s="16">
        <v>0</v>
      </c>
      <c r="AK260" s="16"/>
      <c r="AL260" s="16">
        <v>0</v>
      </c>
      <c r="AM260" s="16">
        <v>0</v>
      </c>
      <c r="AN260" s="16">
        <v>0</v>
      </c>
      <c r="AO260" s="16">
        <v>0</v>
      </c>
      <c r="AP260" s="16">
        <v>0</v>
      </c>
      <c r="AQ260" s="16">
        <v>0</v>
      </c>
      <c r="AR260" s="16">
        <v>0</v>
      </c>
      <c r="AS260" s="16">
        <v>0</v>
      </c>
      <c r="AT260" s="16">
        <v>1.20481927710843E-2</v>
      </c>
      <c r="AU260" s="16">
        <v>0</v>
      </c>
      <c r="AV260" s="16">
        <v>0</v>
      </c>
      <c r="AW260" s="16">
        <v>0</v>
      </c>
    </row>
    <row r="261" spans="2:49" x14ac:dyDescent="0.35">
      <c r="B261" s="17" t="s">
        <v>319</v>
      </c>
      <c r="C261" s="16">
        <v>1.230012300123E-3</v>
      </c>
      <c r="D261" s="16">
        <v>0</v>
      </c>
      <c r="E261" s="16">
        <v>0</v>
      </c>
      <c r="F261" s="16">
        <v>0</v>
      </c>
      <c r="G261" s="16">
        <v>0</v>
      </c>
      <c r="H261" s="16">
        <v>0</v>
      </c>
      <c r="I261" s="16">
        <v>0</v>
      </c>
      <c r="J261" s="16">
        <v>0</v>
      </c>
      <c r="K261" s="16">
        <v>0</v>
      </c>
      <c r="L261" s="16">
        <v>1.2500000000000001E-2</v>
      </c>
      <c r="M261" s="16">
        <v>0</v>
      </c>
      <c r="N261" s="16">
        <v>0</v>
      </c>
      <c r="O261" s="16">
        <v>0</v>
      </c>
      <c r="P261" s="16"/>
      <c r="Q261" s="16">
        <v>1.45348837209302E-3</v>
      </c>
      <c r="R261" s="16"/>
      <c r="S261" s="16">
        <v>1.27064803049555E-3</v>
      </c>
      <c r="T261" s="16"/>
      <c r="U261" s="16">
        <v>0</v>
      </c>
      <c r="V261" s="16"/>
      <c r="W261" s="16">
        <v>0</v>
      </c>
      <c r="X261" s="16"/>
      <c r="Y261" s="16">
        <v>1.9841269841269801E-3</v>
      </c>
      <c r="Z261" s="16">
        <v>0</v>
      </c>
      <c r="AA261" s="16">
        <v>0</v>
      </c>
      <c r="AB261" s="16">
        <v>0</v>
      </c>
      <c r="AC261" s="16"/>
      <c r="AD261" s="16">
        <v>0</v>
      </c>
      <c r="AE261" s="16">
        <v>1.1111111111111099E-2</v>
      </c>
      <c r="AF261" s="16">
        <v>0</v>
      </c>
      <c r="AG261" s="16">
        <v>0</v>
      </c>
      <c r="AH261" s="16">
        <v>0</v>
      </c>
      <c r="AI261" s="16">
        <v>0</v>
      </c>
      <c r="AJ261" s="16">
        <v>0</v>
      </c>
      <c r="AK261" s="16"/>
      <c r="AL261" s="16">
        <v>0</v>
      </c>
      <c r="AM261" s="16">
        <v>0</v>
      </c>
      <c r="AN261" s="16">
        <v>0</v>
      </c>
      <c r="AO261" s="16">
        <v>0</v>
      </c>
      <c r="AP261" s="16">
        <v>0</v>
      </c>
      <c r="AQ261" s="16">
        <v>0</v>
      </c>
      <c r="AR261" s="16">
        <v>0</v>
      </c>
      <c r="AS261" s="16">
        <v>0</v>
      </c>
      <c r="AT261" s="16">
        <v>1.20481927710843E-2</v>
      </c>
      <c r="AU261" s="16">
        <v>0</v>
      </c>
      <c r="AV261" s="16">
        <v>0</v>
      </c>
      <c r="AW261" s="16">
        <v>0</v>
      </c>
    </row>
    <row r="262" spans="2:49" x14ac:dyDescent="0.35">
      <c r="B262" s="17" t="s">
        <v>320</v>
      </c>
      <c r="C262" s="16">
        <v>1.230012300123E-3</v>
      </c>
      <c r="D262" s="16">
        <v>0</v>
      </c>
      <c r="E262" s="16">
        <v>0</v>
      </c>
      <c r="F262" s="16">
        <v>0</v>
      </c>
      <c r="G262" s="16">
        <v>0</v>
      </c>
      <c r="H262" s="16">
        <v>0</v>
      </c>
      <c r="I262" s="16">
        <v>0</v>
      </c>
      <c r="J262" s="16">
        <v>0</v>
      </c>
      <c r="K262" s="16">
        <v>0</v>
      </c>
      <c r="L262" s="16">
        <v>0</v>
      </c>
      <c r="M262" s="16">
        <v>0</v>
      </c>
      <c r="N262" s="16">
        <v>0</v>
      </c>
      <c r="O262" s="16">
        <v>6.25E-2</v>
      </c>
      <c r="P262" s="16"/>
      <c r="Q262" s="16">
        <v>1.45348837209302E-3</v>
      </c>
      <c r="R262" s="16"/>
      <c r="S262" s="16">
        <v>1.27064803049555E-3</v>
      </c>
      <c r="T262" s="16"/>
      <c r="U262" s="16">
        <v>0</v>
      </c>
      <c r="V262" s="16"/>
      <c r="W262" s="16">
        <v>0</v>
      </c>
      <c r="X262" s="16"/>
      <c r="Y262" s="16">
        <v>1.9841269841269801E-3</v>
      </c>
      <c r="Z262" s="16">
        <v>0</v>
      </c>
      <c r="AA262" s="16">
        <v>0</v>
      </c>
      <c r="AB262" s="16">
        <v>0</v>
      </c>
      <c r="AC262" s="16"/>
      <c r="AD262" s="16">
        <v>0</v>
      </c>
      <c r="AE262" s="16">
        <v>1.1111111111111099E-2</v>
      </c>
      <c r="AF262" s="16">
        <v>0</v>
      </c>
      <c r="AG262" s="16">
        <v>0</v>
      </c>
      <c r="AH262" s="16">
        <v>0</v>
      </c>
      <c r="AI262" s="16">
        <v>0</v>
      </c>
      <c r="AJ262" s="16">
        <v>0</v>
      </c>
      <c r="AK262" s="16"/>
      <c r="AL262" s="16">
        <v>0</v>
      </c>
      <c r="AM262" s="16">
        <v>0</v>
      </c>
      <c r="AN262" s="16">
        <v>0</v>
      </c>
      <c r="AO262" s="16">
        <v>0</v>
      </c>
      <c r="AP262" s="16">
        <v>0</v>
      </c>
      <c r="AQ262" s="16">
        <v>0</v>
      </c>
      <c r="AR262" s="16">
        <v>0</v>
      </c>
      <c r="AS262" s="16">
        <v>0</v>
      </c>
      <c r="AT262" s="16">
        <v>1.20481927710843E-2</v>
      </c>
      <c r="AU262" s="16">
        <v>0</v>
      </c>
      <c r="AV262" s="16">
        <v>0</v>
      </c>
      <c r="AW262" s="16">
        <v>0</v>
      </c>
    </row>
    <row r="263" spans="2:49" ht="29" x14ac:dyDescent="0.35">
      <c r="B263" s="17" t="s">
        <v>321</v>
      </c>
      <c r="C263" s="16">
        <v>1.230012300123E-3</v>
      </c>
      <c r="D263" s="16">
        <v>0</v>
      </c>
      <c r="E263" s="16">
        <v>0</v>
      </c>
      <c r="F263" s="16">
        <v>0</v>
      </c>
      <c r="G263" s="16">
        <v>0</v>
      </c>
      <c r="H263" s="16">
        <v>0</v>
      </c>
      <c r="I263" s="16">
        <v>0</v>
      </c>
      <c r="J263" s="16">
        <v>0</v>
      </c>
      <c r="K263" s="16">
        <v>0</v>
      </c>
      <c r="L263" s="16">
        <v>0</v>
      </c>
      <c r="M263" s="16">
        <v>1.4084507042253501E-2</v>
      </c>
      <c r="N263" s="16">
        <v>0</v>
      </c>
      <c r="O263" s="16">
        <v>0</v>
      </c>
      <c r="P263" s="16"/>
      <c r="Q263" s="16">
        <v>1.45348837209302E-3</v>
      </c>
      <c r="R263" s="16"/>
      <c r="S263" s="16">
        <v>1.27064803049555E-3</v>
      </c>
      <c r="T263" s="16"/>
      <c r="U263" s="16">
        <v>0</v>
      </c>
      <c r="V263" s="16"/>
      <c r="W263" s="16">
        <v>0</v>
      </c>
      <c r="X263" s="16"/>
      <c r="Y263" s="16">
        <v>1.9841269841269801E-3</v>
      </c>
      <c r="Z263" s="16">
        <v>0</v>
      </c>
      <c r="AA263" s="16">
        <v>0</v>
      </c>
      <c r="AB263" s="16">
        <v>0</v>
      </c>
      <c r="AC263" s="16"/>
      <c r="AD263" s="16">
        <v>0</v>
      </c>
      <c r="AE263" s="16">
        <v>1.1111111111111099E-2</v>
      </c>
      <c r="AF263" s="16">
        <v>0</v>
      </c>
      <c r="AG263" s="16">
        <v>0</v>
      </c>
      <c r="AH263" s="16">
        <v>0</v>
      </c>
      <c r="AI263" s="16">
        <v>0</v>
      </c>
      <c r="AJ263" s="16">
        <v>0</v>
      </c>
      <c r="AK263" s="16"/>
      <c r="AL263" s="16">
        <v>0</v>
      </c>
      <c r="AM263" s="16">
        <v>0</v>
      </c>
      <c r="AN263" s="16">
        <v>0</v>
      </c>
      <c r="AO263" s="16">
        <v>0</v>
      </c>
      <c r="AP263" s="16">
        <v>0</v>
      </c>
      <c r="AQ263" s="16">
        <v>0</v>
      </c>
      <c r="AR263" s="16">
        <v>0</v>
      </c>
      <c r="AS263" s="16">
        <v>0</v>
      </c>
      <c r="AT263" s="16">
        <v>1.20481927710843E-2</v>
      </c>
      <c r="AU263" s="16">
        <v>0</v>
      </c>
      <c r="AV263" s="16">
        <v>0</v>
      </c>
      <c r="AW263" s="16">
        <v>0</v>
      </c>
    </row>
    <row r="264" spans="2:49" x14ac:dyDescent="0.35">
      <c r="B264" s="17" t="s">
        <v>322</v>
      </c>
      <c r="C264" s="16">
        <v>1.230012300123E-3</v>
      </c>
      <c r="D264" s="16">
        <v>0</v>
      </c>
      <c r="E264" s="16">
        <v>0</v>
      </c>
      <c r="F264" s="16">
        <v>0</v>
      </c>
      <c r="G264" s="16">
        <v>0</v>
      </c>
      <c r="H264" s="16">
        <v>0</v>
      </c>
      <c r="I264" s="16">
        <v>0</v>
      </c>
      <c r="J264" s="16">
        <v>0</v>
      </c>
      <c r="K264" s="16">
        <v>0</v>
      </c>
      <c r="L264" s="16">
        <v>0</v>
      </c>
      <c r="M264" s="16">
        <v>0</v>
      </c>
      <c r="N264" s="16">
        <v>0</v>
      </c>
      <c r="O264" s="16">
        <v>6.25E-2</v>
      </c>
      <c r="P264" s="16"/>
      <c r="Q264" s="16">
        <v>1.45348837209302E-3</v>
      </c>
      <c r="R264" s="16"/>
      <c r="S264" s="16">
        <v>1.27064803049555E-3</v>
      </c>
      <c r="T264" s="16"/>
      <c r="U264" s="16">
        <v>0</v>
      </c>
      <c r="V264" s="16"/>
      <c r="W264" s="16">
        <v>0</v>
      </c>
      <c r="X264" s="16"/>
      <c r="Y264" s="16">
        <v>1.9841269841269801E-3</v>
      </c>
      <c r="Z264" s="16">
        <v>0</v>
      </c>
      <c r="AA264" s="16">
        <v>0</v>
      </c>
      <c r="AB264" s="16">
        <v>0</v>
      </c>
      <c r="AC264" s="16"/>
      <c r="AD264" s="16">
        <v>0</v>
      </c>
      <c r="AE264" s="16">
        <v>1.1111111111111099E-2</v>
      </c>
      <c r="AF264" s="16">
        <v>0</v>
      </c>
      <c r="AG264" s="16">
        <v>0</v>
      </c>
      <c r="AH264" s="16">
        <v>0</v>
      </c>
      <c r="AI264" s="16">
        <v>0</v>
      </c>
      <c r="AJ264" s="16">
        <v>0</v>
      </c>
      <c r="AK264" s="16"/>
      <c r="AL264" s="16">
        <v>0</v>
      </c>
      <c r="AM264" s="16">
        <v>0</v>
      </c>
      <c r="AN264" s="16">
        <v>0</v>
      </c>
      <c r="AO264" s="16">
        <v>0</v>
      </c>
      <c r="AP264" s="16">
        <v>0</v>
      </c>
      <c r="AQ264" s="16">
        <v>0</v>
      </c>
      <c r="AR264" s="16">
        <v>0</v>
      </c>
      <c r="AS264" s="16">
        <v>0</v>
      </c>
      <c r="AT264" s="16">
        <v>1.20481927710843E-2</v>
      </c>
      <c r="AU264" s="16">
        <v>0</v>
      </c>
      <c r="AV264" s="16">
        <v>0</v>
      </c>
      <c r="AW264" s="16">
        <v>0</v>
      </c>
    </row>
    <row r="265" spans="2:49" x14ac:dyDescent="0.35">
      <c r="B265" s="17" t="s">
        <v>323</v>
      </c>
      <c r="C265" s="16">
        <v>1.230012300123E-3</v>
      </c>
      <c r="D265" s="16">
        <v>0</v>
      </c>
      <c r="E265" s="16">
        <v>0</v>
      </c>
      <c r="F265" s="16">
        <v>0</v>
      </c>
      <c r="G265" s="16">
        <v>0</v>
      </c>
      <c r="H265" s="16">
        <v>1.9230769230769201E-2</v>
      </c>
      <c r="I265" s="16">
        <v>0</v>
      </c>
      <c r="J265" s="16">
        <v>0</v>
      </c>
      <c r="K265" s="16">
        <v>0</v>
      </c>
      <c r="L265" s="16">
        <v>0</v>
      </c>
      <c r="M265" s="16">
        <v>0</v>
      </c>
      <c r="N265" s="16">
        <v>0</v>
      </c>
      <c r="O265" s="16">
        <v>0</v>
      </c>
      <c r="P265" s="16"/>
      <c r="Q265" s="16">
        <v>1.45348837209302E-3</v>
      </c>
      <c r="R265" s="16"/>
      <c r="S265" s="16">
        <v>1.27064803049555E-3</v>
      </c>
      <c r="T265" s="16"/>
      <c r="U265" s="16">
        <v>0</v>
      </c>
      <c r="V265" s="16"/>
      <c r="W265" s="16">
        <v>0</v>
      </c>
      <c r="X265" s="16"/>
      <c r="Y265" s="16">
        <v>1.9841269841269801E-3</v>
      </c>
      <c r="Z265" s="16">
        <v>0</v>
      </c>
      <c r="AA265" s="16">
        <v>0</v>
      </c>
      <c r="AB265" s="16">
        <v>0</v>
      </c>
      <c r="AC265" s="16"/>
      <c r="AD265" s="16">
        <v>0</v>
      </c>
      <c r="AE265" s="16">
        <v>0</v>
      </c>
      <c r="AF265" s="16">
        <v>1.02040816326531E-2</v>
      </c>
      <c r="AG265" s="16">
        <v>0</v>
      </c>
      <c r="AH265" s="16">
        <v>0</v>
      </c>
      <c r="AI265" s="16">
        <v>0</v>
      </c>
      <c r="AJ265" s="16">
        <v>0</v>
      </c>
      <c r="AK265" s="16"/>
      <c r="AL265" s="16">
        <v>0</v>
      </c>
      <c r="AM265" s="16">
        <v>0</v>
      </c>
      <c r="AN265" s="16">
        <v>0</v>
      </c>
      <c r="AO265" s="16">
        <v>0</v>
      </c>
      <c r="AP265" s="16">
        <v>0</v>
      </c>
      <c r="AQ265" s="16">
        <v>0</v>
      </c>
      <c r="AR265" s="16">
        <v>0</v>
      </c>
      <c r="AS265" s="16">
        <v>0</v>
      </c>
      <c r="AT265" s="16">
        <v>1.20481927710843E-2</v>
      </c>
      <c r="AU265" s="16">
        <v>0</v>
      </c>
      <c r="AV265" s="16">
        <v>0</v>
      </c>
      <c r="AW265" s="16">
        <v>0</v>
      </c>
    </row>
    <row r="266" spans="2:49" x14ac:dyDescent="0.35">
      <c r="B266" s="17" t="s">
        <v>324</v>
      </c>
      <c r="C266" s="16">
        <v>1.230012300123E-3</v>
      </c>
      <c r="D266" s="16">
        <v>0</v>
      </c>
      <c r="E266" s="16">
        <v>0</v>
      </c>
      <c r="F266" s="16">
        <v>0</v>
      </c>
      <c r="G266" s="16">
        <v>0</v>
      </c>
      <c r="H266" s="16">
        <v>0</v>
      </c>
      <c r="I266" s="16">
        <v>0</v>
      </c>
      <c r="J266" s="16">
        <v>1.63934426229508E-2</v>
      </c>
      <c r="K266" s="16">
        <v>0</v>
      </c>
      <c r="L266" s="16">
        <v>0</v>
      </c>
      <c r="M266" s="16">
        <v>0</v>
      </c>
      <c r="N266" s="16">
        <v>0</v>
      </c>
      <c r="O266" s="16">
        <v>0</v>
      </c>
      <c r="P266" s="16"/>
      <c r="Q266" s="16">
        <v>1.45348837209302E-3</v>
      </c>
      <c r="R266" s="16"/>
      <c r="S266" s="16">
        <v>1.27064803049555E-3</v>
      </c>
      <c r="T266" s="16"/>
      <c r="U266" s="16">
        <v>0</v>
      </c>
      <c r="V266" s="16"/>
      <c r="W266" s="16">
        <v>8.1300813008130107E-3</v>
      </c>
      <c r="X266" s="16"/>
      <c r="Y266" s="16">
        <v>0</v>
      </c>
      <c r="Z266" s="16">
        <v>0</v>
      </c>
      <c r="AA266" s="16">
        <v>2.7777777777777801E-2</v>
      </c>
      <c r="AB266" s="16">
        <v>0</v>
      </c>
      <c r="AC266" s="16"/>
      <c r="AD266" s="16">
        <v>0</v>
      </c>
      <c r="AE266" s="16">
        <v>0</v>
      </c>
      <c r="AF266" s="16">
        <v>1.02040816326531E-2</v>
      </c>
      <c r="AG266" s="16">
        <v>0</v>
      </c>
      <c r="AH266" s="16">
        <v>0</v>
      </c>
      <c r="AI266" s="16">
        <v>0</v>
      </c>
      <c r="AJ266" s="16">
        <v>0</v>
      </c>
      <c r="AK266" s="16"/>
      <c r="AL266" s="16">
        <v>0</v>
      </c>
      <c r="AM266" s="16">
        <v>0</v>
      </c>
      <c r="AN266" s="16">
        <v>0</v>
      </c>
      <c r="AO266" s="16">
        <v>0</v>
      </c>
      <c r="AP266" s="16">
        <v>0</v>
      </c>
      <c r="AQ266" s="16">
        <v>0</v>
      </c>
      <c r="AR266" s="16">
        <v>0</v>
      </c>
      <c r="AS266" s="16">
        <v>0</v>
      </c>
      <c r="AT266" s="16">
        <v>1.20481927710843E-2</v>
      </c>
      <c r="AU266" s="16">
        <v>0</v>
      </c>
      <c r="AV266" s="16">
        <v>0</v>
      </c>
      <c r="AW266" s="16">
        <v>0</v>
      </c>
    </row>
    <row r="267" spans="2:49" ht="29" x14ac:dyDescent="0.35">
      <c r="B267" s="17" t="s">
        <v>325</v>
      </c>
      <c r="C267" s="16">
        <v>1.230012300123E-3</v>
      </c>
      <c r="D267" s="16">
        <v>0</v>
      </c>
      <c r="E267" s="16">
        <v>0</v>
      </c>
      <c r="F267" s="16">
        <v>0</v>
      </c>
      <c r="G267" s="16">
        <v>0</v>
      </c>
      <c r="H267" s="16">
        <v>0</v>
      </c>
      <c r="I267" s="16">
        <v>0</v>
      </c>
      <c r="J267" s="16">
        <v>1.63934426229508E-2</v>
      </c>
      <c r="K267" s="16">
        <v>0</v>
      </c>
      <c r="L267" s="16">
        <v>0</v>
      </c>
      <c r="M267" s="16">
        <v>0</v>
      </c>
      <c r="N267" s="16">
        <v>0</v>
      </c>
      <c r="O267" s="16">
        <v>0</v>
      </c>
      <c r="P267" s="16"/>
      <c r="Q267" s="16">
        <v>1.45348837209302E-3</v>
      </c>
      <c r="R267" s="16"/>
      <c r="S267" s="16">
        <v>1.27064803049555E-3</v>
      </c>
      <c r="T267" s="16"/>
      <c r="U267" s="16">
        <v>0</v>
      </c>
      <c r="V267" s="16"/>
      <c r="W267" s="16">
        <v>8.1300813008130107E-3</v>
      </c>
      <c r="X267" s="16"/>
      <c r="Y267" s="16">
        <v>1.9841269841269801E-3</v>
      </c>
      <c r="Z267" s="16">
        <v>0</v>
      </c>
      <c r="AA267" s="16">
        <v>0</v>
      </c>
      <c r="AB267" s="16">
        <v>0</v>
      </c>
      <c r="AC267" s="16"/>
      <c r="AD267" s="16">
        <v>0</v>
      </c>
      <c r="AE267" s="16">
        <v>0</v>
      </c>
      <c r="AF267" s="16">
        <v>1.02040816326531E-2</v>
      </c>
      <c r="AG267" s="16">
        <v>0</v>
      </c>
      <c r="AH267" s="16">
        <v>0</v>
      </c>
      <c r="AI267" s="16">
        <v>0</v>
      </c>
      <c r="AJ267" s="16">
        <v>0</v>
      </c>
      <c r="AK267" s="16"/>
      <c r="AL267" s="16">
        <v>0</v>
      </c>
      <c r="AM267" s="16">
        <v>0</v>
      </c>
      <c r="AN267" s="16">
        <v>0</v>
      </c>
      <c r="AO267" s="16">
        <v>0</v>
      </c>
      <c r="AP267" s="16">
        <v>0</v>
      </c>
      <c r="AQ267" s="16">
        <v>0</v>
      </c>
      <c r="AR267" s="16">
        <v>0</v>
      </c>
      <c r="AS267" s="16">
        <v>0</v>
      </c>
      <c r="AT267" s="16">
        <v>1.20481927710843E-2</v>
      </c>
      <c r="AU267" s="16">
        <v>0</v>
      </c>
      <c r="AV267" s="16">
        <v>0</v>
      </c>
      <c r="AW267" s="16">
        <v>0</v>
      </c>
    </row>
    <row r="268" spans="2:49" x14ac:dyDescent="0.35">
      <c r="B268" s="17" t="s">
        <v>326</v>
      </c>
      <c r="C268" s="16">
        <v>1.230012300123E-3</v>
      </c>
      <c r="D268" s="16">
        <v>0</v>
      </c>
      <c r="E268" s="16">
        <v>7.4626865671641798E-3</v>
      </c>
      <c r="F268" s="16">
        <v>0</v>
      </c>
      <c r="G268" s="16">
        <v>0</v>
      </c>
      <c r="H268" s="16">
        <v>0</v>
      </c>
      <c r="I268" s="16">
        <v>0</v>
      </c>
      <c r="J268" s="16">
        <v>0</v>
      </c>
      <c r="K268" s="16">
        <v>0</v>
      </c>
      <c r="L268" s="16">
        <v>0</v>
      </c>
      <c r="M268" s="16">
        <v>0</v>
      </c>
      <c r="N268" s="16">
        <v>0</v>
      </c>
      <c r="O268" s="16">
        <v>0</v>
      </c>
      <c r="P268" s="16"/>
      <c r="Q268" s="16">
        <v>1.45348837209302E-3</v>
      </c>
      <c r="R268" s="16"/>
      <c r="S268" s="16">
        <v>1.27064803049555E-3</v>
      </c>
      <c r="T268" s="16"/>
      <c r="U268" s="16">
        <v>0</v>
      </c>
      <c r="V268" s="16"/>
      <c r="W268" s="16">
        <v>0</v>
      </c>
      <c r="X268" s="16"/>
      <c r="Y268" s="16">
        <v>1.9841269841269801E-3</v>
      </c>
      <c r="Z268" s="16">
        <v>0</v>
      </c>
      <c r="AA268" s="16">
        <v>0</v>
      </c>
      <c r="AB268" s="16">
        <v>0</v>
      </c>
      <c r="AC268" s="16"/>
      <c r="AD268" s="16">
        <v>0</v>
      </c>
      <c r="AE268" s="16">
        <v>0</v>
      </c>
      <c r="AF268" s="16">
        <v>1.02040816326531E-2</v>
      </c>
      <c r="AG268" s="16">
        <v>0</v>
      </c>
      <c r="AH268" s="16">
        <v>0</v>
      </c>
      <c r="AI268" s="16">
        <v>0</v>
      </c>
      <c r="AJ268" s="16">
        <v>0</v>
      </c>
      <c r="AK268" s="16"/>
      <c r="AL268" s="16">
        <v>0</v>
      </c>
      <c r="AM268" s="16">
        <v>0</v>
      </c>
      <c r="AN268" s="16">
        <v>0</v>
      </c>
      <c r="AO268" s="16">
        <v>0</v>
      </c>
      <c r="AP268" s="16">
        <v>0</v>
      </c>
      <c r="AQ268" s="16">
        <v>0</v>
      </c>
      <c r="AR268" s="16">
        <v>0</v>
      </c>
      <c r="AS268" s="16">
        <v>0</v>
      </c>
      <c r="AT268" s="16">
        <v>1.20481927710843E-2</v>
      </c>
      <c r="AU268" s="16">
        <v>0</v>
      </c>
      <c r="AV268" s="16">
        <v>0</v>
      </c>
      <c r="AW268" s="16">
        <v>0</v>
      </c>
    </row>
    <row r="269" spans="2:49" ht="29" x14ac:dyDescent="0.35">
      <c r="B269" s="17" t="s">
        <v>327</v>
      </c>
      <c r="C269" s="16">
        <v>1.230012300123E-3</v>
      </c>
      <c r="D269" s="16">
        <v>0</v>
      </c>
      <c r="E269" s="16">
        <v>0</v>
      </c>
      <c r="F269" s="16">
        <v>0</v>
      </c>
      <c r="G269" s="16">
        <v>0</v>
      </c>
      <c r="H269" s="16">
        <v>0</v>
      </c>
      <c r="I269" s="16">
        <v>0</v>
      </c>
      <c r="J269" s="16">
        <v>0</v>
      </c>
      <c r="K269" s="16">
        <v>0</v>
      </c>
      <c r="L269" s="16">
        <v>0</v>
      </c>
      <c r="M269" s="16">
        <v>1.4084507042253501E-2</v>
      </c>
      <c r="N269" s="16">
        <v>0</v>
      </c>
      <c r="O269" s="16">
        <v>0</v>
      </c>
      <c r="P269" s="16"/>
      <c r="Q269" s="16">
        <v>1.45348837209302E-3</v>
      </c>
      <c r="R269" s="16"/>
      <c r="S269" s="16">
        <v>1.27064803049555E-3</v>
      </c>
      <c r="T269" s="16"/>
      <c r="U269" s="16">
        <v>0</v>
      </c>
      <c r="V269" s="16"/>
      <c r="W269" s="16">
        <v>0</v>
      </c>
      <c r="X269" s="16"/>
      <c r="Y269" s="16">
        <v>1.9841269841269801E-3</v>
      </c>
      <c r="Z269" s="16">
        <v>0</v>
      </c>
      <c r="AA269" s="16">
        <v>0</v>
      </c>
      <c r="AB269" s="16">
        <v>0</v>
      </c>
      <c r="AC269" s="16"/>
      <c r="AD269" s="16">
        <v>0</v>
      </c>
      <c r="AE269" s="16">
        <v>0</v>
      </c>
      <c r="AF269" s="16">
        <v>1.02040816326531E-2</v>
      </c>
      <c r="AG269" s="16">
        <v>0</v>
      </c>
      <c r="AH269" s="16">
        <v>0</v>
      </c>
      <c r="AI269" s="16">
        <v>0</v>
      </c>
      <c r="AJ269" s="16">
        <v>0</v>
      </c>
      <c r="AK269" s="16"/>
      <c r="AL269" s="16">
        <v>0</v>
      </c>
      <c r="AM269" s="16">
        <v>0</v>
      </c>
      <c r="AN269" s="16">
        <v>0</v>
      </c>
      <c r="AO269" s="16">
        <v>0</v>
      </c>
      <c r="AP269" s="16">
        <v>0</v>
      </c>
      <c r="AQ269" s="16">
        <v>0</v>
      </c>
      <c r="AR269" s="16">
        <v>0</v>
      </c>
      <c r="AS269" s="16">
        <v>0</v>
      </c>
      <c r="AT269" s="16">
        <v>1.20481927710843E-2</v>
      </c>
      <c r="AU269" s="16">
        <v>0</v>
      </c>
      <c r="AV269" s="16">
        <v>0</v>
      </c>
      <c r="AW269" s="16">
        <v>0</v>
      </c>
    </row>
    <row r="270" spans="2:49" x14ac:dyDescent="0.35">
      <c r="B270" s="17" t="s">
        <v>328</v>
      </c>
      <c r="C270" s="16">
        <v>1.230012300123E-3</v>
      </c>
      <c r="D270" s="16">
        <v>0</v>
      </c>
      <c r="E270" s="16">
        <v>0</v>
      </c>
      <c r="F270" s="16">
        <v>8.4033613445378096E-3</v>
      </c>
      <c r="G270" s="16">
        <v>0</v>
      </c>
      <c r="H270" s="16">
        <v>0</v>
      </c>
      <c r="I270" s="16">
        <v>0</v>
      </c>
      <c r="J270" s="16">
        <v>0</v>
      </c>
      <c r="K270" s="16">
        <v>0</v>
      </c>
      <c r="L270" s="16">
        <v>0</v>
      </c>
      <c r="M270" s="16">
        <v>0</v>
      </c>
      <c r="N270" s="16">
        <v>0</v>
      </c>
      <c r="O270" s="16">
        <v>0</v>
      </c>
      <c r="P270" s="16"/>
      <c r="Q270" s="16">
        <v>1.45348837209302E-3</v>
      </c>
      <c r="R270" s="16"/>
      <c r="S270" s="16">
        <v>1.27064803049555E-3</v>
      </c>
      <c r="T270" s="16"/>
      <c r="U270" s="16">
        <v>0</v>
      </c>
      <c r="V270" s="16"/>
      <c r="W270" s="16">
        <v>0</v>
      </c>
      <c r="X270" s="16"/>
      <c r="Y270" s="16">
        <v>1.9841269841269801E-3</v>
      </c>
      <c r="Z270" s="16">
        <v>0</v>
      </c>
      <c r="AA270" s="16">
        <v>0</v>
      </c>
      <c r="AB270" s="16">
        <v>0</v>
      </c>
      <c r="AC270" s="16"/>
      <c r="AD270" s="16">
        <v>0</v>
      </c>
      <c r="AE270" s="16">
        <v>0</v>
      </c>
      <c r="AF270" s="16">
        <v>1.02040816326531E-2</v>
      </c>
      <c r="AG270" s="16">
        <v>0</v>
      </c>
      <c r="AH270" s="16">
        <v>0</v>
      </c>
      <c r="AI270" s="16">
        <v>0</v>
      </c>
      <c r="AJ270" s="16">
        <v>0</v>
      </c>
      <c r="AK270" s="16"/>
      <c r="AL270" s="16">
        <v>0</v>
      </c>
      <c r="AM270" s="16">
        <v>0</v>
      </c>
      <c r="AN270" s="16">
        <v>0</v>
      </c>
      <c r="AO270" s="16">
        <v>0</v>
      </c>
      <c r="AP270" s="16">
        <v>0</v>
      </c>
      <c r="AQ270" s="16">
        <v>0</v>
      </c>
      <c r="AR270" s="16">
        <v>0</v>
      </c>
      <c r="AS270" s="16">
        <v>0</v>
      </c>
      <c r="AT270" s="16">
        <v>1.20481927710843E-2</v>
      </c>
      <c r="AU270" s="16">
        <v>0</v>
      </c>
      <c r="AV270" s="16">
        <v>0</v>
      </c>
      <c r="AW270" s="16">
        <v>0</v>
      </c>
    </row>
    <row r="271" spans="2:49" x14ac:dyDescent="0.35">
      <c r="B271" s="17" t="s">
        <v>329</v>
      </c>
      <c r="C271" s="16">
        <v>1.230012300123E-3</v>
      </c>
      <c r="D271" s="16">
        <v>0</v>
      </c>
      <c r="E271" s="16">
        <v>0</v>
      </c>
      <c r="F271" s="16">
        <v>0</v>
      </c>
      <c r="G271" s="16">
        <v>0</v>
      </c>
      <c r="H271" s="16">
        <v>0</v>
      </c>
      <c r="I271" s="16">
        <v>0</v>
      </c>
      <c r="J271" s="16">
        <v>0</v>
      </c>
      <c r="K271" s="16">
        <v>2.5641025641025599E-2</v>
      </c>
      <c r="L271" s="16">
        <v>0</v>
      </c>
      <c r="M271" s="16">
        <v>0</v>
      </c>
      <c r="N271" s="16">
        <v>0</v>
      </c>
      <c r="O271" s="16">
        <v>0</v>
      </c>
      <c r="P271" s="16"/>
      <c r="Q271" s="16">
        <v>1.45348837209302E-3</v>
      </c>
      <c r="R271" s="16"/>
      <c r="S271" s="16">
        <v>1.27064803049555E-3</v>
      </c>
      <c r="T271" s="16"/>
      <c r="U271" s="16">
        <v>0</v>
      </c>
      <c r="V271" s="16"/>
      <c r="W271" s="16">
        <v>0</v>
      </c>
      <c r="X271" s="16"/>
      <c r="Y271" s="16">
        <v>1.9841269841269801E-3</v>
      </c>
      <c r="Z271" s="16">
        <v>0</v>
      </c>
      <c r="AA271" s="16">
        <v>0</v>
      </c>
      <c r="AB271" s="16">
        <v>0</v>
      </c>
      <c r="AC271" s="16"/>
      <c r="AD271" s="16">
        <v>0</v>
      </c>
      <c r="AE271" s="16">
        <v>0</v>
      </c>
      <c r="AF271" s="16">
        <v>0</v>
      </c>
      <c r="AG271" s="16">
        <v>5.5555555555555601E-3</v>
      </c>
      <c r="AH271" s="16">
        <v>0</v>
      </c>
      <c r="AI271" s="16">
        <v>0</v>
      </c>
      <c r="AJ271" s="16">
        <v>0</v>
      </c>
      <c r="AK271" s="16"/>
      <c r="AL271" s="16">
        <v>0</v>
      </c>
      <c r="AM271" s="16">
        <v>0</v>
      </c>
      <c r="AN271" s="16">
        <v>0</v>
      </c>
      <c r="AO271" s="16">
        <v>0</v>
      </c>
      <c r="AP271" s="16">
        <v>0</v>
      </c>
      <c r="AQ271" s="16">
        <v>0</v>
      </c>
      <c r="AR271" s="16">
        <v>0</v>
      </c>
      <c r="AS271" s="16">
        <v>0</v>
      </c>
      <c r="AT271" s="16">
        <v>1.20481927710843E-2</v>
      </c>
      <c r="AU271" s="16">
        <v>0</v>
      </c>
      <c r="AV271" s="16">
        <v>0</v>
      </c>
      <c r="AW271" s="16">
        <v>0</v>
      </c>
    </row>
    <row r="272" spans="2:49" x14ac:dyDescent="0.35">
      <c r="B272" s="17" t="s">
        <v>330</v>
      </c>
      <c r="C272" s="16">
        <v>1.230012300123E-3</v>
      </c>
      <c r="D272" s="16">
        <v>0</v>
      </c>
      <c r="E272" s="16">
        <v>0</v>
      </c>
      <c r="F272" s="16">
        <v>0</v>
      </c>
      <c r="G272" s="16">
        <v>0</v>
      </c>
      <c r="H272" s="16">
        <v>0</v>
      </c>
      <c r="I272" s="16">
        <v>0</v>
      </c>
      <c r="J272" s="16">
        <v>0</v>
      </c>
      <c r="K272" s="16">
        <v>0</v>
      </c>
      <c r="L272" s="16">
        <v>0</v>
      </c>
      <c r="M272" s="16">
        <v>1.4084507042253501E-2</v>
      </c>
      <c r="N272" s="16">
        <v>0</v>
      </c>
      <c r="O272" s="16">
        <v>0</v>
      </c>
      <c r="P272" s="16"/>
      <c r="Q272" s="16">
        <v>1.45348837209302E-3</v>
      </c>
      <c r="R272" s="16"/>
      <c r="S272" s="16">
        <v>1.27064803049555E-3</v>
      </c>
      <c r="T272" s="16"/>
      <c r="U272" s="16">
        <v>0</v>
      </c>
      <c r="V272" s="16"/>
      <c r="W272" s="16">
        <v>0</v>
      </c>
      <c r="X272" s="16"/>
      <c r="Y272" s="16">
        <v>1.9841269841269801E-3</v>
      </c>
      <c r="Z272" s="16">
        <v>0</v>
      </c>
      <c r="AA272" s="16">
        <v>0</v>
      </c>
      <c r="AB272" s="16">
        <v>0</v>
      </c>
      <c r="AC272" s="16"/>
      <c r="AD272" s="16">
        <v>0</v>
      </c>
      <c r="AE272" s="16">
        <v>0</v>
      </c>
      <c r="AF272" s="16">
        <v>0</v>
      </c>
      <c r="AG272" s="16">
        <v>5.5555555555555601E-3</v>
      </c>
      <c r="AH272" s="16">
        <v>0</v>
      </c>
      <c r="AI272" s="16">
        <v>0</v>
      </c>
      <c r="AJ272" s="16">
        <v>0</v>
      </c>
      <c r="AK272" s="16"/>
      <c r="AL272" s="16">
        <v>0</v>
      </c>
      <c r="AM272" s="16">
        <v>0</v>
      </c>
      <c r="AN272" s="16">
        <v>0</v>
      </c>
      <c r="AO272" s="16">
        <v>0</v>
      </c>
      <c r="AP272" s="16">
        <v>0</v>
      </c>
      <c r="AQ272" s="16">
        <v>0</v>
      </c>
      <c r="AR272" s="16">
        <v>0</v>
      </c>
      <c r="AS272" s="16">
        <v>0</v>
      </c>
      <c r="AT272" s="16">
        <v>1.20481927710843E-2</v>
      </c>
      <c r="AU272" s="16">
        <v>0</v>
      </c>
      <c r="AV272" s="16">
        <v>0</v>
      </c>
      <c r="AW272" s="16">
        <v>0</v>
      </c>
    </row>
    <row r="273" spans="2:49" x14ac:dyDescent="0.35">
      <c r="B273" s="17" t="s">
        <v>331</v>
      </c>
      <c r="C273" s="16">
        <v>1.230012300123E-3</v>
      </c>
      <c r="D273" s="16">
        <v>0</v>
      </c>
      <c r="E273" s="16">
        <v>0</v>
      </c>
      <c r="F273" s="16">
        <v>0</v>
      </c>
      <c r="G273" s="16">
        <v>0</v>
      </c>
      <c r="H273" s="16">
        <v>1.9230769230769201E-2</v>
      </c>
      <c r="I273" s="16">
        <v>0</v>
      </c>
      <c r="J273" s="16">
        <v>0</v>
      </c>
      <c r="K273" s="16">
        <v>0</v>
      </c>
      <c r="L273" s="16">
        <v>0</v>
      </c>
      <c r="M273" s="16">
        <v>0</v>
      </c>
      <c r="N273" s="16">
        <v>0</v>
      </c>
      <c r="O273" s="16">
        <v>0</v>
      </c>
      <c r="P273" s="16"/>
      <c r="Q273" s="16">
        <v>1.45348837209302E-3</v>
      </c>
      <c r="R273" s="16"/>
      <c r="S273" s="16">
        <v>1.27064803049555E-3</v>
      </c>
      <c r="T273" s="16"/>
      <c r="U273" s="16">
        <v>0</v>
      </c>
      <c r="V273" s="16"/>
      <c r="W273" s="16">
        <v>0</v>
      </c>
      <c r="X273" s="16"/>
      <c r="Y273" s="16">
        <v>1.9841269841269801E-3</v>
      </c>
      <c r="Z273" s="16">
        <v>0</v>
      </c>
      <c r="AA273" s="16">
        <v>0</v>
      </c>
      <c r="AB273" s="16">
        <v>0</v>
      </c>
      <c r="AC273" s="16"/>
      <c r="AD273" s="16">
        <v>0</v>
      </c>
      <c r="AE273" s="16">
        <v>0</v>
      </c>
      <c r="AF273" s="16">
        <v>0</v>
      </c>
      <c r="AG273" s="16">
        <v>5.5555555555555601E-3</v>
      </c>
      <c r="AH273" s="16">
        <v>0</v>
      </c>
      <c r="AI273" s="16">
        <v>0</v>
      </c>
      <c r="AJ273" s="16">
        <v>0</v>
      </c>
      <c r="AK273" s="16"/>
      <c r="AL273" s="16">
        <v>0</v>
      </c>
      <c r="AM273" s="16">
        <v>0</v>
      </c>
      <c r="AN273" s="16">
        <v>0</v>
      </c>
      <c r="AO273" s="16">
        <v>0</v>
      </c>
      <c r="AP273" s="16">
        <v>0</v>
      </c>
      <c r="AQ273" s="16">
        <v>0</v>
      </c>
      <c r="AR273" s="16">
        <v>0</v>
      </c>
      <c r="AS273" s="16">
        <v>0</v>
      </c>
      <c r="AT273" s="16">
        <v>1.20481927710843E-2</v>
      </c>
      <c r="AU273" s="16">
        <v>0</v>
      </c>
      <c r="AV273" s="16">
        <v>0</v>
      </c>
      <c r="AW273" s="16">
        <v>0</v>
      </c>
    </row>
    <row r="274" spans="2:49" ht="29" x14ac:dyDescent="0.35">
      <c r="B274" s="17" t="s">
        <v>332</v>
      </c>
      <c r="C274" s="16">
        <v>1.230012300123E-3</v>
      </c>
      <c r="D274" s="16">
        <v>0</v>
      </c>
      <c r="E274" s="16">
        <v>0</v>
      </c>
      <c r="F274" s="16">
        <v>8.4033613445378096E-3</v>
      </c>
      <c r="G274" s="16">
        <v>0</v>
      </c>
      <c r="H274" s="16">
        <v>0</v>
      </c>
      <c r="I274" s="16">
        <v>0</v>
      </c>
      <c r="J274" s="16">
        <v>0</v>
      </c>
      <c r="K274" s="16">
        <v>0</v>
      </c>
      <c r="L274" s="16">
        <v>0</v>
      </c>
      <c r="M274" s="16">
        <v>0</v>
      </c>
      <c r="N274" s="16">
        <v>0</v>
      </c>
      <c r="O274" s="16">
        <v>0</v>
      </c>
      <c r="P274" s="16"/>
      <c r="Q274" s="16">
        <v>1.45348837209302E-3</v>
      </c>
      <c r="R274" s="16"/>
      <c r="S274" s="16">
        <v>1.27064803049555E-3</v>
      </c>
      <c r="T274" s="16"/>
      <c r="U274" s="16">
        <v>0</v>
      </c>
      <c r="V274" s="16"/>
      <c r="W274" s="16">
        <v>8.1300813008130107E-3</v>
      </c>
      <c r="X274" s="16"/>
      <c r="Y274" s="16">
        <v>1.9841269841269801E-3</v>
      </c>
      <c r="Z274" s="16">
        <v>0</v>
      </c>
      <c r="AA274" s="16">
        <v>0</v>
      </c>
      <c r="AB274" s="16">
        <v>0</v>
      </c>
      <c r="AC274" s="16"/>
      <c r="AD274" s="16">
        <v>0</v>
      </c>
      <c r="AE274" s="16">
        <v>0</v>
      </c>
      <c r="AF274" s="16">
        <v>0</v>
      </c>
      <c r="AG274" s="16">
        <v>5.5555555555555601E-3</v>
      </c>
      <c r="AH274" s="16">
        <v>0</v>
      </c>
      <c r="AI274" s="16">
        <v>0</v>
      </c>
      <c r="AJ274" s="16">
        <v>0</v>
      </c>
      <c r="AK274" s="16"/>
      <c r="AL274" s="16">
        <v>0</v>
      </c>
      <c r="AM274" s="16">
        <v>0</v>
      </c>
      <c r="AN274" s="16">
        <v>0</v>
      </c>
      <c r="AO274" s="16">
        <v>0</v>
      </c>
      <c r="AP274" s="16">
        <v>0</v>
      </c>
      <c r="AQ274" s="16">
        <v>0</v>
      </c>
      <c r="AR274" s="16">
        <v>0</v>
      </c>
      <c r="AS274" s="16">
        <v>0</v>
      </c>
      <c r="AT274" s="16">
        <v>1.20481927710843E-2</v>
      </c>
      <c r="AU274" s="16">
        <v>0</v>
      </c>
      <c r="AV274" s="16">
        <v>0</v>
      </c>
      <c r="AW274" s="16">
        <v>0</v>
      </c>
    </row>
    <row r="275" spans="2:49" x14ac:dyDescent="0.35">
      <c r="B275" s="17" t="s">
        <v>333</v>
      </c>
      <c r="C275" s="16">
        <v>1.230012300123E-3</v>
      </c>
      <c r="D275" s="16">
        <v>0</v>
      </c>
      <c r="E275" s="16">
        <v>7.4626865671641798E-3</v>
      </c>
      <c r="F275" s="16">
        <v>0</v>
      </c>
      <c r="G275" s="16">
        <v>0</v>
      </c>
      <c r="H275" s="16">
        <v>0</v>
      </c>
      <c r="I275" s="16">
        <v>0</v>
      </c>
      <c r="J275" s="16">
        <v>0</v>
      </c>
      <c r="K275" s="16">
        <v>0</v>
      </c>
      <c r="L275" s="16">
        <v>0</v>
      </c>
      <c r="M275" s="16">
        <v>0</v>
      </c>
      <c r="N275" s="16">
        <v>0</v>
      </c>
      <c r="O275" s="16">
        <v>0</v>
      </c>
      <c r="P275" s="16"/>
      <c r="Q275" s="16">
        <v>1.45348837209302E-3</v>
      </c>
      <c r="R275" s="16"/>
      <c r="S275" s="16">
        <v>1.27064803049555E-3</v>
      </c>
      <c r="T275" s="16"/>
      <c r="U275" s="16">
        <v>0</v>
      </c>
      <c r="V275" s="16"/>
      <c r="W275" s="16">
        <v>0</v>
      </c>
      <c r="X275" s="16"/>
      <c r="Y275" s="16">
        <v>1.9841269841269801E-3</v>
      </c>
      <c r="Z275" s="16">
        <v>0</v>
      </c>
      <c r="AA275" s="16">
        <v>0</v>
      </c>
      <c r="AB275" s="16">
        <v>0</v>
      </c>
      <c r="AC275" s="16"/>
      <c r="AD275" s="16">
        <v>0</v>
      </c>
      <c r="AE275" s="16">
        <v>0</v>
      </c>
      <c r="AF275" s="16">
        <v>0</v>
      </c>
      <c r="AG275" s="16">
        <v>5.5555555555555601E-3</v>
      </c>
      <c r="AH275" s="16">
        <v>0</v>
      </c>
      <c r="AI275" s="16">
        <v>0</v>
      </c>
      <c r="AJ275" s="16">
        <v>0</v>
      </c>
      <c r="AK275" s="16"/>
      <c r="AL275" s="16">
        <v>0</v>
      </c>
      <c r="AM275" s="16">
        <v>0</v>
      </c>
      <c r="AN275" s="16">
        <v>0</v>
      </c>
      <c r="AO275" s="16">
        <v>0</v>
      </c>
      <c r="AP275" s="16">
        <v>0</v>
      </c>
      <c r="AQ275" s="16">
        <v>0</v>
      </c>
      <c r="AR275" s="16">
        <v>0</v>
      </c>
      <c r="AS275" s="16">
        <v>0</v>
      </c>
      <c r="AT275" s="16">
        <v>1.20481927710843E-2</v>
      </c>
      <c r="AU275" s="16">
        <v>0</v>
      </c>
      <c r="AV275" s="16">
        <v>0</v>
      </c>
      <c r="AW275" s="16">
        <v>0</v>
      </c>
    </row>
    <row r="276" spans="2:49" x14ac:dyDescent="0.35">
      <c r="B276" s="17" t="s">
        <v>334</v>
      </c>
      <c r="C276" s="16">
        <v>1.230012300123E-3</v>
      </c>
      <c r="D276" s="16">
        <v>0</v>
      </c>
      <c r="E276" s="16">
        <v>0</v>
      </c>
      <c r="F276" s="16">
        <v>0</v>
      </c>
      <c r="G276" s="16">
        <v>1.6666666666666701E-2</v>
      </c>
      <c r="H276" s="16">
        <v>0</v>
      </c>
      <c r="I276" s="16">
        <v>0</v>
      </c>
      <c r="J276" s="16">
        <v>0</v>
      </c>
      <c r="K276" s="16">
        <v>0</v>
      </c>
      <c r="L276" s="16">
        <v>0</v>
      </c>
      <c r="M276" s="16">
        <v>0</v>
      </c>
      <c r="N276" s="16">
        <v>0</v>
      </c>
      <c r="O276" s="16">
        <v>0</v>
      </c>
      <c r="P276" s="16"/>
      <c r="Q276" s="16">
        <v>1.45348837209302E-3</v>
      </c>
      <c r="R276" s="16"/>
      <c r="S276" s="16">
        <v>1.27064803049555E-3</v>
      </c>
      <c r="T276" s="16"/>
      <c r="U276" s="16">
        <v>0</v>
      </c>
      <c r="V276" s="16"/>
      <c r="W276" s="16">
        <v>8.1300813008130107E-3</v>
      </c>
      <c r="X276" s="16"/>
      <c r="Y276" s="16">
        <v>1.9841269841269801E-3</v>
      </c>
      <c r="Z276" s="16">
        <v>0</v>
      </c>
      <c r="AA276" s="16">
        <v>0</v>
      </c>
      <c r="AB276" s="16">
        <v>0</v>
      </c>
      <c r="AC276" s="16"/>
      <c r="AD276" s="16">
        <v>0</v>
      </c>
      <c r="AE276" s="16">
        <v>0</v>
      </c>
      <c r="AF276" s="16">
        <v>0</v>
      </c>
      <c r="AG276" s="16">
        <v>5.5555555555555601E-3</v>
      </c>
      <c r="AH276" s="16">
        <v>0</v>
      </c>
      <c r="AI276" s="16">
        <v>0</v>
      </c>
      <c r="AJ276" s="16">
        <v>0</v>
      </c>
      <c r="AK276" s="16"/>
      <c r="AL276" s="16">
        <v>0</v>
      </c>
      <c r="AM276" s="16">
        <v>0</v>
      </c>
      <c r="AN276" s="16">
        <v>0</v>
      </c>
      <c r="AO276" s="16">
        <v>0</v>
      </c>
      <c r="AP276" s="16">
        <v>0</v>
      </c>
      <c r="AQ276" s="16">
        <v>0</v>
      </c>
      <c r="AR276" s="16">
        <v>0</v>
      </c>
      <c r="AS276" s="16">
        <v>0</v>
      </c>
      <c r="AT276" s="16">
        <v>1.20481927710843E-2</v>
      </c>
      <c r="AU276" s="16">
        <v>0</v>
      </c>
      <c r="AV276" s="16">
        <v>0</v>
      </c>
      <c r="AW276" s="16">
        <v>0</v>
      </c>
    </row>
    <row r="277" spans="2:49" x14ac:dyDescent="0.35">
      <c r="B277" s="17" t="s">
        <v>335</v>
      </c>
      <c r="C277" s="16">
        <v>1.230012300123E-3</v>
      </c>
      <c r="D277" s="16">
        <v>0</v>
      </c>
      <c r="E277" s="16">
        <v>7.4626865671641798E-3</v>
      </c>
      <c r="F277" s="16">
        <v>0</v>
      </c>
      <c r="G277" s="16">
        <v>0</v>
      </c>
      <c r="H277" s="16">
        <v>0</v>
      </c>
      <c r="I277" s="16">
        <v>0</v>
      </c>
      <c r="J277" s="16">
        <v>0</v>
      </c>
      <c r="K277" s="16">
        <v>0</v>
      </c>
      <c r="L277" s="16">
        <v>0</v>
      </c>
      <c r="M277" s="16">
        <v>0</v>
      </c>
      <c r="N277" s="16">
        <v>0</v>
      </c>
      <c r="O277" s="16">
        <v>0</v>
      </c>
      <c r="P277" s="16"/>
      <c r="Q277" s="16">
        <v>1.45348837209302E-3</v>
      </c>
      <c r="R277" s="16"/>
      <c r="S277" s="16">
        <v>1.27064803049555E-3</v>
      </c>
      <c r="T277" s="16"/>
      <c r="U277" s="16">
        <v>0</v>
      </c>
      <c r="V277" s="16"/>
      <c r="W277" s="16">
        <v>0</v>
      </c>
      <c r="X277" s="16"/>
      <c r="Y277" s="16">
        <v>0</v>
      </c>
      <c r="Z277" s="16">
        <v>3.7878787878787902E-3</v>
      </c>
      <c r="AA277" s="16">
        <v>0</v>
      </c>
      <c r="AB277" s="16">
        <v>0</v>
      </c>
      <c r="AC277" s="16"/>
      <c r="AD277" s="16">
        <v>0</v>
      </c>
      <c r="AE277" s="16">
        <v>0</v>
      </c>
      <c r="AF277" s="16">
        <v>0</v>
      </c>
      <c r="AG277" s="16">
        <v>5.5555555555555601E-3</v>
      </c>
      <c r="AH277" s="16">
        <v>0</v>
      </c>
      <c r="AI277" s="16">
        <v>0</v>
      </c>
      <c r="AJ277" s="16">
        <v>0</v>
      </c>
      <c r="AK277" s="16"/>
      <c r="AL277" s="16">
        <v>0</v>
      </c>
      <c r="AM277" s="16">
        <v>0</v>
      </c>
      <c r="AN277" s="16">
        <v>0</v>
      </c>
      <c r="AO277" s="16">
        <v>0</v>
      </c>
      <c r="AP277" s="16">
        <v>0</v>
      </c>
      <c r="AQ277" s="16">
        <v>0</v>
      </c>
      <c r="AR277" s="16">
        <v>0</v>
      </c>
      <c r="AS277" s="16">
        <v>0</v>
      </c>
      <c r="AT277" s="16">
        <v>1.20481927710843E-2</v>
      </c>
      <c r="AU277" s="16">
        <v>0</v>
      </c>
      <c r="AV277" s="16">
        <v>0</v>
      </c>
      <c r="AW277" s="16">
        <v>0</v>
      </c>
    </row>
    <row r="278" spans="2:49" x14ac:dyDescent="0.35">
      <c r="B278" s="17" t="s">
        <v>336</v>
      </c>
      <c r="C278" s="16">
        <v>1.230012300123E-3</v>
      </c>
      <c r="D278" s="16">
        <v>0</v>
      </c>
      <c r="E278" s="16">
        <v>7.4626865671641798E-3</v>
      </c>
      <c r="F278" s="16">
        <v>0</v>
      </c>
      <c r="G278" s="16">
        <v>0</v>
      </c>
      <c r="H278" s="16">
        <v>0</v>
      </c>
      <c r="I278" s="16">
        <v>0</v>
      </c>
      <c r="J278" s="16">
        <v>0</v>
      </c>
      <c r="K278" s="16">
        <v>0</v>
      </c>
      <c r="L278" s="16">
        <v>0</v>
      </c>
      <c r="M278" s="16">
        <v>0</v>
      </c>
      <c r="N278" s="16">
        <v>0</v>
      </c>
      <c r="O278" s="16">
        <v>0</v>
      </c>
      <c r="P278" s="16"/>
      <c r="Q278" s="16">
        <v>1.45348837209302E-3</v>
      </c>
      <c r="R278" s="16"/>
      <c r="S278" s="16">
        <v>1.27064803049555E-3</v>
      </c>
      <c r="T278" s="16"/>
      <c r="U278" s="16">
        <v>0</v>
      </c>
      <c r="V278" s="16"/>
      <c r="W278" s="16">
        <v>0</v>
      </c>
      <c r="X278" s="16"/>
      <c r="Y278" s="16">
        <v>1.9841269841269801E-3</v>
      </c>
      <c r="Z278" s="16">
        <v>0</v>
      </c>
      <c r="AA278" s="16">
        <v>0</v>
      </c>
      <c r="AB278" s="16">
        <v>0</v>
      </c>
      <c r="AC278" s="16"/>
      <c r="AD278" s="16">
        <v>0</v>
      </c>
      <c r="AE278" s="16">
        <v>0</v>
      </c>
      <c r="AF278" s="16">
        <v>0</v>
      </c>
      <c r="AG278" s="16">
        <v>5.5555555555555601E-3</v>
      </c>
      <c r="AH278" s="16">
        <v>0</v>
      </c>
      <c r="AI278" s="16">
        <v>0</v>
      </c>
      <c r="AJ278" s="16">
        <v>0</v>
      </c>
      <c r="AK278" s="16"/>
      <c r="AL278" s="16">
        <v>0</v>
      </c>
      <c r="AM278" s="16">
        <v>0</v>
      </c>
      <c r="AN278" s="16">
        <v>0</v>
      </c>
      <c r="AO278" s="16">
        <v>0</v>
      </c>
      <c r="AP278" s="16">
        <v>0</v>
      </c>
      <c r="AQ278" s="16">
        <v>0</v>
      </c>
      <c r="AR278" s="16">
        <v>0</v>
      </c>
      <c r="AS278" s="16">
        <v>0</v>
      </c>
      <c r="AT278" s="16">
        <v>1.20481927710843E-2</v>
      </c>
      <c r="AU278" s="16">
        <v>0</v>
      </c>
      <c r="AV278" s="16">
        <v>0</v>
      </c>
      <c r="AW278" s="16">
        <v>0</v>
      </c>
    </row>
    <row r="279" spans="2:49" x14ac:dyDescent="0.35">
      <c r="B279" s="17" t="s">
        <v>337</v>
      </c>
      <c r="C279" s="16">
        <v>1.230012300123E-3</v>
      </c>
      <c r="D279" s="16">
        <v>0</v>
      </c>
      <c r="E279" s="16">
        <v>7.4626865671641798E-3</v>
      </c>
      <c r="F279" s="16">
        <v>0</v>
      </c>
      <c r="G279" s="16">
        <v>0</v>
      </c>
      <c r="H279" s="16">
        <v>0</v>
      </c>
      <c r="I279" s="16">
        <v>0</v>
      </c>
      <c r="J279" s="16">
        <v>0</v>
      </c>
      <c r="K279" s="16">
        <v>0</v>
      </c>
      <c r="L279" s="16">
        <v>0</v>
      </c>
      <c r="M279" s="16">
        <v>0</v>
      </c>
      <c r="N279" s="16">
        <v>0</v>
      </c>
      <c r="O279" s="16">
        <v>0</v>
      </c>
      <c r="P279" s="16"/>
      <c r="Q279" s="16">
        <v>1.45348837209302E-3</v>
      </c>
      <c r="R279" s="16"/>
      <c r="S279" s="16">
        <v>1.27064803049555E-3</v>
      </c>
      <c r="T279" s="16"/>
      <c r="U279" s="16">
        <v>0</v>
      </c>
      <c r="V279" s="16"/>
      <c r="W279" s="16">
        <v>0</v>
      </c>
      <c r="X279" s="16"/>
      <c r="Y279" s="16">
        <v>1.9841269841269801E-3</v>
      </c>
      <c r="Z279" s="16">
        <v>0</v>
      </c>
      <c r="AA279" s="16">
        <v>0</v>
      </c>
      <c r="AB279" s="16">
        <v>0</v>
      </c>
      <c r="AC279" s="16"/>
      <c r="AD279" s="16">
        <v>0</v>
      </c>
      <c r="AE279" s="16">
        <v>0</v>
      </c>
      <c r="AF279" s="16">
        <v>0</v>
      </c>
      <c r="AG279" s="16">
        <v>5.5555555555555601E-3</v>
      </c>
      <c r="AH279" s="16">
        <v>0</v>
      </c>
      <c r="AI279" s="16">
        <v>0</v>
      </c>
      <c r="AJ279" s="16">
        <v>0</v>
      </c>
      <c r="AK279" s="16"/>
      <c r="AL279" s="16">
        <v>0</v>
      </c>
      <c r="AM279" s="16">
        <v>0</v>
      </c>
      <c r="AN279" s="16">
        <v>0</v>
      </c>
      <c r="AO279" s="16">
        <v>0</v>
      </c>
      <c r="AP279" s="16">
        <v>0</v>
      </c>
      <c r="AQ279" s="16">
        <v>0</v>
      </c>
      <c r="AR279" s="16">
        <v>0</v>
      </c>
      <c r="AS279" s="16">
        <v>0</v>
      </c>
      <c r="AT279" s="16">
        <v>1.20481927710843E-2</v>
      </c>
      <c r="AU279" s="16">
        <v>0</v>
      </c>
      <c r="AV279" s="16">
        <v>0</v>
      </c>
      <c r="AW279" s="16">
        <v>0</v>
      </c>
    </row>
    <row r="280" spans="2:49" x14ac:dyDescent="0.35">
      <c r="B280" s="17" t="s">
        <v>338</v>
      </c>
      <c r="C280" s="16">
        <v>1.230012300123E-3</v>
      </c>
      <c r="D280" s="16">
        <v>0</v>
      </c>
      <c r="E280" s="16">
        <v>7.4626865671641798E-3</v>
      </c>
      <c r="F280" s="16">
        <v>0</v>
      </c>
      <c r="G280" s="16">
        <v>0</v>
      </c>
      <c r="H280" s="16">
        <v>0</v>
      </c>
      <c r="I280" s="16">
        <v>0</v>
      </c>
      <c r="J280" s="16">
        <v>0</v>
      </c>
      <c r="K280" s="16">
        <v>0</v>
      </c>
      <c r="L280" s="16">
        <v>0</v>
      </c>
      <c r="M280" s="16">
        <v>0</v>
      </c>
      <c r="N280" s="16">
        <v>0</v>
      </c>
      <c r="O280" s="16">
        <v>0</v>
      </c>
      <c r="P280" s="16"/>
      <c r="Q280" s="16">
        <v>1.45348837209302E-3</v>
      </c>
      <c r="R280" s="16"/>
      <c r="S280" s="16">
        <v>1.27064803049555E-3</v>
      </c>
      <c r="T280" s="16"/>
      <c r="U280" s="16">
        <v>0</v>
      </c>
      <c r="V280" s="16"/>
      <c r="W280" s="16">
        <v>0</v>
      </c>
      <c r="X280" s="16"/>
      <c r="Y280" s="16">
        <v>0</v>
      </c>
      <c r="Z280" s="16">
        <v>3.7878787878787902E-3</v>
      </c>
      <c r="AA280" s="16">
        <v>0</v>
      </c>
      <c r="AB280" s="16">
        <v>0</v>
      </c>
      <c r="AC280" s="16"/>
      <c r="AD280" s="16">
        <v>0</v>
      </c>
      <c r="AE280" s="16">
        <v>0</v>
      </c>
      <c r="AF280" s="16">
        <v>0</v>
      </c>
      <c r="AG280" s="16">
        <v>0</v>
      </c>
      <c r="AH280" s="16">
        <v>8.1300813008130107E-3</v>
      </c>
      <c r="AI280" s="16">
        <v>0</v>
      </c>
      <c r="AJ280" s="16">
        <v>0</v>
      </c>
      <c r="AK280" s="16"/>
      <c r="AL280" s="16">
        <v>0</v>
      </c>
      <c r="AM280" s="16">
        <v>0</v>
      </c>
      <c r="AN280" s="16">
        <v>0</v>
      </c>
      <c r="AO280" s="16">
        <v>0</v>
      </c>
      <c r="AP280" s="16">
        <v>0</v>
      </c>
      <c r="AQ280" s="16">
        <v>0</v>
      </c>
      <c r="AR280" s="16">
        <v>0</v>
      </c>
      <c r="AS280" s="16">
        <v>0</v>
      </c>
      <c r="AT280" s="16">
        <v>1.20481927710843E-2</v>
      </c>
      <c r="AU280" s="16">
        <v>0</v>
      </c>
      <c r="AV280" s="16">
        <v>0</v>
      </c>
      <c r="AW280" s="16">
        <v>0</v>
      </c>
    </row>
    <row r="281" spans="2:49" x14ac:dyDescent="0.35">
      <c r="B281" s="17" t="s">
        <v>339</v>
      </c>
      <c r="C281" s="16">
        <v>1.230012300123E-3</v>
      </c>
      <c r="D281" s="16">
        <v>0</v>
      </c>
      <c r="E281" s="16">
        <v>0</v>
      </c>
      <c r="F281" s="16">
        <v>0</v>
      </c>
      <c r="G281" s="16">
        <v>0</v>
      </c>
      <c r="H281" s="16">
        <v>0</v>
      </c>
      <c r="I281" s="16">
        <v>0</v>
      </c>
      <c r="J281" s="16">
        <v>0</v>
      </c>
      <c r="K281" s="16">
        <v>0</v>
      </c>
      <c r="L281" s="16">
        <v>0</v>
      </c>
      <c r="M281" s="16">
        <v>1.4084507042253501E-2</v>
      </c>
      <c r="N281" s="16">
        <v>0</v>
      </c>
      <c r="O281" s="16">
        <v>0</v>
      </c>
      <c r="P281" s="16"/>
      <c r="Q281" s="16">
        <v>1.45348837209302E-3</v>
      </c>
      <c r="R281" s="16"/>
      <c r="S281" s="16">
        <v>1.27064803049555E-3</v>
      </c>
      <c r="T281" s="16"/>
      <c r="U281" s="16">
        <v>0</v>
      </c>
      <c r="V281" s="16"/>
      <c r="W281" s="16">
        <v>0</v>
      </c>
      <c r="X281" s="16"/>
      <c r="Y281" s="16">
        <v>0</v>
      </c>
      <c r="Z281" s="16">
        <v>3.7878787878787902E-3</v>
      </c>
      <c r="AA281" s="16">
        <v>0</v>
      </c>
      <c r="AB281" s="16">
        <v>0</v>
      </c>
      <c r="AC281" s="16"/>
      <c r="AD281" s="16">
        <v>0</v>
      </c>
      <c r="AE281" s="16">
        <v>0</v>
      </c>
      <c r="AF281" s="16">
        <v>0</v>
      </c>
      <c r="AG281" s="16">
        <v>0</v>
      </c>
      <c r="AH281" s="16">
        <v>8.1300813008130107E-3</v>
      </c>
      <c r="AI281" s="16">
        <v>0</v>
      </c>
      <c r="AJ281" s="16">
        <v>0</v>
      </c>
      <c r="AK281" s="16"/>
      <c r="AL281" s="16">
        <v>0</v>
      </c>
      <c r="AM281" s="16">
        <v>0</v>
      </c>
      <c r="AN281" s="16">
        <v>0</v>
      </c>
      <c r="AO281" s="16">
        <v>0</v>
      </c>
      <c r="AP281" s="16">
        <v>0</v>
      </c>
      <c r="AQ281" s="16">
        <v>0</v>
      </c>
      <c r="AR281" s="16">
        <v>0</v>
      </c>
      <c r="AS281" s="16">
        <v>0</v>
      </c>
      <c r="AT281" s="16">
        <v>1.20481927710843E-2</v>
      </c>
      <c r="AU281" s="16">
        <v>0</v>
      </c>
      <c r="AV281" s="16">
        <v>0</v>
      </c>
      <c r="AW281" s="16">
        <v>0</v>
      </c>
    </row>
    <row r="282" spans="2:49" x14ac:dyDescent="0.35">
      <c r="B282" s="17" t="s">
        <v>340</v>
      </c>
      <c r="C282" s="16">
        <v>1.230012300123E-3</v>
      </c>
      <c r="D282" s="16">
        <v>1.21951219512195E-2</v>
      </c>
      <c r="E282" s="16">
        <v>0</v>
      </c>
      <c r="F282" s="16">
        <v>0</v>
      </c>
      <c r="G282" s="16">
        <v>0</v>
      </c>
      <c r="H282" s="16">
        <v>0</v>
      </c>
      <c r="I282" s="16">
        <v>0</v>
      </c>
      <c r="J282" s="16">
        <v>0</v>
      </c>
      <c r="K282" s="16">
        <v>0</v>
      </c>
      <c r="L282" s="16">
        <v>0</v>
      </c>
      <c r="M282" s="16">
        <v>0</v>
      </c>
      <c r="N282" s="16">
        <v>0</v>
      </c>
      <c r="O282" s="16">
        <v>0</v>
      </c>
      <c r="P282" s="16"/>
      <c r="Q282" s="16">
        <v>1.45348837209302E-3</v>
      </c>
      <c r="R282" s="16"/>
      <c r="S282" s="16">
        <v>1.27064803049555E-3</v>
      </c>
      <c r="T282" s="16"/>
      <c r="U282" s="16">
        <v>0</v>
      </c>
      <c r="V282" s="16"/>
      <c r="W282" s="16">
        <v>0</v>
      </c>
      <c r="X282" s="16"/>
      <c r="Y282" s="16">
        <v>1.9841269841269801E-3</v>
      </c>
      <c r="Z282" s="16">
        <v>0</v>
      </c>
      <c r="AA282" s="16">
        <v>0</v>
      </c>
      <c r="AB282" s="16">
        <v>0</v>
      </c>
      <c r="AC282" s="16"/>
      <c r="AD282" s="16">
        <v>0</v>
      </c>
      <c r="AE282" s="16">
        <v>0</v>
      </c>
      <c r="AF282" s="16">
        <v>0</v>
      </c>
      <c r="AG282" s="16">
        <v>0</v>
      </c>
      <c r="AH282" s="16">
        <v>8.1300813008130107E-3</v>
      </c>
      <c r="AI282" s="16">
        <v>0</v>
      </c>
      <c r="AJ282" s="16">
        <v>0</v>
      </c>
      <c r="AK282" s="16"/>
      <c r="AL282" s="16">
        <v>0</v>
      </c>
      <c r="AM282" s="16">
        <v>0</v>
      </c>
      <c r="AN282" s="16">
        <v>0</v>
      </c>
      <c r="AO282" s="16">
        <v>0</v>
      </c>
      <c r="AP282" s="16">
        <v>0</v>
      </c>
      <c r="AQ282" s="16">
        <v>0</v>
      </c>
      <c r="AR282" s="16">
        <v>0</v>
      </c>
      <c r="AS282" s="16">
        <v>0</v>
      </c>
      <c r="AT282" s="16">
        <v>1.20481927710843E-2</v>
      </c>
      <c r="AU282" s="16">
        <v>0</v>
      </c>
      <c r="AV282" s="16">
        <v>0</v>
      </c>
      <c r="AW282" s="16">
        <v>0</v>
      </c>
    </row>
    <row r="283" spans="2:49" x14ac:dyDescent="0.35">
      <c r="B283" s="17" t="s">
        <v>341</v>
      </c>
      <c r="C283" s="16">
        <v>1.230012300123E-3</v>
      </c>
      <c r="D283" s="16">
        <v>0</v>
      </c>
      <c r="E283" s="16">
        <v>0</v>
      </c>
      <c r="F283" s="16">
        <v>0</v>
      </c>
      <c r="G283" s="16">
        <v>0</v>
      </c>
      <c r="H283" s="16">
        <v>0</v>
      </c>
      <c r="I283" s="16">
        <v>1.5151515151515201E-2</v>
      </c>
      <c r="J283" s="16">
        <v>0</v>
      </c>
      <c r="K283" s="16">
        <v>0</v>
      </c>
      <c r="L283" s="16">
        <v>0</v>
      </c>
      <c r="M283" s="16">
        <v>0</v>
      </c>
      <c r="N283" s="16">
        <v>0</v>
      </c>
      <c r="O283" s="16">
        <v>0</v>
      </c>
      <c r="P283" s="16"/>
      <c r="Q283" s="16">
        <v>1.45348837209302E-3</v>
      </c>
      <c r="R283" s="16"/>
      <c r="S283" s="16">
        <v>1.27064803049555E-3</v>
      </c>
      <c r="T283" s="16"/>
      <c r="U283" s="16">
        <v>0</v>
      </c>
      <c r="V283" s="16"/>
      <c r="W283" s="16">
        <v>0</v>
      </c>
      <c r="X283" s="16"/>
      <c r="Y283" s="16">
        <v>1.9841269841269801E-3</v>
      </c>
      <c r="Z283" s="16">
        <v>0</v>
      </c>
      <c r="AA283" s="16">
        <v>0</v>
      </c>
      <c r="AB283" s="16">
        <v>0</v>
      </c>
      <c r="AC283" s="16"/>
      <c r="AD283" s="16">
        <v>0</v>
      </c>
      <c r="AE283" s="16">
        <v>0</v>
      </c>
      <c r="AF283" s="16">
        <v>0</v>
      </c>
      <c r="AG283" s="16">
        <v>0</v>
      </c>
      <c r="AH283" s="16">
        <v>8.1300813008130107E-3</v>
      </c>
      <c r="AI283" s="16">
        <v>0</v>
      </c>
      <c r="AJ283" s="16">
        <v>0</v>
      </c>
      <c r="AK283" s="16"/>
      <c r="AL283" s="16">
        <v>0</v>
      </c>
      <c r="AM283" s="16">
        <v>0</v>
      </c>
      <c r="AN283" s="16">
        <v>0</v>
      </c>
      <c r="AO283" s="16">
        <v>0</v>
      </c>
      <c r="AP283" s="16">
        <v>0</v>
      </c>
      <c r="AQ283" s="16">
        <v>0</v>
      </c>
      <c r="AR283" s="16">
        <v>0</v>
      </c>
      <c r="AS283" s="16">
        <v>0</v>
      </c>
      <c r="AT283" s="16">
        <v>1.20481927710843E-2</v>
      </c>
      <c r="AU283" s="16">
        <v>0</v>
      </c>
      <c r="AV283" s="16">
        <v>0</v>
      </c>
      <c r="AW283" s="16">
        <v>0</v>
      </c>
    </row>
    <row r="284" spans="2:49" x14ac:dyDescent="0.35">
      <c r="B284" s="17" t="s">
        <v>342</v>
      </c>
      <c r="C284" s="16">
        <v>1.230012300123E-3</v>
      </c>
      <c r="D284" s="16">
        <v>0</v>
      </c>
      <c r="E284" s="16">
        <v>0</v>
      </c>
      <c r="F284" s="16">
        <v>0</v>
      </c>
      <c r="G284" s="16">
        <v>0</v>
      </c>
      <c r="H284" s="16">
        <v>0</v>
      </c>
      <c r="I284" s="16">
        <v>0</v>
      </c>
      <c r="J284" s="16">
        <v>0</v>
      </c>
      <c r="K284" s="16">
        <v>0</v>
      </c>
      <c r="L284" s="16">
        <v>0</v>
      </c>
      <c r="M284" s="16">
        <v>0</v>
      </c>
      <c r="N284" s="16">
        <v>3.03030303030303E-2</v>
      </c>
      <c r="O284" s="16">
        <v>0</v>
      </c>
      <c r="P284" s="16"/>
      <c r="Q284" s="16">
        <v>1.45348837209302E-3</v>
      </c>
      <c r="R284" s="16"/>
      <c r="S284" s="16">
        <v>1.27064803049555E-3</v>
      </c>
      <c r="T284" s="16"/>
      <c r="U284" s="16">
        <v>0</v>
      </c>
      <c r="V284" s="16"/>
      <c r="W284" s="16">
        <v>0</v>
      </c>
      <c r="X284" s="16"/>
      <c r="Y284" s="16">
        <v>1.9841269841269801E-3</v>
      </c>
      <c r="Z284" s="16">
        <v>0</v>
      </c>
      <c r="AA284" s="16">
        <v>0</v>
      </c>
      <c r="AB284" s="16">
        <v>0</v>
      </c>
      <c r="AC284" s="16"/>
      <c r="AD284" s="16">
        <v>0</v>
      </c>
      <c r="AE284" s="16">
        <v>0</v>
      </c>
      <c r="AF284" s="16">
        <v>0</v>
      </c>
      <c r="AG284" s="16">
        <v>0</v>
      </c>
      <c r="AH284" s="16">
        <v>8.1300813008130107E-3</v>
      </c>
      <c r="AI284" s="16">
        <v>0</v>
      </c>
      <c r="AJ284" s="16">
        <v>0</v>
      </c>
      <c r="AK284" s="16"/>
      <c r="AL284" s="16">
        <v>0</v>
      </c>
      <c r="AM284" s="16">
        <v>0</v>
      </c>
      <c r="AN284" s="16">
        <v>0</v>
      </c>
      <c r="AO284" s="16">
        <v>0</v>
      </c>
      <c r="AP284" s="16">
        <v>0</v>
      </c>
      <c r="AQ284" s="16">
        <v>0</v>
      </c>
      <c r="AR284" s="16">
        <v>0</v>
      </c>
      <c r="AS284" s="16">
        <v>0</v>
      </c>
      <c r="AT284" s="16">
        <v>1.20481927710843E-2</v>
      </c>
      <c r="AU284" s="16">
        <v>0</v>
      </c>
      <c r="AV284" s="16">
        <v>0</v>
      </c>
      <c r="AW284" s="16">
        <v>0</v>
      </c>
    </row>
    <row r="285" spans="2:49" x14ac:dyDescent="0.35">
      <c r="B285" s="17" t="s">
        <v>343</v>
      </c>
      <c r="C285" s="16">
        <v>1.230012300123E-3</v>
      </c>
      <c r="D285" s="16">
        <v>0</v>
      </c>
      <c r="E285" s="16">
        <v>0</v>
      </c>
      <c r="F285" s="16">
        <v>0</v>
      </c>
      <c r="G285" s="16">
        <v>0</v>
      </c>
      <c r="H285" s="16">
        <v>0</v>
      </c>
      <c r="I285" s="16">
        <v>1.5151515151515201E-2</v>
      </c>
      <c r="J285" s="16">
        <v>0</v>
      </c>
      <c r="K285" s="16">
        <v>0</v>
      </c>
      <c r="L285" s="16">
        <v>0</v>
      </c>
      <c r="M285" s="16">
        <v>0</v>
      </c>
      <c r="N285" s="16">
        <v>0</v>
      </c>
      <c r="O285" s="16">
        <v>0</v>
      </c>
      <c r="P285" s="16"/>
      <c r="Q285" s="16">
        <v>1.45348837209302E-3</v>
      </c>
      <c r="R285" s="16"/>
      <c r="S285" s="16">
        <v>1.27064803049555E-3</v>
      </c>
      <c r="T285" s="16"/>
      <c r="U285" s="16">
        <v>0</v>
      </c>
      <c r="V285" s="16"/>
      <c r="W285" s="16">
        <v>0</v>
      </c>
      <c r="X285" s="16"/>
      <c r="Y285" s="16">
        <v>0</v>
      </c>
      <c r="Z285" s="16">
        <v>3.7878787878787902E-3</v>
      </c>
      <c r="AA285" s="16">
        <v>0</v>
      </c>
      <c r="AB285" s="16">
        <v>0</v>
      </c>
      <c r="AC285" s="16"/>
      <c r="AD285" s="16">
        <v>0</v>
      </c>
      <c r="AE285" s="16">
        <v>0</v>
      </c>
      <c r="AF285" s="16">
        <v>0</v>
      </c>
      <c r="AG285" s="16">
        <v>0</v>
      </c>
      <c r="AH285" s="16">
        <v>8.1300813008130107E-3</v>
      </c>
      <c r="AI285" s="16">
        <v>0</v>
      </c>
      <c r="AJ285" s="16">
        <v>0</v>
      </c>
      <c r="AK285" s="16"/>
      <c r="AL285" s="16">
        <v>0</v>
      </c>
      <c r="AM285" s="16">
        <v>0</v>
      </c>
      <c r="AN285" s="16">
        <v>0</v>
      </c>
      <c r="AO285" s="16">
        <v>0</v>
      </c>
      <c r="AP285" s="16">
        <v>0</v>
      </c>
      <c r="AQ285" s="16">
        <v>0</v>
      </c>
      <c r="AR285" s="16">
        <v>0</v>
      </c>
      <c r="AS285" s="16">
        <v>0</v>
      </c>
      <c r="AT285" s="16">
        <v>1.20481927710843E-2</v>
      </c>
      <c r="AU285" s="16">
        <v>0</v>
      </c>
      <c r="AV285" s="16">
        <v>0</v>
      </c>
      <c r="AW285" s="16">
        <v>0</v>
      </c>
    </row>
    <row r="286" spans="2:49" x14ac:dyDescent="0.35">
      <c r="B286" s="17" t="s">
        <v>344</v>
      </c>
      <c r="C286" s="16">
        <v>1.230012300123E-3</v>
      </c>
      <c r="D286" s="16">
        <v>0</v>
      </c>
      <c r="E286" s="16">
        <v>0</v>
      </c>
      <c r="F286" s="16">
        <v>0</v>
      </c>
      <c r="G286" s="16">
        <v>0</v>
      </c>
      <c r="H286" s="16">
        <v>0</v>
      </c>
      <c r="I286" s="16">
        <v>0</v>
      </c>
      <c r="J286" s="16">
        <v>0</v>
      </c>
      <c r="K286" s="16">
        <v>2.5641025641025599E-2</v>
      </c>
      <c r="L286" s="16">
        <v>0</v>
      </c>
      <c r="M286" s="16">
        <v>0</v>
      </c>
      <c r="N286" s="16">
        <v>0</v>
      </c>
      <c r="O286" s="16">
        <v>0</v>
      </c>
      <c r="P286" s="16"/>
      <c r="Q286" s="16">
        <v>1.45348837209302E-3</v>
      </c>
      <c r="R286" s="16"/>
      <c r="S286" s="16">
        <v>1.27064803049555E-3</v>
      </c>
      <c r="T286" s="16"/>
      <c r="U286" s="16">
        <v>0</v>
      </c>
      <c r="V286" s="16"/>
      <c r="W286" s="16">
        <v>0</v>
      </c>
      <c r="X286" s="16"/>
      <c r="Y286" s="16">
        <v>1.9841269841269801E-3</v>
      </c>
      <c r="Z286" s="16">
        <v>0</v>
      </c>
      <c r="AA286" s="16">
        <v>0</v>
      </c>
      <c r="AB286" s="16">
        <v>0</v>
      </c>
      <c r="AC286" s="16"/>
      <c r="AD286" s="16">
        <v>0</v>
      </c>
      <c r="AE286" s="16">
        <v>0</v>
      </c>
      <c r="AF286" s="16">
        <v>0</v>
      </c>
      <c r="AG286" s="16">
        <v>0</v>
      </c>
      <c r="AH286" s="16">
        <v>8.1300813008130107E-3</v>
      </c>
      <c r="AI286" s="16">
        <v>0</v>
      </c>
      <c r="AJ286" s="16">
        <v>0</v>
      </c>
      <c r="AK286" s="16"/>
      <c r="AL286" s="16">
        <v>0</v>
      </c>
      <c r="AM286" s="16">
        <v>0</v>
      </c>
      <c r="AN286" s="16">
        <v>0</v>
      </c>
      <c r="AO286" s="16">
        <v>0</v>
      </c>
      <c r="AP286" s="16">
        <v>0</v>
      </c>
      <c r="AQ286" s="16">
        <v>0</v>
      </c>
      <c r="AR286" s="16">
        <v>0</v>
      </c>
      <c r="AS286" s="16">
        <v>0</v>
      </c>
      <c r="AT286" s="16">
        <v>1.20481927710843E-2</v>
      </c>
      <c r="AU286" s="16">
        <v>0</v>
      </c>
      <c r="AV286" s="16">
        <v>0</v>
      </c>
      <c r="AW286" s="16">
        <v>0</v>
      </c>
    </row>
    <row r="287" spans="2:49" x14ac:dyDescent="0.35">
      <c r="B287" s="17" t="s">
        <v>345</v>
      </c>
      <c r="C287" s="16">
        <v>1.230012300123E-3</v>
      </c>
      <c r="D287" s="16">
        <v>0</v>
      </c>
      <c r="E287" s="16">
        <v>0</v>
      </c>
      <c r="F287" s="16">
        <v>0</v>
      </c>
      <c r="G287" s="16">
        <v>0</v>
      </c>
      <c r="H287" s="16">
        <v>0</v>
      </c>
      <c r="I287" s="16">
        <v>0</v>
      </c>
      <c r="J287" s="16">
        <v>0</v>
      </c>
      <c r="K287" s="16">
        <v>0</v>
      </c>
      <c r="L287" s="16">
        <v>1.2500000000000001E-2</v>
      </c>
      <c r="M287" s="16">
        <v>0</v>
      </c>
      <c r="N287" s="16">
        <v>0</v>
      </c>
      <c r="O287" s="16">
        <v>0</v>
      </c>
      <c r="P287" s="16"/>
      <c r="Q287" s="16">
        <v>1.45348837209302E-3</v>
      </c>
      <c r="R287" s="16"/>
      <c r="S287" s="16">
        <v>1.27064803049555E-3</v>
      </c>
      <c r="T287" s="16"/>
      <c r="U287" s="16">
        <v>0</v>
      </c>
      <c r="V287" s="16"/>
      <c r="W287" s="16">
        <v>0</v>
      </c>
      <c r="X287" s="16"/>
      <c r="Y287" s="16">
        <v>1.9841269841269801E-3</v>
      </c>
      <c r="Z287" s="16">
        <v>0</v>
      </c>
      <c r="AA287" s="16">
        <v>0</v>
      </c>
      <c r="AB287" s="16">
        <v>0</v>
      </c>
      <c r="AC287" s="16"/>
      <c r="AD287" s="16">
        <v>0</v>
      </c>
      <c r="AE287" s="16">
        <v>0</v>
      </c>
      <c r="AF287" s="16">
        <v>0</v>
      </c>
      <c r="AG287" s="16">
        <v>0</v>
      </c>
      <c r="AH287" s="16">
        <v>8.1300813008130107E-3</v>
      </c>
      <c r="AI287" s="16">
        <v>0</v>
      </c>
      <c r="AJ287" s="16">
        <v>0</v>
      </c>
      <c r="AK287" s="16"/>
      <c r="AL287" s="16">
        <v>0</v>
      </c>
      <c r="AM287" s="16">
        <v>0</v>
      </c>
      <c r="AN287" s="16">
        <v>0</v>
      </c>
      <c r="AO287" s="16">
        <v>0</v>
      </c>
      <c r="AP287" s="16">
        <v>0</v>
      </c>
      <c r="AQ287" s="16">
        <v>0</v>
      </c>
      <c r="AR287" s="16">
        <v>0</v>
      </c>
      <c r="AS287" s="16">
        <v>0</v>
      </c>
      <c r="AT287" s="16">
        <v>1.20481927710843E-2</v>
      </c>
      <c r="AU287" s="16">
        <v>0</v>
      </c>
      <c r="AV287" s="16">
        <v>0</v>
      </c>
      <c r="AW287" s="16">
        <v>0</v>
      </c>
    </row>
    <row r="288" spans="2:49" x14ac:dyDescent="0.35">
      <c r="B288" s="17" t="s">
        <v>346</v>
      </c>
      <c r="C288" s="16">
        <v>1.230012300123E-3</v>
      </c>
      <c r="D288" s="16">
        <v>1.21951219512195E-2</v>
      </c>
      <c r="E288" s="16">
        <v>0</v>
      </c>
      <c r="F288" s="16">
        <v>0</v>
      </c>
      <c r="G288" s="16">
        <v>0</v>
      </c>
      <c r="H288" s="16">
        <v>0</v>
      </c>
      <c r="I288" s="16">
        <v>0</v>
      </c>
      <c r="J288" s="16">
        <v>0</v>
      </c>
      <c r="K288" s="16">
        <v>0</v>
      </c>
      <c r="L288" s="16">
        <v>0</v>
      </c>
      <c r="M288" s="16">
        <v>0</v>
      </c>
      <c r="N288" s="16">
        <v>0</v>
      </c>
      <c r="O288" s="16">
        <v>0</v>
      </c>
      <c r="P288" s="16"/>
      <c r="Q288" s="16">
        <v>1.45348837209302E-3</v>
      </c>
      <c r="R288" s="16"/>
      <c r="S288" s="16">
        <v>1.27064803049555E-3</v>
      </c>
      <c r="T288" s="16"/>
      <c r="U288" s="16">
        <v>0</v>
      </c>
      <c r="V288" s="16"/>
      <c r="W288" s="16">
        <v>0</v>
      </c>
      <c r="X288" s="16"/>
      <c r="Y288" s="16">
        <v>0</v>
      </c>
      <c r="Z288" s="16">
        <v>3.7878787878787902E-3</v>
      </c>
      <c r="AA288" s="16">
        <v>0</v>
      </c>
      <c r="AB288" s="16">
        <v>0</v>
      </c>
      <c r="AC288" s="16"/>
      <c r="AD288" s="16">
        <v>0</v>
      </c>
      <c r="AE288" s="16">
        <v>0</v>
      </c>
      <c r="AF288" s="16">
        <v>0</v>
      </c>
      <c r="AG288" s="16">
        <v>0</v>
      </c>
      <c r="AH288" s="16">
        <v>0</v>
      </c>
      <c r="AI288" s="16">
        <v>1.1904761904761901E-2</v>
      </c>
      <c r="AJ288" s="16">
        <v>0</v>
      </c>
      <c r="AK288" s="16"/>
      <c r="AL288" s="16">
        <v>0</v>
      </c>
      <c r="AM288" s="16">
        <v>0</v>
      </c>
      <c r="AN288" s="16">
        <v>0</v>
      </c>
      <c r="AO288" s="16">
        <v>0</v>
      </c>
      <c r="AP288" s="16">
        <v>0</v>
      </c>
      <c r="AQ288" s="16">
        <v>0</v>
      </c>
      <c r="AR288" s="16">
        <v>0</v>
      </c>
      <c r="AS288" s="16">
        <v>0</v>
      </c>
      <c r="AT288" s="16">
        <v>1.20481927710843E-2</v>
      </c>
      <c r="AU288" s="16">
        <v>0</v>
      </c>
      <c r="AV288" s="16">
        <v>0</v>
      </c>
      <c r="AW288" s="16">
        <v>0</v>
      </c>
    </row>
    <row r="289" spans="2:49" x14ac:dyDescent="0.35">
      <c r="B289" s="17" t="s">
        <v>347</v>
      </c>
      <c r="C289" s="16">
        <v>1.230012300123E-3</v>
      </c>
      <c r="D289" s="16">
        <v>1.21951219512195E-2</v>
      </c>
      <c r="E289" s="16">
        <v>0</v>
      </c>
      <c r="F289" s="16">
        <v>0</v>
      </c>
      <c r="G289" s="16">
        <v>0</v>
      </c>
      <c r="H289" s="16">
        <v>0</v>
      </c>
      <c r="I289" s="16">
        <v>0</v>
      </c>
      <c r="J289" s="16">
        <v>0</v>
      </c>
      <c r="K289" s="16">
        <v>0</v>
      </c>
      <c r="L289" s="16">
        <v>0</v>
      </c>
      <c r="M289" s="16">
        <v>0</v>
      </c>
      <c r="N289" s="16">
        <v>0</v>
      </c>
      <c r="O289" s="16">
        <v>0</v>
      </c>
      <c r="P289" s="16"/>
      <c r="Q289" s="16">
        <v>0</v>
      </c>
      <c r="R289" s="16"/>
      <c r="S289" s="16">
        <v>1.27064803049555E-3</v>
      </c>
      <c r="T289" s="16"/>
      <c r="U289" s="16">
        <v>0</v>
      </c>
      <c r="V289" s="16"/>
      <c r="W289" s="16">
        <v>0</v>
      </c>
      <c r="X289" s="16"/>
      <c r="Y289" s="16">
        <v>0</v>
      </c>
      <c r="Z289" s="16">
        <v>3.7878787878787902E-3</v>
      </c>
      <c r="AA289" s="16">
        <v>0</v>
      </c>
      <c r="AB289" s="16">
        <v>0</v>
      </c>
      <c r="AC289" s="16"/>
      <c r="AD289" s="16">
        <v>0</v>
      </c>
      <c r="AE289" s="16">
        <v>0</v>
      </c>
      <c r="AF289" s="16">
        <v>0</v>
      </c>
      <c r="AG289" s="16">
        <v>0</v>
      </c>
      <c r="AH289" s="16">
        <v>0</v>
      </c>
      <c r="AI289" s="16">
        <v>0</v>
      </c>
      <c r="AJ289" s="16">
        <v>1.0869565217391301E-2</v>
      </c>
      <c r="AK289" s="16"/>
      <c r="AL289" s="16">
        <v>0</v>
      </c>
      <c r="AM289" s="16">
        <v>0</v>
      </c>
      <c r="AN289" s="16">
        <v>0</v>
      </c>
      <c r="AO289" s="16">
        <v>0</v>
      </c>
      <c r="AP289" s="16">
        <v>0</v>
      </c>
      <c r="AQ289" s="16">
        <v>0</v>
      </c>
      <c r="AR289" s="16">
        <v>0</v>
      </c>
      <c r="AS289" s="16">
        <v>0</v>
      </c>
      <c r="AT289" s="16">
        <v>1.20481927710843E-2</v>
      </c>
      <c r="AU289" s="16">
        <v>0</v>
      </c>
      <c r="AV289" s="16">
        <v>0</v>
      </c>
      <c r="AW289" s="16">
        <v>0</v>
      </c>
    </row>
    <row r="290" spans="2:49" ht="29" x14ac:dyDescent="0.35">
      <c r="B290" s="17" t="s">
        <v>348</v>
      </c>
      <c r="C290" s="16">
        <v>1.230012300123E-3</v>
      </c>
      <c r="D290" s="16">
        <v>0</v>
      </c>
      <c r="E290" s="16">
        <v>0</v>
      </c>
      <c r="F290" s="16">
        <v>0</v>
      </c>
      <c r="G290" s="16">
        <v>0</v>
      </c>
      <c r="H290" s="16">
        <v>0</v>
      </c>
      <c r="I290" s="16">
        <v>1.5151515151515201E-2</v>
      </c>
      <c r="J290" s="16">
        <v>0</v>
      </c>
      <c r="K290" s="16">
        <v>0</v>
      </c>
      <c r="L290" s="16">
        <v>0</v>
      </c>
      <c r="M290" s="16">
        <v>0</v>
      </c>
      <c r="N290" s="16">
        <v>0</v>
      </c>
      <c r="O290" s="16">
        <v>0</v>
      </c>
      <c r="P290" s="16"/>
      <c r="Q290" s="16">
        <v>0</v>
      </c>
      <c r="R290" s="16"/>
      <c r="S290" s="16">
        <v>1.27064803049555E-3</v>
      </c>
      <c r="T290" s="16"/>
      <c r="U290" s="16">
        <v>0</v>
      </c>
      <c r="V290" s="16"/>
      <c r="W290" s="16">
        <v>0</v>
      </c>
      <c r="X290" s="16"/>
      <c r="Y290" s="16">
        <v>1.9841269841269801E-3</v>
      </c>
      <c r="Z290" s="16">
        <v>0</v>
      </c>
      <c r="AA290" s="16">
        <v>0</v>
      </c>
      <c r="AB290" s="16">
        <v>0</v>
      </c>
      <c r="AC290" s="16"/>
      <c r="AD290" s="16">
        <v>0</v>
      </c>
      <c r="AE290" s="16">
        <v>0</v>
      </c>
      <c r="AF290" s="16">
        <v>0</v>
      </c>
      <c r="AG290" s="16">
        <v>0</v>
      </c>
      <c r="AH290" s="16">
        <v>0</v>
      </c>
      <c r="AI290" s="16">
        <v>0</v>
      </c>
      <c r="AJ290" s="16">
        <v>1.0869565217391301E-2</v>
      </c>
      <c r="AK290" s="16"/>
      <c r="AL290" s="16">
        <v>0</v>
      </c>
      <c r="AM290" s="16">
        <v>0</v>
      </c>
      <c r="AN290" s="16">
        <v>0</v>
      </c>
      <c r="AO290" s="16">
        <v>0</v>
      </c>
      <c r="AP290" s="16">
        <v>0</v>
      </c>
      <c r="AQ290" s="16">
        <v>0</v>
      </c>
      <c r="AR290" s="16">
        <v>0</v>
      </c>
      <c r="AS290" s="16">
        <v>0</v>
      </c>
      <c r="AT290" s="16">
        <v>1.20481927710843E-2</v>
      </c>
      <c r="AU290" s="16">
        <v>0</v>
      </c>
      <c r="AV290" s="16">
        <v>0</v>
      </c>
      <c r="AW290" s="16">
        <v>0</v>
      </c>
    </row>
    <row r="291" spans="2:49" x14ac:dyDescent="0.35">
      <c r="B291" s="17" t="s">
        <v>349</v>
      </c>
      <c r="C291" s="16">
        <v>1.230012300123E-3</v>
      </c>
      <c r="D291" s="16">
        <v>0</v>
      </c>
      <c r="E291" s="16">
        <v>0</v>
      </c>
      <c r="F291" s="16">
        <v>0</v>
      </c>
      <c r="G291" s="16">
        <v>0</v>
      </c>
      <c r="H291" s="16">
        <v>0</v>
      </c>
      <c r="I291" s="16">
        <v>0</v>
      </c>
      <c r="J291" s="16">
        <v>0</v>
      </c>
      <c r="K291" s="16">
        <v>2.5641025641025599E-2</v>
      </c>
      <c r="L291" s="16">
        <v>0</v>
      </c>
      <c r="M291" s="16">
        <v>0</v>
      </c>
      <c r="N291" s="16">
        <v>0</v>
      </c>
      <c r="O291" s="16">
        <v>0</v>
      </c>
      <c r="P291" s="16"/>
      <c r="Q291" s="16">
        <v>0</v>
      </c>
      <c r="R291" s="16"/>
      <c r="S291" s="16">
        <v>1.27064803049555E-3</v>
      </c>
      <c r="T291" s="16"/>
      <c r="U291" s="16">
        <v>0</v>
      </c>
      <c r="V291" s="16"/>
      <c r="W291" s="16">
        <v>0</v>
      </c>
      <c r="X291" s="16"/>
      <c r="Y291" s="16">
        <v>1.9841269841269801E-3</v>
      </c>
      <c r="Z291" s="16">
        <v>0</v>
      </c>
      <c r="AA291" s="16">
        <v>0</v>
      </c>
      <c r="AB291" s="16">
        <v>0</v>
      </c>
      <c r="AC291" s="16"/>
      <c r="AD291" s="16">
        <v>0</v>
      </c>
      <c r="AE291" s="16">
        <v>0</v>
      </c>
      <c r="AF291" s="16">
        <v>1.02040816326531E-2</v>
      </c>
      <c r="AG291" s="16">
        <v>0</v>
      </c>
      <c r="AH291" s="16">
        <v>0</v>
      </c>
      <c r="AI291" s="16">
        <v>0</v>
      </c>
      <c r="AJ291" s="16">
        <v>0</v>
      </c>
      <c r="AK291" s="16"/>
      <c r="AL291" s="16">
        <v>0</v>
      </c>
      <c r="AM291" s="16">
        <v>0</v>
      </c>
      <c r="AN291" s="16">
        <v>0</v>
      </c>
      <c r="AO291" s="16">
        <v>0</v>
      </c>
      <c r="AP291" s="16">
        <v>0</v>
      </c>
      <c r="AQ291" s="16">
        <v>0</v>
      </c>
      <c r="AR291" s="16">
        <v>0</v>
      </c>
      <c r="AS291" s="16">
        <v>0</v>
      </c>
      <c r="AT291" s="16">
        <v>1.20481927710843E-2</v>
      </c>
      <c r="AU291" s="16">
        <v>0</v>
      </c>
      <c r="AV291" s="16">
        <v>0</v>
      </c>
      <c r="AW291" s="16">
        <v>0</v>
      </c>
    </row>
    <row r="292" spans="2:49" x14ac:dyDescent="0.35">
      <c r="B292" s="17" t="s">
        <v>350</v>
      </c>
      <c r="C292" s="16">
        <v>1.230012300123E-3</v>
      </c>
      <c r="D292" s="16">
        <v>0</v>
      </c>
      <c r="E292" s="16">
        <v>0</v>
      </c>
      <c r="F292" s="16">
        <v>8.4033613445378096E-3</v>
      </c>
      <c r="G292" s="16">
        <v>0</v>
      </c>
      <c r="H292" s="16">
        <v>0</v>
      </c>
      <c r="I292" s="16">
        <v>0</v>
      </c>
      <c r="J292" s="16">
        <v>0</v>
      </c>
      <c r="K292" s="16">
        <v>0</v>
      </c>
      <c r="L292" s="16">
        <v>0</v>
      </c>
      <c r="M292" s="16">
        <v>0</v>
      </c>
      <c r="N292" s="16">
        <v>0</v>
      </c>
      <c r="O292" s="16">
        <v>0</v>
      </c>
      <c r="P292" s="16"/>
      <c r="Q292" s="16">
        <v>0</v>
      </c>
      <c r="R292" s="16"/>
      <c r="S292" s="16">
        <v>1.27064803049555E-3</v>
      </c>
      <c r="T292" s="16"/>
      <c r="U292" s="16">
        <v>0</v>
      </c>
      <c r="V292" s="16"/>
      <c r="W292" s="16">
        <v>0</v>
      </c>
      <c r="X292" s="16"/>
      <c r="Y292" s="16">
        <v>1.9841269841269801E-3</v>
      </c>
      <c r="Z292" s="16">
        <v>0</v>
      </c>
      <c r="AA292" s="16">
        <v>0</v>
      </c>
      <c r="AB292" s="16">
        <v>0</v>
      </c>
      <c r="AC292" s="16"/>
      <c r="AD292" s="16">
        <v>0</v>
      </c>
      <c r="AE292" s="16">
        <v>0</v>
      </c>
      <c r="AF292" s="16">
        <v>1.02040816326531E-2</v>
      </c>
      <c r="AG292" s="16">
        <v>0</v>
      </c>
      <c r="AH292" s="16">
        <v>0</v>
      </c>
      <c r="AI292" s="16">
        <v>0</v>
      </c>
      <c r="AJ292" s="16">
        <v>0</v>
      </c>
      <c r="AK292" s="16"/>
      <c r="AL292" s="16">
        <v>0</v>
      </c>
      <c r="AM292" s="16">
        <v>0</v>
      </c>
      <c r="AN292" s="16">
        <v>0</v>
      </c>
      <c r="AO292" s="16">
        <v>0</v>
      </c>
      <c r="AP292" s="16">
        <v>0</v>
      </c>
      <c r="AQ292" s="16">
        <v>0</v>
      </c>
      <c r="AR292" s="16">
        <v>0</v>
      </c>
      <c r="AS292" s="16">
        <v>0</v>
      </c>
      <c r="AT292" s="16">
        <v>1.20481927710843E-2</v>
      </c>
      <c r="AU292" s="16">
        <v>0</v>
      </c>
      <c r="AV292" s="16">
        <v>0</v>
      </c>
      <c r="AW292" s="16">
        <v>0</v>
      </c>
    </row>
    <row r="293" spans="2:49" ht="29" x14ac:dyDescent="0.35">
      <c r="B293" s="17" t="s">
        <v>351</v>
      </c>
      <c r="C293" s="16">
        <v>1.230012300123E-3</v>
      </c>
      <c r="D293" s="16">
        <v>0</v>
      </c>
      <c r="E293" s="16">
        <v>0</v>
      </c>
      <c r="F293" s="16">
        <v>0</v>
      </c>
      <c r="G293" s="16">
        <v>0</v>
      </c>
      <c r="H293" s="16">
        <v>0</v>
      </c>
      <c r="I293" s="16">
        <v>0</v>
      </c>
      <c r="J293" s="16">
        <v>0</v>
      </c>
      <c r="K293" s="16">
        <v>0</v>
      </c>
      <c r="L293" s="16">
        <v>0</v>
      </c>
      <c r="M293" s="16">
        <v>1.4084507042253501E-2</v>
      </c>
      <c r="N293" s="16">
        <v>0</v>
      </c>
      <c r="O293" s="16">
        <v>0</v>
      </c>
      <c r="P293" s="16"/>
      <c r="Q293" s="16">
        <v>0</v>
      </c>
      <c r="R293" s="16"/>
      <c r="S293" s="16">
        <v>1.27064803049555E-3</v>
      </c>
      <c r="T293" s="16"/>
      <c r="U293" s="16">
        <v>0</v>
      </c>
      <c r="V293" s="16"/>
      <c r="W293" s="16">
        <v>0</v>
      </c>
      <c r="X293" s="16"/>
      <c r="Y293" s="16">
        <v>1.9841269841269801E-3</v>
      </c>
      <c r="Z293" s="16">
        <v>0</v>
      </c>
      <c r="AA293" s="16">
        <v>0</v>
      </c>
      <c r="AB293" s="16">
        <v>0</v>
      </c>
      <c r="AC293" s="16"/>
      <c r="AD293" s="16">
        <v>0</v>
      </c>
      <c r="AE293" s="16">
        <v>0</v>
      </c>
      <c r="AF293" s="16">
        <v>1.02040816326531E-2</v>
      </c>
      <c r="AG293" s="16">
        <v>0</v>
      </c>
      <c r="AH293" s="16">
        <v>0</v>
      </c>
      <c r="AI293" s="16">
        <v>0</v>
      </c>
      <c r="AJ293" s="16">
        <v>0</v>
      </c>
      <c r="AK293" s="16"/>
      <c r="AL293" s="16">
        <v>0</v>
      </c>
      <c r="AM293" s="16">
        <v>0</v>
      </c>
      <c r="AN293" s="16">
        <v>0</v>
      </c>
      <c r="AO293" s="16">
        <v>0</v>
      </c>
      <c r="AP293" s="16">
        <v>0</v>
      </c>
      <c r="AQ293" s="16">
        <v>0</v>
      </c>
      <c r="AR293" s="16">
        <v>0</v>
      </c>
      <c r="AS293" s="16">
        <v>0</v>
      </c>
      <c r="AT293" s="16">
        <v>1.20481927710843E-2</v>
      </c>
      <c r="AU293" s="16">
        <v>0</v>
      </c>
      <c r="AV293" s="16">
        <v>0</v>
      </c>
      <c r="AW293" s="16">
        <v>0</v>
      </c>
    </row>
    <row r="294" spans="2:49" x14ac:dyDescent="0.35">
      <c r="B294" s="17" t="s">
        <v>352</v>
      </c>
      <c r="C294" s="16">
        <v>1.230012300123E-3</v>
      </c>
      <c r="D294" s="16">
        <v>0</v>
      </c>
      <c r="E294" s="16">
        <v>0</v>
      </c>
      <c r="F294" s="16">
        <v>0</v>
      </c>
      <c r="G294" s="16">
        <v>0</v>
      </c>
      <c r="H294" s="16">
        <v>0</v>
      </c>
      <c r="I294" s="16">
        <v>0</v>
      </c>
      <c r="J294" s="16">
        <v>0</v>
      </c>
      <c r="K294" s="16">
        <v>0</v>
      </c>
      <c r="L294" s="16">
        <v>0</v>
      </c>
      <c r="M294" s="16">
        <v>1.4084507042253501E-2</v>
      </c>
      <c r="N294" s="16">
        <v>0</v>
      </c>
      <c r="O294" s="16">
        <v>0</v>
      </c>
      <c r="P294" s="16"/>
      <c r="Q294" s="16">
        <v>0</v>
      </c>
      <c r="R294" s="16"/>
      <c r="S294" s="16">
        <v>1.27064803049555E-3</v>
      </c>
      <c r="T294" s="16"/>
      <c r="U294" s="16">
        <v>0</v>
      </c>
      <c r="V294" s="16"/>
      <c r="W294" s="16">
        <v>0</v>
      </c>
      <c r="X294" s="16"/>
      <c r="Y294" s="16">
        <v>1.9841269841269801E-3</v>
      </c>
      <c r="Z294" s="16">
        <v>0</v>
      </c>
      <c r="AA294" s="16">
        <v>0</v>
      </c>
      <c r="AB294" s="16">
        <v>0</v>
      </c>
      <c r="AC294" s="16"/>
      <c r="AD294" s="16">
        <v>0</v>
      </c>
      <c r="AE294" s="16">
        <v>0</v>
      </c>
      <c r="AF294" s="16">
        <v>1.02040816326531E-2</v>
      </c>
      <c r="AG294" s="16">
        <v>0</v>
      </c>
      <c r="AH294" s="16">
        <v>0</v>
      </c>
      <c r="AI294" s="16">
        <v>0</v>
      </c>
      <c r="AJ294" s="16">
        <v>0</v>
      </c>
      <c r="AK294" s="16"/>
      <c r="AL294" s="16">
        <v>0</v>
      </c>
      <c r="AM294" s="16">
        <v>0</v>
      </c>
      <c r="AN294" s="16">
        <v>0</v>
      </c>
      <c r="AO294" s="16">
        <v>0</v>
      </c>
      <c r="AP294" s="16">
        <v>0</v>
      </c>
      <c r="AQ294" s="16">
        <v>0</v>
      </c>
      <c r="AR294" s="16">
        <v>0</v>
      </c>
      <c r="AS294" s="16">
        <v>0</v>
      </c>
      <c r="AT294" s="16">
        <v>0</v>
      </c>
      <c r="AU294" s="16">
        <v>7.69230769230769E-2</v>
      </c>
      <c r="AV294" s="16">
        <v>0</v>
      </c>
      <c r="AW294" s="16">
        <v>0</v>
      </c>
    </row>
    <row r="295" spans="2:49" x14ac:dyDescent="0.35">
      <c r="B295" s="17" t="s">
        <v>353</v>
      </c>
      <c r="C295" s="16">
        <v>1.230012300123E-3</v>
      </c>
      <c r="D295" s="16">
        <v>1.21951219512195E-2</v>
      </c>
      <c r="E295" s="16">
        <v>0</v>
      </c>
      <c r="F295" s="16">
        <v>0</v>
      </c>
      <c r="G295" s="16">
        <v>0</v>
      </c>
      <c r="H295" s="16">
        <v>0</v>
      </c>
      <c r="I295" s="16">
        <v>0</v>
      </c>
      <c r="J295" s="16">
        <v>0</v>
      </c>
      <c r="K295" s="16">
        <v>0</v>
      </c>
      <c r="L295" s="16">
        <v>0</v>
      </c>
      <c r="M295" s="16">
        <v>0</v>
      </c>
      <c r="N295" s="16">
        <v>0</v>
      </c>
      <c r="O295" s="16">
        <v>0</v>
      </c>
      <c r="P295" s="16"/>
      <c r="Q295" s="16">
        <v>0</v>
      </c>
      <c r="R295" s="16"/>
      <c r="S295" s="16">
        <v>1.27064803049555E-3</v>
      </c>
      <c r="T295" s="16"/>
      <c r="U295" s="16">
        <v>0</v>
      </c>
      <c r="V295" s="16"/>
      <c r="W295" s="16">
        <v>0</v>
      </c>
      <c r="X295" s="16"/>
      <c r="Y295" s="16">
        <v>1.9841269841269801E-3</v>
      </c>
      <c r="Z295" s="16">
        <v>0</v>
      </c>
      <c r="AA295" s="16">
        <v>0</v>
      </c>
      <c r="AB295" s="16">
        <v>0</v>
      </c>
      <c r="AC295" s="16"/>
      <c r="AD295" s="16">
        <v>0</v>
      </c>
      <c r="AE295" s="16">
        <v>0</v>
      </c>
      <c r="AF295" s="16">
        <v>0</v>
      </c>
      <c r="AG295" s="16">
        <v>5.5555555555555601E-3</v>
      </c>
      <c r="AH295" s="16">
        <v>0</v>
      </c>
      <c r="AI295" s="16">
        <v>0</v>
      </c>
      <c r="AJ295" s="16">
        <v>0</v>
      </c>
      <c r="AK295" s="16"/>
      <c r="AL295" s="16">
        <v>0</v>
      </c>
      <c r="AM295" s="16">
        <v>0</v>
      </c>
      <c r="AN295" s="16">
        <v>0</v>
      </c>
      <c r="AO295" s="16">
        <v>0</v>
      </c>
      <c r="AP295" s="16">
        <v>0</v>
      </c>
      <c r="AQ295" s="16">
        <v>0</v>
      </c>
      <c r="AR295" s="16">
        <v>0</v>
      </c>
      <c r="AS295" s="16">
        <v>0</v>
      </c>
      <c r="AT295" s="16">
        <v>0</v>
      </c>
      <c r="AU295" s="16">
        <v>7.69230769230769E-2</v>
      </c>
      <c r="AV295" s="16">
        <v>0</v>
      </c>
      <c r="AW295" s="16">
        <v>0</v>
      </c>
    </row>
    <row r="296" spans="2:49" x14ac:dyDescent="0.35">
      <c r="B296" s="17" t="s">
        <v>354</v>
      </c>
      <c r="C296" s="16">
        <v>1.230012300123E-3</v>
      </c>
      <c r="D296" s="16">
        <v>0</v>
      </c>
      <c r="E296" s="16">
        <v>0</v>
      </c>
      <c r="F296" s="16">
        <v>0</v>
      </c>
      <c r="G296" s="16">
        <v>0</v>
      </c>
      <c r="H296" s="16">
        <v>0</v>
      </c>
      <c r="I296" s="16">
        <v>0</v>
      </c>
      <c r="J296" s="16">
        <v>1.63934426229508E-2</v>
      </c>
      <c r="K296" s="16">
        <v>0</v>
      </c>
      <c r="L296" s="16">
        <v>0</v>
      </c>
      <c r="M296" s="16">
        <v>0</v>
      </c>
      <c r="N296" s="16">
        <v>0</v>
      </c>
      <c r="O296" s="16">
        <v>0</v>
      </c>
      <c r="P296" s="16"/>
      <c r="Q296" s="16">
        <v>0</v>
      </c>
      <c r="R296" s="16"/>
      <c r="S296" s="16">
        <v>1.27064803049555E-3</v>
      </c>
      <c r="T296" s="16"/>
      <c r="U296" s="16">
        <v>0</v>
      </c>
      <c r="V296" s="16"/>
      <c r="W296" s="16">
        <v>0</v>
      </c>
      <c r="X296" s="16"/>
      <c r="Y296" s="16">
        <v>1.9841269841269801E-3</v>
      </c>
      <c r="Z296" s="16">
        <v>0</v>
      </c>
      <c r="AA296" s="16">
        <v>0</v>
      </c>
      <c r="AB296" s="16">
        <v>0</v>
      </c>
      <c r="AC296" s="16"/>
      <c r="AD296" s="16">
        <v>0</v>
      </c>
      <c r="AE296" s="16">
        <v>0</v>
      </c>
      <c r="AF296" s="16">
        <v>0</v>
      </c>
      <c r="AG296" s="16">
        <v>5.5555555555555601E-3</v>
      </c>
      <c r="AH296" s="16">
        <v>0</v>
      </c>
      <c r="AI296" s="16">
        <v>0</v>
      </c>
      <c r="AJ296" s="16">
        <v>0</v>
      </c>
      <c r="AK296" s="16"/>
      <c r="AL296" s="16">
        <v>0</v>
      </c>
      <c r="AM296" s="16">
        <v>0</v>
      </c>
      <c r="AN296" s="16">
        <v>0</v>
      </c>
      <c r="AO296" s="16">
        <v>0</v>
      </c>
      <c r="AP296" s="16">
        <v>0</v>
      </c>
      <c r="AQ296" s="16">
        <v>0</v>
      </c>
      <c r="AR296" s="16">
        <v>0</v>
      </c>
      <c r="AS296" s="16">
        <v>0</v>
      </c>
      <c r="AT296" s="16">
        <v>0</v>
      </c>
      <c r="AU296" s="16">
        <v>7.69230769230769E-2</v>
      </c>
      <c r="AV296" s="16">
        <v>0</v>
      </c>
      <c r="AW296" s="16">
        <v>0</v>
      </c>
    </row>
    <row r="297" spans="2:49" x14ac:dyDescent="0.35">
      <c r="B297" s="17" t="s">
        <v>355</v>
      </c>
      <c r="C297" s="16">
        <v>1.230012300123E-3</v>
      </c>
      <c r="D297" s="16">
        <v>1.21951219512195E-2</v>
      </c>
      <c r="E297" s="16">
        <v>0</v>
      </c>
      <c r="F297" s="16">
        <v>0</v>
      </c>
      <c r="G297" s="16">
        <v>0</v>
      </c>
      <c r="H297" s="16">
        <v>0</v>
      </c>
      <c r="I297" s="16">
        <v>0</v>
      </c>
      <c r="J297" s="16">
        <v>0</v>
      </c>
      <c r="K297" s="16">
        <v>0</v>
      </c>
      <c r="L297" s="16">
        <v>0</v>
      </c>
      <c r="M297" s="16">
        <v>0</v>
      </c>
      <c r="N297" s="16">
        <v>0</v>
      </c>
      <c r="O297" s="16">
        <v>0</v>
      </c>
      <c r="P297" s="16"/>
      <c r="Q297" s="16">
        <v>0</v>
      </c>
      <c r="R297" s="16"/>
      <c r="S297" s="16">
        <v>1.27064803049555E-3</v>
      </c>
      <c r="T297" s="16"/>
      <c r="U297" s="16">
        <v>0</v>
      </c>
      <c r="V297" s="16"/>
      <c r="W297" s="16">
        <v>8.1300813008130107E-3</v>
      </c>
      <c r="X297" s="16"/>
      <c r="Y297" s="16">
        <v>1.9841269841269801E-3</v>
      </c>
      <c r="Z297" s="16">
        <v>0</v>
      </c>
      <c r="AA297" s="16">
        <v>0</v>
      </c>
      <c r="AB297" s="16">
        <v>0</v>
      </c>
      <c r="AC297" s="16"/>
      <c r="AD297" s="16">
        <v>0</v>
      </c>
      <c r="AE297" s="16">
        <v>0</v>
      </c>
      <c r="AF297" s="16">
        <v>0</v>
      </c>
      <c r="AG297" s="16">
        <v>0</v>
      </c>
      <c r="AH297" s="16">
        <v>0</v>
      </c>
      <c r="AI297" s="16">
        <v>0</v>
      </c>
      <c r="AJ297" s="16">
        <v>1.0869565217391301E-2</v>
      </c>
      <c r="AK297" s="16"/>
      <c r="AL297" s="16">
        <v>0</v>
      </c>
      <c r="AM297" s="16">
        <v>7.8740157480314994E-3</v>
      </c>
      <c r="AN297" s="16">
        <v>0</v>
      </c>
      <c r="AO297" s="16">
        <v>0</v>
      </c>
      <c r="AP297" s="16">
        <v>0</v>
      </c>
      <c r="AQ297" s="16">
        <v>0</v>
      </c>
      <c r="AR297" s="16">
        <v>0</v>
      </c>
      <c r="AS297" s="16">
        <v>0</v>
      </c>
      <c r="AT297" s="16">
        <v>0</v>
      </c>
      <c r="AU297" s="16">
        <v>0</v>
      </c>
      <c r="AV297" s="16">
        <v>0</v>
      </c>
      <c r="AW297" s="16">
        <v>0</v>
      </c>
    </row>
    <row r="298" spans="2:49" x14ac:dyDescent="0.35">
      <c r="B298" s="17" t="s">
        <v>356</v>
      </c>
      <c r="C298" s="16">
        <v>1.230012300123E-3</v>
      </c>
      <c r="D298" s="16">
        <v>0</v>
      </c>
      <c r="E298" s="16">
        <v>0</v>
      </c>
      <c r="F298" s="16">
        <v>0</v>
      </c>
      <c r="G298" s="16">
        <v>0</v>
      </c>
      <c r="H298" s="16">
        <v>0</v>
      </c>
      <c r="I298" s="16">
        <v>1.5151515151515201E-2</v>
      </c>
      <c r="J298" s="16">
        <v>0</v>
      </c>
      <c r="K298" s="16">
        <v>0</v>
      </c>
      <c r="L298" s="16">
        <v>0</v>
      </c>
      <c r="M298" s="16">
        <v>0</v>
      </c>
      <c r="N298" s="16">
        <v>0</v>
      </c>
      <c r="O298" s="16">
        <v>0</v>
      </c>
      <c r="P298" s="16"/>
      <c r="Q298" s="16">
        <v>0</v>
      </c>
      <c r="R298" s="16"/>
      <c r="S298" s="16">
        <v>1.27064803049555E-3</v>
      </c>
      <c r="T298" s="16"/>
      <c r="U298" s="16">
        <v>0</v>
      </c>
      <c r="V298" s="16"/>
      <c r="W298" s="16">
        <v>0</v>
      </c>
      <c r="X298" s="16"/>
      <c r="Y298" s="16">
        <v>1.9841269841269801E-3</v>
      </c>
      <c r="Z298" s="16">
        <v>0</v>
      </c>
      <c r="AA298" s="16">
        <v>0</v>
      </c>
      <c r="AB298" s="16">
        <v>0</v>
      </c>
      <c r="AC298" s="16"/>
      <c r="AD298" s="16">
        <v>0</v>
      </c>
      <c r="AE298" s="16">
        <v>0</v>
      </c>
      <c r="AF298" s="16">
        <v>1.02040816326531E-2</v>
      </c>
      <c r="AG298" s="16">
        <v>0</v>
      </c>
      <c r="AH298" s="16">
        <v>0</v>
      </c>
      <c r="AI298" s="16">
        <v>0</v>
      </c>
      <c r="AJ298" s="16">
        <v>0</v>
      </c>
      <c r="AK298" s="16"/>
      <c r="AL298" s="16">
        <v>0</v>
      </c>
      <c r="AM298" s="16">
        <v>7.8740157480314994E-3</v>
      </c>
      <c r="AN298" s="16">
        <v>0</v>
      </c>
      <c r="AO298" s="16">
        <v>0</v>
      </c>
      <c r="AP298" s="16">
        <v>0</v>
      </c>
      <c r="AQ298" s="16">
        <v>0</v>
      </c>
      <c r="AR298" s="16">
        <v>0</v>
      </c>
      <c r="AS298" s="16">
        <v>0</v>
      </c>
      <c r="AT298" s="16">
        <v>0</v>
      </c>
      <c r="AU298" s="16">
        <v>0</v>
      </c>
      <c r="AV298" s="16">
        <v>0</v>
      </c>
      <c r="AW298" s="16">
        <v>0</v>
      </c>
    </row>
    <row r="299" spans="2:49" x14ac:dyDescent="0.35">
      <c r="B299" s="17" t="s">
        <v>357</v>
      </c>
      <c r="C299" s="16">
        <v>1.230012300123E-3</v>
      </c>
      <c r="D299" s="16">
        <v>0</v>
      </c>
      <c r="E299" s="16">
        <v>7.4626865671641798E-3</v>
      </c>
      <c r="F299" s="16">
        <v>0</v>
      </c>
      <c r="G299" s="16">
        <v>0</v>
      </c>
      <c r="H299" s="16">
        <v>0</v>
      </c>
      <c r="I299" s="16">
        <v>0</v>
      </c>
      <c r="J299" s="16">
        <v>0</v>
      </c>
      <c r="K299" s="16">
        <v>0</v>
      </c>
      <c r="L299" s="16">
        <v>0</v>
      </c>
      <c r="M299" s="16">
        <v>0</v>
      </c>
      <c r="N299" s="16">
        <v>0</v>
      </c>
      <c r="O299" s="16">
        <v>0</v>
      </c>
      <c r="P299" s="16"/>
      <c r="Q299" s="16">
        <v>0</v>
      </c>
      <c r="R299" s="16"/>
      <c r="S299" s="16">
        <v>1.27064803049555E-3</v>
      </c>
      <c r="T299" s="16"/>
      <c r="U299" s="16">
        <v>0</v>
      </c>
      <c r="V299" s="16"/>
      <c r="W299" s="16">
        <v>0</v>
      </c>
      <c r="X299" s="16"/>
      <c r="Y299" s="16">
        <v>0</v>
      </c>
      <c r="Z299" s="16">
        <v>3.7878787878787902E-3</v>
      </c>
      <c r="AA299" s="16">
        <v>0</v>
      </c>
      <c r="AB299" s="16">
        <v>0</v>
      </c>
      <c r="AC299" s="16"/>
      <c r="AD299" s="16">
        <v>0</v>
      </c>
      <c r="AE299" s="16">
        <v>0</v>
      </c>
      <c r="AF299" s="16">
        <v>1.02040816326531E-2</v>
      </c>
      <c r="AG299" s="16">
        <v>0</v>
      </c>
      <c r="AH299" s="16">
        <v>0</v>
      </c>
      <c r="AI299" s="16">
        <v>0</v>
      </c>
      <c r="AJ299" s="16">
        <v>0</v>
      </c>
      <c r="AK299" s="16"/>
      <c r="AL299" s="16">
        <v>0</v>
      </c>
      <c r="AM299" s="16">
        <v>7.8740157480314994E-3</v>
      </c>
      <c r="AN299" s="16">
        <v>0</v>
      </c>
      <c r="AO299" s="16">
        <v>0</v>
      </c>
      <c r="AP299" s="16">
        <v>0</v>
      </c>
      <c r="AQ299" s="16">
        <v>0</v>
      </c>
      <c r="AR299" s="16">
        <v>0</v>
      </c>
      <c r="AS299" s="16">
        <v>0</v>
      </c>
      <c r="AT299" s="16">
        <v>0</v>
      </c>
      <c r="AU299" s="16">
        <v>0</v>
      </c>
      <c r="AV299" s="16">
        <v>0</v>
      </c>
      <c r="AW299" s="16">
        <v>0</v>
      </c>
    </row>
    <row r="300" spans="2:49" x14ac:dyDescent="0.35">
      <c r="B300" s="17" t="s">
        <v>358</v>
      </c>
      <c r="C300" s="16">
        <v>1.230012300123E-3</v>
      </c>
      <c r="D300" s="16">
        <v>0</v>
      </c>
      <c r="E300" s="16">
        <v>0</v>
      </c>
      <c r="F300" s="16">
        <v>8.4033613445378096E-3</v>
      </c>
      <c r="G300" s="16">
        <v>0</v>
      </c>
      <c r="H300" s="16">
        <v>0</v>
      </c>
      <c r="I300" s="16">
        <v>0</v>
      </c>
      <c r="J300" s="16">
        <v>0</v>
      </c>
      <c r="K300" s="16">
        <v>0</v>
      </c>
      <c r="L300" s="16">
        <v>0</v>
      </c>
      <c r="M300" s="16">
        <v>0</v>
      </c>
      <c r="N300" s="16">
        <v>0</v>
      </c>
      <c r="O300" s="16">
        <v>0</v>
      </c>
      <c r="P300" s="16"/>
      <c r="Q300" s="16">
        <v>0</v>
      </c>
      <c r="R300" s="16"/>
      <c r="S300" s="16">
        <v>1.27064803049555E-3</v>
      </c>
      <c r="T300" s="16"/>
      <c r="U300" s="16">
        <v>0</v>
      </c>
      <c r="V300" s="16"/>
      <c r="W300" s="16">
        <v>0</v>
      </c>
      <c r="X300" s="16"/>
      <c r="Y300" s="16">
        <v>1.9841269841269801E-3</v>
      </c>
      <c r="Z300" s="16">
        <v>0</v>
      </c>
      <c r="AA300" s="16">
        <v>0</v>
      </c>
      <c r="AB300" s="16">
        <v>0</v>
      </c>
      <c r="AC300" s="16"/>
      <c r="AD300" s="16">
        <v>0</v>
      </c>
      <c r="AE300" s="16">
        <v>0</v>
      </c>
      <c r="AF300" s="16">
        <v>1.02040816326531E-2</v>
      </c>
      <c r="AG300" s="16">
        <v>0</v>
      </c>
      <c r="AH300" s="16">
        <v>0</v>
      </c>
      <c r="AI300" s="16">
        <v>0</v>
      </c>
      <c r="AJ300" s="16">
        <v>0</v>
      </c>
      <c r="AK300" s="16"/>
      <c r="AL300" s="16">
        <v>0</v>
      </c>
      <c r="AM300" s="16">
        <v>0</v>
      </c>
      <c r="AN300" s="16">
        <v>0</v>
      </c>
      <c r="AO300" s="16">
        <v>0</v>
      </c>
      <c r="AP300" s="16">
        <v>0</v>
      </c>
      <c r="AQ300" s="16">
        <v>0</v>
      </c>
      <c r="AR300" s="16">
        <v>0</v>
      </c>
      <c r="AS300" s="16">
        <v>0</v>
      </c>
      <c r="AT300" s="16">
        <v>0</v>
      </c>
      <c r="AU300" s="16">
        <v>0</v>
      </c>
      <c r="AV300" s="16">
        <v>3.03030303030303E-2</v>
      </c>
      <c r="AW300" s="16">
        <v>0</v>
      </c>
    </row>
    <row r="301" spans="2:49" x14ac:dyDescent="0.35">
      <c r="B301" s="17" t="s">
        <v>359</v>
      </c>
      <c r="C301" s="16">
        <v>1.230012300123E-3</v>
      </c>
      <c r="D301" s="16">
        <v>0</v>
      </c>
      <c r="E301" s="16">
        <v>0</v>
      </c>
      <c r="F301" s="16">
        <v>0</v>
      </c>
      <c r="G301" s="16">
        <v>0</v>
      </c>
      <c r="H301" s="16">
        <v>0</v>
      </c>
      <c r="I301" s="16">
        <v>1.5151515151515201E-2</v>
      </c>
      <c r="J301" s="16">
        <v>0</v>
      </c>
      <c r="K301" s="16">
        <v>0</v>
      </c>
      <c r="L301" s="16">
        <v>0</v>
      </c>
      <c r="M301" s="16">
        <v>0</v>
      </c>
      <c r="N301" s="16">
        <v>0</v>
      </c>
      <c r="O301" s="16">
        <v>0</v>
      </c>
      <c r="P301" s="16"/>
      <c r="Q301" s="16">
        <v>0</v>
      </c>
      <c r="R301" s="16"/>
      <c r="S301" s="16">
        <v>1.27064803049555E-3</v>
      </c>
      <c r="T301" s="16"/>
      <c r="U301" s="16">
        <v>0</v>
      </c>
      <c r="V301" s="16"/>
      <c r="W301" s="16">
        <v>0</v>
      </c>
      <c r="X301" s="16"/>
      <c r="Y301" s="16">
        <v>1.9841269841269801E-3</v>
      </c>
      <c r="Z301" s="16">
        <v>0</v>
      </c>
      <c r="AA301" s="16">
        <v>0</v>
      </c>
      <c r="AB301" s="16">
        <v>0</v>
      </c>
      <c r="AC301" s="16"/>
      <c r="AD301" s="16">
        <v>0</v>
      </c>
      <c r="AE301" s="16">
        <v>0</v>
      </c>
      <c r="AF301" s="16">
        <v>0</v>
      </c>
      <c r="AG301" s="16">
        <v>5.5555555555555601E-3</v>
      </c>
      <c r="AH301" s="16">
        <v>0</v>
      </c>
      <c r="AI301" s="16">
        <v>0</v>
      </c>
      <c r="AJ301" s="16">
        <v>0</v>
      </c>
      <c r="AK301" s="16"/>
      <c r="AL301" s="16">
        <v>0</v>
      </c>
      <c r="AM301" s="16">
        <v>0</v>
      </c>
      <c r="AN301" s="16">
        <v>0</v>
      </c>
      <c r="AO301" s="16">
        <v>0</v>
      </c>
      <c r="AP301" s="16">
        <v>0</v>
      </c>
      <c r="AQ301" s="16">
        <v>0</v>
      </c>
      <c r="AR301" s="16">
        <v>0</v>
      </c>
      <c r="AS301" s="16">
        <v>0</v>
      </c>
      <c r="AT301" s="16">
        <v>0</v>
      </c>
      <c r="AU301" s="16">
        <v>0</v>
      </c>
      <c r="AV301" s="16">
        <v>3.03030303030303E-2</v>
      </c>
      <c r="AW301" s="16">
        <v>0</v>
      </c>
    </row>
    <row r="302" spans="2:49" x14ac:dyDescent="0.35">
      <c r="B302" s="17" t="s">
        <v>360</v>
      </c>
      <c r="C302" s="16">
        <v>1.230012300123E-3</v>
      </c>
      <c r="D302" s="16">
        <v>0</v>
      </c>
      <c r="E302" s="16">
        <v>0</v>
      </c>
      <c r="F302" s="16">
        <v>0</v>
      </c>
      <c r="G302" s="16">
        <v>0</v>
      </c>
      <c r="H302" s="16">
        <v>0</v>
      </c>
      <c r="I302" s="16">
        <v>0</v>
      </c>
      <c r="J302" s="16">
        <v>0</v>
      </c>
      <c r="K302" s="16">
        <v>0</v>
      </c>
      <c r="L302" s="16">
        <v>0</v>
      </c>
      <c r="M302" s="16">
        <v>1.4084507042253501E-2</v>
      </c>
      <c r="N302" s="16">
        <v>0</v>
      </c>
      <c r="O302" s="16">
        <v>0</v>
      </c>
      <c r="P302" s="16"/>
      <c r="Q302" s="16">
        <v>0</v>
      </c>
      <c r="R302" s="16"/>
      <c r="S302" s="16">
        <v>1.27064803049555E-3</v>
      </c>
      <c r="T302" s="16"/>
      <c r="U302" s="16">
        <v>0</v>
      </c>
      <c r="V302" s="16"/>
      <c r="W302" s="16">
        <v>0</v>
      </c>
      <c r="X302" s="16"/>
      <c r="Y302" s="16">
        <v>0</v>
      </c>
      <c r="Z302" s="16">
        <v>3.7878787878787902E-3</v>
      </c>
      <c r="AA302" s="16">
        <v>0</v>
      </c>
      <c r="AB302" s="16">
        <v>0</v>
      </c>
      <c r="AC302" s="16"/>
      <c r="AD302" s="16">
        <v>0</v>
      </c>
      <c r="AE302" s="16">
        <v>0</v>
      </c>
      <c r="AF302" s="16">
        <v>0</v>
      </c>
      <c r="AG302" s="16">
        <v>5.5555555555555601E-3</v>
      </c>
      <c r="AH302" s="16">
        <v>0</v>
      </c>
      <c r="AI302" s="16">
        <v>0</v>
      </c>
      <c r="AJ302" s="16">
        <v>0</v>
      </c>
      <c r="AK302" s="16"/>
      <c r="AL302" s="16">
        <v>0</v>
      </c>
      <c r="AM302" s="16">
        <v>0</v>
      </c>
      <c r="AN302" s="16">
        <v>0</v>
      </c>
      <c r="AO302" s="16">
        <v>0</v>
      </c>
      <c r="AP302" s="16">
        <v>0</v>
      </c>
      <c r="AQ302" s="16">
        <v>0</v>
      </c>
      <c r="AR302" s="16">
        <v>0</v>
      </c>
      <c r="AS302" s="16">
        <v>0</v>
      </c>
      <c r="AT302" s="16">
        <v>0</v>
      </c>
      <c r="AU302" s="16">
        <v>0</v>
      </c>
      <c r="AV302" s="16">
        <v>3.03030303030303E-2</v>
      </c>
      <c r="AW302" s="16">
        <v>0</v>
      </c>
    </row>
    <row r="303" spans="2:49" x14ac:dyDescent="0.35">
      <c r="B303" s="17" t="s">
        <v>361</v>
      </c>
      <c r="C303" s="16">
        <v>1.230012300123E-3</v>
      </c>
      <c r="D303" s="16">
        <v>0</v>
      </c>
      <c r="E303" s="16">
        <v>0</v>
      </c>
      <c r="F303" s="16">
        <v>8.4033613445378096E-3</v>
      </c>
      <c r="G303" s="16">
        <v>0</v>
      </c>
      <c r="H303" s="16">
        <v>0</v>
      </c>
      <c r="I303" s="16">
        <v>0</v>
      </c>
      <c r="J303" s="16">
        <v>0</v>
      </c>
      <c r="K303" s="16">
        <v>0</v>
      </c>
      <c r="L303" s="16">
        <v>0</v>
      </c>
      <c r="M303" s="16">
        <v>0</v>
      </c>
      <c r="N303" s="16">
        <v>0</v>
      </c>
      <c r="O303" s="16">
        <v>0</v>
      </c>
      <c r="P303" s="16"/>
      <c r="Q303" s="16">
        <v>0</v>
      </c>
      <c r="R303" s="16"/>
      <c r="S303" s="16">
        <v>1.27064803049555E-3</v>
      </c>
      <c r="T303" s="16"/>
      <c r="U303" s="16">
        <v>0</v>
      </c>
      <c r="V303" s="16"/>
      <c r="W303" s="16">
        <v>0</v>
      </c>
      <c r="X303" s="16"/>
      <c r="Y303" s="16">
        <v>1.9841269841269801E-3</v>
      </c>
      <c r="Z303" s="16">
        <v>0</v>
      </c>
      <c r="AA303" s="16">
        <v>0</v>
      </c>
      <c r="AB303" s="16">
        <v>0</v>
      </c>
      <c r="AC303" s="16"/>
      <c r="AD303" s="16">
        <v>0</v>
      </c>
      <c r="AE303" s="16">
        <v>0</v>
      </c>
      <c r="AF303" s="16">
        <v>0</v>
      </c>
      <c r="AG303" s="16">
        <v>5.5555555555555601E-3</v>
      </c>
      <c r="AH303" s="16">
        <v>0</v>
      </c>
      <c r="AI303" s="16">
        <v>0</v>
      </c>
      <c r="AJ303" s="16">
        <v>0</v>
      </c>
      <c r="AK303" s="16"/>
      <c r="AL303" s="16">
        <v>0</v>
      </c>
      <c r="AM303" s="16">
        <v>0</v>
      </c>
      <c r="AN303" s="16">
        <v>0</v>
      </c>
      <c r="AO303" s="16">
        <v>0</v>
      </c>
      <c r="AP303" s="16">
        <v>0</v>
      </c>
      <c r="AQ303" s="16">
        <v>0</v>
      </c>
      <c r="AR303" s="16">
        <v>0</v>
      </c>
      <c r="AS303" s="16">
        <v>0</v>
      </c>
      <c r="AT303" s="16">
        <v>0</v>
      </c>
      <c r="AU303" s="16">
        <v>0</v>
      </c>
      <c r="AV303" s="16">
        <v>3.03030303030303E-2</v>
      </c>
      <c r="AW303" s="16">
        <v>0</v>
      </c>
    </row>
    <row r="304" spans="2:49" x14ac:dyDescent="0.35">
      <c r="B304" s="17" t="s">
        <v>362</v>
      </c>
      <c r="C304" s="16">
        <v>1.230012300123E-3</v>
      </c>
      <c r="D304" s="16">
        <v>0</v>
      </c>
      <c r="E304" s="16">
        <v>0</v>
      </c>
      <c r="F304" s="16">
        <v>0</v>
      </c>
      <c r="G304" s="16">
        <v>0</v>
      </c>
      <c r="H304" s="16">
        <v>0</v>
      </c>
      <c r="I304" s="16">
        <v>0</v>
      </c>
      <c r="J304" s="16">
        <v>0</v>
      </c>
      <c r="K304" s="16">
        <v>2.5641025641025599E-2</v>
      </c>
      <c r="L304" s="16">
        <v>0</v>
      </c>
      <c r="M304" s="16">
        <v>0</v>
      </c>
      <c r="N304" s="16">
        <v>0</v>
      </c>
      <c r="O304" s="16">
        <v>0</v>
      </c>
      <c r="P304" s="16"/>
      <c r="Q304" s="16">
        <v>0</v>
      </c>
      <c r="R304" s="16"/>
      <c r="S304" s="16">
        <v>1.27064803049555E-3</v>
      </c>
      <c r="T304" s="16"/>
      <c r="U304" s="16">
        <v>0</v>
      </c>
      <c r="V304" s="16"/>
      <c r="W304" s="16">
        <v>0</v>
      </c>
      <c r="X304" s="16"/>
      <c r="Y304" s="16">
        <v>0</v>
      </c>
      <c r="Z304" s="16">
        <v>3.7878787878787902E-3</v>
      </c>
      <c r="AA304" s="16">
        <v>0</v>
      </c>
      <c r="AB304" s="16">
        <v>0</v>
      </c>
      <c r="AC304" s="16"/>
      <c r="AD304" s="16">
        <v>0</v>
      </c>
      <c r="AE304" s="16">
        <v>0</v>
      </c>
      <c r="AF304" s="16">
        <v>0</v>
      </c>
      <c r="AG304" s="16">
        <v>5.5555555555555601E-3</v>
      </c>
      <c r="AH304" s="16">
        <v>0</v>
      </c>
      <c r="AI304" s="16">
        <v>0</v>
      </c>
      <c r="AJ304" s="16">
        <v>0</v>
      </c>
      <c r="AK304" s="16"/>
      <c r="AL304" s="16">
        <v>0</v>
      </c>
      <c r="AM304" s="16">
        <v>0</v>
      </c>
      <c r="AN304" s="16">
        <v>0</v>
      </c>
      <c r="AO304" s="16">
        <v>0</v>
      </c>
      <c r="AP304" s="16">
        <v>0</v>
      </c>
      <c r="AQ304" s="16">
        <v>0</v>
      </c>
      <c r="AR304" s="16">
        <v>0</v>
      </c>
      <c r="AS304" s="16">
        <v>0</v>
      </c>
      <c r="AT304" s="16">
        <v>0</v>
      </c>
      <c r="AU304" s="16">
        <v>0</v>
      </c>
      <c r="AV304" s="16">
        <v>3.03030303030303E-2</v>
      </c>
      <c r="AW304" s="16">
        <v>0</v>
      </c>
    </row>
    <row r="305" spans="2:49" x14ac:dyDescent="0.35">
      <c r="B305" s="17" t="s">
        <v>363</v>
      </c>
      <c r="C305" s="16">
        <v>1.230012300123E-3</v>
      </c>
      <c r="D305" s="16">
        <v>0</v>
      </c>
      <c r="E305" s="16">
        <v>0</v>
      </c>
      <c r="F305" s="16">
        <v>0</v>
      </c>
      <c r="G305" s="16">
        <v>0</v>
      </c>
      <c r="H305" s="16">
        <v>0</v>
      </c>
      <c r="I305" s="16">
        <v>0</v>
      </c>
      <c r="J305" s="16">
        <v>1.63934426229508E-2</v>
      </c>
      <c r="K305" s="16">
        <v>0</v>
      </c>
      <c r="L305" s="16">
        <v>0</v>
      </c>
      <c r="M305" s="16">
        <v>0</v>
      </c>
      <c r="N305" s="16">
        <v>0</v>
      </c>
      <c r="O305" s="16">
        <v>0</v>
      </c>
      <c r="P305" s="16"/>
      <c r="Q305" s="16">
        <v>0</v>
      </c>
      <c r="R305" s="16"/>
      <c r="S305" s="16">
        <v>1.27064803049555E-3</v>
      </c>
      <c r="T305" s="16"/>
      <c r="U305" s="16">
        <v>0</v>
      </c>
      <c r="V305" s="16"/>
      <c r="W305" s="16">
        <v>0</v>
      </c>
      <c r="X305" s="16"/>
      <c r="Y305" s="16">
        <v>1.9841269841269801E-3</v>
      </c>
      <c r="Z305" s="16">
        <v>0</v>
      </c>
      <c r="AA305" s="16">
        <v>0</v>
      </c>
      <c r="AB305" s="16">
        <v>0</v>
      </c>
      <c r="AC305" s="16"/>
      <c r="AD305" s="16">
        <v>0</v>
      </c>
      <c r="AE305" s="16">
        <v>0</v>
      </c>
      <c r="AF305" s="16">
        <v>0</v>
      </c>
      <c r="AG305" s="16">
        <v>5.5555555555555601E-3</v>
      </c>
      <c r="AH305" s="16">
        <v>0</v>
      </c>
      <c r="AI305" s="16">
        <v>0</v>
      </c>
      <c r="AJ305" s="16">
        <v>0</v>
      </c>
      <c r="AK305" s="16"/>
      <c r="AL305" s="16">
        <v>0</v>
      </c>
      <c r="AM305" s="16">
        <v>0</v>
      </c>
      <c r="AN305" s="16">
        <v>0</v>
      </c>
      <c r="AO305" s="16">
        <v>0</v>
      </c>
      <c r="AP305" s="16">
        <v>0</v>
      </c>
      <c r="AQ305" s="16">
        <v>0</v>
      </c>
      <c r="AR305" s="16">
        <v>0</v>
      </c>
      <c r="AS305" s="16">
        <v>0</v>
      </c>
      <c r="AT305" s="16">
        <v>0</v>
      </c>
      <c r="AU305" s="16">
        <v>0</v>
      </c>
      <c r="AV305" s="16">
        <v>3.03030303030303E-2</v>
      </c>
      <c r="AW305" s="16">
        <v>0</v>
      </c>
    </row>
    <row r="306" spans="2:49" x14ac:dyDescent="0.35">
      <c r="B306" s="17" t="s">
        <v>364</v>
      </c>
      <c r="C306" s="16">
        <v>1.230012300123E-3</v>
      </c>
      <c r="D306" s="16">
        <v>0</v>
      </c>
      <c r="E306" s="16">
        <v>7.4626865671641798E-3</v>
      </c>
      <c r="F306" s="16">
        <v>0</v>
      </c>
      <c r="G306" s="16">
        <v>0</v>
      </c>
      <c r="H306" s="16">
        <v>0</v>
      </c>
      <c r="I306" s="16">
        <v>0</v>
      </c>
      <c r="J306" s="16">
        <v>0</v>
      </c>
      <c r="K306" s="16">
        <v>0</v>
      </c>
      <c r="L306" s="16">
        <v>0</v>
      </c>
      <c r="M306" s="16">
        <v>0</v>
      </c>
      <c r="N306" s="16">
        <v>0</v>
      </c>
      <c r="O306" s="16">
        <v>0</v>
      </c>
      <c r="P306" s="16"/>
      <c r="Q306" s="16">
        <v>0</v>
      </c>
      <c r="R306" s="16"/>
      <c r="S306" s="16">
        <v>1.27064803049555E-3</v>
      </c>
      <c r="T306" s="16"/>
      <c r="U306" s="16">
        <v>0</v>
      </c>
      <c r="V306" s="16"/>
      <c r="W306" s="16">
        <v>0</v>
      </c>
      <c r="X306" s="16"/>
      <c r="Y306" s="16">
        <v>1.9841269841269801E-3</v>
      </c>
      <c r="Z306" s="16">
        <v>0</v>
      </c>
      <c r="AA306" s="16">
        <v>0</v>
      </c>
      <c r="AB306" s="16">
        <v>0</v>
      </c>
      <c r="AC306" s="16"/>
      <c r="AD306" s="16">
        <v>0</v>
      </c>
      <c r="AE306" s="16">
        <v>0</v>
      </c>
      <c r="AF306" s="16">
        <v>0</v>
      </c>
      <c r="AG306" s="16">
        <v>5.5555555555555601E-3</v>
      </c>
      <c r="AH306" s="16">
        <v>0</v>
      </c>
      <c r="AI306" s="16">
        <v>0</v>
      </c>
      <c r="AJ306" s="16">
        <v>0</v>
      </c>
      <c r="AK306" s="16"/>
      <c r="AL306" s="16">
        <v>0</v>
      </c>
      <c r="AM306" s="16">
        <v>0</v>
      </c>
      <c r="AN306" s="16">
        <v>0</v>
      </c>
      <c r="AO306" s="16">
        <v>0</v>
      </c>
      <c r="AP306" s="16">
        <v>0</v>
      </c>
      <c r="AQ306" s="16">
        <v>0</v>
      </c>
      <c r="AR306" s="16">
        <v>0</v>
      </c>
      <c r="AS306" s="16">
        <v>0</v>
      </c>
      <c r="AT306" s="16">
        <v>0</v>
      </c>
      <c r="AU306" s="16">
        <v>0</v>
      </c>
      <c r="AV306" s="16">
        <v>3.03030303030303E-2</v>
      </c>
      <c r="AW306" s="16">
        <v>0</v>
      </c>
    </row>
    <row r="307" spans="2:49" x14ac:dyDescent="0.35">
      <c r="B307" s="17" t="s">
        <v>365</v>
      </c>
      <c r="C307" s="16">
        <v>1.230012300123E-3</v>
      </c>
      <c r="D307" s="16">
        <v>0</v>
      </c>
      <c r="E307" s="16">
        <v>0</v>
      </c>
      <c r="F307" s="16">
        <v>0</v>
      </c>
      <c r="G307" s="16">
        <v>0</v>
      </c>
      <c r="H307" s="16">
        <v>0</v>
      </c>
      <c r="I307" s="16">
        <v>0</v>
      </c>
      <c r="J307" s="16">
        <v>0</v>
      </c>
      <c r="K307" s="16">
        <v>0</v>
      </c>
      <c r="L307" s="16">
        <v>0</v>
      </c>
      <c r="M307" s="16">
        <v>1.4084507042253501E-2</v>
      </c>
      <c r="N307" s="16">
        <v>0</v>
      </c>
      <c r="O307" s="16">
        <v>0</v>
      </c>
      <c r="P307" s="16"/>
      <c r="Q307" s="16">
        <v>0</v>
      </c>
      <c r="R307" s="16"/>
      <c r="S307" s="16">
        <v>1.27064803049555E-3</v>
      </c>
      <c r="T307" s="16"/>
      <c r="U307" s="16">
        <v>0</v>
      </c>
      <c r="V307" s="16"/>
      <c r="W307" s="16">
        <v>0</v>
      </c>
      <c r="X307" s="16"/>
      <c r="Y307" s="16">
        <v>1.9841269841269801E-3</v>
      </c>
      <c r="Z307" s="16">
        <v>0</v>
      </c>
      <c r="AA307" s="16">
        <v>0</v>
      </c>
      <c r="AB307" s="16">
        <v>0</v>
      </c>
      <c r="AC307" s="16"/>
      <c r="AD307" s="16">
        <v>0</v>
      </c>
      <c r="AE307" s="16">
        <v>0</v>
      </c>
      <c r="AF307" s="16">
        <v>0</v>
      </c>
      <c r="AG307" s="16">
        <v>5.5555555555555601E-3</v>
      </c>
      <c r="AH307" s="16">
        <v>0</v>
      </c>
      <c r="AI307" s="16">
        <v>0</v>
      </c>
      <c r="AJ307" s="16">
        <v>0</v>
      </c>
      <c r="AK307" s="16"/>
      <c r="AL307" s="16">
        <v>0</v>
      </c>
      <c r="AM307" s="16">
        <v>0</v>
      </c>
      <c r="AN307" s="16">
        <v>0</v>
      </c>
      <c r="AO307" s="16">
        <v>0</v>
      </c>
      <c r="AP307" s="16">
        <v>0</v>
      </c>
      <c r="AQ307" s="16">
        <v>0</v>
      </c>
      <c r="AR307" s="16">
        <v>0</v>
      </c>
      <c r="AS307" s="16">
        <v>0</v>
      </c>
      <c r="AT307" s="16">
        <v>0</v>
      </c>
      <c r="AU307" s="16">
        <v>0</v>
      </c>
      <c r="AV307" s="16">
        <v>3.03030303030303E-2</v>
      </c>
      <c r="AW307" s="16">
        <v>0</v>
      </c>
    </row>
    <row r="308" spans="2:49" x14ac:dyDescent="0.35">
      <c r="B308" s="17" t="s">
        <v>366</v>
      </c>
      <c r="C308" s="16">
        <v>1.230012300123E-3</v>
      </c>
      <c r="D308" s="16">
        <v>0</v>
      </c>
      <c r="E308" s="16">
        <v>0</v>
      </c>
      <c r="F308" s="16">
        <v>0</v>
      </c>
      <c r="G308" s="16">
        <v>0</v>
      </c>
      <c r="H308" s="16">
        <v>0</v>
      </c>
      <c r="I308" s="16">
        <v>0</v>
      </c>
      <c r="J308" s="16">
        <v>0</v>
      </c>
      <c r="K308" s="16">
        <v>0</v>
      </c>
      <c r="L308" s="16">
        <v>1.2500000000000001E-2</v>
      </c>
      <c r="M308" s="16">
        <v>0</v>
      </c>
      <c r="N308" s="16">
        <v>0</v>
      </c>
      <c r="O308" s="16">
        <v>0</v>
      </c>
      <c r="P308" s="16"/>
      <c r="Q308" s="16">
        <v>0</v>
      </c>
      <c r="R308" s="16"/>
      <c r="S308" s="16">
        <v>1.27064803049555E-3</v>
      </c>
      <c r="T308" s="16"/>
      <c r="U308" s="16">
        <v>0</v>
      </c>
      <c r="V308" s="16"/>
      <c r="W308" s="16">
        <v>0</v>
      </c>
      <c r="X308" s="16"/>
      <c r="Y308" s="16">
        <v>1.9841269841269801E-3</v>
      </c>
      <c r="Z308" s="16">
        <v>0</v>
      </c>
      <c r="AA308" s="16">
        <v>0</v>
      </c>
      <c r="AB308" s="16">
        <v>0</v>
      </c>
      <c r="AC308" s="16"/>
      <c r="AD308" s="16">
        <v>0</v>
      </c>
      <c r="AE308" s="16">
        <v>0</v>
      </c>
      <c r="AF308" s="16">
        <v>0</v>
      </c>
      <c r="AG308" s="16">
        <v>5.5555555555555601E-3</v>
      </c>
      <c r="AH308" s="16">
        <v>0</v>
      </c>
      <c r="AI308" s="16">
        <v>0</v>
      </c>
      <c r="AJ308" s="16">
        <v>0</v>
      </c>
      <c r="AK308" s="16"/>
      <c r="AL308" s="16">
        <v>0</v>
      </c>
      <c r="AM308" s="16">
        <v>0</v>
      </c>
      <c r="AN308" s="16">
        <v>0</v>
      </c>
      <c r="AO308" s="16">
        <v>0</v>
      </c>
      <c r="AP308" s="16">
        <v>0</v>
      </c>
      <c r="AQ308" s="16">
        <v>0</v>
      </c>
      <c r="AR308" s="16">
        <v>0</v>
      </c>
      <c r="AS308" s="16">
        <v>0</v>
      </c>
      <c r="AT308" s="16">
        <v>0</v>
      </c>
      <c r="AU308" s="16">
        <v>0</v>
      </c>
      <c r="AV308" s="16">
        <v>3.03030303030303E-2</v>
      </c>
      <c r="AW308" s="16">
        <v>0</v>
      </c>
    </row>
    <row r="309" spans="2:49" x14ac:dyDescent="0.35">
      <c r="B309" s="17" t="s">
        <v>367</v>
      </c>
      <c r="C309" s="16">
        <v>1.230012300123E-3</v>
      </c>
      <c r="D309" s="16">
        <v>0</v>
      </c>
      <c r="E309" s="16">
        <v>0</v>
      </c>
      <c r="F309" s="16">
        <v>0</v>
      </c>
      <c r="G309" s="16">
        <v>0</v>
      </c>
      <c r="H309" s="16">
        <v>0</v>
      </c>
      <c r="I309" s="16">
        <v>0</v>
      </c>
      <c r="J309" s="16">
        <v>0</v>
      </c>
      <c r="K309" s="16">
        <v>0</v>
      </c>
      <c r="L309" s="16">
        <v>0</v>
      </c>
      <c r="M309" s="16">
        <v>1.4084507042253501E-2</v>
      </c>
      <c r="N309" s="16">
        <v>0</v>
      </c>
      <c r="O309" s="16">
        <v>0</v>
      </c>
      <c r="P309" s="16"/>
      <c r="Q309" s="16">
        <v>0</v>
      </c>
      <c r="R309" s="16"/>
      <c r="S309" s="16">
        <v>1.27064803049555E-3</v>
      </c>
      <c r="T309" s="16"/>
      <c r="U309" s="16">
        <v>0</v>
      </c>
      <c r="V309" s="16"/>
      <c r="W309" s="16">
        <v>0</v>
      </c>
      <c r="X309" s="16"/>
      <c r="Y309" s="16">
        <v>1.9841269841269801E-3</v>
      </c>
      <c r="Z309" s="16">
        <v>0</v>
      </c>
      <c r="AA309" s="16">
        <v>0</v>
      </c>
      <c r="AB309" s="16">
        <v>0</v>
      </c>
      <c r="AC309" s="16"/>
      <c r="AD309" s="16">
        <v>0</v>
      </c>
      <c r="AE309" s="16">
        <v>0</v>
      </c>
      <c r="AF309" s="16">
        <v>0</v>
      </c>
      <c r="AG309" s="16">
        <v>0</v>
      </c>
      <c r="AH309" s="16">
        <v>8.1300813008130107E-3</v>
      </c>
      <c r="AI309" s="16">
        <v>0</v>
      </c>
      <c r="AJ309" s="16">
        <v>0</v>
      </c>
      <c r="AK309" s="16"/>
      <c r="AL309" s="16">
        <v>0</v>
      </c>
      <c r="AM309" s="16">
        <v>0</v>
      </c>
      <c r="AN309" s="16">
        <v>0</v>
      </c>
      <c r="AO309" s="16">
        <v>0</v>
      </c>
      <c r="AP309" s="16">
        <v>0</v>
      </c>
      <c r="AQ309" s="16">
        <v>0</v>
      </c>
      <c r="AR309" s="16">
        <v>0</v>
      </c>
      <c r="AS309" s="16">
        <v>0</v>
      </c>
      <c r="AT309" s="16">
        <v>0</v>
      </c>
      <c r="AU309" s="16">
        <v>0</v>
      </c>
      <c r="AV309" s="16">
        <v>3.03030303030303E-2</v>
      </c>
      <c r="AW309" s="16">
        <v>0</v>
      </c>
    </row>
    <row r="310" spans="2:49" x14ac:dyDescent="0.35">
      <c r="B310" s="17" t="s">
        <v>368</v>
      </c>
      <c r="C310" s="16">
        <v>1.230012300123E-3</v>
      </c>
      <c r="D310" s="16">
        <v>0</v>
      </c>
      <c r="E310" s="16">
        <v>7.4626865671641798E-3</v>
      </c>
      <c r="F310" s="16">
        <v>0</v>
      </c>
      <c r="G310" s="16">
        <v>0</v>
      </c>
      <c r="H310" s="16">
        <v>0</v>
      </c>
      <c r="I310" s="16">
        <v>0</v>
      </c>
      <c r="J310" s="16">
        <v>0</v>
      </c>
      <c r="K310" s="16">
        <v>0</v>
      </c>
      <c r="L310" s="16">
        <v>0</v>
      </c>
      <c r="M310" s="16">
        <v>0</v>
      </c>
      <c r="N310" s="16">
        <v>0</v>
      </c>
      <c r="O310" s="16">
        <v>0</v>
      </c>
      <c r="P310" s="16"/>
      <c r="Q310" s="16">
        <v>0</v>
      </c>
      <c r="R310" s="16"/>
      <c r="S310" s="16">
        <v>1.27064803049555E-3</v>
      </c>
      <c r="T310" s="16"/>
      <c r="U310" s="16">
        <v>0</v>
      </c>
      <c r="V310" s="16"/>
      <c r="W310" s="16">
        <v>8.1300813008130107E-3</v>
      </c>
      <c r="X310" s="16"/>
      <c r="Y310" s="16">
        <v>1.9841269841269801E-3</v>
      </c>
      <c r="Z310" s="16">
        <v>0</v>
      </c>
      <c r="AA310" s="16">
        <v>0</v>
      </c>
      <c r="AB310" s="16">
        <v>0</v>
      </c>
      <c r="AC310" s="16"/>
      <c r="AD310" s="16">
        <v>0</v>
      </c>
      <c r="AE310" s="16">
        <v>0</v>
      </c>
      <c r="AF310" s="16">
        <v>0</v>
      </c>
      <c r="AG310" s="16">
        <v>0</v>
      </c>
      <c r="AH310" s="16">
        <v>8.1300813008130107E-3</v>
      </c>
      <c r="AI310" s="16">
        <v>0</v>
      </c>
      <c r="AJ310" s="16">
        <v>0</v>
      </c>
      <c r="AK310" s="16"/>
      <c r="AL310" s="16">
        <v>0</v>
      </c>
      <c r="AM310" s="16">
        <v>0</v>
      </c>
      <c r="AN310" s="16">
        <v>0</v>
      </c>
      <c r="AO310" s="16">
        <v>0</v>
      </c>
      <c r="AP310" s="16">
        <v>0</v>
      </c>
      <c r="AQ310" s="16">
        <v>0</v>
      </c>
      <c r="AR310" s="16">
        <v>0</v>
      </c>
      <c r="AS310" s="16">
        <v>0</v>
      </c>
      <c r="AT310" s="16">
        <v>0</v>
      </c>
      <c r="AU310" s="16">
        <v>0</v>
      </c>
      <c r="AV310" s="16">
        <v>3.03030303030303E-2</v>
      </c>
      <c r="AW310" s="16">
        <v>0</v>
      </c>
    </row>
    <row r="311" spans="2:49" x14ac:dyDescent="0.35">
      <c r="B311" s="17" t="s">
        <v>369</v>
      </c>
      <c r="C311" s="16">
        <v>1.230012300123E-3</v>
      </c>
      <c r="D311" s="16">
        <v>0</v>
      </c>
      <c r="E311" s="16">
        <v>7.4626865671641798E-3</v>
      </c>
      <c r="F311" s="16">
        <v>0</v>
      </c>
      <c r="G311" s="16">
        <v>0</v>
      </c>
      <c r="H311" s="16">
        <v>0</v>
      </c>
      <c r="I311" s="16">
        <v>0</v>
      </c>
      <c r="J311" s="16">
        <v>0</v>
      </c>
      <c r="K311" s="16">
        <v>0</v>
      </c>
      <c r="L311" s="16">
        <v>0</v>
      </c>
      <c r="M311" s="16">
        <v>0</v>
      </c>
      <c r="N311" s="16">
        <v>0</v>
      </c>
      <c r="O311" s="16">
        <v>0</v>
      </c>
      <c r="P311" s="16"/>
      <c r="Q311" s="16">
        <v>0</v>
      </c>
      <c r="R311" s="16"/>
      <c r="S311" s="16">
        <v>1.27064803049555E-3</v>
      </c>
      <c r="T311" s="16"/>
      <c r="U311" s="16">
        <v>0</v>
      </c>
      <c r="V311" s="16"/>
      <c r="W311" s="16">
        <v>0</v>
      </c>
      <c r="X311" s="16"/>
      <c r="Y311" s="16">
        <v>1.9841269841269801E-3</v>
      </c>
      <c r="Z311" s="16">
        <v>0</v>
      </c>
      <c r="AA311" s="16">
        <v>0</v>
      </c>
      <c r="AB311" s="16">
        <v>0</v>
      </c>
      <c r="AC311" s="16"/>
      <c r="AD311" s="16">
        <v>0</v>
      </c>
      <c r="AE311" s="16">
        <v>0</v>
      </c>
      <c r="AF311" s="16">
        <v>0</v>
      </c>
      <c r="AG311" s="16">
        <v>0</v>
      </c>
      <c r="AH311" s="16">
        <v>8.1300813008130107E-3</v>
      </c>
      <c r="AI311" s="16">
        <v>0</v>
      </c>
      <c r="AJ311" s="16">
        <v>0</v>
      </c>
      <c r="AK311" s="16"/>
      <c r="AL311" s="16">
        <v>0</v>
      </c>
      <c r="AM311" s="16">
        <v>0</v>
      </c>
      <c r="AN311" s="16">
        <v>0</v>
      </c>
      <c r="AO311" s="16">
        <v>0</v>
      </c>
      <c r="AP311" s="16">
        <v>0</v>
      </c>
      <c r="AQ311" s="16">
        <v>0</v>
      </c>
      <c r="AR311" s="16">
        <v>0</v>
      </c>
      <c r="AS311" s="16">
        <v>0</v>
      </c>
      <c r="AT311" s="16">
        <v>0</v>
      </c>
      <c r="AU311" s="16">
        <v>0</v>
      </c>
      <c r="AV311" s="16">
        <v>3.03030303030303E-2</v>
      </c>
      <c r="AW311" s="16">
        <v>0</v>
      </c>
    </row>
    <row r="312" spans="2:49" x14ac:dyDescent="0.35">
      <c r="B312" s="17" t="s">
        <v>370</v>
      </c>
      <c r="C312" s="16">
        <v>1.230012300123E-3</v>
      </c>
      <c r="D312" s="16">
        <v>0</v>
      </c>
      <c r="E312" s="16">
        <v>0</v>
      </c>
      <c r="F312" s="16">
        <v>0</v>
      </c>
      <c r="G312" s="16">
        <v>0</v>
      </c>
      <c r="H312" s="16">
        <v>0</v>
      </c>
      <c r="I312" s="16">
        <v>0</v>
      </c>
      <c r="J312" s="16">
        <v>0</v>
      </c>
      <c r="K312" s="16">
        <v>0</v>
      </c>
      <c r="L312" s="16">
        <v>1.2500000000000001E-2</v>
      </c>
      <c r="M312" s="16">
        <v>0</v>
      </c>
      <c r="N312" s="16">
        <v>0</v>
      </c>
      <c r="O312" s="16">
        <v>0</v>
      </c>
      <c r="P312" s="16"/>
      <c r="Q312" s="16">
        <v>0</v>
      </c>
      <c r="R312" s="16"/>
      <c r="S312" s="16">
        <v>1.27064803049555E-3</v>
      </c>
      <c r="T312" s="16"/>
      <c r="U312" s="16">
        <v>0</v>
      </c>
      <c r="V312" s="16"/>
      <c r="W312" s="16">
        <v>0</v>
      </c>
      <c r="X312" s="16"/>
      <c r="Y312" s="16">
        <v>1.9841269841269801E-3</v>
      </c>
      <c r="Z312" s="16">
        <v>0</v>
      </c>
      <c r="AA312" s="16">
        <v>0</v>
      </c>
      <c r="AB312" s="16">
        <v>0</v>
      </c>
      <c r="AC312" s="16"/>
      <c r="AD312" s="16">
        <v>0</v>
      </c>
      <c r="AE312" s="16">
        <v>0</v>
      </c>
      <c r="AF312" s="16">
        <v>0</v>
      </c>
      <c r="AG312" s="16">
        <v>0</v>
      </c>
      <c r="AH312" s="16">
        <v>0</v>
      </c>
      <c r="AI312" s="16">
        <v>1.1904761904761901E-2</v>
      </c>
      <c r="AJ312" s="16">
        <v>0</v>
      </c>
      <c r="AK312" s="16"/>
      <c r="AL312" s="16">
        <v>0</v>
      </c>
      <c r="AM312" s="16">
        <v>0</v>
      </c>
      <c r="AN312" s="16">
        <v>0</v>
      </c>
      <c r="AO312" s="16">
        <v>0</v>
      </c>
      <c r="AP312" s="16">
        <v>0</v>
      </c>
      <c r="AQ312" s="16">
        <v>0</v>
      </c>
      <c r="AR312" s="16">
        <v>0</v>
      </c>
      <c r="AS312" s="16">
        <v>0</v>
      </c>
      <c r="AT312" s="16">
        <v>0</v>
      </c>
      <c r="AU312" s="16">
        <v>0</v>
      </c>
      <c r="AV312" s="16">
        <v>3.03030303030303E-2</v>
      </c>
      <c r="AW312" s="16">
        <v>0</v>
      </c>
    </row>
    <row r="313" spans="2:49" x14ac:dyDescent="0.35">
      <c r="B313" s="17" t="s">
        <v>371</v>
      </c>
      <c r="C313" s="16">
        <v>1.230012300123E-3</v>
      </c>
      <c r="D313" s="16">
        <v>0</v>
      </c>
      <c r="E313" s="16">
        <v>0</v>
      </c>
      <c r="F313" s="16">
        <v>0</v>
      </c>
      <c r="G313" s="16">
        <v>0</v>
      </c>
      <c r="H313" s="16">
        <v>0</v>
      </c>
      <c r="I313" s="16">
        <v>0</v>
      </c>
      <c r="J313" s="16">
        <v>1.63934426229508E-2</v>
      </c>
      <c r="K313" s="16">
        <v>0</v>
      </c>
      <c r="L313" s="16">
        <v>0</v>
      </c>
      <c r="M313" s="16">
        <v>0</v>
      </c>
      <c r="N313" s="16">
        <v>0</v>
      </c>
      <c r="O313" s="16">
        <v>0</v>
      </c>
      <c r="P313" s="16"/>
      <c r="Q313" s="16">
        <v>0</v>
      </c>
      <c r="R313" s="16"/>
      <c r="S313" s="16">
        <v>1.27064803049555E-3</v>
      </c>
      <c r="T313" s="16"/>
      <c r="U313" s="16">
        <v>0</v>
      </c>
      <c r="V313" s="16"/>
      <c r="W313" s="16">
        <v>0</v>
      </c>
      <c r="X313" s="16"/>
      <c r="Y313" s="16">
        <v>0</v>
      </c>
      <c r="Z313" s="16">
        <v>3.7878787878787902E-3</v>
      </c>
      <c r="AA313" s="16">
        <v>0</v>
      </c>
      <c r="AB313" s="16">
        <v>0</v>
      </c>
      <c r="AC313" s="16"/>
      <c r="AD313" s="16">
        <v>0</v>
      </c>
      <c r="AE313" s="16">
        <v>0</v>
      </c>
      <c r="AF313" s="16">
        <v>0</v>
      </c>
      <c r="AG313" s="16">
        <v>0</v>
      </c>
      <c r="AH313" s="16">
        <v>8.1300813008130107E-3</v>
      </c>
      <c r="AI313" s="16">
        <v>0</v>
      </c>
      <c r="AJ313" s="16">
        <v>0</v>
      </c>
      <c r="AK313" s="16"/>
      <c r="AL313" s="16">
        <v>0</v>
      </c>
      <c r="AM313" s="16">
        <v>7.8740157480314994E-3</v>
      </c>
      <c r="AN313" s="16">
        <v>0</v>
      </c>
      <c r="AO313" s="16">
        <v>0</v>
      </c>
      <c r="AP313" s="16">
        <v>0</v>
      </c>
      <c r="AQ313" s="16">
        <v>0</v>
      </c>
      <c r="AR313" s="16">
        <v>0</v>
      </c>
      <c r="AS313" s="16">
        <v>0</v>
      </c>
      <c r="AT313" s="16">
        <v>0</v>
      </c>
      <c r="AU313" s="16">
        <v>0</v>
      </c>
      <c r="AV313" s="16">
        <v>0</v>
      </c>
      <c r="AW313" s="16">
        <v>0</v>
      </c>
    </row>
    <row r="314" spans="2:49" x14ac:dyDescent="0.35">
      <c r="B314" s="17" t="s">
        <v>372</v>
      </c>
      <c r="C314" s="16">
        <v>1.230012300123E-3</v>
      </c>
      <c r="D314" s="16">
        <v>0</v>
      </c>
      <c r="E314" s="16">
        <v>7.4626865671641798E-3</v>
      </c>
      <c r="F314" s="16">
        <v>0</v>
      </c>
      <c r="G314" s="16">
        <v>0</v>
      </c>
      <c r="H314" s="16">
        <v>0</v>
      </c>
      <c r="I314" s="16">
        <v>0</v>
      </c>
      <c r="J314" s="16">
        <v>0</v>
      </c>
      <c r="K314" s="16">
        <v>0</v>
      </c>
      <c r="L314" s="16">
        <v>0</v>
      </c>
      <c r="M314" s="16">
        <v>0</v>
      </c>
      <c r="N314" s="16">
        <v>0</v>
      </c>
      <c r="O314" s="16">
        <v>0</v>
      </c>
      <c r="P314" s="16"/>
      <c r="Q314" s="16">
        <v>0</v>
      </c>
      <c r="R314" s="16"/>
      <c r="S314" s="16">
        <v>1.27064803049555E-3</v>
      </c>
      <c r="T314" s="16"/>
      <c r="U314" s="16">
        <v>0</v>
      </c>
      <c r="V314" s="16"/>
      <c r="W314" s="16">
        <v>0</v>
      </c>
      <c r="X314" s="16"/>
      <c r="Y314" s="16">
        <v>0</v>
      </c>
      <c r="Z314" s="16">
        <v>3.7878787878787902E-3</v>
      </c>
      <c r="AA314" s="16">
        <v>0</v>
      </c>
      <c r="AB314" s="16">
        <v>0</v>
      </c>
      <c r="AC314" s="16"/>
      <c r="AD314" s="16">
        <v>0</v>
      </c>
      <c r="AE314" s="16">
        <v>0</v>
      </c>
      <c r="AF314" s="16">
        <v>0</v>
      </c>
      <c r="AG314" s="16">
        <v>0</v>
      </c>
      <c r="AH314" s="16">
        <v>0</v>
      </c>
      <c r="AI314" s="16">
        <v>1.1904761904761901E-2</v>
      </c>
      <c r="AJ314" s="16">
        <v>0</v>
      </c>
      <c r="AK314" s="16"/>
      <c r="AL314" s="16">
        <v>0</v>
      </c>
      <c r="AM314" s="16">
        <v>0</v>
      </c>
      <c r="AN314" s="16">
        <v>0</v>
      </c>
      <c r="AO314" s="16">
        <v>0</v>
      </c>
      <c r="AP314" s="16">
        <v>0</v>
      </c>
      <c r="AQ314" s="16">
        <v>0</v>
      </c>
      <c r="AR314" s="16">
        <v>0</v>
      </c>
      <c r="AS314" s="16">
        <v>0</v>
      </c>
      <c r="AT314" s="16">
        <v>0</v>
      </c>
      <c r="AU314" s="16">
        <v>0</v>
      </c>
      <c r="AV314" s="16">
        <v>0</v>
      </c>
      <c r="AW314" s="16">
        <v>2.32558139534884E-2</v>
      </c>
    </row>
    <row r="315" spans="2:49" ht="43.5" x14ac:dyDescent="0.35">
      <c r="B315" s="17" t="s">
        <v>373</v>
      </c>
      <c r="C315" s="16">
        <v>1.230012300123E-3</v>
      </c>
      <c r="D315" s="16">
        <v>0</v>
      </c>
      <c r="E315" s="16">
        <v>0</v>
      </c>
      <c r="F315" s="16">
        <v>8.4033613445378096E-3</v>
      </c>
      <c r="G315" s="16">
        <v>0</v>
      </c>
      <c r="H315" s="16">
        <v>0</v>
      </c>
      <c r="I315" s="16">
        <v>0</v>
      </c>
      <c r="J315" s="16">
        <v>0</v>
      </c>
      <c r="K315" s="16">
        <v>0</v>
      </c>
      <c r="L315" s="16">
        <v>0</v>
      </c>
      <c r="M315" s="16">
        <v>0</v>
      </c>
      <c r="N315" s="16">
        <v>0</v>
      </c>
      <c r="O315" s="16">
        <v>0</v>
      </c>
      <c r="P315" s="16"/>
      <c r="Q315" s="16">
        <v>0</v>
      </c>
      <c r="R315" s="16"/>
      <c r="S315" s="16">
        <v>0</v>
      </c>
      <c r="T315" s="16"/>
      <c r="U315" s="16">
        <v>0</v>
      </c>
      <c r="V315" s="16"/>
      <c r="W315" s="16">
        <v>0</v>
      </c>
      <c r="X315" s="16"/>
      <c r="Y315" s="16">
        <v>0</v>
      </c>
      <c r="Z315" s="16">
        <v>3.7878787878787902E-3</v>
      </c>
      <c r="AA315" s="16">
        <v>0</v>
      </c>
      <c r="AB315" s="16">
        <v>0</v>
      </c>
      <c r="AC315" s="16"/>
      <c r="AD315" s="16">
        <v>0</v>
      </c>
      <c r="AE315" s="16">
        <v>0</v>
      </c>
      <c r="AF315" s="16">
        <v>0</v>
      </c>
      <c r="AG315" s="16">
        <v>0</v>
      </c>
      <c r="AH315" s="16">
        <v>0</v>
      </c>
      <c r="AI315" s="16">
        <v>0</v>
      </c>
      <c r="AJ315" s="16">
        <v>1.0869565217391301E-2</v>
      </c>
      <c r="AK315" s="16"/>
      <c r="AL315" s="16">
        <v>0</v>
      </c>
      <c r="AM315" s="16">
        <v>0</v>
      </c>
      <c r="AN315" s="16">
        <v>0</v>
      </c>
      <c r="AO315" s="16">
        <v>0</v>
      </c>
      <c r="AP315" s="16">
        <v>0</v>
      </c>
      <c r="AQ315" s="16">
        <v>0</v>
      </c>
      <c r="AR315" s="16">
        <v>0</v>
      </c>
      <c r="AS315" s="16">
        <v>0</v>
      </c>
      <c r="AT315" s="16">
        <v>0</v>
      </c>
      <c r="AU315" s="16">
        <v>0</v>
      </c>
      <c r="AV315" s="16">
        <v>0</v>
      </c>
      <c r="AW315" s="16">
        <v>2.32558139534884E-2</v>
      </c>
    </row>
    <row r="316" spans="2:49" x14ac:dyDescent="0.35">
      <c r="B316" s="17" t="s">
        <v>374</v>
      </c>
      <c r="C316" s="16">
        <v>1.230012300123E-3</v>
      </c>
      <c r="D316" s="16">
        <v>0</v>
      </c>
      <c r="E316" s="16">
        <v>0</v>
      </c>
      <c r="F316" s="16">
        <v>0</v>
      </c>
      <c r="G316" s="16">
        <v>0</v>
      </c>
      <c r="H316" s="16">
        <v>1.9230769230769201E-2</v>
      </c>
      <c r="I316" s="16">
        <v>0</v>
      </c>
      <c r="J316" s="16">
        <v>0</v>
      </c>
      <c r="K316" s="16">
        <v>0</v>
      </c>
      <c r="L316" s="16">
        <v>0</v>
      </c>
      <c r="M316" s="16">
        <v>0</v>
      </c>
      <c r="N316" s="16">
        <v>0</v>
      </c>
      <c r="O316" s="16">
        <v>0</v>
      </c>
      <c r="P316" s="16"/>
      <c r="Q316" s="16">
        <v>0</v>
      </c>
      <c r="R316" s="16"/>
      <c r="S316" s="16">
        <v>0</v>
      </c>
      <c r="T316" s="16"/>
      <c r="U316" s="16">
        <v>0</v>
      </c>
      <c r="V316" s="16"/>
      <c r="W316" s="16">
        <v>0</v>
      </c>
      <c r="X316" s="16"/>
      <c r="Y316" s="16">
        <v>1.9841269841269801E-3</v>
      </c>
      <c r="Z316" s="16">
        <v>0</v>
      </c>
      <c r="AA316" s="16">
        <v>0</v>
      </c>
      <c r="AB316" s="16">
        <v>0</v>
      </c>
      <c r="AC316" s="16"/>
      <c r="AD316" s="16">
        <v>0</v>
      </c>
      <c r="AE316" s="16">
        <v>0</v>
      </c>
      <c r="AF316" s="16">
        <v>1.02040816326531E-2</v>
      </c>
      <c r="AG316" s="16">
        <v>0</v>
      </c>
      <c r="AH316" s="16">
        <v>0</v>
      </c>
      <c r="AI316" s="16">
        <v>0</v>
      </c>
      <c r="AJ316" s="16">
        <v>0</v>
      </c>
      <c r="AK316" s="16"/>
      <c r="AL316" s="16">
        <v>0</v>
      </c>
      <c r="AM316" s="16">
        <v>7.8740157480314994E-3</v>
      </c>
      <c r="AN316" s="16">
        <v>0</v>
      </c>
      <c r="AO316" s="16">
        <v>0</v>
      </c>
      <c r="AP316" s="16">
        <v>0</v>
      </c>
      <c r="AQ316" s="16">
        <v>0</v>
      </c>
      <c r="AR316" s="16">
        <v>0</v>
      </c>
      <c r="AS316" s="16">
        <v>0</v>
      </c>
      <c r="AT316" s="16">
        <v>0</v>
      </c>
      <c r="AU316" s="16">
        <v>0</v>
      </c>
      <c r="AV316" s="16">
        <v>0</v>
      </c>
      <c r="AW316" s="16">
        <v>0</v>
      </c>
    </row>
    <row r="317" spans="2:49" ht="29" x14ac:dyDescent="0.35">
      <c r="B317" s="17" t="s">
        <v>375</v>
      </c>
      <c r="C317" s="16">
        <v>1.230012300123E-3</v>
      </c>
      <c r="D317" s="16">
        <v>0</v>
      </c>
      <c r="E317" s="16">
        <v>0</v>
      </c>
      <c r="F317" s="16">
        <v>0</v>
      </c>
      <c r="G317" s="16">
        <v>0</v>
      </c>
      <c r="H317" s="16">
        <v>0</v>
      </c>
      <c r="I317" s="16">
        <v>0</v>
      </c>
      <c r="J317" s="16">
        <v>0</v>
      </c>
      <c r="K317" s="16">
        <v>0</v>
      </c>
      <c r="L317" s="16">
        <v>0</v>
      </c>
      <c r="M317" s="16">
        <v>1.4084507042253501E-2</v>
      </c>
      <c r="N317" s="16">
        <v>0</v>
      </c>
      <c r="O317" s="16">
        <v>0</v>
      </c>
      <c r="P317" s="16"/>
      <c r="Q317" s="16">
        <v>0</v>
      </c>
      <c r="R317" s="16"/>
      <c r="S317" s="16">
        <v>0</v>
      </c>
      <c r="T317" s="16"/>
      <c r="U317" s="16">
        <v>0</v>
      </c>
      <c r="V317" s="16"/>
      <c r="W317" s="16">
        <v>0</v>
      </c>
      <c r="X317" s="16"/>
      <c r="Y317" s="16">
        <v>1.9841269841269801E-3</v>
      </c>
      <c r="Z317" s="16">
        <v>0</v>
      </c>
      <c r="AA317" s="16">
        <v>0</v>
      </c>
      <c r="AB317" s="16">
        <v>0</v>
      </c>
      <c r="AC317" s="16"/>
      <c r="AD317" s="16">
        <v>0</v>
      </c>
      <c r="AE317" s="16">
        <v>0</v>
      </c>
      <c r="AF317" s="16">
        <v>0</v>
      </c>
      <c r="AG317" s="16">
        <v>0</v>
      </c>
      <c r="AH317" s="16">
        <v>8.1300813008130107E-3</v>
      </c>
      <c r="AI317" s="16">
        <v>0</v>
      </c>
      <c r="AJ317" s="16">
        <v>0</v>
      </c>
      <c r="AK317" s="16"/>
      <c r="AL317" s="16">
        <v>0</v>
      </c>
      <c r="AM317" s="16">
        <v>7.8740157480314994E-3</v>
      </c>
      <c r="AN317" s="16">
        <v>0</v>
      </c>
      <c r="AO317" s="16">
        <v>0</v>
      </c>
      <c r="AP317" s="16">
        <v>0</v>
      </c>
      <c r="AQ317" s="16">
        <v>0</v>
      </c>
      <c r="AR317" s="16">
        <v>0</v>
      </c>
      <c r="AS317" s="16">
        <v>0</v>
      </c>
      <c r="AT317" s="16">
        <v>0</v>
      </c>
      <c r="AU317" s="16">
        <v>0</v>
      </c>
      <c r="AV317" s="16">
        <v>0</v>
      </c>
      <c r="AW317" s="16">
        <v>0</v>
      </c>
    </row>
    <row r="318" spans="2:49" ht="29" x14ac:dyDescent="0.35">
      <c r="B318" s="17" t="s">
        <v>376</v>
      </c>
      <c r="C318" s="18">
        <v>1.230012300123E-3</v>
      </c>
      <c r="D318" s="18">
        <v>0</v>
      </c>
      <c r="E318" s="18">
        <v>0</v>
      </c>
      <c r="F318" s="18">
        <v>0</v>
      </c>
      <c r="G318" s="18">
        <v>0</v>
      </c>
      <c r="H318" s="18">
        <v>1.9230769230769201E-2</v>
      </c>
      <c r="I318" s="18">
        <v>0</v>
      </c>
      <c r="J318" s="18">
        <v>0</v>
      </c>
      <c r="K318" s="18">
        <v>0</v>
      </c>
      <c r="L318" s="18">
        <v>0</v>
      </c>
      <c r="M318" s="18">
        <v>0</v>
      </c>
      <c r="N318" s="18">
        <v>0</v>
      </c>
      <c r="O318" s="18">
        <v>0</v>
      </c>
      <c r="P318" s="18"/>
      <c r="Q318" s="18">
        <v>0</v>
      </c>
      <c r="R318" s="18"/>
      <c r="S318" s="18">
        <v>0</v>
      </c>
      <c r="T318" s="18"/>
      <c r="U318" s="18">
        <v>0</v>
      </c>
      <c r="V318" s="18"/>
      <c r="W318" s="18">
        <v>8.1300813008130107E-3</v>
      </c>
      <c r="X318" s="18"/>
      <c r="Y318" s="18">
        <v>0</v>
      </c>
      <c r="Z318" s="18">
        <v>3.7878787878787902E-3</v>
      </c>
      <c r="AA318" s="18">
        <v>0</v>
      </c>
      <c r="AB318" s="18">
        <v>0</v>
      </c>
      <c r="AC318" s="18"/>
      <c r="AD318" s="18">
        <v>0</v>
      </c>
      <c r="AE318" s="18">
        <v>0</v>
      </c>
      <c r="AF318" s="18">
        <v>0</v>
      </c>
      <c r="AG318" s="18">
        <v>0</v>
      </c>
      <c r="AH318" s="18">
        <v>0</v>
      </c>
      <c r="AI318" s="18">
        <v>1.1904761904761901E-2</v>
      </c>
      <c r="AJ318" s="18">
        <v>0</v>
      </c>
      <c r="AK318" s="18"/>
      <c r="AL318" s="18">
        <v>0</v>
      </c>
      <c r="AM318" s="18">
        <v>7.8740157480314994E-3</v>
      </c>
      <c r="AN318" s="18">
        <v>0</v>
      </c>
      <c r="AO318" s="18">
        <v>0</v>
      </c>
      <c r="AP318" s="18">
        <v>0</v>
      </c>
      <c r="AQ318" s="18">
        <v>0</v>
      </c>
      <c r="AR318" s="18">
        <v>0</v>
      </c>
      <c r="AS318" s="18">
        <v>0</v>
      </c>
      <c r="AT318" s="18">
        <v>0</v>
      </c>
      <c r="AU318" s="18">
        <v>0</v>
      </c>
      <c r="AV318" s="18">
        <v>0</v>
      </c>
      <c r="AW318" s="18">
        <v>0</v>
      </c>
    </row>
    <row r="319" spans="2:49" x14ac:dyDescent="0.35">
      <c r="B319" s="15"/>
    </row>
    <row r="320" spans="2:49" x14ac:dyDescent="0.35">
      <c r="B320" t="s">
        <v>66</v>
      </c>
    </row>
    <row r="321" spans="2:2" x14ac:dyDescent="0.35">
      <c r="B321" t="s">
        <v>67</v>
      </c>
    </row>
    <row r="323" spans="2:2" x14ac:dyDescent="0.35">
      <c r="B323"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722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t="s">
        <v>718</v>
      </c>
      <c r="AV7" s="10">
        <v>33</v>
      </c>
      <c r="AW7" s="10">
        <v>43</v>
      </c>
    </row>
    <row r="8" spans="2:49" x14ac:dyDescent="0.35">
      <c r="B8" s="17" t="s">
        <v>397</v>
      </c>
      <c r="C8">
        <v>0.22549019607843099</v>
      </c>
      <c r="D8">
        <v>0.33333333333333298</v>
      </c>
      <c r="E8">
        <v>0.11764705882352899</v>
      </c>
      <c r="F8">
        <v>0.15384615384615399</v>
      </c>
      <c r="G8">
        <v>0.125</v>
      </c>
      <c r="H8">
        <v>0.5</v>
      </c>
      <c r="I8">
        <v>0.44444444444444398</v>
      </c>
      <c r="J8">
        <v>0.3</v>
      </c>
      <c r="K8">
        <v>0</v>
      </c>
      <c r="L8">
        <v>0.33333333333333298</v>
      </c>
      <c r="M8">
        <v>0</v>
      </c>
      <c r="N8">
        <v>0.5</v>
      </c>
      <c r="O8">
        <v>0.5</v>
      </c>
      <c r="Q8">
        <v>0.232558139534884</v>
      </c>
      <c r="S8">
        <v>0.22772277227722801</v>
      </c>
      <c r="U8">
        <v>0.20833333333333301</v>
      </c>
      <c r="W8">
        <v>0.214285714285714</v>
      </c>
      <c r="Y8">
        <v>0.231884057971014</v>
      </c>
      <c r="Z8">
        <v>0.15384615384615399</v>
      </c>
      <c r="AA8">
        <v>0.6</v>
      </c>
      <c r="AB8">
        <v>0</v>
      </c>
      <c r="AD8">
        <v>0.3125</v>
      </c>
      <c r="AE8">
        <v>0.230769230769231</v>
      </c>
      <c r="AF8">
        <v>0.238095238095238</v>
      </c>
      <c r="AG8">
        <v>0.2</v>
      </c>
      <c r="AH8">
        <v>8.3333333333333301E-2</v>
      </c>
      <c r="AI8">
        <v>0.25</v>
      </c>
      <c r="AJ8">
        <v>0.28571428571428598</v>
      </c>
      <c r="AL8">
        <v>0.2</v>
      </c>
      <c r="AM8">
        <v>0.30769230769230799</v>
      </c>
      <c r="AN8">
        <v>0.11111111111111099</v>
      </c>
      <c r="AO8">
        <v>0.25</v>
      </c>
      <c r="AP8">
        <v>0</v>
      </c>
      <c r="AQ8">
        <v>0.14285714285714299</v>
      </c>
      <c r="AR8">
        <v>0</v>
      </c>
      <c r="AS8">
        <v>0</v>
      </c>
      <c r="AT8">
        <v>0.35714285714285698</v>
      </c>
      <c r="AU8" t="s">
        <v>397</v>
      </c>
      <c r="AV8">
        <v>0.25</v>
      </c>
      <c r="AW8">
        <v>0</v>
      </c>
    </row>
    <row r="9" spans="2:49" x14ac:dyDescent="0.35">
      <c r="B9" s="17" t="s">
        <v>494</v>
      </c>
      <c r="C9" s="16">
        <v>0.26470588235294101</v>
      </c>
      <c r="D9" s="16">
        <v>0.16666666666666699</v>
      </c>
      <c r="E9" s="16">
        <v>0.17647058823529399</v>
      </c>
      <c r="F9" s="16">
        <v>0.34615384615384598</v>
      </c>
      <c r="G9" s="16">
        <v>0.25</v>
      </c>
      <c r="H9" s="16">
        <v>0</v>
      </c>
      <c r="I9" s="16">
        <v>0.22222222222222199</v>
      </c>
      <c r="J9" s="16">
        <v>0.4</v>
      </c>
      <c r="K9" s="16">
        <v>0.66666666666666696</v>
      </c>
      <c r="L9" s="16">
        <v>0.16666666666666699</v>
      </c>
      <c r="M9" s="16">
        <v>0.42857142857142899</v>
      </c>
      <c r="N9" s="16">
        <v>0</v>
      </c>
      <c r="O9" s="16">
        <v>0</v>
      </c>
      <c r="P9" s="16"/>
      <c r="Q9" s="16">
        <v>0.232558139534884</v>
      </c>
      <c r="R9" s="16"/>
      <c r="S9" s="16">
        <v>0.26732673267326701</v>
      </c>
      <c r="T9" s="16"/>
      <c r="U9" s="16">
        <v>0.25</v>
      </c>
      <c r="V9" s="16"/>
      <c r="W9" s="16">
        <v>0.25</v>
      </c>
      <c r="X9" s="16"/>
      <c r="Y9" s="16">
        <v>0.26086956521739102</v>
      </c>
      <c r="Z9" s="16">
        <v>0.30769230769230799</v>
      </c>
      <c r="AA9" s="16">
        <v>0.2</v>
      </c>
      <c r="AB9" s="16">
        <v>0</v>
      </c>
      <c r="AC9" s="16"/>
      <c r="AD9" s="16">
        <v>0.1875</v>
      </c>
      <c r="AE9" s="16">
        <v>0.230769230769231</v>
      </c>
      <c r="AF9" s="16">
        <v>0.19047619047618999</v>
      </c>
      <c r="AG9" s="16">
        <v>0.28000000000000003</v>
      </c>
      <c r="AH9" s="16">
        <v>0.5</v>
      </c>
      <c r="AI9" s="16">
        <v>0.125</v>
      </c>
      <c r="AJ9" s="16">
        <v>0.42857142857142899</v>
      </c>
      <c r="AK9" s="16"/>
      <c r="AL9" s="16">
        <v>0.6</v>
      </c>
      <c r="AM9" s="16">
        <v>0.230769230769231</v>
      </c>
      <c r="AN9" s="16">
        <v>0.296296296296296</v>
      </c>
      <c r="AO9" s="16">
        <v>0.1</v>
      </c>
      <c r="AP9" s="16">
        <v>0</v>
      </c>
      <c r="AQ9" s="16">
        <v>0.42857142857142899</v>
      </c>
      <c r="AR9" s="16">
        <v>0</v>
      </c>
      <c r="AS9" s="16">
        <v>0</v>
      </c>
      <c r="AT9" s="16">
        <v>0.28571428571428598</v>
      </c>
      <c r="AU9" s="16" t="s">
        <v>703</v>
      </c>
      <c r="AV9" s="16">
        <v>0.125</v>
      </c>
      <c r="AW9" s="16">
        <v>1</v>
      </c>
    </row>
    <row r="10" spans="2:49" x14ac:dyDescent="0.35">
      <c r="B10" s="17" t="s">
        <v>495</v>
      </c>
      <c r="C10" s="16">
        <v>0.50980392156862697</v>
      </c>
      <c r="D10" s="16">
        <v>0.5</v>
      </c>
      <c r="E10" s="16">
        <v>0.70588235294117696</v>
      </c>
      <c r="F10" s="16">
        <v>0.5</v>
      </c>
      <c r="G10" s="16">
        <v>0.625</v>
      </c>
      <c r="H10" s="16">
        <v>0.5</v>
      </c>
      <c r="I10" s="16">
        <v>0.33333333333333298</v>
      </c>
      <c r="J10" s="16">
        <v>0.3</v>
      </c>
      <c r="K10" s="16">
        <v>0.33333333333333298</v>
      </c>
      <c r="L10" s="16">
        <v>0.5</v>
      </c>
      <c r="M10" s="16">
        <v>0.57142857142857095</v>
      </c>
      <c r="N10" s="16">
        <v>0.5</v>
      </c>
      <c r="O10" s="16">
        <v>0.5</v>
      </c>
      <c r="P10" s="16"/>
      <c r="Q10" s="16">
        <v>0.53488372093023295</v>
      </c>
      <c r="R10" s="16"/>
      <c r="S10" s="16">
        <v>0.50495049504950495</v>
      </c>
      <c r="T10" s="16"/>
      <c r="U10" s="16">
        <v>0.54166666666666696</v>
      </c>
      <c r="V10" s="16"/>
      <c r="W10" s="16">
        <v>0.53571428571428603</v>
      </c>
      <c r="X10" s="16"/>
      <c r="Y10" s="16">
        <v>0.50724637681159401</v>
      </c>
      <c r="Z10" s="16">
        <v>0.53846153846153799</v>
      </c>
      <c r="AA10" s="16">
        <v>0.2</v>
      </c>
      <c r="AB10" s="16">
        <v>1</v>
      </c>
      <c r="AC10" s="16"/>
      <c r="AD10" s="16">
        <v>0.5</v>
      </c>
      <c r="AE10" s="16">
        <v>0.53846153846153799</v>
      </c>
      <c r="AF10" s="16">
        <v>0.57142857142857095</v>
      </c>
      <c r="AG10" s="16">
        <v>0.52</v>
      </c>
      <c r="AH10" s="16">
        <v>0.41666666666666702</v>
      </c>
      <c r="AI10" s="16">
        <v>0.625</v>
      </c>
      <c r="AJ10" s="16">
        <v>0.28571428571428598</v>
      </c>
      <c r="AK10" s="16"/>
      <c r="AL10" s="16">
        <v>0.2</v>
      </c>
      <c r="AM10" s="16">
        <v>0.46153846153846201</v>
      </c>
      <c r="AN10" s="16">
        <v>0.592592592592593</v>
      </c>
      <c r="AO10" s="16">
        <v>0.65</v>
      </c>
      <c r="AP10" s="16">
        <v>1</v>
      </c>
      <c r="AQ10" s="16">
        <v>0.42857142857142899</v>
      </c>
      <c r="AR10" s="16">
        <v>0</v>
      </c>
      <c r="AS10" s="16">
        <v>1</v>
      </c>
      <c r="AT10" s="16">
        <v>0.35714285714285698</v>
      </c>
      <c r="AU10" s="16" t="s">
        <v>703</v>
      </c>
      <c r="AV10" s="16">
        <v>0.625</v>
      </c>
      <c r="AW10" s="16">
        <v>0</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t="s">
        <v>703</v>
      </c>
      <c r="AV11" s="16">
        <v>0</v>
      </c>
      <c r="AW11" s="16">
        <v>0</v>
      </c>
    </row>
    <row r="12" spans="2:49" x14ac:dyDescent="0.35">
      <c r="B12" s="17" t="s">
        <v>699</v>
      </c>
      <c r="C12" s="23">
        <v>1.18627450980392</v>
      </c>
      <c r="D12" s="23">
        <v>1.5</v>
      </c>
      <c r="E12" s="23">
        <v>1.0588235294117601</v>
      </c>
      <c r="F12" s="23">
        <v>0.96153846153846201</v>
      </c>
      <c r="G12" s="23">
        <v>1</v>
      </c>
      <c r="H12" s="23">
        <v>2</v>
      </c>
      <c r="I12" s="23">
        <v>1.6666666666666701</v>
      </c>
      <c r="J12" s="23">
        <v>1.2</v>
      </c>
      <c r="K12" s="23">
        <v>0.33333333333333298</v>
      </c>
      <c r="L12" s="23">
        <v>1.5</v>
      </c>
      <c r="M12" s="23">
        <v>0.57142857142857095</v>
      </c>
      <c r="N12" s="23">
        <v>2</v>
      </c>
      <c r="O12" s="23">
        <v>2</v>
      </c>
      <c r="P12" s="23"/>
      <c r="Q12" s="23">
        <v>1.2325581395348799</v>
      </c>
      <c r="R12" s="23"/>
      <c r="S12" s="23">
        <v>1.1881188118811901</v>
      </c>
      <c r="T12" s="23"/>
      <c r="U12" s="23">
        <v>1.1666666666666701</v>
      </c>
      <c r="V12" s="23"/>
      <c r="W12" s="23">
        <v>1.1785714285714299</v>
      </c>
      <c r="X12" s="23"/>
      <c r="Y12" s="23">
        <v>1.2028985507246399</v>
      </c>
      <c r="Z12" s="23">
        <v>1</v>
      </c>
      <c r="AA12" s="23">
        <v>2</v>
      </c>
      <c r="AB12" s="23">
        <v>1</v>
      </c>
      <c r="AC12" s="23"/>
      <c r="AD12" s="23">
        <v>1.4375</v>
      </c>
      <c r="AE12" s="23">
        <v>1.2307692307692299</v>
      </c>
      <c r="AF12" s="23">
        <v>1.28571428571429</v>
      </c>
      <c r="AG12" s="23">
        <v>1.1200000000000001</v>
      </c>
      <c r="AH12" s="23">
        <v>0.66666666666666596</v>
      </c>
      <c r="AI12" s="23">
        <v>1.375</v>
      </c>
      <c r="AJ12" s="23">
        <v>1.1428571428571399</v>
      </c>
      <c r="AK12" s="23"/>
      <c r="AL12" s="23">
        <v>0.8</v>
      </c>
      <c r="AM12" s="23">
        <v>1.3846153846153799</v>
      </c>
      <c r="AN12" s="23">
        <v>0.92592592592592604</v>
      </c>
      <c r="AO12" s="23">
        <v>1.4</v>
      </c>
      <c r="AP12" s="23">
        <v>1</v>
      </c>
      <c r="AQ12" s="23">
        <v>0.85714285714285499</v>
      </c>
      <c r="AR12" s="23">
        <v>3</v>
      </c>
      <c r="AS12" s="23">
        <v>1</v>
      </c>
      <c r="AT12" s="23">
        <v>1.4285714285714299</v>
      </c>
      <c r="AU12" s="23" t="s">
        <v>495</v>
      </c>
      <c r="AV12" s="23">
        <v>1.375</v>
      </c>
      <c r="AW12" s="23">
        <v>0</v>
      </c>
    </row>
    <row r="13" spans="2:49" x14ac:dyDescent="0.35">
      <c r="B13" s="17" t="s">
        <v>700</v>
      </c>
      <c r="C13" s="24">
        <v>-0.36711854720328602</v>
      </c>
      <c r="D13" s="24">
        <v>-0.4375</v>
      </c>
      <c r="E13" s="24">
        <v>-0.11536739263179301</v>
      </c>
      <c r="F13" s="24">
        <v>-0.31984731245086301</v>
      </c>
      <c r="G13" s="24">
        <v>-0.17857142857142899</v>
      </c>
      <c r="H13" s="24">
        <v>-0.5</v>
      </c>
      <c r="I13" s="24">
        <v>-0.92839506172839303</v>
      </c>
      <c r="J13" s="24">
        <v>-0.80742857142857105</v>
      </c>
      <c r="K13" s="24">
        <v>0</v>
      </c>
      <c r="L13" s="24">
        <v>-0.4375</v>
      </c>
      <c r="M13" s="24">
        <v>0</v>
      </c>
      <c r="N13" s="24">
        <v>-0.5</v>
      </c>
      <c r="O13" s="24">
        <v>-0.5</v>
      </c>
      <c r="P13" s="24"/>
      <c r="Q13" s="24">
        <v>-0.335971942245605</v>
      </c>
      <c r="R13" s="24"/>
      <c r="S13" s="24">
        <v>-0.375326239613472</v>
      </c>
      <c r="T13" s="24"/>
      <c r="U13" s="24">
        <v>-0.31463206627680301</v>
      </c>
      <c r="V13" s="24"/>
      <c r="W13" s="24">
        <v>-0.325565697058043</v>
      </c>
      <c r="X13" s="24"/>
      <c r="Y13" s="24">
        <v>-0.37459586558525498</v>
      </c>
      <c r="Z13" s="24">
        <v>-0.27972027972028002</v>
      </c>
      <c r="AA13" s="24">
        <v>-1.8</v>
      </c>
      <c r="AB13" s="24">
        <v>0</v>
      </c>
      <c r="AC13" s="24"/>
      <c r="AD13" s="24">
        <v>-0.42768998579545497</v>
      </c>
      <c r="AE13" s="24">
        <v>-0.33017751479289997</v>
      </c>
      <c r="AF13" s="24">
        <v>-0.28790087463556802</v>
      </c>
      <c r="AG13" s="24">
        <v>-0.337088</v>
      </c>
      <c r="AH13" s="24">
        <v>-0.27188552188552201</v>
      </c>
      <c r="AI13" s="24">
        <v>-0.21809895833333301</v>
      </c>
      <c r="AJ13" s="24">
        <v>-0.81749271137026502</v>
      </c>
      <c r="AK13" s="24"/>
      <c r="AL13" s="24">
        <v>-0.82399999999999995</v>
      </c>
      <c r="AM13" s="24">
        <v>-0.49461386739493401</v>
      </c>
      <c r="AN13" s="24">
        <v>-0.19148503784992099</v>
      </c>
      <c r="AO13" s="24">
        <v>-0.18533333333333299</v>
      </c>
      <c r="AP13" s="24">
        <v>0</v>
      </c>
      <c r="AQ13" s="24">
        <v>-0.38192419825072998</v>
      </c>
      <c r="AR13" s="24">
        <v>0</v>
      </c>
      <c r="AS13" s="24">
        <v>0</v>
      </c>
      <c r="AT13" s="24">
        <v>-0.75234855847100701</v>
      </c>
      <c r="AU13" s="24" t="s">
        <v>704</v>
      </c>
      <c r="AV13" s="24">
        <v>-0.21809895833333301</v>
      </c>
      <c r="AW13" s="24">
        <v>0</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I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1" t="s">
        <v>734</v>
      </c>
      <c r="E2" s="27"/>
      <c r="F2" s="27"/>
      <c r="G2" s="27"/>
      <c r="H2" s="27"/>
      <c r="I2" s="27"/>
    </row>
    <row r="6" spans="2:9" ht="50" customHeight="1" x14ac:dyDescent="0.35">
      <c r="B6" s="22" t="s">
        <v>14</v>
      </c>
      <c r="C6" s="22" t="s">
        <v>723</v>
      </c>
      <c r="D6" s="22" t="s">
        <v>724</v>
      </c>
      <c r="E6" s="22" t="s">
        <v>725</v>
      </c>
      <c r="F6" s="22" t="s">
        <v>726</v>
      </c>
      <c r="G6" s="22" t="s">
        <v>727</v>
      </c>
      <c r="H6" s="22" t="s">
        <v>728</v>
      </c>
    </row>
    <row r="7" spans="2:9" x14ac:dyDescent="0.35">
      <c r="B7" s="17" t="s">
        <v>729</v>
      </c>
      <c r="C7" s="16">
        <v>0.15129151291512899</v>
      </c>
      <c r="D7" s="16">
        <v>1.5990159901599001E-2</v>
      </c>
      <c r="E7" s="16">
        <v>0.120541205412054</v>
      </c>
      <c r="F7" s="16">
        <v>3.5670356703566997E-2</v>
      </c>
      <c r="G7" s="16">
        <v>3.1980319803198001E-2</v>
      </c>
      <c r="H7" s="16">
        <v>0.20049200492004901</v>
      </c>
    </row>
    <row r="8" spans="2:9" x14ac:dyDescent="0.35">
      <c r="B8" s="17" t="s">
        <v>730</v>
      </c>
      <c r="C8" s="16">
        <v>0.19680196801968</v>
      </c>
      <c r="D8" s="16">
        <v>3.3210332103321E-2</v>
      </c>
      <c r="E8" s="16">
        <v>0.138991389913899</v>
      </c>
      <c r="F8" s="16">
        <v>5.4120541205412098E-2</v>
      </c>
      <c r="G8" s="16">
        <v>5.7810578105781101E-2</v>
      </c>
      <c r="H8" s="16">
        <v>0.132841328413284</v>
      </c>
    </row>
    <row r="9" spans="2:9" x14ac:dyDescent="0.35">
      <c r="B9" s="17" t="s">
        <v>731</v>
      </c>
      <c r="C9" s="16">
        <v>0.415744157441574</v>
      </c>
      <c r="D9" s="16">
        <v>0.28290282902829</v>
      </c>
      <c r="E9" s="16">
        <v>0.33825338253382498</v>
      </c>
      <c r="F9" s="16">
        <v>0.52521525215252196</v>
      </c>
      <c r="G9" s="16">
        <v>0.50184501845018403</v>
      </c>
      <c r="H9" s="16">
        <v>0.40344403444034399</v>
      </c>
    </row>
    <row r="10" spans="2:9" x14ac:dyDescent="0.35">
      <c r="B10" s="17" t="s">
        <v>732</v>
      </c>
      <c r="C10" s="16">
        <v>0.121771217712177</v>
      </c>
      <c r="D10" s="16">
        <v>0.384993849938499</v>
      </c>
      <c r="E10" s="16">
        <v>0.216482164821648</v>
      </c>
      <c r="F10" s="16">
        <v>0.132841328413284</v>
      </c>
      <c r="G10" s="16">
        <v>0.143911439114391</v>
      </c>
      <c r="H10" s="16">
        <v>4.6740467404674003E-2</v>
      </c>
    </row>
    <row r="11" spans="2:9" x14ac:dyDescent="0.35">
      <c r="B11" s="21" t="s">
        <v>733</v>
      </c>
      <c r="C11" s="19">
        <v>7.9950799507995093E-2</v>
      </c>
      <c r="D11" s="19">
        <v>0.241082410824108</v>
      </c>
      <c r="E11" s="19">
        <v>0.10332103321033199</v>
      </c>
      <c r="F11" s="19">
        <v>7.1340713407134104E-2</v>
      </c>
      <c r="G11" s="19">
        <v>7.6260762607626098E-2</v>
      </c>
      <c r="H11" s="19">
        <v>2.0910209102091001E-2</v>
      </c>
    </row>
    <row r="12" spans="2:9" x14ac:dyDescent="0.35">
      <c r="B12" s="21" t="s">
        <v>36</v>
      </c>
      <c r="C12" s="19">
        <v>3.4440344403443998E-2</v>
      </c>
      <c r="D12" s="19">
        <v>4.1820418204182003E-2</v>
      </c>
      <c r="E12" s="19">
        <v>8.2410824108241104E-2</v>
      </c>
      <c r="F12" s="19">
        <v>0.18081180811808101</v>
      </c>
      <c r="G12" s="19">
        <v>0.188191881918819</v>
      </c>
      <c r="H12" s="19">
        <v>0.19557195571955699</v>
      </c>
    </row>
    <row r="13" spans="2:9" x14ac:dyDescent="0.35">
      <c r="B13" s="21" t="s">
        <v>463</v>
      </c>
      <c r="C13" s="20">
        <v>-0.146371463714637</v>
      </c>
      <c r="D13" s="20">
        <v>0.57687576875768798</v>
      </c>
      <c r="E13" s="20">
        <v>6.0270602706027E-2</v>
      </c>
      <c r="F13" s="20">
        <v>0.11439114391143899</v>
      </c>
      <c r="G13" s="20">
        <v>0.130381303813038</v>
      </c>
      <c r="H13" s="20">
        <v>-0.265682656826568</v>
      </c>
    </row>
    <row r="14" spans="2:9" x14ac:dyDescent="0.35">
      <c r="B14" s="15"/>
      <c r="C14" s="15"/>
      <c r="D14" s="15"/>
      <c r="E14" s="15"/>
      <c r="F14" s="15"/>
      <c r="G14" s="15"/>
      <c r="H14" s="15"/>
    </row>
    <row r="15" spans="2:9" x14ac:dyDescent="0.35">
      <c r="B15" t="s">
        <v>66</v>
      </c>
    </row>
    <row r="16" spans="2:9" x14ac:dyDescent="0.35">
      <c r="B16" t="s">
        <v>67</v>
      </c>
    </row>
    <row r="20" spans="2:2" x14ac:dyDescent="0.35">
      <c r="B20"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735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729</v>
      </c>
      <c r="C8" s="16">
        <v>0.120541205412054</v>
      </c>
      <c r="D8" s="16">
        <v>8.5365853658536606E-2</v>
      </c>
      <c r="E8" s="16">
        <v>0.111940298507463</v>
      </c>
      <c r="F8" s="16">
        <v>0.13445378151260501</v>
      </c>
      <c r="G8" s="16">
        <v>0.15</v>
      </c>
      <c r="H8" s="16">
        <v>9.6153846153846201E-2</v>
      </c>
      <c r="I8" s="16">
        <v>0.18181818181818199</v>
      </c>
      <c r="J8" s="16">
        <v>9.8360655737704902E-2</v>
      </c>
      <c r="K8" s="16">
        <v>0.15384615384615399</v>
      </c>
      <c r="L8" s="16">
        <v>8.7499999999999994E-2</v>
      </c>
      <c r="M8" s="16">
        <v>0.154929577464789</v>
      </c>
      <c r="N8" s="16">
        <v>3.03030303030303E-2</v>
      </c>
      <c r="O8" s="16">
        <v>0.1875</v>
      </c>
      <c r="P8" s="16"/>
      <c r="Q8" s="16">
        <v>0.13226744186046499</v>
      </c>
      <c r="R8" s="16"/>
      <c r="S8" s="16">
        <v>0.124523506988564</v>
      </c>
      <c r="T8" s="16"/>
      <c r="U8" s="16">
        <v>0.13764510779436201</v>
      </c>
      <c r="V8" s="16"/>
      <c r="W8" s="16">
        <v>0.138211382113821</v>
      </c>
      <c r="X8" s="16"/>
      <c r="Y8" s="16">
        <v>0.15476190476190499</v>
      </c>
      <c r="Z8" s="16">
        <v>6.0606060606060601E-2</v>
      </c>
      <c r="AA8" s="16">
        <v>5.5555555555555601E-2</v>
      </c>
      <c r="AB8" s="16">
        <v>0.22222222222222199</v>
      </c>
      <c r="AC8" s="16"/>
      <c r="AD8" s="16">
        <v>0.184931506849315</v>
      </c>
      <c r="AE8" s="16">
        <v>0.17777777777777801</v>
      </c>
      <c r="AF8" s="16">
        <v>0.122448979591837</v>
      </c>
      <c r="AG8" s="16">
        <v>0.122222222222222</v>
      </c>
      <c r="AH8" s="16">
        <v>8.1300813008130093E-2</v>
      </c>
      <c r="AI8" s="16">
        <v>8.3333333333333301E-2</v>
      </c>
      <c r="AJ8" s="16">
        <v>4.3478260869565202E-2</v>
      </c>
      <c r="AK8" s="16"/>
      <c r="AL8" s="16">
        <v>7.0175438596491196E-2</v>
      </c>
      <c r="AM8" s="16">
        <v>0.110236220472441</v>
      </c>
      <c r="AN8" s="16">
        <v>0.14932126696832601</v>
      </c>
      <c r="AO8" s="16">
        <v>0.17985611510791399</v>
      </c>
      <c r="AP8" s="16">
        <v>0.105263157894737</v>
      </c>
      <c r="AQ8" s="16">
        <v>0.1</v>
      </c>
      <c r="AR8" s="16">
        <v>0</v>
      </c>
      <c r="AS8" s="16">
        <v>0</v>
      </c>
      <c r="AT8" s="16">
        <v>9.6385542168674704E-2</v>
      </c>
      <c r="AU8" s="16">
        <v>0.15384615384615399</v>
      </c>
      <c r="AV8" s="16">
        <v>0.15151515151515199</v>
      </c>
      <c r="AW8" s="16">
        <v>0</v>
      </c>
    </row>
    <row r="9" spans="2:49" x14ac:dyDescent="0.35">
      <c r="B9" s="17" t="s">
        <v>730</v>
      </c>
      <c r="C9" s="16">
        <v>0.138991389913899</v>
      </c>
      <c r="D9" s="16">
        <v>0.12195121951219499</v>
      </c>
      <c r="E9" s="16">
        <v>0.134328358208955</v>
      </c>
      <c r="F9" s="16">
        <v>0.21008403361344499</v>
      </c>
      <c r="G9" s="16">
        <v>6.6666666666666693E-2</v>
      </c>
      <c r="H9" s="16">
        <v>0.134615384615385</v>
      </c>
      <c r="I9" s="16">
        <v>9.0909090909090898E-2</v>
      </c>
      <c r="J9" s="16">
        <v>0.16393442622950799</v>
      </c>
      <c r="K9" s="16">
        <v>0.15384615384615399</v>
      </c>
      <c r="L9" s="16">
        <v>0.13750000000000001</v>
      </c>
      <c r="M9" s="16">
        <v>0.11267605633802801</v>
      </c>
      <c r="N9" s="16">
        <v>0.15151515151515199</v>
      </c>
      <c r="O9" s="16">
        <v>0.1875</v>
      </c>
      <c r="P9" s="16"/>
      <c r="Q9" s="16">
        <v>0.13808139534883701</v>
      </c>
      <c r="R9" s="16"/>
      <c r="S9" s="16">
        <v>0.13850063532401499</v>
      </c>
      <c r="T9" s="16"/>
      <c r="U9" s="16">
        <v>0.13101160862354899</v>
      </c>
      <c r="V9" s="16"/>
      <c r="W9" s="16">
        <v>0.154471544715447</v>
      </c>
      <c r="X9" s="16"/>
      <c r="Y9" s="16">
        <v>0.15674603174603199</v>
      </c>
      <c r="Z9" s="16">
        <v>9.8484848484848495E-2</v>
      </c>
      <c r="AA9" s="16">
        <v>0.194444444444444</v>
      </c>
      <c r="AB9" s="16">
        <v>0.11111111111111099</v>
      </c>
      <c r="AC9" s="16"/>
      <c r="AD9" s="16">
        <v>0.150684931506849</v>
      </c>
      <c r="AE9" s="16">
        <v>0.122222222222222</v>
      </c>
      <c r="AF9" s="16">
        <v>0.20408163265306101</v>
      </c>
      <c r="AG9" s="16">
        <v>0.16111111111111101</v>
      </c>
      <c r="AH9" s="16">
        <v>8.1300813008130093E-2</v>
      </c>
      <c r="AI9" s="16">
        <v>9.5238095238095205E-2</v>
      </c>
      <c r="AJ9" s="16">
        <v>0.141304347826087</v>
      </c>
      <c r="AK9" s="16"/>
      <c r="AL9" s="16">
        <v>0.140350877192982</v>
      </c>
      <c r="AM9" s="16">
        <v>0.102362204724409</v>
      </c>
      <c r="AN9" s="16">
        <v>0.122171945701357</v>
      </c>
      <c r="AO9" s="16">
        <v>0.17985611510791399</v>
      </c>
      <c r="AP9" s="16">
        <v>0</v>
      </c>
      <c r="AQ9" s="16">
        <v>0.16</v>
      </c>
      <c r="AR9" s="16">
        <v>0</v>
      </c>
      <c r="AS9" s="16">
        <v>0.2</v>
      </c>
      <c r="AT9" s="16">
        <v>0.16867469879518099</v>
      </c>
      <c r="AU9" s="16">
        <v>0.230769230769231</v>
      </c>
      <c r="AV9" s="16">
        <v>0.12121212121212099</v>
      </c>
      <c r="AW9" s="16">
        <v>0.162790697674419</v>
      </c>
    </row>
    <row r="10" spans="2:49" x14ac:dyDescent="0.35">
      <c r="B10" s="17" t="s">
        <v>731</v>
      </c>
      <c r="C10" s="16">
        <v>0.33825338253382498</v>
      </c>
      <c r="D10" s="16">
        <v>0.36585365853658502</v>
      </c>
      <c r="E10" s="16">
        <v>0.328358208955224</v>
      </c>
      <c r="F10" s="16">
        <v>0.31932773109243701</v>
      </c>
      <c r="G10" s="16">
        <v>0.3</v>
      </c>
      <c r="H10" s="16">
        <v>0.44230769230769201</v>
      </c>
      <c r="I10" s="16">
        <v>0.42424242424242398</v>
      </c>
      <c r="J10" s="16">
        <v>0.29508196721311503</v>
      </c>
      <c r="K10" s="16">
        <v>0.33333333333333298</v>
      </c>
      <c r="L10" s="16">
        <v>0.28749999999999998</v>
      </c>
      <c r="M10" s="16">
        <v>0.352112676056338</v>
      </c>
      <c r="N10" s="16">
        <v>0.33333333333333298</v>
      </c>
      <c r="O10" s="16">
        <v>0.25</v>
      </c>
      <c r="P10" s="16"/>
      <c r="Q10" s="16">
        <v>0.331395348837209</v>
      </c>
      <c r="R10" s="16"/>
      <c r="S10" s="16">
        <v>0.340533672172808</v>
      </c>
      <c r="T10" s="16"/>
      <c r="U10" s="16">
        <v>0.32338308457711401</v>
      </c>
      <c r="V10" s="16"/>
      <c r="W10" s="16">
        <v>0.35772357723577197</v>
      </c>
      <c r="X10" s="16"/>
      <c r="Y10" s="16">
        <v>0.33928571428571402</v>
      </c>
      <c r="Z10" s="16">
        <v>0.34848484848484901</v>
      </c>
      <c r="AA10" s="16">
        <v>0.22222222222222199</v>
      </c>
      <c r="AB10" s="16">
        <v>0.44444444444444398</v>
      </c>
      <c r="AC10" s="16"/>
      <c r="AD10" s="16">
        <v>0.34931506849315103</v>
      </c>
      <c r="AE10" s="16">
        <v>0.24444444444444399</v>
      </c>
      <c r="AF10" s="16">
        <v>0.35714285714285698</v>
      </c>
      <c r="AG10" s="16">
        <v>0.37222222222222201</v>
      </c>
      <c r="AH10" s="16">
        <v>0.38211382113821102</v>
      </c>
      <c r="AI10" s="16">
        <v>0.273809523809524</v>
      </c>
      <c r="AJ10" s="16">
        <v>0.32608695652173902</v>
      </c>
      <c r="AK10" s="16"/>
      <c r="AL10" s="16">
        <v>0.31578947368421101</v>
      </c>
      <c r="AM10" s="16">
        <v>0.30708661417322802</v>
      </c>
      <c r="AN10" s="16">
        <v>0.37104072398190002</v>
      </c>
      <c r="AO10" s="16">
        <v>0.30935251798561197</v>
      </c>
      <c r="AP10" s="16">
        <v>0.105263157894737</v>
      </c>
      <c r="AQ10" s="16">
        <v>0.26</v>
      </c>
      <c r="AR10" s="16">
        <v>0.5</v>
      </c>
      <c r="AS10" s="16">
        <v>0.4</v>
      </c>
      <c r="AT10" s="16">
        <v>0.38554216867469898</v>
      </c>
      <c r="AU10" s="16">
        <v>0.30769230769230799</v>
      </c>
      <c r="AV10" s="16">
        <v>0.48484848484848497</v>
      </c>
      <c r="AW10" s="16">
        <v>0.30232558139534899</v>
      </c>
    </row>
    <row r="11" spans="2:49" x14ac:dyDescent="0.35">
      <c r="B11" s="17" t="s">
        <v>732</v>
      </c>
      <c r="C11" s="16">
        <v>0.216482164821648</v>
      </c>
      <c r="D11" s="16">
        <v>0.30487804878048802</v>
      </c>
      <c r="E11" s="16">
        <v>0.238805970149254</v>
      </c>
      <c r="F11" s="16">
        <v>0.16806722689075601</v>
      </c>
      <c r="G11" s="16">
        <v>0.28333333333333299</v>
      </c>
      <c r="H11" s="16">
        <v>0.115384615384615</v>
      </c>
      <c r="I11" s="16">
        <v>0.18181818181818199</v>
      </c>
      <c r="J11" s="16">
        <v>0.213114754098361</v>
      </c>
      <c r="K11" s="16">
        <v>0.17948717948717899</v>
      </c>
      <c r="L11" s="16">
        <v>0.22500000000000001</v>
      </c>
      <c r="M11" s="16">
        <v>0.22535211267605601</v>
      </c>
      <c r="N11" s="16">
        <v>0.24242424242424199</v>
      </c>
      <c r="O11" s="16">
        <v>0.125</v>
      </c>
      <c r="P11" s="16"/>
      <c r="Q11" s="16">
        <v>0.21802325581395299</v>
      </c>
      <c r="R11" s="16"/>
      <c r="S11" s="16">
        <v>0.21601016518424401</v>
      </c>
      <c r="T11" s="16"/>
      <c r="U11" s="16">
        <v>0.22222222222222199</v>
      </c>
      <c r="V11" s="16"/>
      <c r="W11" s="16">
        <v>0.219512195121951</v>
      </c>
      <c r="X11" s="16"/>
      <c r="Y11" s="16">
        <v>0.17460317460317501</v>
      </c>
      <c r="Z11" s="16">
        <v>0.28787878787878801</v>
      </c>
      <c r="AA11" s="16">
        <v>0.30555555555555602</v>
      </c>
      <c r="AB11" s="16">
        <v>0.11111111111111099</v>
      </c>
      <c r="AC11" s="16"/>
      <c r="AD11" s="16">
        <v>0.17808219178082199</v>
      </c>
      <c r="AE11" s="16">
        <v>0.24444444444444399</v>
      </c>
      <c r="AF11" s="16">
        <v>0.13265306122449</v>
      </c>
      <c r="AG11" s="16">
        <v>0.17777777777777801</v>
      </c>
      <c r="AH11" s="16">
        <v>0.26829268292682901</v>
      </c>
      <c r="AI11" s="16">
        <v>0.30952380952380998</v>
      </c>
      <c r="AJ11" s="16">
        <v>0.26086956521739102</v>
      </c>
      <c r="AK11" s="16"/>
      <c r="AL11" s="16">
        <v>0.28070175438596501</v>
      </c>
      <c r="AM11" s="16">
        <v>0.29921259842519699</v>
      </c>
      <c r="AN11" s="16">
        <v>0.194570135746606</v>
      </c>
      <c r="AO11" s="16">
        <v>0.17985611510791399</v>
      </c>
      <c r="AP11" s="16">
        <v>0.36842105263157898</v>
      </c>
      <c r="AQ11" s="16">
        <v>0.2</v>
      </c>
      <c r="AR11" s="16">
        <v>0.5</v>
      </c>
      <c r="AS11" s="16">
        <v>0.2</v>
      </c>
      <c r="AT11" s="16">
        <v>0.19277108433734899</v>
      </c>
      <c r="AU11" s="16">
        <v>0.15384615384615399</v>
      </c>
      <c r="AV11" s="16">
        <v>0.12121212121212099</v>
      </c>
      <c r="AW11" s="16">
        <v>0.209302325581395</v>
      </c>
    </row>
    <row r="12" spans="2:49" x14ac:dyDescent="0.35">
      <c r="B12" s="17" t="s">
        <v>733</v>
      </c>
      <c r="C12" s="19">
        <v>0.10332103321033199</v>
      </c>
      <c r="D12" s="19">
        <v>7.3170731707317097E-2</v>
      </c>
      <c r="E12" s="19">
        <v>0.12686567164179099</v>
      </c>
      <c r="F12" s="19">
        <v>0.10084033613445401</v>
      </c>
      <c r="G12" s="19">
        <v>0.1</v>
      </c>
      <c r="H12" s="19">
        <v>0.15384615384615399</v>
      </c>
      <c r="I12" s="19">
        <v>7.5757575757575801E-2</v>
      </c>
      <c r="J12" s="19">
        <v>9.8360655737704902E-2</v>
      </c>
      <c r="K12" s="19">
        <v>5.1282051282051301E-2</v>
      </c>
      <c r="L12" s="19">
        <v>0.13750000000000001</v>
      </c>
      <c r="M12" s="19">
        <v>7.0422535211267595E-2</v>
      </c>
      <c r="N12" s="19">
        <v>0.12121212121212099</v>
      </c>
      <c r="O12" s="19">
        <v>0.125</v>
      </c>
      <c r="P12" s="19"/>
      <c r="Q12" s="19">
        <v>9.7383720930232606E-2</v>
      </c>
      <c r="R12" s="19"/>
      <c r="S12" s="19">
        <v>0.100381194409149</v>
      </c>
      <c r="T12" s="19"/>
      <c r="U12" s="19">
        <v>9.9502487562189101E-2</v>
      </c>
      <c r="V12" s="19"/>
      <c r="W12" s="19">
        <v>8.1300813008130093E-2</v>
      </c>
      <c r="X12" s="19"/>
      <c r="Y12" s="19">
        <v>7.1428571428571397E-2</v>
      </c>
      <c r="Z12" s="19">
        <v>0.15909090909090901</v>
      </c>
      <c r="AA12" s="19">
        <v>0.16666666666666699</v>
      </c>
      <c r="AB12" s="19">
        <v>0</v>
      </c>
      <c r="AC12" s="19"/>
      <c r="AD12" s="19">
        <v>5.4794520547945202E-2</v>
      </c>
      <c r="AE12" s="19">
        <v>5.5555555555555601E-2</v>
      </c>
      <c r="AF12" s="19">
        <v>0.102040816326531</v>
      </c>
      <c r="AG12" s="19">
        <v>7.7777777777777807E-2</v>
      </c>
      <c r="AH12" s="19">
        <v>0.12195121951219499</v>
      </c>
      <c r="AI12" s="19">
        <v>0.16666666666666699</v>
      </c>
      <c r="AJ12" s="19">
        <v>0.19565217391304299</v>
      </c>
      <c r="AK12" s="19"/>
      <c r="AL12" s="19">
        <v>0.105263157894737</v>
      </c>
      <c r="AM12" s="19">
        <v>0.133858267716535</v>
      </c>
      <c r="AN12" s="19">
        <v>9.5022624434389094E-2</v>
      </c>
      <c r="AO12" s="19">
        <v>4.3165467625899297E-2</v>
      </c>
      <c r="AP12" s="19">
        <v>0.21052631578947401</v>
      </c>
      <c r="AQ12" s="19">
        <v>0.12</v>
      </c>
      <c r="AR12" s="19">
        <v>0</v>
      </c>
      <c r="AS12" s="19">
        <v>0.2</v>
      </c>
      <c r="AT12" s="19">
        <v>9.6385542168674704E-2</v>
      </c>
      <c r="AU12" s="19">
        <v>0.15384615384615399</v>
      </c>
      <c r="AV12" s="19">
        <v>9.0909090909090898E-2</v>
      </c>
      <c r="AW12" s="19">
        <v>0.186046511627907</v>
      </c>
    </row>
    <row r="13" spans="2:49" x14ac:dyDescent="0.35">
      <c r="B13" s="17" t="s">
        <v>36</v>
      </c>
      <c r="C13" s="19">
        <v>8.2410824108241104E-2</v>
      </c>
      <c r="D13" s="19">
        <v>4.8780487804878099E-2</v>
      </c>
      <c r="E13" s="19">
        <v>5.9701492537313397E-2</v>
      </c>
      <c r="F13" s="19">
        <v>6.7226890756302504E-2</v>
      </c>
      <c r="G13" s="19">
        <v>0.1</v>
      </c>
      <c r="H13" s="19">
        <v>5.7692307692307702E-2</v>
      </c>
      <c r="I13" s="19">
        <v>4.5454545454545497E-2</v>
      </c>
      <c r="J13" s="19">
        <v>0.13114754098360701</v>
      </c>
      <c r="K13" s="19">
        <v>0.128205128205128</v>
      </c>
      <c r="L13" s="19">
        <v>0.125</v>
      </c>
      <c r="M13" s="19">
        <v>8.4507042253521097E-2</v>
      </c>
      <c r="N13" s="19">
        <v>0.12121212121212099</v>
      </c>
      <c r="O13" s="19">
        <v>0.125</v>
      </c>
      <c r="P13" s="19"/>
      <c r="Q13" s="19">
        <v>8.2848837209302306E-2</v>
      </c>
      <c r="R13" s="19"/>
      <c r="S13" s="19">
        <v>8.0050825921219801E-2</v>
      </c>
      <c r="T13" s="19"/>
      <c r="U13" s="19">
        <v>8.6235489220563802E-2</v>
      </c>
      <c r="V13" s="19"/>
      <c r="W13" s="19">
        <v>4.8780487804878099E-2</v>
      </c>
      <c r="X13" s="19"/>
      <c r="Y13" s="19">
        <v>0.103174603174603</v>
      </c>
      <c r="Z13" s="19">
        <v>4.5454545454545497E-2</v>
      </c>
      <c r="AA13" s="19">
        <v>5.5555555555555601E-2</v>
      </c>
      <c r="AB13" s="19">
        <v>0.11111111111111099</v>
      </c>
      <c r="AC13" s="19"/>
      <c r="AD13" s="19">
        <v>8.2191780821917804E-2</v>
      </c>
      <c r="AE13" s="19">
        <v>0.155555555555556</v>
      </c>
      <c r="AF13" s="19">
        <v>8.1632653061224497E-2</v>
      </c>
      <c r="AG13" s="19">
        <v>8.8888888888888906E-2</v>
      </c>
      <c r="AH13" s="19">
        <v>6.50406504065041E-2</v>
      </c>
      <c r="AI13" s="19">
        <v>7.1428571428571397E-2</v>
      </c>
      <c r="AJ13" s="19">
        <v>3.2608695652173898E-2</v>
      </c>
      <c r="AK13" s="19"/>
      <c r="AL13" s="19">
        <v>8.7719298245614002E-2</v>
      </c>
      <c r="AM13" s="19">
        <v>4.7244094488188997E-2</v>
      </c>
      <c r="AN13" s="19">
        <v>6.7873303167420795E-2</v>
      </c>
      <c r="AO13" s="19">
        <v>0.107913669064748</v>
      </c>
      <c r="AP13" s="19">
        <v>0.21052631578947401</v>
      </c>
      <c r="AQ13" s="19">
        <v>0.16</v>
      </c>
      <c r="AR13" s="19">
        <v>0</v>
      </c>
      <c r="AS13" s="19">
        <v>0</v>
      </c>
      <c r="AT13" s="19">
        <v>6.02409638554217E-2</v>
      </c>
      <c r="AU13" s="19">
        <v>0</v>
      </c>
      <c r="AV13" s="19">
        <v>3.03030303030303E-2</v>
      </c>
      <c r="AW13" s="19">
        <v>0.13953488372093001</v>
      </c>
    </row>
    <row r="14" spans="2:49" x14ac:dyDescent="0.35">
      <c r="B14" s="17" t="s">
        <v>463</v>
      </c>
      <c r="C14" s="20">
        <v>6.0270602706027E-2</v>
      </c>
      <c r="D14" s="20">
        <v>0.17073170731707299</v>
      </c>
      <c r="E14" s="20">
        <v>0.119402985074627</v>
      </c>
      <c r="F14" s="20">
        <v>-7.5630252100840303E-2</v>
      </c>
      <c r="G14" s="20">
        <v>0.16666666666666699</v>
      </c>
      <c r="H14" s="20">
        <v>3.8461538461538498E-2</v>
      </c>
      <c r="I14" s="20">
        <v>-1.51515151515151E-2</v>
      </c>
      <c r="J14" s="20">
        <v>4.91803278688525E-2</v>
      </c>
      <c r="K14" s="20">
        <v>-7.69230769230769E-2</v>
      </c>
      <c r="L14" s="20">
        <v>0.13750000000000001</v>
      </c>
      <c r="M14" s="20">
        <v>2.8169014084507098E-2</v>
      </c>
      <c r="N14" s="20">
        <v>0.18181818181818199</v>
      </c>
      <c r="O14" s="20">
        <v>-0.125</v>
      </c>
      <c r="P14" s="20"/>
      <c r="Q14" s="20">
        <v>4.5058139534883697E-2</v>
      </c>
      <c r="R14" s="20"/>
      <c r="S14" s="20">
        <v>5.3367217280813201E-2</v>
      </c>
      <c r="T14" s="20"/>
      <c r="U14" s="20">
        <v>5.3067993366500803E-2</v>
      </c>
      <c r="V14" s="20"/>
      <c r="W14" s="20">
        <v>8.1300813008129396E-3</v>
      </c>
      <c r="X14" s="20"/>
      <c r="Y14" s="20">
        <v>-6.5476190476190493E-2</v>
      </c>
      <c r="Z14" s="20">
        <v>0.28787878787878801</v>
      </c>
      <c r="AA14" s="20">
        <v>0.22222222222222199</v>
      </c>
      <c r="AB14" s="20">
        <v>-0.22222222222222199</v>
      </c>
      <c r="AC14" s="20"/>
      <c r="AD14" s="20">
        <v>-0.102739726027397</v>
      </c>
      <c r="AE14" s="20">
        <v>0</v>
      </c>
      <c r="AF14" s="20">
        <v>-9.1836734693877597E-2</v>
      </c>
      <c r="AG14" s="20">
        <v>-2.7777777777777801E-2</v>
      </c>
      <c r="AH14" s="20">
        <v>0.22764227642276399</v>
      </c>
      <c r="AI14" s="20">
        <v>0.297619047619048</v>
      </c>
      <c r="AJ14" s="20">
        <v>0.27173913043478298</v>
      </c>
      <c r="AK14" s="20"/>
      <c r="AL14" s="20">
        <v>0.175438596491228</v>
      </c>
      <c r="AM14" s="20">
        <v>0.220472440944882</v>
      </c>
      <c r="AN14" s="20">
        <v>1.8099547511312201E-2</v>
      </c>
      <c r="AO14" s="20">
        <v>-0.13669064748201401</v>
      </c>
      <c r="AP14" s="20">
        <v>0.47368421052631599</v>
      </c>
      <c r="AQ14" s="20">
        <v>0.06</v>
      </c>
      <c r="AR14" s="20">
        <v>0.5</v>
      </c>
      <c r="AS14" s="20">
        <v>0.2</v>
      </c>
      <c r="AT14" s="20">
        <v>2.4096385542168801E-2</v>
      </c>
      <c r="AU14" s="20">
        <v>-7.69230769230769E-2</v>
      </c>
      <c r="AV14" s="20">
        <v>-6.0606060606060601E-2</v>
      </c>
      <c r="AW14" s="20">
        <v>0.232558139534884</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736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729</v>
      </c>
      <c r="C8" s="16">
        <v>0.20049200492004901</v>
      </c>
      <c r="D8" s="16">
        <v>0.109756097560976</v>
      </c>
      <c r="E8" s="16">
        <v>0.22388059701492499</v>
      </c>
      <c r="F8" s="16">
        <v>0.23529411764705899</v>
      </c>
      <c r="G8" s="16">
        <v>0.18333333333333299</v>
      </c>
      <c r="H8" s="16">
        <v>0.19230769230769201</v>
      </c>
      <c r="I8" s="16">
        <v>0.24242424242424199</v>
      </c>
      <c r="J8" s="16">
        <v>0.26229508196721302</v>
      </c>
      <c r="K8" s="16">
        <v>0.256410256410256</v>
      </c>
      <c r="L8" s="16">
        <v>0.1875</v>
      </c>
      <c r="M8" s="16">
        <v>0.21126760563380301</v>
      </c>
      <c r="N8" s="16">
        <v>6.0606060606060601E-2</v>
      </c>
      <c r="O8" s="16">
        <v>6.25E-2</v>
      </c>
      <c r="P8" s="16"/>
      <c r="Q8" s="16">
        <v>0.190406976744186</v>
      </c>
      <c r="R8" s="16"/>
      <c r="S8" s="16">
        <v>0.20203303684879301</v>
      </c>
      <c r="T8" s="16"/>
      <c r="U8" s="16">
        <v>0.185737976782753</v>
      </c>
      <c r="V8" s="16"/>
      <c r="W8" s="16">
        <v>0.26016260162601601</v>
      </c>
      <c r="X8" s="16"/>
      <c r="Y8" s="16">
        <v>0.21825396825396801</v>
      </c>
      <c r="Z8" s="16">
        <v>0.16666666666666699</v>
      </c>
      <c r="AA8" s="16">
        <v>0.194444444444444</v>
      </c>
      <c r="AB8" s="16">
        <v>0.22222222222222199</v>
      </c>
      <c r="AC8" s="16"/>
      <c r="AD8" s="16">
        <v>0.24657534246575299</v>
      </c>
      <c r="AE8" s="16">
        <v>0.16666666666666699</v>
      </c>
      <c r="AF8" s="16">
        <v>0.183673469387755</v>
      </c>
      <c r="AG8" s="16">
        <v>0.25</v>
      </c>
      <c r="AH8" s="16">
        <v>0.17073170731707299</v>
      </c>
      <c r="AI8" s="16">
        <v>0.17857142857142899</v>
      </c>
      <c r="AJ8" s="16">
        <v>0.141304347826087</v>
      </c>
      <c r="AK8" s="16"/>
      <c r="AL8" s="16">
        <v>0.19298245614035101</v>
      </c>
      <c r="AM8" s="16">
        <v>0.18897637795275599</v>
      </c>
      <c r="AN8" s="16">
        <v>0.203619909502262</v>
      </c>
      <c r="AO8" s="16">
        <v>0.201438848920863</v>
      </c>
      <c r="AP8" s="16">
        <v>0.157894736842105</v>
      </c>
      <c r="AQ8" s="16">
        <v>0.14000000000000001</v>
      </c>
      <c r="AR8" s="16">
        <v>0.5</v>
      </c>
      <c r="AS8" s="16">
        <v>6.6666666666666693E-2</v>
      </c>
      <c r="AT8" s="16">
        <v>0.20481927710843401</v>
      </c>
      <c r="AU8" s="16">
        <v>0.15384615384615399</v>
      </c>
      <c r="AV8" s="16">
        <v>0.39393939393939398</v>
      </c>
      <c r="AW8" s="16">
        <v>0.25581395348837199</v>
      </c>
    </row>
    <row r="9" spans="2:49" x14ac:dyDescent="0.35">
      <c r="B9" s="17" t="s">
        <v>730</v>
      </c>
      <c r="C9" s="16">
        <v>0.132841328413284</v>
      </c>
      <c r="D9" s="16">
        <v>0.109756097560976</v>
      </c>
      <c r="E9" s="16">
        <v>0.14925373134328401</v>
      </c>
      <c r="F9" s="16">
        <v>0.17647058823529399</v>
      </c>
      <c r="G9" s="16">
        <v>0.116666666666667</v>
      </c>
      <c r="H9" s="16">
        <v>0.19230769230769201</v>
      </c>
      <c r="I9" s="16">
        <v>9.0909090909090898E-2</v>
      </c>
      <c r="J9" s="16">
        <v>6.5573770491803296E-2</v>
      </c>
      <c r="K9" s="16">
        <v>0.102564102564103</v>
      </c>
      <c r="L9" s="16">
        <v>0.1125</v>
      </c>
      <c r="M9" s="16">
        <v>0.11267605633802801</v>
      </c>
      <c r="N9" s="16">
        <v>0.21212121212121199</v>
      </c>
      <c r="O9" s="16">
        <v>0.1875</v>
      </c>
      <c r="P9" s="16"/>
      <c r="Q9" s="16">
        <v>0.13517441860465099</v>
      </c>
      <c r="R9" s="16"/>
      <c r="S9" s="16">
        <v>0.13341804320203299</v>
      </c>
      <c r="T9" s="16"/>
      <c r="U9" s="16">
        <v>0.13101160862354899</v>
      </c>
      <c r="V9" s="16"/>
      <c r="W9" s="16">
        <v>0.17073170731707299</v>
      </c>
      <c r="X9" s="16"/>
      <c r="Y9" s="16">
        <v>0.14285714285714299</v>
      </c>
      <c r="Z9" s="16">
        <v>0.11363636363636399</v>
      </c>
      <c r="AA9" s="16">
        <v>0.13888888888888901</v>
      </c>
      <c r="AB9" s="16">
        <v>0.11111111111111099</v>
      </c>
      <c r="AC9" s="16"/>
      <c r="AD9" s="16">
        <v>0.13698630136986301</v>
      </c>
      <c r="AE9" s="16">
        <v>8.8888888888888906E-2</v>
      </c>
      <c r="AF9" s="16">
        <v>0.14285714285714299</v>
      </c>
      <c r="AG9" s="16">
        <v>0.155555555555556</v>
      </c>
      <c r="AH9" s="16">
        <v>0.16260162601625999</v>
      </c>
      <c r="AI9" s="16">
        <v>5.95238095238095E-2</v>
      </c>
      <c r="AJ9" s="16">
        <v>0.141304347826087</v>
      </c>
      <c r="AK9" s="16"/>
      <c r="AL9" s="16">
        <v>0.105263157894737</v>
      </c>
      <c r="AM9" s="16">
        <v>0.14173228346456701</v>
      </c>
      <c r="AN9" s="16">
        <v>0.12669683257918599</v>
      </c>
      <c r="AO9" s="16">
        <v>0.14388489208633101</v>
      </c>
      <c r="AP9" s="16">
        <v>0.157894736842105</v>
      </c>
      <c r="AQ9" s="16">
        <v>0.1</v>
      </c>
      <c r="AR9" s="16">
        <v>0</v>
      </c>
      <c r="AS9" s="16">
        <v>0.2</v>
      </c>
      <c r="AT9" s="16">
        <v>0.16867469879518099</v>
      </c>
      <c r="AU9" s="16">
        <v>0</v>
      </c>
      <c r="AV9" s="16">
        <v>0.21212121212121199</v>
      </c>
      <c r="AW9" s="16">
        <v>6.9767441860465101E-2</v>
      </c>
    </row>
    <row r="10" spans="2:49" x14ac:dyDescent="0.35">
      <c r="B10" s="17" t="s">
        <v>731</v>
      </c>
      <c r="C10" s="16">
        <v>0.40344403444034399</v>
      </c>
      <c r="D10" s="16">
        <v>0.45121951219512202</v>
      </c>
      <c r="E10" s="16">
        <v>0.39552238805970102</v>
      </c>
      <c r="F10" s="16">
        <v>0.436974789915966</v>
      </c>
      <c r="G10" s="16">
        <v>0.33333333333333298</v>
      </c>
      <c r="H10" s="16">
        <v>0.36538461538461497</v>
      </c>
      <c r="I10" s="16">
        <v>0.42424242424242398</v>
      </c>
      <c r="J10" s="16">
        <v>0.39344262295082</v>
      </c>
      <c r="K10" s="16">
        <v>0.43589743589743601</v>
      </c>
      <c r="L10" s="16">
        <v>0.33750000000000002</v>
      </c>
      <c r="M10" s="16">
        <v>0.39436619718309901</v>
      </c>
      <c r="N10" s="16">
        <v>0.45454545454545497</v>
      </c>
      <c r="O10" s="16">
        <v>0.5</v>
      </c>
      <c r="P10" s="16"/>
      <c r="Q10" s="16">
        <v>0.40988372093023301</v>
      </c>
      <c r="R10" s="16"/>
      <c r="S10" s="16">
        <v>0.401524777636595</v>
      </c>
      <c r="T10" s="16"/>
      <c r="U10" s="16">
        <v>0.40961857379767802</v>
      </c>
      <c r="V10" s="16"/>
      <c r="W10" s="16">
        <v>0.38211382113821102</v>
      </c>
      <c r="X10" s="16"/>
      <c r="Y10" s="16">
        <v>0.351190476190476</v>
      </c>
      <c r="Z10" s="16">
        <v>0.51136363636363602</v>
      </c>
      <c r="AA10" s="16">
        <v>0.38888888888888901</v>
      </c>
      <c r="AB10" s="16">
        <v>0.22222222222222199</v>
      </c>
      <c r="AC10" s="16"/>
      <c r="AD10" s="16">
        <v>0.32876712328767099</v>
      </c>
      <c r="AE10" s="16">
        <v>0.44444444444444398</v>
      </c>
      <c r="AF10" s="16">
        <v>0.38775510204081598</v>
      </c>
      <c r="AG10" s="16">
        <v>0.33333333333333298</v>
      </c>
      <c r="AH10" s="16">
        <v>0.39837398373983701</v>
      </c>
      <c r="AI10" s="16">
        <v>0.5</v>
      </c>
      <c r="AJ10" s="16">
        <v>0.55434782608695699</v>
      </c>
      <c r="AK10" s="16"/>
      <c r="AL10" s="16">
        <v>0.43859649122806998</v>
      </c>
      <c r="AM10" s="16">
        <v>0.45669291338582702</v>
      </c>
      <c r="AN10" s="16">
        <v>0.44343891402714902</v>
      </c>
      <c r="AO10" s="16">
        <v>0.30935251798561197</v>
      </c>
      <c r="AP10" s="16">
        <v>0.42105263157894701</v>
      </c>
      <c r="AQ10" s="16">
        <v>0.42</v>
      </c>
      <c r="AR10" s="16">
        <v>0.5</v>
      </c>
      <c r="AS10" s="16">
        <v>0.53333333333333299</v>
      </c>
      <c r="AT10" s="16">
        <v>0.39759036144578302</v>
      </c>
      <c r="AU10" s="16">
        <v>0.69230769230769196</v>
      </c>
      <c r="AV10" s="16">
        <v>9.0909090909090898E-2</v>
      </c>
      <c r="AW10" s="16">
        <v>0.39534883720930197</v>
      </c>
    </row>
    <row r="11" spans="2:49" x14ac:dyDescent="0.35">
      <c r="B11" s="17" t="s">
        <v>732</v>
      </c>
      <c r="C11" s="16">
        <v>4.6740467404674003E-2</v>
      </c>
      <c r="D11" s="16">
        <v>7.3170731707317097E-2</v>
      </c>
      <c r="E11" s="16">
        <v>5.22388059701493E-2</v>
      </c>
      <c r="F11" s="16">
        <v>1.6806722689075598E-2</v>
      </c>
      <c r="G11" s="16">
        <v>0.05</v>
      </c>
      <c r="H11" s="16">
        <v>3.8461538461538498E-2</v>
      </c>
      <c r="I11" s="16">
        <v>3.03030303030303E-2</v>
      </c>
      <c r="J11" s="16">
        <v>3.2786885245901599E-2</v>
      </c>
      <c r="K11" s="16">
        <v>2.5641025641025599E-2</v>
      </c>
      <c r="L11" s="16">
        <v>8.7499999999999994E-2</v>
      </c>
      <c r="M11" s="16">
        <v>5.63380281690141E-2</v>
      </c>
      <c r="N11" s="16">
        <v>6.0606060606060601E-2</v>
      </c>
      <c r="O11" s="16">
        <v>0</v>
      </c>
      <c r="P11" s="16"/>
      <c r="Q11" s="16">
        <v>4.7965116279069797E-2</v>
      </c>
      <c r="R11" s="16"/>
      <c r="S11" s="16">
        <v>4.8284625158831002E-2</v>
      </c>
      <c r="T11" s="16"/>
      <c r="U11" s="16">
        <v>5.1409618573797701E-2</v>
      </c>
      <c r="V11" s="16"/>
      <c r="W11" s="16">
        <v>1.6260162601626001E-2</v>
      </c>
      <c r="X11" s="16"/>
      <c r="Y11" s="16">
        <v>4.36507936507936E-2</v>
      </c>
      <c r="Z11" s="16">
        <v>4.9242424242424199E-2</v>
      </c>
      <c r="AA11" s="16">
        <v>2.7777777777777801E-2</v>
      </c>
      <c r="AB11" s="16">
        <v>0.22222222222222199</v>
      </c>
      <c r="AC11" s="16"/>
      <c r="AD11" s="16">
        <v>4.1095890410958902E-2</v>
      </c>
      <c r="AE11" s="16">
        <v>5.5555555555555601E-2</v>
      </c>
      <c r="AF11" s="16">
        <v>6.1224489795918401E-2</v>
      </c>
      <c r="AG11" s="16">
        <v>3.3333333333333298E-2</v>
      </c>
      <c r="AH11" s="16">
        <v>6.50406504065041E-2</v>
      </c>
      <c r="AI11" s="16">
        <v>5.95238095238095E-2</v>
      </c>
      <c r="AJ11" s="16">
        <v>2.1739130434782601E-2</v>
      </c>
      <c r="AK11" s="16"/>
      <c r="AL11" s="16">
        <v>5.2631578947368397E-2</v>
      </c>
      <c r="AM11" s="16">
        <v>3.9370078740157501E-2</v>
      </c>
      <c r="AN11" s="16">
        <v>4.0723981900452497E-2</v>
      </c>
      <c r="AO11" s="16">
        <v>6.4748201438848907E-2</v>
      </c>
      <c r="AP11" s="16">
        <v>0</v>
      </c>
      <c r="AQ11" s="16">
        <v>0.02</v>
      </c>
      <c r="AR11" s="16">
        <v>0</v>
      </c>
      <c r="AS11" s="16">
        <v>0.133333333333333</v>
      </c>
      <c r="AT11" s="16">
        <v>3.6144578313252997E-2</v>
      </c>
      <c r="AU11" s="16">
        <v>0</v>
      </c>
      <c r="AV11" s="16">
        <v>9.0909090909090898E-2</v>
      </c>
      <c r="AW11" s="16">
        <v>2.32558139534884E-2</v>
      </c>
    </row>
    <row r="12" spans="2:49" x14ac:dyDescent="0.35">
      <c r="B12" s="17" t="s">
        <v>733</v>
      </c>
      <c r="C12" s="19">
        <v>2.0910209102091001E-2</v>
      </c>
      <c r="D12" s="19">
        <v>6.0975609756097601E-2</v>
      </c>
      <c r="E12" s="19">
        <v>2.2388059701492501E-2</v>
      </c>
      <c r="F12" s="19">
        <v>0</v>
      </c>
      <c r="G12" s="19">
        <v>0</v>
      </c>
      <c r="H12" s="19">
        <v>3.8461538461538498E-2</v>
      </c>
      <c r="I12" s="19">
        <v>1.5151515151515201E-2</v>
      </c>
      <c r="J12" s="19">
        <v>1.63934426229508E-2</v>
      </c>
      <c r="K12" s="19">
        <v>0</v>
      </c>
      <c r="L12" s="19">
        <v>0.05</v>
      </c>
      <c r="M12" s="19">
        <v>0</v>
      </c>
      <c r="N12" s="19">
        <v>3.03030303030303E-2</v>
      </c>
      <c r="O12" s="19">
        <v>0</v>
      </c>
      <c r="P12" s="19"/>
      <c r="Q12" s="19">
        <v>2.32558139534884E-2</v>
      </c>
      <c r="R12" s="19"/>
      <c r="S12" s="19">
        <v>2.0330368487928799E-2</v>
      </c>
      <c r="T12" s="19"/>
      <c r="U12" s="19">
        <v>2.3217247097844101E-2</v>
      </c>
      <c r="V12" s="19"/>
      <c r="W12" s="19">
        <v>8.1300813008130107E-3</v>
      </c>
      <c r="X12" s="19"/>
      <c r="Y12" s="19">
        <v>9.9206349206349201E-3</v>
      </c>
      <c r="Z12" s="19">
        <v>3.4090909090909102E-2</v>
      </c>
      <c r="AA12" s="19">
        <v>8.3333333333333301E-2</v>
      </c>
      <c r="AB12" s="19">
        <v>0</v>
      </c>
      <c r="AC12" s="19"/>
      <c r="AD12" s="19">
        <v>1.3698630136986301E-2</v>
      </c>
      <c r="AE12" s="19">
        <v>0</v>
      </c>
      <c r="AF12" s="19">
        <v>3.06122448979592E-2</v>
      </c>
      <c r="AG12" s="19">
        <v>1.1111111111111099E-2</v>
      </c>
      <c r="AH12" s="19">
        <v>2.4390243902439001E-2</v>
      </c>
      <c r="AI12" s="19">
        <v>5.95238095238095E-2</v>
      </c>
      <c r="AJ12" s="19">
        <v>2.1739130434782601E-2</v>
      </c>
      <c r="AK12" s="19"/>
      <c r="AL12" s="19">
        <v>0</v>
      </c>
      <c r="AM12" s="19">
        <v>2.3622047244094498E-2</v>
      </c>
      <c r="AN12" s="19">
        <v>2.2624434389140299E-2</v>
      </c>
      <c r="AO12" s="19">
        <v>2.8776978417266199E-2</v>
      </c>
      <c r="AP12" s="19">
        <v>0</v>
      </c>
      <c r="AQ12" s="19">
        <v>0.02</v>
      </c>
      <c r="AR12" s="19">
        <v>0</v>
      </c>
      <c r="AS12" s="19">
        <v>0</v>
      </c>
      <c r="AT12" s="19">
        <v>2.40963855421687E-2</v>
      </c>
      <c r="AU12" s="19">
        <v>0</v>
      </c>
      <c r="AV12" s="19">
        <v>0</v>
      </c>
      <c r="AW12" s="19">
        <v>2.32558139534884E-2</v>
      </c>
    </row>
    <row r="13" spans="2:49" x14ac:dyDescent="0.35">
      <c r="B13" s="17" t="s">
        <v>36</v>
      </c>
      <c r="C13" s="19">
        <v>0.19557195571955699</v>
      </c>
      <c r="D13" s="19">
        <v>0.19512195121951201</v>
      </c>
      <c r="E13" s="19">
        <v>0.15671641791044799</v>
      </c>
      <c r="F13" s="19">
        <v>0.13445378151260501</v>
      </c>
      <c r="G13" s="19">
        <v>0.31666666666666698</v>
      </c>
      <c r="H13" s="19">
        <v>0.17307692307692299</v>
      </c>
      <c r="I13" s="19">
        <v>0.19696969696969699</v>
      </c>
      <c r="J13" s="19">
        <v>0.22950819672131101</v>
      </c>
      <c r="K13" s="19">
        <v>0.17948717948717899</v>
      </c>
      <c r="L13" s="19">
        <v>0.22500000000000001</v>
      </c>
      <c r="M13" s="19">
        <v>0.22535211267605601</v>
      </c>
      <c r="N13" s="19">
        <v>0.18181818181818199</v>
      </c>
      <c r="O13" s="19">
        <v>0.25</v>
      </c>
      <c r="P13" s="19"/>
      <c r="Q13" s="19">
        <v>0.19331395348837199</v>
      </c>
      <c r="R13" s="19"/>
      <c r="S13" s="19">
        <v>0.19440914866581999</v>
      </c>
      <c r="T13" s="19"/>
      <c r="U13" s="19">
        <v>0.19900497512437801</v>
      </c>
      <c r="V13" s="19"/>
      <c r="W13" s="19">
        <v>0.16260162601625999</v>
      </c>
      <c r="X13" s="19"/>
      <c r="Y13" s="19">
        <v>0.23412698412698399</v>
      </c>
      <c r="Z13" s="19">
        <v>0.125</v>
      </c>
      <c r="AA13" s="19">
        <v>0.16666666666666699</v>
      </c>
      <c r="AB13" s="19">
        <v>0.22222222222222199</v>
      </c>
      <c r="AC13" s="19"/>
      <c r="AD13" s="19">
        <v>0.232876712328767</v>
      </c>
      <c r="AE13" s="19">
        <v>0.24444444444444399</v>
      </c>
      <c r="AF13" s="19">
        <v>0.19387755102040799</v>
      </c>
      <c r="AG13" s="19">
        <v>0.21666666666666701</v>
      </c>
      <c r="AH13" s="19">
        <v>0.17886178861788599</v>
      </c>
      <c r="AI13" s="19">
        <v>0.14285714285714299</v>
      </c>
      <c r="AJ13" s="19">
        <v>0.119565217391304</v>
      </c>
      <c r="AK13" s="19"/>
      <c r="AL13" s="19">
        <v>0.21052631578947401</v>
      </c>
      <c r="AM13" s="19">
        <v>0.14960629921259799</v>
      </c>
      <c r="AN13" s="19">
        <v>0.16289592760180999</v>
      </c>
      <c r="AO13" s="19">
        <v>0.25179856115107901</v>
      </c>
      <c r="AP13" s="19">
        <v>0.26315789473684198</v>
      </c>
      <c r="AQ13" s="19">
        <v>0.3</v>
      </c>
      <c r="AR13" s="19">
        <v>0</v>
      </c>
      <c r="AS13" s="19">
        <v>6.6666666666666693E-2</v>
      </c>
      <c r="AT13" s="19">
        <v>0.16867469879518099</v>
      </c>
      <c r="AU13" s="19">
        <v>0.15384615384615399</v>
      </c>
      <c r="AV13" s="19">
        <v>0.21212121212121199</v>
      </c>
      <c r="AW13" s="19">
        <v>0.232558139534884</v>
      </c>
    </row>
    <row r="14" spans="2:49" x14ac:dyDescent="0.35">
      <c r="B14" s="17" t="s">
        <v>463</v>
      </c>
      <c r="C14" s="20">
        <v>-0.265682656826568</v>
      </c>
      <c r="D14" s="20">
        <v>-8.5365853658536606E-2</v>
      </c>
      <c r="E14" s="20">
        <v>-0.29850746268656703</v>
      </c>
      <c r="F14" s="20">
        <v>-0.39495798319327702</v>
      </c>
      <c r="G14" s="20">
        <v>-0.25</v>
      </c>
      <c r="H14" s="20">
        <v>-0.30769230769230799</v>
      </c>
      <c r="I14" s="20">
        <v>-0.28787878787878801</v>
      </c>
      <c r="J14" s="20">
        <v>-0.27868852459016402</v>
      </c>
      <c r="K14" s="20">
        <v>-0.33333333333333298</v>
      </c>
      <c r="L14" s="20">
        <v>-0.16250000000000001</v>
      </c>
      <c r="M14" s="20">
        <v>-0.26760563380281699</v>
      </c>
      <c r="N14" s="20">
        <v>-0.18181818181818199</v>
      </c>
      <c r="O14" s="20">
        <v>-0.25</v>
      </c>
      <c r="P14" s="20"/>
      <c r="Q14" s="20">
        <v>-0.25436046511627902</v>
      </c>
      <c r="R14" s="20"/>
      <c r="S14" s="20">
        <v>-0.26683608640406598</v>
      </c>
      <c r="T14" s="20"/>
      <c r="U14" s="20">
        <v>-0.24212271973466001</v>
      </c>
      <c r="V14" s="20"/>
      <c r="W14" s="20">
        <v>-0.40650406504065001</v>
      </c>
      <c r="X14" s="20"/>
      <c r="Y14" s="20">
        <v>-0.307539682539683</v>
      </c>
      <c r="Z14" s="20">
        <v>-0.19696969696969699</v>
      </c>
      <c r="AA14" s="20">
        <v>-0.22222222222222199</v>
      </c>
      <c r="AB14" s="20">
        <v>-0.11111111111111099</v>
      </c>
      <c r="AC14" s="20"/>
      <c r="AD14" s="20">
        <v>-0.32876712328767099</v>
      </c>
      <c r="AE14" s="20">
        <v>-0.2</v>
      </c>
      <c r="AF14" s="20">
        <v>-0.23469387755102</v>
      </c>
      <c r="AG14" s="20">
        <v>-0.36111111111111099</v>
      </c>
      <c r="AH14" s="20">
        <v>-0.24390243902438999</v>
      </c>
      <c r="AI14" s="20">
        <v>-0.119047619047619</v>
      </c>
      <c r="AJ14" s="20">
        <v>-0.23913043478260901</v>
      </c>
      <c r="AK14" s="20"/>
      <c r="AL14" s="20">
        <v>-0.24561403508771901</v>
      </c>
      <c r="AM14" s="20">
        <v>-0.267716535433071</v>
      </c>
      <c r="AN14" s="20">
        <v>-0.26696832579185498</v>
      </c>
      <c r="AO14" s="20">
        <v>-0.25179856115107901</v>
      </c>
      <c r="AP14" s="20">
        <v>-0.31578947368421101</v>
      </c>
      <c r="AQ14" s="20">
        <v>-0.2</v>
      </c>
      <c r="AR14" s="20">
        <v>-0.5</v>
      </c>
      <c r="AS14" s="20">
        <v>-0.133333333333333</v>
      </c>
      <c r="AT14" s="20">
        <v>-0.313253012048193</v>
      </c>
      <c r="AU14" s="20">
        <v>-0.15384615384615399</v>
      </c>
      <c r="AV14" s="20">
        <v>-0.51515151515151503</v>
      </c>
      <c r="AW14" s="20">
        <v>-0.27906976744186102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737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729</v>
      </c>
      <c r="C8" s="16">
        <v>3.1980319803198001E-2</v>
      </c>
      <c r="D8" s="16">
        <v>1.21951219512195E-2</v>
      </c>
      <c r="E8" s="16">
        <v>5.22388059701493E-2</v>
      </c>
      <c r="F8" s="16">
        <v>5.8823529411764698E-2</v>
      </c>
      <c r="G8" s="16">
        <v>1.6666666666666701E-2</v>
      </c>
      <c r="H8" s="16">
        <v>3.8461538461538498E-2</v>
      </c>
      <c r="I8" s="16">
        <v>3.03030303030303E-2</v>
      </c>
      <c r="J8" s="16">
        <v>1.63934426229508E-2</v>
      </c>
      <c r="K8" s="16">
        <v>2.5641025641025599E-2</v>
      </c>
      <c r="L8" s="16">
        <v>0</v>
      </c>
      <c r="M8" s="16">
        <v>4.2253521126760597E-2</v>
      </c>
      <c r="N8" s="16">
        <v>3.03030303030303E-2</v>
      </c>
      <c r="O8" s="16">
        <v>0</v>
      </c>
      <c r="P8" s="16"/>
      <c r="Q8" s="16">
        <v>2.9069767441860499E-2</v>
      </c>
      <c r="R8" s="16"/>
      <c r="S8" s="16">
        <v>3.3036848792884398E-2</v>
      </c>
      <c r="T8" s="16"/>
      <c r="U8" s="16">
        <v>2.9850746268656699E-2</v>
      </c>
      <c r="V8" s="16"/>
      <c r="W8" s="16">
        <v>5.6910569105691103E-2</v>
      </c>
      <c r="X8" s="16"/>
      <c r="Y8" s="16">
        <v>3.9682539682539701E-2</v>
      </c>
      <c r="Z8" s="16">
        <v>1.8939393939393898E-2</v>
      </c>
      <c r="AA8" s="16">
        <v>2.7777777777777801E-2</v>
      </c>
      <c r="AB8" s="16">
        <v>0</v>
      </c>
      <c r="AC8" s="16"/>
      <c r="AD8" s="16">
        <v>4.7945205479452101E-2</v>
      </c>
      <c r="AE8" s="16">
        <v>2.2222222222222199E-2</v>
      </c>
      <c r="AF8" s="16">
        <v>3.06122448979592E-2</v>
      </c>
      <c r="AG8" s="16">
        <v>4.4444444444444398E-2</v>
      </c>
      <c r="AH8" s="16">
        <v>1.6260162601626001E-2</v>
      </c>
      <c r="AI8" s="16">
        <v>3.5714285714285698E-2</v>
      </c>
      <c r="AJ8" s="16">
        <v>1.0869565217391301E-2</v>
      </c>
      <c r="AK8" s="16"/>
      <c r="AL8" s="16">
        <v>0</v>
      </c>
      <c r="AM8" s="16">
        <v>0</v>
      </c>
      <c r="AN8" s="16">
        <v>4.9773755656108601E-2</v>
      </c>
      <c r="AO8" s="16">
        <v>4.3165467625899297E-2</v>
      </c>
      <c r="AP8" s="16">
        <v>0</v>
      </c>
      <c r="AQ8" s="16">
        <v>0.02</v>
      </c>
      <c r="AR8" s="16">
        <v>0</v>
      </c>
      <c r="AS8" s="16">
        <v>0</v>
      </c>
      <c r="AT8" s="16">
        <v>3.6144578313252997E-2</v>
      </c>
      <c r="AU8" s="16">
        <v>7.69230769230769E-2</v>
      </c>
      <c r="AV8" s="16">
        <v>9.0909090909090898E-2</v>
      </c>
      <c r="AW8" s="16">
        <v>2.32558139534884E-2</v>
      </c>
    </row>
    <row r="9" spans="2:49" x14ac:dyDescent="0.35">
      <c r="B9" s="17" t="s">
        <v>730</v>
      </c>
      <c r="C9" s="16">
        <v>5.7810578105781101E-2</v>
      </c>
      <c r="D9" s="16">
        <v>0.109756097560976</v>
      </c>
      <c r="E9" s="16">
        <v>5.9701492537313397E-2</v>
      </c>
      <c r="F9" s="16">
        <v>6.7226890756302504E-2</v>
      </c>
      <c r="G9" s="16">
        <v>3.3333333333333298E-2</v>
      </c>
      <c r="H9" s="16">
        <v>1.9230769230769201E-2</v>
      </c>
      <c r="I9" s="16">
        <v>6.0606060606060601E-2</v>
      </c>
      <c r="J9" s="16">
        <v>1.63934426229508E-2</v>
      </c>
      <c r="K9" s="16">
        <v>7.69230769230769E-2</v>
      </c>
      <c r="L9" s="16">
        <v>6.25E-2</v>
      </c>
      <c r="M9" s="16">
        <v>5.63380281690141E-2</v>
      </c>
      <c r="N9" s="16">
        <v>0</v>
      </c>
      <c r="O9" s="16">
        <v>0.125</v>
      </c>
      <c r="P9" s="16"/>
      <c r="Q9" s="16">
        <v>6.3953488372092998E-2</v>
      </c>
      <c r="R9" s="16"/>
      <c r="S9" s="16">
        <v>5.9720457433290998E-2</v>
      </c>
      <c r="T9" s="16"/>
      <c r="U9" s="16">
        <v>5.9701492537313397E-2</v>
      </c>
      <c r="V9" s="16"/>
      <c r="W9" s="16">
        <v>6.50406504065041E-2</v>
      </c>
      <c r="X9" s="16"/>
      <c r="Y9" s="16">
        <v>4.96031746031746E-2</v>
      </c>
      <c r="Z9" s="16">
        <v>6.4393939393939406E-2</v>
      </c>
      <c r="AA9" s="16">
        <v>0.11111111111111099</v>
      </c>
      <c r="AB9" s="16">
        <v>0.11111111111111099</v>
      </c>
      <c r="AC9" s="16"/>
      <c r="AD9" s="16">
        <v>5.4794520547945202E-2</v>
      </c>
      <c r="AE9" s="16">
        <v>0.1</v>
      </c>
      <c r="AF9" s="16">
        <v>6.1224489795918401E-2</v>
      </c>
      <c r="AG9" s="16">
        <v>4.4444444444444398E-2</v>
      </c>
      <c r="AH9" s="16">
        <v>5.6910569105691103E-2</v>
      </c>
      <c r="AI9" s="16">
        <v>5.95238095238095E-2</v>
      </c>
      <c r="AJ9" s="16">
        <v>4.3478260869565202E-2</v>
      </c>
      <c r="AK9" s="16"/>
      <c r="AL9" s="16">
        <v>8.7719298245614002E-2</v>
      </c>
      <c r="AM9" s="16">
        <v>3.1496062992125998E-2</v>
      </c>
      <c r="AN9" s="16">
        <v>7.69230769230769E-2</v>
      </c>
      <c r="AO9" s="16">
        <v>4.3165467625899297E-2</v>
      </c>
      <c r="AP9" s="16">
        <v>5.2631578947368397E-2</v>
      </c>
      <c r="AQ9" s="16">
        <v>0.04</v>
      </c>
      <c r="AR9" s="16">
        <v>0.5</v>
      </c>
      <c r="AS9" s="16">
        <v>6.6666666666666693E-2</v>
      </c>
      <c r="AT9" s="16">
        <v>7.2289156626505993E-2</v>
      </c>
      <c r="AU9" s="16">
        <v>0</v>
      </c>
      <c r="AV9" s="16">
        <v>3.03030303030303E-2</v>
      </c>
      <c r="AW9" s="16">
        <v>4.6511627906976702E-2</v>
      </c>
    </row>
    <row r="10" spans="2:49" x14ac:dyDescent="0.35">
      <c r="B10" s="17" t="s">
        <v>731</v>
      </c>
      <c r="C10" s="16">
        <v>0.50184501845018403</v>
      </c>
      <c r="D10" s="16">
        <v>0.46341463414634099</v>
      </c>
      <c r="E10" s="16">
        <v>0.50746268656716398</v>
      </c>
      <c r="F10" s="16">
        <v>0.52100840336134502</v>
      </c>
      <c r="G10" s="16">
        <v>0.41666666666666702</v>
      </c>
      <c r="H10" s="16">
        <v>0.53846153846153799</v>
      </c>
      <c r="I10" s="16">
        <v>0.59090909090909105</v>
      </c>
      <c r="J10" s="16">
        <v>0.45901639344262302</v>
      </c>
      <c r="K10" s="16">
        <v>0.58974358974358998</v>
      </c>
      <c r="L10" s="16">
        <v>0.46250000000000002</v>
      </c>
      <c r="M10" s="16">
        <v>0.45070422535211302</v>
      </c>
      <c r="N10" s="16">
        <v>0.63636363636363602</v>
      </c>
      <c r="O10" s="16">
        <v>0.4375</v>
      </c>
      <c r="P10" s="16"/>
      <c r="Q10" s="16">
        <v>0.50290697674418605</v>
      </c>
      <c r="R10" s="16"/>
      <c r="S10" s="16">
        <v>0.49936467598475198</v>
      </c>
      <c r="T10" s="16"/>
      <c r="U10" s="16">
        <v>0.49087893864013299</v>
      </c>
      <c r="V10" s="16"/>
      <c r="W10" s="16">
        <v>0.52845528455284596</v>
      </c>
      <c r="X10" s="16"/>
      <c r="Y10" s="16">
        <v>0.51785714285714302</v>
      </c>
      <c r="Z10" s="16">
        <v>0.5</v>
      </c>
      <c r="AA10" s="16">
        <v>0.27777777777777801</v>
      </c>
      <c r="AB10" s="16">
        <v>0.55555555555555602</v>
      </c>
      <c r="AC10" s="16"/>
      <c r="AD10" s="16">
        <v>0.568493150684932</v>
      </c>
      <c r="AE10" s="16">
        <v>0.422222222222222</v>
      </c>
      <c r="AF10" s="16">
        <v>0.47959183673469402</v>
      </c>
      <c r="AG10" s="16">
        <v>0.54444444444444395</v>
      </c>
      <c r="AH10" s="16">
        <v>0.51219512195121997</v>
      </c>
      <c r="AI10" s="16">
        <v>0.42857142857142899</v>
      </c>
      <c r="AJ10" s="16">
        <v>0.467391304347826</v>
      </c>
      <c r="AK10" s="16"/>
      <c r="AL10" s="16">
        <v>0.49122807017543901</v>
      </c>
      <c r="AM10" s="16">
        <v>0.559055118110236</v>
      </c>
      <c r="AN10" s="16">
        <v>0.49773755656108598</v>
      </c>
      <c r="AO10" s="16">
        <v>0.45323741007194202</v>
      </c>
      <c r="AP10" s="16">
        <v>0.31578947368421101</v>
      </c>
      <c r="AQ10" s="16">
        <v>0.52</v>
      </c>
      <c r="AR10" s="16">
        <v>0.5</v>
      </c>
      <c r="AS10" s="16">
        <v>0.4</v>
      </c>
      <c r="AT10" s="16">
        <v>0.56626506024096401</v>
      </c>
      <c r="AU10" s="16">
        <v>0.46153846153846201</v>
      </c>
      <c r="AV10" s="16">
        <v>0.54545454545454497</v>
      </c>
      <c r="AW10" s="16">
        <v>0.46511627906976699</v>
      </c>
    </row>
    <row r="11" spans="2:49" x14ac:dyDescent="0.35">
      <c r="B11" s="17" t="s">
        <v>732</v>
      </c>
      <c r="C11" s="16">
        <v>0.143911439114391</v>
      </c>
      <c r="D11" s="16">
        <v>0.109756097560976</v>
      </c>
      <c r="E11" s="16">
        <v>0.15671641791044799</v>
      </c>
      <c r="F11" s="16">
        <v>0.151260504201681</v>
      </c>
      <c r="G11" s="16">
        <v>0.133333333333333</v>
      </c>
      <c r="H11" s="16">
        <v>0.115384615384615</v>
      </c>
      <c r="I11" s="16">
        <v>0.12121212121212099</v>
      </c>
      <c r="J11" s="16">
        <v>0.114754098360656</v>
      </c>
      <c r="K11" s="16">
        <v>0.128205128205128</v>
      </c>
      <c r="L11" s="16">
        <v>0.1875</v>
      </c>
      <c r="M11" s="16">
        <v>0.183098591549296</v>
      </c>
      <c r="N11" s="16">
        <v>9.0909090909090898E-2</v>
      </c>
      <c r="O11" s="16">
        <v>0.25</v>
      </c>
      <c r="P11" s="16"/>
      <c r="Q11" s="16">
        <v>0.13517441860465099</v>
      </c>
      <c r="R11" s="16"/>
      <c r="S11" s="16">
        <v>0.14231257941550199</v>
      </c>
      <c r="T11" s="16"/>
      <c r="U11" s="16">
        <v>0.13764510779436201</v>
      </c>
      <c r="V11" s="16"/>
      <c r="W11" s="16">
        <v>0.138211382113821</v>
      </c>
      <c r="X11" s="16"/>
      <c r="Y11" s="16">
        <v>0.113095238095238</v>
      </c>
      <c r="Z11" s="16">
        <v>0.18181818181818199</v>
      </c>
      <c r="AA11" s="16">
        <v>0.30555555555555602</v>
      </c>
      <c r="AB11" s="16">
        <v>0.11111111111111099</v>
      </c>
      <c r="AC11" s="16"/>
      <c r="AD11" s="16">
        <v>7.5342465753424695E-2</v>
      </c>
      <c r="AE11" s="16">
        <v>0.122222222222222</v>
      </c>
      <c r="AF11" s="16">
        <v>0.122448979591837</v>
      </c>
      <c r="AG11" s="16">
        <v>0.11111111111111099</v>
      </c>
      <c r="AH11" s="16">
        <v>0.18699186991869901</v>
      </c>
      <c r="AI11" s="16">
        <v>0.214285714285714</v>
      </c>
      <c r="AJ11" s="16">
        <v>0.23913043478260901</v>
      </c>
      <c r="AK11" s="16"/>
      <c r="AL11" s="16">
        <v>0.19298245614035101</v>
      </c>
      <c r="AM11" s="16">
        <v>0.16535433070866101</v>
      </c>
      <c r="AN11" s="16">
        <v>0.11764705882352899</v>
      </c>
      <c r="AO11" s="16">
        <v>0.12230215827338101</v>
      </c>
      <c r="AP11" s="16">
        <v>0.26315789473684198</v>
      </c>
      <c r="AQ11" s="16">
        <v>0.06</v>
      </c>
      <c r="AR11" s="16">
        <v>0</v>
      </c>
      <c r="AS11" s="16">
        <v>0.2</v>
      </c>
      <c r="AT11" s="16">
        <v>0.132530120481928</v>
      </c>
      <c r="AU11" s="16">
        <v>0.230769230769231</v>
      </c>
      <c r="AV11" s="16">
        <v>0.15151515151515199</v>
      </c>
      <c r="AW11" s="16">
        <v>0.232558139534884</v>
      </c>
    </row>
    <row r="12" spans="2:49" x14ac:dyDescent="0.35">
      <c r="B12" s="17" t="s">
        <v>733</v>
      </c>
      <c r="C12" s="19">
        <v>7.6260762607626098E-2</v>
      </c>
      <c r="D12" s="19">
        <v>0.146341463414634</v>
      </c>
      <c r="E12" s="19">
        <v>8.9552238805970102E-2</v>
      </c>
      <c r="F12" s="19">
        <v>2.5210084033613401E-2</v>
      </c>
      <c r="G12" s="19">
        <v>8.3333333333333301E-2</v>
      </c>
      <c r="H12" s="19">
        <v>3.8461538461538498E-2</v>
      </c>
      <c r="I12" s="19">
        <v>4.5454545454545497E-2</v>
      </c>
      <c r="J12" s="19">
        <v>0.114754098360656</v>
      </c>
      <c r="K12" s="19">
        <v>5.1282051282051301E-2</v>
      </c>
      <c r="L12" s="19">
        <v>0.1</v>
      </c>
      <c r="M12" s="19">
        <v>5.63380281690141E-2</v>
      </c>
      <c r="N12" s="19">
        <v>9.0909090909090898E-2</v>
      </c>
      <c r="O12" s="19">
        <v>6.25E-2</v>
      </c>
      <c r="P12" s="19"/>
      <c r="Q12" s="19">
        <v>7.4127906976744207E-2</v>
      </c>
      <c r="R12" s="19"/>
      <c r="S12" s="19">
        <v>7.6238881829733193E-2</v>
      </c>
      <c r="T12" s="19"/>
      <c r="U12" s="19">
        <v>7.4626865671641798E-2</v>
      </c>
      <c r="V12" s="19"/>
      <c r="W12" s="19">
        <v>4.0650406504064998E-2</v>
      </c>
      <c r="X12" s="19"/>
      <c r="Y12" s="19">
        <v>5.1587301587301598E-2</v>
      </c>
      <c r="Z12" s="19">
        <v>0.12121212121212099</v>
      </c>
      <c r="AA12" s="19">
        <v>0.11111111111111099</v>
      </c>
      <c r="AB12" s="19">
        <v>0</v>
      </c>
      <c r="AC12" s="19"/>
      <c r="AD12" s="19">
        <v>3.42465753424658E-2</v>
      </c>
      <c r="AE12" s="19">
        <v>3.3333333333333298E-2</v>
      </c>
      <c r="AF12" s="19">
        <v>4.08163265306122E-2</v>
      </c>
      <c r="AG12" s="19">
        <v>6.1111111111111102E-2</v>
      </c>
      <c r="AH12" s="19">
        <v>8.9430894308943104E-2</v>
      </c>
      <c r="AI12" s="19">
        <v>0.17857142857142899</v>
      </c>
      <c r="AJ12" s="19">
        <v>0.141304347826087</v>
      </c>
      <c r="AK12" s="19"/>
      <c r="AL12" s="19">
        <v>5.2631578947368397E-2</v>
      </c>
      <c r="AM12" s="19">
        <v>9.4488188976377993E-2</v>
      </c>
      <c r="AN12" s="19">
        <v>9.0497737556561098E-2</v>
      </c>
      <c r="AO12" s="19">
        <v>6.4748201438848907E-2</v>
      </c>
      <c r="AP12" s="19">
        <v>5.2631578947368397E-2</v>
      </c>
      <c r="AQ12" s="19">
        <v>0.06</v>
      </c>
      <c r="AR12" s="19">
        <v>0</v>
      </c>
      <c r="AS12" s="19">
        <v>6.6666666666666693E-2</v>
      </c>
      <c r="AT12" s="19">
        <v>6.02409638554217E-2</v>
      </c>
      <c r="AU12" s="19">
        <v>7.69230769230769E-2</v>
      </c>
      <c r="AV12" s="19">
        <v>0.12121212121212099</v>
      </c>
      <c r="AW12" s="19">
        <v>6.9767441860465101E-2</v>
      </c>
    </row>
    <row r="13" spans="2:49" x14ac:dyDescent="0.35">
      <c r="B13" s="17" t="s">
        <v>36</v>
      </c>
      <c r="C13" s="19">
        <v>0.188191881918819</v>
      </c>
      <c r="D13" s="19">
        <v>0.15853658536585399</v>
      </c>
      <c r="E13" s="19">
        <v>0.134328358208955</v>
      </c>
      <c r="F13" s="19">
        <v>0.17647058823529399</v>
      </c>
      <c r="G13" s="19">
        <v>0.31666666666666698</v>
      </c>
      <c r="H13" s="19">
        <v>0.25</v>
      </c>
      <c r="I13" s="19">
        <v>0.15151515151515199</v>
      </c>
      <c r="J13" s="19">
        <v>0.27868852459016402</v>
      </c>
      <c r="K13" s="19">
        <v>0.128205128205128</v>
      </c>
      <c r="L13" s="19">
        <v>0.1875</v>
      </c>
      <c r="M13" s="19">
        <v>0.21126760563380301</v>
      </c>
      <c r="N13" s="19">
        <v>0.15151515151515199</v>
      </c>
      <c r="O13" s="19">
        <v>0.125</v>
      </c>
      <c r="P13" s="19"/>
      <c r="Q13" s="19">
        <v>0.19476744186046499</v>
      </c>
      <c r="R13" s="19"/>
      <c r="S13" s="19">
        <v>0.18932655654383701</v>
      </c>
      <c r="T13" s="19"/>
      <c r="U13" s="19">
        <v>0.207296849087894</v>
      </c>
      <c r="V13" s="19"/>
      <c r="W13" s="19">
        <v>0.17073170731707299</v>
      </c>
      <c r="X13" s="19"/>
      <c r="Y13" s="19">
        <v>0.228174603174603</v>
      </c>
      <c r="Z13" s="19">
        <v>0.11363636363636399</v>
      </c>
      <c r="AA13" s="19">
        <v>0.16666666666666699</v>
      </c>
      <c r="AB13" s="19">
        <v>0.22222222222222199</v>
      </c>
      <c r="AC13" s="19"/>
      <c r="AD13" s="19">
        <v>0.219178082191781</v>
      </c>
      <c r="AE13" s="19">
        <v>0.3</v>
      </c>
      <c r="AF13" s="19">
        <v>0.26530612244898</v>
      </c>
      <c r="AG13" s="19">
        <v>0.194444444444444</v>
      </c>
      <c r="AH13" s="19">
        <v>0.138211382113821</v>
      </c>
      <c r="AI13" s="19">
        <v>8.3333333333333301E-2</v>
      </c>
      <c r="AJ13" s="19">
        <v>9.7826086956521702E-2</v>
      </c>
      <c r="AK13" s="19"/>
      <c r="AL13" s="19">
        <v>0.175438596491228</v>
      </c>
      <c r="AM13" s="19">
        <v>0.14960629921259799</v>
      </c>
      <c r="AN13" s="19">
        <v>0.167420814479638</v>
      </c>
      <c r="AO13" s="19">
        <v>0.27338129496402902</v>
      </c>
      <c r="AP13" s="19">
        <v>0.31578947368421101</v>
      </c>
      <c r="AQ13" s="19">
        <v>0.3</v>
      </c>
      <c r="AR13" s="19">
        <v>0</v>
      </c>
      <c r="AS13" s="19">
        <v>0.266666666666667</v>
      </c>
      <c r="AT13" s="19">
        <v>0.132530120481928</v>
      </c>
      <c r="AU13" s="19">
        <v>0.15384615384615399</v>
      </c>
      <c r="AV13" s="19">
        <v>6.0606060606060601E-2</v>
      </c>
      <c r="AW13" s="19">
        <v>0.162790697674419</v>
      </c>
    </row>
    <row r="14" spans="2:49" x14ac:dyDescent="0.35">
      <c r="B14" s="17" t="s">
        <v>463</v>
      </c>
      <c r="C14" s="20">
        <v>0.130381303813038</v>
      </c>
      <c r="D14" s="20">
        <v>0.134146341463415</v>
      </c>
      <c r="E14" s="20">
        <v>0.134328358208955</v>
      </c>
      <c r="F14" s="20">
        <v>5.0420168067226899E-2</v>
      </c>
      <c r="G14" s="20">
        <v>0.16666666666666699</v>
      </c>
      <c r="H14" s="20">
        <v>9.6153846153846201E-2</v>
      </c>
      <c r="I14" s="20">
        <v>7.5757575757575801E-2</v>
      </c>
      <c r="J14" s="20">
        <v>0.19672131147541</v>
      </c>
      <c r="K14" s="20">
        <v>7.69230769230769E-2</v>
      </c>
      <c r="L14" s="20">
        <v>0.22500000000000001</v>
      </c>
      <c r="M14" s="20">
        <v>0.140845070422535</v>
      </c>
      <c r="N14" s="20">
        <v>0.15151515151515199</v>
      </c>
      <c r="O14" s="20">
        <v>0.1875</v>
      </c>
      <c r="P14" s="20"/>
      <c r="Q14" s="20">
        <v>0.116279069767442</v>
      </c>
      <c r="R14" s="20"/>
      <c r="S14" s="20">
        <v>0.12579415501905999</v>
      </c>
      <c r="T14" s="20"/>
      <c r="U14" s="20">
        <v>0.122719734660033</v>
      </c>
      <c r="V14" s="20"/>
      <c r="W14" s="20">
        <v>5.6910569105691103E-2</v>
      </c>
      <c r="X14" s="20"/>
      <c r="Y14" s="20">
        <v>7.5396825396825407E-2</v>
      </c>
      <c r="Z14" s="20">
        <v>0.21969696969697</v>
      </c>
      <c r="AA14" s="20">
        <v>0.27777777777777801</v>
      </c>
      <c r="AB14" s="20">
        <v>0</v>
      </c>
      <c r="AC14" s="20"/>
      <c r="AD14" s="20">
        <v>6.8493150684931503E-3</v>
      </c>
      <c r="AE14" s="20">
        <v>3.3333333333333298E-2</v>
      </c>
      <c r="AF14" s="20">
        <v>7.1428571428571397E-2</v>
      </c>
      <c r="AG14" s="20">
        <v>8.3333333333333301E-2</v>
      </c>
      <c r="AH14" s="20">
        <v>0.203252032520325</v>
      </c>
      <c r="AI14" s="20">
        <v>0.297619047619048</v>
      </c>
      <c r="AJ14" s="20">
        <v>0.32608695652173902</v>
      </c>
      <c r="AK14" s="20"/>
      <c r="AL14" s="20">
        <v>0.157894736842105</v>
      </c>
      <c r="AM14" s="20">
        <v>0.22834645669291301</v>
      </c>
      <c r="AN14" s="20">
        <v>8.1447963800904993E-2</v>
      </c>
      <c r="AO14" s="20">
        <v>0.100719424460432</v>
      </c>
      <c r="AP14" s="20">
        <v>0.26315789473684198</v>
      </c>
      <c r="AQ14" s="20">
        <v>0.06</v>
      </c>
      <c r="AR14" s="20">
        <v>-0.5</v>
      </c>
      <c r="AS14" s="20">
        <v>0.2</v>
      </c>
      <c r="AT14" s="20">
        <v>8.4337349397590397E-2</v>
      </c>
      <c r="AU14" s="20">
        <v>0.230769230769231</v>
      </c>
      <c r="AV14" s="20">
        <v>0.15151515151515099</v>
      </c>
      <c r="AW14" s="20">
        <v>0.232558139534884</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738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729</v>
      </c>
      <c r="C8" s="16">
        <v>1.5990159901599001E-2</v>
      </c>
      <c r="D8" s="16">
        <v>1.21951219512195E-2</v>
      </c>
      <c r="E8" s="16">
        <v>1.49253731343284E-2</v>
      </c>
      <c r="F8" s="16">
        <v>3.3613445378151301E-2</v>
      </c>
      <c r="G8" s="16">
        <v>0</v>
      </c>
      <c r="H8" s="16">
        <v>0</v>
      </c>
      <c r="I8" s="16">
        <v>1.5151515151515201E-2</v>
      </c>
      <c r="J8" s="16">
        <v>1.63934426229508E-2</v>
      </c>
      <c r="K8" s="16">
        <v>0</v>
      </c>
      <c r="L8" s="16">
        <v>0</v>
      </c>
      <c r="M8" s="16">
        <v>5.63380281690141E-2</v>
      </c>
      <c r="N8" s="16">
        <v>0</v>
      </c>
      <c r="O8" s="16">
        <v>0</v>
      </c>
      <c r="P8" s="16"/>
      <c r="Q8" s="16">
        <v>1.8895348837209301E-2</v>
      </c>
      <c r="R8" s="16"/>
      <c r="S8" s="16">
        <v>1.6518424396442199E-2</v>
      </c>
      <c r="T8" s="16"/>
      <c r="U8" s="16">
        <v>1.65837479270315E-2</v>
      </c>
      <c r="V8" s="16"/>
      <c r="W8" s="16">
        <v>2.4390243902439001E-2</v>
      </c>
      <c r="X8" s="16"/>
      <c r="Y8" s="16">
        <v>1.58730158730159E-2</v>
      </c>
      <c r="Z8" s="16">
        <v>1.13636363636364E-2</v>
      </c>
      <c r="AA8" s="16">
        <v>2.7777777777777801E-2</v>
      </c>
      <c r="AB8" s="16">
        <v>0.11111111111111099</v>
      </c>
      <c r="AC8" s="16"/>
      <c r="AD8" s="16">
        <v>1.3698630136986301E-2</v>
      </c>
      <c r="AE8" s="16">
        <v>2.2222222222222199E-2</v>
      </c>
      <c r="AF8" s="16">
        <v>2.04081632653061E-2</v>
      </c>
      <c r="AG8" s="16">
        <v>2.2222222222222199E-2</v>
      </c>
      <c r="AH8" s="16">
        <v>2.4390243902439001E-2</v>
      </c>
      <c r="AI8" s="16">
        <v>0</v>
      </c>
      <c r="AJ8" s="16">
        <v>0</v>
      </c>
      <c r="AK8" s="16"/>
      <c r="AL8" s="16">
        <v>0</v>
      </c>
      <c r="AM8" s="16">
        <v>7.8740157480314994E-3</v>
      </c>
      <c r="AN8" s="16">
        <v>2.7149321266968299E-2</v>
      </c>
      <c r="AO8" s="16">
        <v>1.4388489208633099E-2</v>
      </c>
      <c r="AP8" s="16">
        <v>0</v>
      </c>
      <c r="AQ8" s="16">
        <v>0.02</v>
      </c>
      <c r="AR8" s="16">
        <v>0</v>
      </c>
      <c r="AS8" s="16">
        <v>0</v>
      </c>
      <c r="AT8" s="16">
        <v>3.6144578313252997E-2</v>
      </c>
      <c r="AU8" s="16">
        <v>0</v>
      </c>
      <c r="AV8" s="16">
        <v>0</v>
      </c>
      <c r="AW8" s="16">
        <v>0</v>
      </c>
    </row>
    <row r="9" spans="2:49" x14ac:dyDescent="0.35">
      <c r="B9" s="17" t="s">
        <v>730</v>
      </c>
      <c r="C9" s="16">
        <v>3.3210332103321E-2</v>
      </c>
      <c r="D9" s="16">
        <v>2.4390243902439001E-2</v>
      </c>
      <c r="E9" s="16">
        <v>1.49253731343284E-2</v>
      </c>
      <c r="F9" s="16">
        <v>1.6806722689075598E-2</v>
      </c>
      <c r="G9" s="16">
        <v>0.05</v>
      </c>
      <c r="H9" s="16">
        <v>7.69230769230769E-2</v>
      </c>
      <c r="I9" s="16">
        <v>6.0606060606060601E-2</v>
      </c>
      <c r="J9" s="16">
        <v>1.63934426229508E-2</v>
      </c>
      <c r="K9" s="16">
        <v>2.5641025641025599E-2</v>
      </c>
      <c r="L9" s="16">
        <v>0.05</v>
      </c>
      <c r="M9" s="16">
        <v>2.8169014084507001E-2</v>
      </c>
      <c r="N9" s="16">
        <v>0</v>
      </c>
      <c r="O9" s="16">
        <v>0.125</v>
      </c>
      <c r="P9" s="16"/>
      <c r="Q9" s="16">
        <v>3.3430232558139497E-2</v>
      </c>
      <c r="R9" s="16"/>
      <c r="S9" s="16">
        <v>3.4307496823379899E-2</v>
      </c>
      <c r="T9" s="16"/>
      <c r="U9" s="16">
        <v>3.1509121061359897E-2</v>
      </c>
      <c r="V9" s="16"/>
      <c r="W9" s="16">
        <v>4.8780487804878099E-2</v>
      </c>
      <c r="X9" s="16"/>
      <c r="Y9" s="16">
        <v>2.9761904761904798E-2</v>
      </c>
      <c r="Z9" s="16">
        <v>3.7878787878787901E-2</v>
      </c>
      <c r="AA9" s="16">
        <v>2.7777777777777801E-2</v>
      </c>
      <c r="AB9" s="16">
        <v>0.11111111111111099</v>
      </c>
      <c r="AC9" s="16"/>
      <c r="AD9" s="16">
        <v>5.4794520547945202E-2</v>
      </c>
      <c r="AE9" s="16">
        <v>2.2222222222222199E-2</v>
      </c>
      <c r="AF9" s="16">
        <v>2.04081632653061E-2</v>
      </c>
      <c r="AG9" s="16">
        <v>1.6666666666666701E-2</v>
      </c>
      <c r="AH9" s="16">
        <v>6.50406504065041E-2</v>
      </c>
      <c r="AI9" s="16">
        <v>1.1904761904761901E-2</v>
      </c>
      <c r="AJ9" s="16">
        <v>3.2608695652173898E-2</v>
      </c>
      <c r="AK9" s="16"/>
      <c r="AL9" s="16">
        <v>8.7719298245614002E-2</v>
      </c>
      <c r="AM9" s="16">
        <v>0</v>
      </c>
      <c r="AN9" s="16">
        <v>2.2624434389140299E-2</v>
      </c>
      <c r="AO9" s="16">
        <v>3.5971223021582698E-2</v>
      </c>
      <c r="AP9" s="16">
        <v>5.2631578947368397E-2</v>
      </c>
      <c r="AQ9" s="16">
        <v>0.06</v>
      </c>
      <c r="AR9" s="16">
        <v>0</v>
      </c>
      <c r="AS9" s="16">
        <v>0</v>
      </c>
      <c r="AT9" s="16">
        <v>4.81927710843374E-2</v>
      </c>
      <c r="AU9" s="16">
        <v>0</v>
      </c>
      <c r="AV9" s="16">
        <v>0</v>
      </c>
      <c r="AW9" s="16">
        <v>9.3023255813953501E-2</v>
      </c>
    </row>
    <row r="10" spans="2:49" x14ac:dyDescent="0.35">
      <c r="B10" s="17" t="s">
        <v>731</v>
      </c>
      <c r="C10" s="16">
        <v>0.28290282902829</v>
      </c>
      <c r="D10" s="16">
        <v>0.26829268292682901</v>
      </c>
      <c r="E10" s="16">
        <v>0.24626865671641801</v>
      </c>
      <c r="F10" s="16">
        <v>0.30252100840336099</v>
      </c>
      <c r="G10" s="16">
        <v>0.3</v>
      </c>
      <c r="H10" s="16">
        <v>0.28846153846153799</v>
      </c>
      <c r="I10" s="16">
        <v>0.27272727272727298</v>
      </c>
      <c r="J10" s="16">
        <v>0.31147540983606598</v>
      </c>
      <c r="K10" s="16">
        <v>0.38461538461538503</v>
      </c>
      <c r="L10" s="16">
        <v>0.26250000000000001</v>
      </c>
      <c r="M10" s="16">
        <v>0.26760563380281699</v>
      </c>
      <c r="N10" s="16">
        <v>0.36363636363636398</v>
      </c>
      <c r="O10" s="16">
        <v>0.125</v>
      </c>
      <c r="P10" s="16"/>
      <c r="Q10" s="16">
        <v>0.27906976744186002</v>
      </c>
      <c r="R10" s="16"/>
      <c r="S10" s="16">
        <v>0.279542566709022</v>
      </c>
      <c r="T10" s="16"/>
      <c r="U10" s="16">
        <v>0.27363184079601999</v>
      </c>
      <c r="V10" s="16"/>
      <c r="W10" s="16">
        <v>0.22764227642276399</v>
      </c>
      <c r="X10" s="16"/>
      <c r="Y10" s="16">
        <v>0.283730158730159</v>
      </c>
      <c r="Z10" s="16">
        <v>0.29166666666666702</v>
      </c>
      <c r="AA10" s="16">
        <v>0.22222222222222199</v>
      </c>
      <c r="AB10" s="16">
        <v>0.22222222222222199</v>
      </c>
      <c r="AC10" s="16"/>
      <c r="AD10" s="16">
        <v>0.301369863013699</v>
      </c>
      <c r="AE10" s="16">
        <v>0.211111111111111</v>
      </c>
      <c r="AF10" s="16">
        <v>0.29591836734693899</v>
      </c>
      <c r="AG10" s="16">
        <v>0.27777777777777801</v>
      </c>
      <c r="AH10" s="16">
        <v>0.276422764227642</v>
      </c>
      <c r="AI10" s="16">
        <v>0.26190476190476197</v>
      </c>
      <c r="AJ10" s="16">
        <v>0.34782608695652201</v>
      </c>
      <c r="AK10" s="16"/>
      <c r="AL10" s="16">
        <v>0.24561403508771901</v>
      </c>
      <c r="AM10" s="16">
        <v>0.267716535433071</v>
      </c>
      <c r="AN10" s="16">
        <v>0.30316742081448</v>
      </c>
      <c r="AO10" s="16">
        <v>0.29496402877697803</v>
      </c>
      <c r="AP10" s="16">
        <v>0.105263157894737</v>
      </c>
      <c r="AQ10" s="16">
        <v>0.26</v>
      </c>
      <c r="AR10" s="16">
        <v>0</v>
      </c>
      <c r="AS10" s="16">
        <v>0.2</v>
      </c>
      <c r="AT10" s="16">
        <v>0.313253012048193</v>
      </c>
      <c r="AU10" s="16">
        <v>0.46153846153846201</v>
      </c>
      <c r="AV10" s="16">
        <v>0.30303030303030298</v>
      </c>
      <c r="AW10" s="16">
        <v>0.209302325581395</v>
      </c>
    </row>
    <row r="11" spans="2:49" x14ac:dyDescent="0.35">
      <c r="B11" s="17" t="s">
        <v>732</v>
      </c>
      <c r="C11" s="16">
        <v>0.384993849938499</v>
      </c>
      <c r="D11" s="16">
        <v>0.353658536585366</v>
      </c>
      <c r="E11" s="16">
        <v>0.44029850746268701</v>
      </c>
      <c r="F11" s="16">
        <v>0.39495798319327702</v>
      </c>
      <c r="G11" s="16">
        <v>0.28333333333333299</v>
      </c>
      <c r="H11" s="16">
        <v>0.40384615384615402</v>
      </c>
      <c r="I11" s="16">
        <v>0.33333333333333298</v>
      </c>
      <c r="J11" s="16">
        <v>0.44262295081967201</v>
      </c>
      <c r="K11" s="16">
        <v>0.33333333333333298</v>
      </c>
      <c r="L11" s="16">
        <v>0.41249999999999998</v>
      </c>
      <c r="M11" s="16">
        <v>0.36619718309859201</v>
      </c>
      <c r="N11" s="16">
        <v>0.33333333333333298</v>
      </c>
      <c r="O11" s="16">
        <v>0.5</v>
      </c>
      <c r="P11" s="16"/>
      <c r="Q11" s="16">
        <v>0.37645348837209303</v>
      </c>
      <c r="R11" s="16"/>
      <c r="S11" s="16">
        <v>0.38246505717916102</v>
      </c>
      <c r="T11" s="16"/>
      <c r="U11" s="16">
        <v>0.38474295190713098</v>
      </c>
      <c r="V11" s="16"/>
      <c r="W11" s="16">
        <v>0.48780487804877998</v>
      </c>
      <c r="X11" s="16"/>
      <c r="Y11" s="16">
        <v>0.38095238095238099</v>
      </c>
      <c r="Z11" s="16">
        <v>0.37878787878787901</v>
      </c>
      <c r="AA11" s="16">
        <v>0.44444444444444398</v>
      </c>
      <c r="AB11" s="16">
        <v>0.55555555555555602</v>
      </c>
      <c r="AC11" s="16"/>
      <c r="AD11" s="16">
        <v>0.36301369863013699</v>
      </c>
      <c r="AE11" s="16">
        <v>0.41111111111111098</v>
      </c>
      <c r="AF11" s="16">
        <v>0.36734693877551</v>
      </c>
      <c r="AG11" s="16">
        <v>0.4</v>
      </c>
      <c r="AH11" s="16">
        <v>0.37398373983739802</v>
      </c>
      <c r="AI11" s="16">
        <v>0.38095238095238099</v>
      </c>
      <c r="AJ11" s="16">
        <v>0.40217391304347799</v>
      </c>
      <c r="AK11" s="16"/>
      <c r="AL11" s="16">
        <v>0.33333333333333298</v>
      </c>
      <c r="AM11" s="16">
        <v>0.440944881889764</v>
      </c>
      <c r="AN11" s="16">
        <v>0.38914027149321301</v>
      </c>
      <c r="AO11" s="16">
        <v>0.35971223021582699</v>
      </c>
      <c r="AP11" s="16">
        <v>0.42105263157894701</v>
      </c>
      <c r="AQ11" s="16">
        <v>0.38</v>
      </c>
      <c r="AR11" s="16">
        <v>1</v>
      </c>
      <c r="AS11" s="16">
        <v>0.53333333333333299</v>
      </c>
      <c r="AT11" s="16">
        <v>0.33734939759036098</v>
      </c>
      <c r="AU11" s="16">
        <v>0.30769230769230799</v>
      </c>
      <c r="AV11" s="16">
        <v>0.45454545454545497</v>
      </c>
      <c r="AW11" s="16">
        <v>0.372093023255814</v>
      </c>
    </row>
    <row r="12" spans="2:49" x14ac:dyDescent="0.35">
      <c r="B12" s="17" t="s">
        <v>733</v>
      </c>
      <c r="C12" s="19">
        <v>0.241082410824108</v>
      </c>
      <c r="D12" s="19">
        <v>0.31707317073170699</v>
      </c>
      <c r="E12" s="19">
        <v>0.25373134328358199</v>
      </c>
      <c r="F12" s="19">
        <v>0.19327731092437</v>
      </c>
      <c r="G12" s="19">
        <v>0.35</v>
      </c>
      <c r="H12" s="19">
        <v>0.230769230769231</v>
      </c>
      <c r="I12" s="19">
        <v>0.27272727272727298</v>
      </c>
      <c r="J12" s="19">
        <v>0.16393442622950799</v>
      </c>
      <c r="K12" s="19">
        <v>0.20512820512820501</v>
      </c>
      <c r="L12" s="19">
        <v>0.23749999999999999</v>
      </c>
      <c r="M12" s="19">
        <v>0.19718309859154901</v>
      </c>
      <c r="N12" s="19">
        <v>0.24242424242424199</v>
      </c>
      <c r="O12" s="19">
        <v>0.1875</v>
      </c>
      <c r="P12" s="19"/>
      <c r="Q12" s="19">
        <v>0.25</v>
      </c>
      <c r="R12" s="19"/>
      <c r="S12" s="19">
        <v>0.245235069885642</v>
      </c>
      <c r="T12" s="19"/>
      <c r="U12" s="19">
        <v>0.24543946932006599</v>
      </c>
      <c r="V12" s="19"/>
      <c r="W12" s="19">
        <v>0.17886178861788599</v>
      </c>
      <c r="X12" s="19"/>
      <c r="Y12" s="19">
        <v>0.238095238095238</v>
      </c>
      <c r="Z12" s="19">
        <v>0.25378787878787901</v>
      </c>
      <c r="AA12" s="19">
        <v>0.25</v>
      </c>
      <c r="AB12" s="19">
        <v>0</v>
      </c>
      <c r="AC12" s="19"/>
      <c r="AD12" s="19">
        <v>0.198630136986301</v>
      </c>
      <c r="AE12" s="19">
        <v>0.28888888888888897</v>
      </c>
      <c r="AF12" s="19">
        <v>0.24489795918367299</v>
      </c>
      <c r="AG12" s="19">
        <v>0.23888888888888901</v>
      </c>
      <c r="AH12" s="19">
        <v>0.23577235772357699</v>
      </c>
      <c r="AI12" s="19">
        <v>0.32142857142857101</v>
      </c>
      <c r="AJ12" s="19">
        <v>0.19565217391304299</v>
      </c>
      <c r="AK12" s="19"/>
      <c r="AL12" s="19">
        <v>0.26315789473684198</v>
      </c>
      <c r="AM12" s="19">
        <v>0.25984251968503902</v>
      </c>
      <c r="AN12" s="19">
        <v>0.217194570135747</v>
      </c>
      <c r="AO12" s="19">
        <v>0.24460431654676301</v>
      </c>
      <c r="AP12" s="19">
        <v>0.31578947368421101</v>
      </c>
      <c r="AQ12" s="19">
        <v>0.2</v>
      </c>
      <c r="AR12" s="19">
        <v>0</v>
      </c>
      <c r="AS12" s="19">
        <v>0.266666666666667</v>
      </c>
      <c r="AT12" s="19">
        <v>0.265060240963855</v>
      </c>
      <c r="AU12" s="19">
        <v>0.15384615384615399</v>
      </c>
      <c r="AV12" s="19">
        <v>0.24242424242424199</v>
      </c>
      <c r="AW12" s="19">
        <v>0.25581395348837199</v>
      </c>
    </row>
    <row r="13" spans="2:49" x14ac:dyDescent="0.35">
      <c r="B13" s="17" t="s">
        <v>36</v>
      </c>
      <c r="C13" s="19">
        <v>4.1820418204182003E-2</v>
      </c>
      <c r="D13" s="19">
        <v>2.4390243902439001E-2</v>
      </c>
      <c r="E13" s="19">
        <v>2.9850746268656699E-2</v>
      </c>
      <c r="F13" s="19">
        <v>5.8823529411764698E-2</v>
      </c>
      <c r="G13" s="19">
        <v>1.6666666666666701E-2</v>
      </c>
      <c r="H13" s="19">
        <v>0</v>
      </c>
      <c r="I13" s="19">
        <v>4.5454545454545497E-2</v>
      </c>
      <c r="J13" s="19">
        <v>4.91803278688525E-2</v>
      </c>
      <c r="K13" s="19">
        <v>5.1282051282051301E-2</v>
      </c>
      <c r="L13" s="19">
        <v>3.7499999999999999E-2</v>
      </c>
      <c r="M13" s="19">
        <v>8.4507042253521097E-2</v>
      </c>
      <c r="N13" s="19">
        <v>6.0606060606060601E-2</v>
      </c>
      <c r="O13" s="19">
        <v>6.25E-2</v>
      </c>
      <c r="P13" s="19"/>
      <c r="Q13" s="19">
        <v>4.2151162790697701E-2</v>
      </c>
      <c r="R13" s="19"/>
      <c r="S13" s="19">
        <v>4.1931385006353197E-2</v>
      </c>
      <c r="T13" s="19"/>
      <c r="U13" s="19">
        <v>4.80928689883914E-2</v>
      </c>
      <c r="V13" s="19"/>
      <c r="W13" s="19">
        <v>3.2520325203252001E-2</v>
      </c>
      <c r="X13" s="19"/>
      <c r="Y13" s="19">
        <v>5.1587301587301598E-2</v>
      </c>
      <c r="Z13" s="19">
        <v>2.6515151515151499E-2</v>
      </c>
      <c r="AA13" s="19">
        <v>2.7777777777777801E-2</v>
      </c>
      <c r="AB13" s="19">
        <v>0</v>
      </c>
      <c r="AC13" s="19"/>
      <c r="AD13" s="19">
        <v>6.8493150684931503E-2</v>
      </c>
      <c r="AE13" s="19">
        <v>4.4444444444444398E-2</v>
      </c>
      <c r="AF13" s="19">
        <v>5.10204081632653E-2</v>
      </c>
      <c r="AG13" s="19">
        <v>4.4444444444444398E-2</v>
      </c>
      <c r="AH13" s="19">
        <v>2.4390243902439001E-2</v>
      </c>
      <c r="AI13" s="19">
        <v>2.3809523809523801E-2</v>
      </c>
      <c r="AJ13" s="19">
        <v>2.1739130434782601E-2</v>
      </c>
      <c r="AK13" s="19"/>
      <c r="AL13" s="19">
        <v>7.0175438596491196E-2</v>
      </c>
      <c r="AM13" s="19">
        <v>2.3622047244094498E-2</v>
      </c>
      <c r="AN13" s="19">
        <v>4.0723981900452497E-2</v>
      </c>
      <c r="AO13" s="19">
        <v>5.0359712230215799E-2</v>
      </c>
      <c r="AP13" s="19">
        <v>0.105263157894737</v>
      </c>
      <c r="AQ13" s="19">
        <v>0.08</v>
      </c>
      <c r="AR13" s="19">
        <v>0</v>
      </c>
      <c r="AS13" s="19">
        <v>0</v>
      </c>
      <c r="AT13" s="19">
        <v>0</v>
      </c>
      <c r="AU13" s="19">
        <v>7.69230769230769E-2</v>
      </c>
      <c r="AV13" s="19">
        <v>0</v>
      </c>
      <c r="AW13" s="19">
        <v>6.9767441860465101E-2</v>
      </c>
    </row>
    <row r="14" spans="2:49" x14ac:dyDescent="0.35">
      <c r="B14" s="17" t="s">
        <v>463</v>
      </c>
      <c r="C14" s="20">
        <v>0.57687576875768798</v>
      </c>
      <c r="D14" s="20">
        <v>0.63414634146341498</v>
      </c>
      <c r="E14" s="20">
        <v>0.66417910447761197</v>
      </c>
      <c r="F14" s="20">
        <v>0.53781512605042003</v>
      </c>
      <c r="G14" s="20">
        <v>0.58333333333333304</v>
      </c>
      <c r="H14" s="20">
        <v>0.55769230769230804</v>
      </c>
      <c r="I14" s="20">
        <v>0.53030303030303005</v>
      </c>
      <c r="J14" s="20">
        <v>0.57377049180327899</v>
      </c>
      <c r="K14" s="20">
        <v>0.512820512820513</v>
      </c>
      <c r="L14" s="20">
        <v>0.6</v>
      </c>
      <c r="M14" s="20">
        <v>0.47887323943662002</v>
      </c>
      <c r="N14" s="20">
        <v>0.57575757575757602</v>
      </c>
      <c r="O14" s="20">
        <v>0.5625</v>
      </c>
      <c r="P14" s="20"/>
      <c r="Q14" s="20">
        <v>0.57412790697674398</v>
      </c>
      <c r="R14" s="20"/>
      <c r="S14" s="20">
        <v>0.57687420584498095</v>
      </c>
      <c r="T14" s="20"/>
      <c r="U14" s="20">
        <v>0.58208955223880599</v>
      </c>
      <c r="V14" s="20"/>
      <c r="W14" s="20">
        <v>0.59349593495935005</v>
      </c>
      <c r="X14" s="20"/>
      <c r="Y14" s="20">
        <v>0.57341269841269804</v>
      </c>
      <c r="Z14" s="20">
        <v>0.58333333333333304</v>
      </c>
      <c r="AA14" s="20">
        <v>0.63888888888888895</v>
      </c>
      <c r="AB14" s="20">
        <v>0.33333333333333298</v>
      </c>
      <c r="AC14" s="20"/>
      <c r="AD14" s="20">
        <v>0.49315068493150699</v>
      </c>
      <c r="AE14" s="20">
        <v>0.655555555555556</v>
      </c>
      <c r="AF14" s="20">
        <v>0.57142857142857095</v>
      </c>
      <c r="AG14" s="20">
        <v>0.6</v>
      </c>
      <c r="AH14" s="20">
        <v>0.52032520325203202</v>
      </c>
      <c r="AI14" s="20">
        <v>0.69047619047619002</v>
      </c>
      <c r="AJ14" s="20">
        <v>0.565217391304348</v>
      </c>
      <c r="AK14" s="20"/>
      <c r="AL14" s="20">
        <v>0.50877192982456099</v>
      </c>
      <c r="AM14" s="20">
        <v>0.69291338582677198</v>
      </c>
      <c r="AN14" s="20">
        <v>0.55656108597285103</v>
      </c>
      <c r="AO14" s="20">
        <v>0.55395683453237399</v>
      </c>
      <c r="AP14" s="20">
        <v>0.68421052631578905</v>
      </c>
      <c r="AQ14" s="20">
        <v>0.5</v>
      </c>
      <c r="AR14" s="20">
        <v>1</v>
      </c>
      <c r="AS14" s="20">
        <v>0.8</v>
      </c>
      <c r="AT14" s="20">
        <v>0.51807228915662695</v>
      </c>
      <c r="AU14" s="20">
        <v>0.46153846153846201</v>
      </c>
      <c r="AV14" s="20">
        <v>0.69696969696969702</v>
      </c>
      <c r="AW14" s="20">
        <v>0.53488372093023295</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739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729</v>
      </c>
      <c r="C8" s="16">
        <v>0.15129151291512899</v>
      </c>
      <c r="D8" s="16">
        <v>8.5365853658536606E-2</v>
      </c>
      <c r="E8" s="16">
        <v>0.12686567164179099</v>
      </c>
      <c r="F8" s="16">
        <v>0.11764705882352899</v>
      </c>
      <c r="G8" s="16">
        <v>0.18333333333333299</v>
      </c>
      <c r="H8" s="16">
        <v>0.19230769230769201</v>
      </c>
      <c r="I8" s="16">
        <v>0.21212121212121199</v>
      </c>
      <c r="J8" s="16">
        <v>0.19672131147541</v>
      </c>
      <c r="K8" s="16">
        <v>0.17948717948717899</v>
      </c>
      <c r="L8" s="16">
        <v>0.13750000000000001</v>
      </c>
      <c r="M8" s="16">
        <v>0.154929577464789</v>
      </c>
      <c r="N8" s="16">
        <v>0.15151515151515199</v>
      </c>
      <c r="O8" s="16">
        <v>0.25</v>
      </c>
      <c r="P8" s="16"/>
      <c r="Q8" s="16">
        <v>0.142441860465116</v>
      </c>
      <c r="R8" s="16"/>
      <c r="S8" s="16">
        <v>0.14866581956798</v>
      </c>
      <c r="T8" s="16"/>
      <c r="U8" s="16">
        <v>0.132669983416252</v>
      </c>
      <c r="V8" s="16"/>
      <c r="W8" s="16">
        <v>0.17073170731707299</v>
      </c>
      <c r="X8" s="16"/>
      <c r="Y8" s="16">
        <v>0.16468253968254001</v>
      </c>
      <c r="Z8" s="16">
        <v>0.12121212121212099</v>
      </c>
      <c r="AA8" s="16">
        <v>0.16666666666666699</v>
      </c>
      <c r="AB8" s="16">
        <v>0.22222222222222199</v>
      </c>
      <c r="AC8" s="16"/>
      <c r="AD8" s="16">
        <v>0.13013698630136999</v>
      </c>
      <c r="AE8" s="16">
        <v>0.155555555555556</v>
      </c>
      <c r="AF8" s="16">
        <v>0.16326530612244899</v>
      </c>
      <c r="AG8" s="16">
        <v>0.16111111111111101</v>
      </c>
      <c r="AH8" s="16">
        <v>0.219512195121951</v>
      </c>
      <c r="AI8" s="16">
        <v>0.119047619047619</v>
      </c>
      <c r="AJ8" s="16">
        <v>8.6956521739130405E-2</v>
      </c>
      <c r="AK8" s="16"/>
      <c r="AL8" s="16">
        <v>0.12280701754386</v>
      </c>
      <c r="AM8" s="16">
        <v>0.16535433070866101</v>
      </c>
      <c r="AN8" s="16">
        <v>0.17194570135746601</v>
      </c>
      <c r="AO8" s="16">
        <v>6.4748201438848907E-2</v>
      </c>
      <c r="AP8" s="16">
        <v>0</v>
      </c>
      <c r="AQ8" s="16">
        <v>0.2</v>
      </c>
      <c r="AR8" s="16">
        <v>0</v>
      </c>
      <c r="AS8" s="16">
        <v>6.6666666666666693E-2</v>
      </c>
      <c r="AT8" s="16">
        <v>0.22891566265060201</v>
      </c>
      <c r="AU8" s="16">
        <v>0.230769230769231</v>
      </c>
      <c r="AV8" s="16">
        <v>0.21212121212121199</v>
      </c>
      <c r="AW8" s="16">
        <v>0.162790697674419</v>
      </c>
    </row>
    <row r="9" spans="2:49" x14ac:dyDescent="0.35">
      <c r="B9" s="17" t="s">
        <v>730</v>
      </c>
      <c r="C9" s="16">
        <v>0.19680196801968</v>
      </c>
      <c r="D9" s="16">
        <v>0.12195121951219499</v>
      </c>
      <c r="E9" s="16">
        <v>0.238805970149254</v>
      </c>
      <c r="F9" s="16">
        <v>0.17647058823529399</v>
      </c>
      <c r="G9" s="16">
        <v>0.18333333333333299</v>
      </c>
      <c r="H9" s="16">
        <v>0.115384615384615</v>
      </c>
      <c r="I9" s="16">
        <v>0.12121212121212099</v>
      </c>
      <c r="J9" s="16">
        <v>0.14754098360655701</v>
      </c>
      <c r="K9" s="16">
        <v>0.28205128205128199</v>
      </c>
      <c r="L9" s="16">
        <v>0.26250000000000001</v>
      </c>
      <c r="M9" s="16">
        <v>0.23943661971831001</v>
      </c>
      <c r="N9" s="16">
        <v>0.24242424242424199</v>
      </c>
      <c r="O9" s="16">
        <v>0.375</v>
      </c>
      <c r="P9" s="16"/>
      <c r="Q9" s="16">
        <v>0.20203488372093001</v>
      </c>
      <c r="R9" s="16"/>
      <c r="S9" s="16">
        <v>0.19949174078780199</v>
      </c>
      <c r="T9" s="16"/>
      <c r="U9" s="16">
        <v>0.20398009950248799</v>
      </c>
      <c r="V9" s="16"/>
      <c r="W9" s="16">
        <v>0.17886178861788599</v>
      </c>
      <c r="X9" s="16"/>
      <c r="Y9" s="16">
        <v>0.192460317460317</v>
      </c>
      <c r="Z9" s="16">
        <v>0.21969696969697</v>
      </c>
      <c r="AA9" s="16">
        <v>0.13888888888888901</v>
      </c>
      <c r="AB9" s="16">
        <v>0</v>
      </c>
      <c r="AC9" s="16"/>
      <c r="AD9" s="16">
        <v>0.164383561643836</v>
      </c>
      <c r="AE9" s="16">
        <v>0.2</v>
      </c>
      <c r="AF9" s="16">
        <v>0.17346938775510201</v>
      </c>
      <c r="AG9" s="16">
        <v>0.227777777777778</v>
      </c>
      <c r="AH9" s="16">
        <v>0.203252032520325</v>
      </c>
      <c r="AI9" s="16">
        <v>0.17857142857142899</v>
      </c>
      <c r="AJ9" s="16">
        <v>0.217391304347826</v>
      </c>
      <c r="AK9" s="16"/>
      <c r="AL9" s="16">
        <v>0.21052631578947401</v>
      </c>
      <c r="AM9" s="16">
        <v>0.18897637795275599</v>
      </c>
      <c r="AN9" s="16">
        <v>0.203619909502262</v>
      </c>
      <c r="AO9" s="16">
        <v>0.18705035971223</v>
      </c>
      <c r="AP9" s="16">
        <v>0.26315789473684198</v>
      </c>
      <c r="AQ9" s="16">
        <v>0.26</v>
      </c>
      <c r="AR9" s="16">
        <v>0.5</v>
      </c>
      <c r="AS9" s="16">
        <v>0.133333333333333</v>
      </c>
      <c r="AT9" s="16">
        <v>0.20481927710843401</v>
      </c>
      <c r="AU9" s="16">
        <v>7.69230769230769E-2</v>
      </c>
      <c r="AV9" s="16">
        <v>0.21212121212121199</v>
      </c>
      <c r="AW9" s="16">
        <v>0.162790697674419</v>
      </c>
    </row>
    <row r="10" spans="2:49" x14ac:dyDescent="0.35">
      <c r="B10" s="17" t="s">
        <v>731</v>
      </c>
      <c r="C10" s="16">
        <v>0.415744157441574</v>
      </c>
      <c r="D10" s="16">
        <v>0.47560975609756101</v>
      </c>
      <c r="E10" s="16">
        <v>0.35820895522388102</v>
      </c>
      <c r="F10" s="16">
        <v>0.495798319327731</v>
      </c>
      <c r="G10" s="16">
        <v>0.45</v>
      </c>
      <c r="H10" s="16">
        <v>0.46153846153846201</v>
      </c>
      <c r="I10" s="16">
        <v>0.48484848484848497</v>
      </c>
      <c r="J10" s="16">
        <v>0.36065573770491799</v>
      </c>
      <c r="K10" s="16">
        <v>0.35897435897435898</v>
      </c>
      <c r="L10" s="16">
        <v>0.35</v>
      </c>
      <c r="M10" s="16">
        <v>0.36619718309859201</v>
      </c>
      <c r="N10" s="16">
        <v>0.42424242424242398</v>
      </c>
      <c r="O10" s="16">
        <v>0.3125</v>
      </c>
      <c r="P10" s="16"/>
      <c r="Q10" s="16">
        <v>0.42296511627907002</v>
      </c>
      <c r="R10" s="16"/>
      <c r="S10" s="16">
        <v>0.415501905972046</v>
      </c>
      <c r="T10" s="16"/>
      <c r="U10" s="16">
        <v>0.422885572139304</v>
      </c>
      <c r="V10" s="16"/>
      <c r="W10" s="16">
        <v>0.439024390243902</v>
      </c>
      <c r="X10" s="16"/>
      <c r="Y10" s="16">
        <v>0.422619047619048</v>
      </c>
      <c r="Z10" s="16">
        <v>0.40530303030303</v>
      </c>
      <c r="AA10" s="16">
        <v>0.33333333333333298</v>
      </c>
      <c r="AB10" s="16">
        <v>0.66666666666666696</v>
      </c>
      <c r="AC10" s="16"/>
      <c r="AD10" s="16">
        <v>0.47945205479452102</v>
      </c>
      <c r="AE10" s="16">
        <v>0.4</v>
      </c>
      <c r="AF10" s="16">
        <v>0.42857142857142899</v>
      </c>
      <c r="AG10" s="16">
        <v>0.38888888888888901</v>
      </c>
      <c r="AH10" s="16">
        <v>0.35772357723577197</v>
      </c>
      <c r="AI10" s="16">
        <v>0.39285714285714302</v>
      </c>
      <c r="AJ10" s="16">
        <v>0.467391304347826</v>
      </c>
      <c r="AK10" s="16"/>
      <c r="AL10" s="16">
        <v>0.31578947368421101</v>
      </c>
      <c r="AM10" s="16">
        <v>0.43307086614173201</v>
      </c>
      <c r="AN10" s="16">
        <v>0.42986425339366502</v>
      </c>
      <c r="AO10" s="16">
        <v>0.47482014388489202</v>
      </c>
      <c r="AP10" s="16">
        <v>0.42105263157894701</v>
      </c>
      <c r="AQ10" s="16">
        <v>0.3</v>
      </c>
      <c r="AR10" s="16">
        <v>0.5</v>
      </c>
      <c r="AS10" s="16">
        <v>0.6</v>
      </c>
      <c r="AT10" s="16">
        <v>0.39759036144578302</v>
      </c>
      <c r="AU10" s="16">
        <v>0.61538461538461497</v>
      </c>
      <c r="AV10" s="16">
        <v>0.30303030303030298</v>
      </c>
      <c r="AW10" s="16">
        <v>0.32558139534883701</v>
      </c>
    </row>
    <row r="11" spans="2:49" x14ac:dyDescent="0.35">
      <c r="B11" s="17" t="s">
        <v>732</v>
      </c>
      <c r="C11" s="16">
        <v>0.121771217712177</v>
      </c>
      <c r="D11" s="16">
        <v>0.17073170731707299</v>
      </c>
      <c r="E11" s="16">
        <v>0.119402985074627</v>
      </c>
      <c r="F11" s="16">
        <v>0.109243697478992</v>
      </c>
      <c r="G11" s="16">
        <v>8.3333333333333301E-2</v>
      </c>
      <c r="H11" s="16">
        <v>0.15384615384615399</v>
      </c>
      <c r="I11" s="16">
        <v>0.12121212121212099</v>
      </c>
      <c r="J11" s="16">
        <v>0.16393442622950799</v>
      </c>
      <c r="K11" s="16">
        <v>0.102564102564103</v>
      </c>
      <c r="L11" s="16">
        <v>0.1</v>
      </c>
      <c r="M11" s="16">
        <v>0.12676056338028199</v>
      </c>
      <c r="N11" s="16">
        <v>0.12121212121212099</v>
      </c>
      <c r="O11" s="16">
        <v>0</v>
      </c>
      <c r="P11" s="16"/>
      <c r="Q11" s="16">
        <v>0.12063953488372101</v>
      </c>
      <c r="R11" s="16"/>
      <c r="S11" s="16">
        <v>0.121982210927573</v>
      </c>
      <c r="T11" s="16"/>
      <c r="U11" s="16">
        <v>0.12106135986733001</v>
      </c>
      <c r="V11" s="16"/>
      <c r="W11" s="16">
        <v>0.12195121951219499</v>
      </c>
      <c r="X11" s="16"/>
      <c r="Y11" s="16">
        <v>0.11706349206349199</v>
      </c>
      <c r="Z11" s="16">
        <v>0.13636363636363599</v>
      </c>
      <c r="AA11" s="16">
        <v>8.3333333333333301E-2</v>
      </c>
      <c r="AB11" s="16">
        <v>0.11111111111111099</v>
      </c>
      <c r="AC11" s="16"/>
      <c r="AD11" s="16">
        <v>0.14383561643835599</v>
      </c>
      <c r="AE11" s="16">
        <v>0.133333333333333</v>
      </c>
      <c r="AF11" s="16">
        <v>7.1428571428571397E-2</v>
      </c>
      <c r="AG11" s="16">
        <v>0.12777777777777799</v>
      </c>
      <c r="AH11" s="16">
        <v>0.105691056910569</v>
      </c>
      <c r="AI11" s="16">
        <v>0.17857142857142899</v>
      </c>
      <c r="AJ11" s="16">
        <v>8.6956521739130405E-2</v>
      </c>
      <c r="AK11" s="16"/>
      <c r="AL11" s="16">
        <v>0.19298245614035101</v>
      </c>
      <c r="AM11" s="16">
        <v>0.118110236220472</v>
      </c>
      <c r="AN11" s="16">
        <v>0.12669683257918599</v>
      </c>
      <c r="AO11" s="16">
        <v>0.115107913669065</v>
      </c>
      <c r="AP11" s="16">
        <v>0.105263157894737</v>
      </c>
      <c r="AQ11" s="16">
        <v>0.1</v>
      </c>
      <c r="AR11" s="16">
        <v>0</v>
      </c>
      <c r="AS11" s="16">
        <v>6.6666666666666693E-2</v>
      </c>
      <c r="AT11" s="16">
        <v>9.6385542168674704E-2</v>
      </c>
      <c r="AU11" s="16">
        <v>0</v>
      </c>
      <c r="AV11" s="16">
        <v>9.0909090909090898E-2</v>
      </c>
      <c r="AW11" s="16">
        <v>0.209302325581395</v>
      </c>
    </row>
    <row r="12" spans="2:49" x14ac:dyDescent="0.35">
      <c r="B12" s="17" t="s">
        <v>733</v>
      </c>
      <c r="C12" s="19">
        <v>7.9950799507995093E-2</v>
      </c>
      <c r="D12" s="19">
        <v>0.109756097560976</v>
      </c>
      <c r="E12" s="19">
        <v>0.134328358208955</v>
      </c>
      <c r="F12" s="19">
        <v>7.5630252100840303E-2</v>
      </c>
      <c r="G12" s="19">
        <v>0.1</v>
      </c>
      <c r="H12" s="19">
        <v>3.8461538461538498E-2</v>
      </c>
      <c r="I12" s="19">
        <v>6.0606060606060601E-2</v>
      </c>
      <c r="J12" s="19">
        <v>4.91803278688525E-2</v>
      </c>
      <c r="K12" s="19">
        <v>7.69230769230769E-2</v>
      </c>
      <c r="L12" s="19">
        <v>0.05</v>
      </c>
      <c r="M12" s="19">
        <v>8.4507042253521097E-2</v>
      </c>
      <c r="N12" s="19">
        <v>0</v>
      </c>
      <c r="O12" s="19">
        <v>6.25E-2</v>
      </c>
      <c r="P12" s="19"/>
      <c r="Q12" s="19">
        <v>7.7034883720930203E-2</v>
      </c>
      <c r="R12" s="19"/>
      <c r="S12" s="19">
        <v>7.8780177890724307E-2</v>
      </c>
      <c r="T12" s="19"/>
      <c r="U12" s="19">
        <v>7.9601990049751201E-2</v>
      </c>
      <c r="V12" s="19"/>
      <c r="W12" s="19">
        <v>7.3170731707317097E-2</v>
      </c>
      <c r="X12" s="19"/>
      <c r="Y12" s="19">
        <v>5.7539682539682502E-2</v>
      </c>
      <c r="Z12" s="19">
        <v>0.10606060606060599</v>
      </c>
      <c r="AA12" s="19">
        <v>0.22222222222222199</v>
      </c>
      <c r="AB12" s="19">
        <v>0</v>
      </c>
      <c r="AC12" s="19"/>
      <c r="AD12" s="19">
        <v>2.7397260273972601E-2</v>
      </c>
      <c r="AE12" s="19">
        <v>5.5555555555555601E-2</v>
      </c>
      <c r="AF12" s="19">
        <v>0.122448979591837</v>
      </c>
      <c r="AG12" s="19">
        <v>6.6666666666666693E-2</v>
      </c>
      <c r="AH12" s="19">
        <v>8.1300813008130093E-2</v>
      </c>
      <c r="AI12" s="19">
        <v>0.119047619047619</v>
      </c>
      <c r="AJ12" s="19">
        <v>0.13043478260869601</v>
      </c>
      <c r="AK12" s="19"/>
      <c r="AL12" s="19">
        <v>0.12280701754386</v>
      </c>
      <c r="AM12" s="19">
        <v>8.6614173228346497E-2</v>
      </c>
      <c r="AN12" s="19">
        <v>4.52488687782805E-2</v>
      </c>
      <c r="AO12" s="19">
        <v>9.3525179856115095E-2</v>
      </c>
      <c r="AP12" s="19">
        <v>0.105263157894737</v>
      </c>
      <c r="AQ12" s="19">
        <v>0.1</v>
      </c>
      <c r="AR12" s="19">
        <v>0</v>
      </c>
      <c r="AS12" s="19">
        <v>0.133333333333333</v>
      </c>
      <c r="AT12" s="19">
        <v>7.2289156626505993E-2</v>
      </c>
      <c r="AU12" s="19">
        <v>0</v>
      </c>
      <c r="AV12" s="19">
        <v>0.15151515151515199</v>
      </c>
      <c r="AW12" s="19">
        <v>9.3023255813953501E-2</v>
      </c>
    </row>
    <row r="13" spans="2:49" x14ac:dyDescent="0.35">
      <c r="B13" s="17" t="s">
        <v>36</v>
      </c>
      <c r="C13" s="19">
        <v>3.4440344403443998E-2</v>
      </c>
      <c r="D13" s="19">
        <v>3.65853658536585E-2</v>
      </c>
      <c r="E13" s="19">
        <v>2.2388059701492501E-2</v>
      </c>
      <c r="F13" s="19">
        <v>2.5210084033613401E-2</v>
      </c>
      <c r="G13" s="19">
        <v>0</v>
      </c>
      <c r="H13" s="19">
        <v>3.8461538461538498E-2</v>
      </c>
      <c r="I13" s="19">
        <v>0</v>
      </c>
      <c r="J13" s="19">
        <v>8.1967213114754106E-2</v>
      </c>
      <c r="K13" s="19">
        <v>0</v>
      </c>
      <c r="L13" s="19">
        <v>0.1</v>
      </c>
      <c r="M13" s="19">
        <v>2.8169014084507001E-2</v>
      </c>
      <c r="N13" s="19">
        <v>6.0606060606060601E-2</v>
      </c>
      <c r="O13" s="19">
        <v>0</v>
      </c>
      <c r="P13" s="19"/>
      <c r="Q13" s="19">
        <v>3.4883720930232599E-2</v>
      </c>
      <c r="R13" s="19"/>
      <c r="S13" s="19">
        <v>3.5578144853875497E-2</v>
      </c>
      <c r="T13" s="19"/>
      <c r="U13" s="19">
        <v>3.98009950248756E-2</v>
      </c>
      <c r="V13" s="19"/>
      <c r="W13" s="19">
        <v>1.6260162601626001E-2</v>
      </c>
      <c r="X13" s="19"/>
      <c r="Y13" s="19">
        <v>4.5634920634920598E-2</v>
      </c>
      <c r="Z13" s="19">
        <v>1.13636363636364E-2</v>
      </c>
      <c r="AA13" s="19">
        <v>5.5555555555555601E-2</v>
      </c>
      <c r="AB13" s="19">
        <v>0</v>
      </c>
      <c r="AC13" s="19"/>
      <c r="AD13" s="19">
        <v>5.4794520547945202E-2</v>
      </c>
      <c r="AE13" s="19">
        <v>5.5555555555555601E-2</v>
      </c>
      <c r="AF13" s="19">
        <v>4.08163265306122E-2</v>
      </c>
      <c r="AG13" s="19">
        <v>2.7777777777777801E-2</v>
      </c>
      <c r="AH13" s="19">
        <v>3.2520325203252001E-2</v>
      </c>
      <c r="AI13" s="19">
        <v>1.1904761904761901E-2</v>
      </c>
      <c r="AJ13" s="19">
        <v>1.0869565217391301E-2</v>
      </c>
      <c r="AK13" s="19"/>
      <c r="AL13" s="19">
        <v>3.5087719298245598E-2</v>
      </c>
      <c r="AM13" s="19">
        <v>7.8740157480314994E-3</v>
      </c>
      <c r="AN13" s="19">
        <v>2.2624434389140299E-2</v>
      </c>
      <c r="AO13" s="19">
        <v>6.4748201438848907E-2</v>
      </c>
      <c r="AP13" s="19">
        <v>0.105263157894737</v>
      </c>
      <c r="AQ13" s="19">
        <v>0.04</v>
      </c>
      <c r="AR13" s="19">
        <v>0</v>
      </c>
      <c r="AS13" s="19">
        <v>0</v>
      </c>
      <c r="AT13" s="19">
        <v>0</v>
      </c>
      <c r="AU13" s="19">
        <v>7.69230769230769E-2</v>
      </c>
      <c r="AV13" s="19">
        <v>3.03030303030303E-2</v>
      </c>
      <c r="AW13" s="19">
        <v>4.6511627906976702E-2</v>
      </c>
    </row>
    <row r="14" spans="2:49" x14ac:dyDescent="0.35">
      <c r="B14" s="17" t="s">
        <v>463</v>
      </c>
      <c r="C14" s="20">
        <v>-0.146371463714637</v>
      </c>
      <c r="D14" s="20">
        <v>7.3170731707317097E-2</v>
      </c>
      <c r="E14" s="20">
        <v>-0.111940298507463</v>
      </c>
      <c r="F14" s="20">
        <v>-0.109243697478992</v>
      </c>
      <c r="G14" s="20">
        <v>-0.18333333333333299</v>
      </c>
      <c r="H14" s="20">
        <v>-0.115384615384615</v>
      </c>
      <c r="I14" s="20">
        <v>-0.15151515151515199</v>
      </c>
      <c r="J14" s="20">
        <v>-0.13114754098360701</v>
      </c>
      <c r="K14" s="20">
        <v>-0.28205128205128199</v>
      </c>
      <c r="L14" s="20">
        <v>-0.25</v>
      </c>
      <c r="M14" s="20">
        <v>-0.183098591549296</v>
      </c>
      <c r="N14" s="20">
        <v>-0.27272727272727298</v>
      </c>
      <c r="O14" s="20">
        <v>-0.5625</v>
      </c>
      <c r="P14" s="20"/>
      <c r="Q14" s="20">
        <v>-0.146802325581395</v>
      </c>
      <c r="R14" s="20"/>
      <c r="S14" s="20">
        <v>-0.14739517153748399</v>
      </c>
      <c r="T14" s="20"/>
      <c r="U14" s="20">
        <v>-0.13598673300165801</v>
      </c>
      <c r="V14" s="20"/>
      <c r="W14" s="20">
        <v>-0.154471544715447</v>
      </c>
      <c r="X14" s="20"/>
      <c r="Y14" s="20">
        <v>-0.182539682539683</v>
      </c>
      <c r="Z14" s="20">
        <v>-9.8484848484848495E-2</v>
      </c>
      <c r="AA14" s="20">
        <v>-5.5511151231257802E-17</v>
      </c>
      <c r="AB14" s="20">
        <v>-0.11111111111111099</v>
      </c>
      <c r="AC14" s="20"/>
      <c r="AD14" s="20">
        <v>-0.123287671232877</v>
      </c>
      <c r="AE14" s="20">
        <v>-0.16666666666666699</v>
      </c>
      <c r="AF14" s="20">
        <v>-0.14285714285714299</v>
      </c>
      <c r="AG14" s="20">
        <v>-0.194444444444444</v>
      </c>
      <c r="AH14" s="20">
        <v>-0.23577235772357699</v>
      </c>
      <c r="AI14" s="20">
        <v>0</v>
      </c>
      <c r="AJ14" s="20">
        <v>-8.6956521739130502E-2</v>
      </c>
      <c r="AK14" s="20"/>
      <c r="AL14" s="20">
        <v>-1.7543859649122799E-2</v>
      </c>
      <c r="AM14" s="20">
        <v>-0.14960629921259799</v>
      </c>
      <c r="AN14" s="20">
        <v>-0.203619909502262</v>
      </c>
      <c r="AO14" s="20">
        <v>-4.3165467625899297E-2</v>
      </c>
      <c r="AP14" s="20">
        <v>-5.2631578947368397E-2</v>
      </c>
      <c r="AQ14" s="20">
        <v>-0.26</v>
      </c>
      <c r="AR14" s="20">
        <v>-0.5</v>
      </c>
      <c r="AS14" s="20">
        <v>0</v>
      </c>
      <c r="AT14" s="20">
        <v>-0.265060240963855</v>
      </c>
      <c r="AU14" s="20">
        <v>-0.30769230769230799</v>
      </c>
      <c r="AV14" s="20">
        <v>-0.18181818181818199</v>
      </c>
      <c r="AW14" s="20">
        <v>-2.32558139534884E-2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740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729</v>
      </c>
      <c r="C8" s="16">
        <v>3.5670356703566997E-2</v>
      </c>
      <c r="D8" s="16">
        <v>4.8780487804878099E-2</v>
      </c>
      <c r="E8" s="16">
        <v>7.4626865671641798E-2</v>
      </c>
      <c r="F8" s="16">
        <v>3.3613445378151301E-2</v>
      </c>
      <c r="G8" s="16">
        <v>3.3333333333333298E-2</v>
      </c>
      <c r="H8" s="16">
        <v>1.9230769230769201E-2</v>
      </c>
      <c r="I8" s="16">
        <v>3.03030303030303E-2</v>
      </c>
      <c r="J8" s="16">
        <v>3.2786885245901599E-2</v>
      </c>
      <c r="K8" s="16">
        <v>5.1282051282051301E-2</v>
      </c>
      <c r="L8" s="16">
        <v>0</v>
      </c>
      <c r="M8" s="16">
        <v>1.4084507042253501E-2</v>
      </c>
      <c r="N8" s="16">
        <v>3.03030303030303E-2</v>
      </c>
      <c r="O8" s="16">
        <v>0</v>
      </c>
      <c r="P8" s="16"/>
      <c r="Q8" s="16">
        <v>3.1976744186046499E-2</v>
      </c>
      <c r="R8" s="16"/>
      <c r="S8" s="16">
        <v>3.5578144853875497E-2</v>
      </c>
      <c r="T8" s="16"/>
      <c r="U8" s="16">
        <v>3.3167495854062999E-2</v>
      </c>
      <c r="V8" s="16"/>
      <c r="W8" s="16">
        <v>4.8780487804878099E-2</v>
      </c>
      <c r="X8" s="16"/>
      <c r="Y8" s="16">
        <v>3.5714285714285698E-2</v>
      </c>
      <c r="Z8" s="16">
        <v>3.03030303030303E-2</v>
      </c>
      <c r="AA8" s="16">
        <v>5.5555555555555601E-2</v>
      </c>
      <c r="AB8" s="16">
        <v>0.11111111111111099</v>
      </c>
      <c r="AC8" s="16"/>
      <c r="AD8" s="16">
        <v>4.1095890410958902E-2</v>
      </c>
      <c r="AE8" s="16">
        <v>1.1111111111111099E-2</v>
      </c>
      <c r="AF8" s="16">
        <v>2.04081632653061E-2</v>
      </c>
      <c r="AG8" s="16">
        <v>3.8888888888888903E-2</v>
      </c>
      <c r="AH8" s="16">
        <v>5.6910569105691103E-2</v>
      </c>
      <c r="AI8" s="16">
        <v>2.3809523809523801E-2</v>
      </c>
      <c r="AJ8" s="16">
        <v>4.3478260869565202E-2</v>
      </c>
      <c r="AK8" s="16"/>
      <c r="AL8" s="16">
        <v>3.5087719298245598E-2</v>
      </c>
      <c r="AM8" s="16">
        <v>3.1496062992125998E-2</v>
      </c>
      <c r="AN8" s="16">
        <v>4.9773755656108601E-2</v>
      </c>
      <c r="AO8" s="16">
        <v>1.4388489208633099E-2</v>
      </c>
      <c r="AP8" s="16">
        <v>0</v>
      </c>
      <c r="AQ8" s="16">
        <v>0.06</v>
      </c>
      <c r="AR8" s="16">
        <v>0</v>
      </c>
      <c r="AS8" s="16">
        <v>0</v>
      </c>
      <c r="AT8" s="16">
        <v>2.40963855421687E-2</v>
      </c>
      <c r="AU8" s="16">
        <v>0</v>
      </c>
      <c r="AV8" s="16">
        <v>0.12121212121212099</v>
      </c>
      <c r="AW8" s="16">
        <v>2.32558139534884E-2</v>
      </c>
    </row>
    <row r="9" spans="2:49" x14ac:dyDescent="0.35">
      <c r="B9" s="17" t="s">
        <v>730</v>
      </c>
      <c r="C9" s="16">
        <v>5.4120541205412098E-2</v>
      </c>
      <c r="D9" s="16">
        <v>3.65853658536585E-2</v>
      </c>
      <c r="E9" s="16">
        <v>5.22388059701493E-2</v>
      </c>
      <c r="F9" s="16">
        <v>7.5630252100840303E-2</v>
      </c>
      <c r="G9" s="16">
        <v>0.05</v>
      </c>
      <c r="H9" s="16">
        <v>1.9230769230769201E-2</v>
      </c>
      <c r="I9" s="16">
        <v>7.5757575757575801E-2</v>
      </c>
      <c r="J9" s="16">
        <v>6.5573770491803296E-2</v>
      </c>
      <c r="K9" s="16">
        <v>5.1282051282051301E-2</v>
      </c>
      <c r="L9" s="16">
        <v>6.25E-2</v>
      </c>
      <c r="M9" s="16">
        <v>2.8169014084507001E-2</v>
      </c>
      <c r="N9" s="16">
        <v>6.0606060606060601E-2</v>
      </c>
      <c r="O9" s="16">
        <v>6.25E-2</v>
      </c>
      <c r="P9" s="16"/>
      <c r="Q9" s="16">
        <v>5.2325581395348798E-2</v>
      </c>
      <c r="R9" s="16"/>
      <c r="S9" s="16">
        <v>5.3367217280813201E-2</v>
      </c>
      <c r="T9" s="16"/>
      <c r="U9" s="16">
        <v>5.3067993366500803E-2</v>
      </c>
      <c r="V9" s="16"/>
      <c r="W9" s="16">
        <v>4.0650406504064998E-2</v>
      </c>
      <c r="X9" s="16"/>
      <c r="Y9" s="16">
        <v>4.5634920634920598E-2</v>
      </c>
      <c r="Z9" s="16">
        <v>6.0606060606060601E-2</v>
      </c>
      <c r="AA9" s="16">
        <v>0.13888888888888901</v>
      </c>
      <c r="AB9" s="16">
        <v>0</v>
      </c>
      <c r="AC9" s="16"/>
      <c r="AD9" s="16">
        <v>6.1643835616438401E-2</v>
      </c>
      <c r="AE9" s="16">
        <v>6.6666666666666693E-2</v>
      </c>
      <c r="AF9" s="16">
        <v>2.04081632653061E-2</v>
      </c>
      <c r="AG9" s="16">
        <v>4.4444444444444398E-2</v>
      </c>
      <c r="AH9" s="16">
        <v>5.6910569105691103E-2</v>
      </c>
      <c r="AI9" s="16">
        <v>3.5714285714285698E-2</v>
      </c>
      <c r="AJ9" s="16">
        <v>9.7826086956521702E-2</v>
      </c>
      <c r="AK9" s="16"/>
      <c r="AL9" s="16">
        <v>7.0175438596491196E-2</v>
      </c>
      <c r="AM9" s="16">
        <v>6.2992125984251995E-2</v>
      </c>
      <c r="AN9" s="16">
        <v>5.4298642533936702E-2</v>
      </c>
      <c r="AO9" s="16">
        <v>7.1942446043165506E-2</v>
      </c>
      <c r="AP9" s="16">
        <v>0</v>
      </c>
      <c r="AQ9" s="16">
        <v>0.04</v>
      </c>
      <c r="AR9" s="16">
        <v>0</v>
      </c>
      <c r="AS9" s="16">
        <v>6.6666666666666693E-2</v>
      </c>
      <c r="AT9" s="16">
        <v>2.40963855421687E-2</v>
      </c>
      <c r="AU9" s="16">
        <v>7.69230769230769E-2</v>
      </c>
      <c r="AV9" s="16">
        <v>9.0909090909090898E-2</v>
      </c>
      <c r="AW9" s="16">
        <v>2.32558139534884E-2</v>
      </c>
    </row>
    <row r="10" spans="2:49" x14ac:dyDescent="0.35">
      <c r="B10" s="17" t="s">
        <v>731</v>
      </c>
      <c r="C10" s="16">
        <v>0.52521525215252196</v>
      </c>
      <c r="D10" s="16">
        <v>0.58536585365853699</v>
      </c>
      <c r="E10" s="16">
        <v>0.50746268656716398</v>
      </c>
      <c r="F10" s="16">
        <v>0.52941176470588203</v>
      </c>
      <c r="G10" s="16">
        <v>0.43333333333333302</v>
      </c>
      <c r="H10" s="16">
        <v>0.480769230769231</v>
      </c>
      <c r="I10" s="16">
        <v>0.59090909090909105</v>
      </c>
      <c r="J10" s="16">
        <v>0.39344262295082</v>
      </c>
      <c r="K10" s="16">
        <v>0.58974358974358998</v>
      </c>
      <c r="L10" s="16">
        <v>0.52500000000000002</v>
      </c>
      <c r="M10" s="16">
        <v>0.57746478873239404</v>
      </c>
      <c r="N10" s="16">
        <v>0.57575757575757602</v>
      </c>
      <c r="O10" s="16">
        <v>0.5625</v>
      </c>
      <c r="P10" s="16"/>
      <c r="Q10" s="16">
        <v>0.52180232558139505</v>
      </c>
      <c r="R10" s="16"/>
      <c r="S10" s="16">
        <v>0.52477763659466303</v>
      </c>
      <c r="T10" s="16"/>
      <c r="U10" s="16">
        <v>0.51741293532338295</v>
      </c>
      <c r="V10" s="16"/>
      <c r="W10" s="16">
        <v>0.569105691056911</v>
      </c>
      <c r="X10" s="16"/>
      <c r="Y10" s="16">
        <v>0.50396825396825395</v>
      </c>
      <c r="Z10" s="16">
        <v>0.57954545454545503</v>
      </c>
      <c r="AA10" s="16">
        <v>0.47222222222222199</v>
      </c>
      <c r="AB10" s="16">
        <v>0.33333333333333298</v>
      </c>
      <c r="AC10" s="16"/>
      <c r="AD10" s="16">
        <v>0.47945205479452102</v>
      </c>
      <c r="AE10" s="16">
        <v>0.47777777777777802</v>
      </c>
      <c r="AF10" s="16">
        <v>0.48979591836734698</v>
      </c>
      <c r="AG10" s="16">
        <v>0.53333333333333299</v>
      </c>
      <c r="AH10" s="16">
        <v>0.54471544715447195</v>
      </c>
      <c r="AI10" s="16">
        <v>0.58333333333333304</v>
      </c>
      <c r="AJ10" s="16">
        <v>0.58695652173913004</v>
      </c>
      <c r="AK10" s="16"/>
      <c r="AL10" s="16">
        <v>0.49122807017543901</v>
      </c>
      <c r="AM10" s="16">
        <v>0.51968503937007904</v>
      </c>
      <c r="AN10" s="16">
        <v>0.51131221719456998</v>
      </c>
      <c r="AO10" s="16">
        <v>0.48920863309352502</v>
      </c>
      <c r="AP10" s="16">
        <v>0.42105263157894701</v>
      </c>
      <c r="AQ10" s="16">
        <v>0.68</v>
      </c>
      <c r="AR10" s="16">
        <v>1</v>
      </c>
      <c r="AS10" s="16">
        <v>0.46666666666666701</v>
      </c>
      <c r="AT10" s="16">
        <v>0.57831325301204795</v>
      </c>
      <c r="AU10" s="16">
        <v>0.61538461538461497</v>
      </c>
      <c r="AV10" s="16">
        <v>0.54545454545454497</v>
      </c>
      <c r="AW10" s="16">
        <v>0.53488372093023295</v>
      </c>
    </row>
    <row r="11" spans="2:49" x14ac:dyDescent="0.35">
      <c r="B11" s="17" t="s">
        <v>732</v>
      </c>
      <c r="C11" s="16">
        <v>0.132841328413284</v>
      </c>
      <c r="D11" s="16">
        <v>0.12195121951219499</v>
      </c>
      <c r="E11" s="16">
        <v>0.119402985074627</v>
      </c>
      <c r="F11" s="16">
        <v>0.11764705882352899</v>
      </c>
      <c r="G11" s="16">
        <v>0.21666666666666701</v>
      </c>
      <c r="H11" s="16">
        <v>0.134615384615385</v>
      </c>
      <c r="I11" s="16">
        <v>0.10606060606060599</v>
      </c>
      <c r="J11" s="16">
        <v>0.213114754098361</v>
      </c>
      <c r="K11" s="16">
        <v>5.1282051282051301E-2</v>
      </c>
      <c r="L11" s="16">
        <v>0.1125</v>
      </c>
      <c r="M11" s="16">
        <v>0.140845070422535</v>
      </c>
      <c r="N11" s="16">
        <v>0.12121212121212099</v>
      </c>
      <c r="O11" s="16">
        <v>0.1875</v>
      </c>
      <c r="P11" s="16"/>
      <c r="Q11" s="16">
        <v>0.13662790697674401</v>
      </c>
      <c r="R11" s="16"/>
      <c r="S11" s="16">
        <v>0.134688691232529</v>
      </c>
      <c r="T11" s="16"/>
      <c r="U11" s="16">
        <v>0.13764510779436201</v>
      </c>
      <c r="V11" s="16"/>
      <c r="W11" s="16">
        <v>8.9430894308943104E-2</v>
      </c>
      <c r="X11" s="16"/>
      <c r="Y11" s="16">
        <v>0.12896825396825401</v>
      </c>
      <c r="Z11" s="16">
        <v>0.140151515151515</v>
      </c>
      <c r="AA11" s="16">
        <v>0.13888888888888901</v>
      </c>
      <c r="AB11" s="16">
        <v>0.11111111111111099</v>
      </c>
      <c r="AC11" s="16"/>
      <c r="AD11" s="16">
        <v>0.150684931506849</v>
      </c>
      <c r="AE11" s="16">
        <v>0.133333333333333</v>
      </c>
      <c r="AF11" s="16">
        <v>0.15306122448979601</v>
      </c>
      <c r="AG11" s="16">
        <v>0.13888888888888901</v>
      </c>
      <c r="AH11" s="16">
        <v>0.105691056910569</v>
      </c>
      <c r="AI11" s="16">
        <v>0.13095238095238099</v>
      </c>
      <c r="AJ11" s="16">
        <v>0.108695652173913</v>
      </c>
      <c r="AK11" s="16"/>
      <c r="AL11" s="16">
        <v>0.157894736842105</v>
      </c>
      <c r="AM11" s="16">
        <v>0.14960629921259799</v>
      </c>
      <c r="AN11" s="16">
        <v>0.14932126696832601</v>
      </c>
      <c r="AO11" s="16">
        <v>0.13669064748201401</v>
      </c>
      <c r="AP11" s="16">
        <v>0.21052631578947401</v>
      </c>
      <c r="AQ11" s="16">
        <v>0.04</v>
      </c>
      <c r="AR11" s="16">
        <v>0</v>
      </c>
      <c r="AS11" s="16">
        <v>0.2</v>
      </c>
      <c r="AT11" s="16">
        <v>0.132530120481928</v>
      </c>
      <c r="AU11" s="16">
        <v>7.69230769230769E-2</v>
      </c>
      <c r="AV11" s="16">
        <v>9.0909090909090898E-2</v>
      </c>
      <c r="AW11" s="16">
        <v>9.3023255813953501E-2</v>
      </c>
    </row>
    <row r="12" spans="2:49" x14ac:dyDescent="0.35">
      <c r="B12" s="17" t="s">
        <v>733</v>
      </c>
      <c r="C12" s="19">
        <v>7.1340713407134104E-2</v>
      </c>
      <c r="D12" s="19">
        <v>6.0975609756097601E-2</v>
      </c>
      <c r="E12" s="19">
        <v>7.4626865671641798E-2</v>
      </c>
      <c r="F12" s="19">
        <v>5.8823529411764698E-2</v>
      </c>
      <c r="G12" s="19">
        <v>0.05</v>
      </c>
      <c r="H12" s="19">
        <v>9.6153846153846201E-2</v>
      </c>
      <c r="I12" s="19">
        <v>4.5454545454545497E-2</v>
      </c>
      <c r="J12" s="19">
        <v>6.5573770491803296E-2</v>
      </c>
      <c r="K12" s="19">
        <v>0.15384615384615399</v>
      </c>
      <c r="L12" s="19">
        <v>0.1</v>
      </c>
      <c r="M12" s="19">
        <v>5.63380281690141E-2</v>
      </c>
      <c r="N12" s="19">
        <v>6.0606060606060601E-2</v>
      </c>
      <c r="O12" s="19">
        <v>6.25E-2</v>
      </c>
      <c r="P12" s="19"/>
      <c r="Q12" s="19">
        <v>7.12209302325581E-2</v>
      </c>
      <c r="R12" s="19"/>
      <c r="S12" s="19">
        <v>7.1156289707750994E-2</v>
      </c>
      <c r="T12" s="19"/>
      <c r="U12" s="19">
        <v>6.9651741293532299E-2</v>
      </c>
      <c r="V12" s="19"/>
      <c r="W12" s="19">
        <v>5.6910569105691103E-2</v>
      </c>
      <c r="X12" s="19"/>
      <c r="Y12" s="19">
        <v>6.5476190476190493E-2</v>
      </c>
      <c r="Z12" s="19">
        <v>8.3333333333333301E-2</v>
      </c>
      <c r="AA12" s="19">
        <v>8.3333333333333301E-2</v>
      </c>
      <c r="AB12" s="19">
        <v>0</v>
      </c>
      <c r="AC12" s="19"/>
      <c r="AD12" s="19">
        <v>0.102739726027397</v>
      </c>
      <c r="AE12" s="19">
        <v>4.4444444444444398E-2</v>
      </c>
      <c r="AF12" s="19">
        <v>6.1224489795918401E-2</v>
      </c>
      <c r="AG12" s="19">
        <v>6.1111111111111102E-2</v>
      </c>
      <c r="AH12" s="19">
        <v>8.9430894308943104E-2</v>
      </c>
      <c r="AI12" s="19">
        <v>8.3333333333333301E-2</v>
      </c>
      <c r="AJ12" s="19">
        <v>4.3478260869565202E-2</v>
      </c>
      <c r="AK12" s="19"/>
      <c r="AL12" s="19">
        <v>3.5087719298245598E-2</v>
      </c>
      <c r="AM12" s="19">
        <v>0.102362204724409</v>
      </c>
      <c r="AN12" s="19">
        <v>7.69230769230769E-2</v>
      </c>
      <c r="AO12" s="19">
        <v>7.1942446043165506E-2</v>
      </c>
      <c r="AP12" s="19">
        <v>5.2631578947368397E-2</v>
      </c>
      <c r="AQ12" s="19">
        <v>0.04</v>
      </c>
      <c r="AR12" s="19">
        <v>0</v>
      </c>
      <c r="AS12" s="19">
        <v>6.6666666666666693E-2</v>
      </c>
      <c r="AT12" s="19">
        <v>6.02409638554217E-2</v>
      </c>
      <c r="AU12" s="19">
        <v>0</v>
      </c>
      <c r="AV12" s="19">
        <v>0</v>
      </c>
      <c r="AW12" s="19">
        <v>0.13953488372093001</v>
      </c>
    </row>
    <row r="13" spans="2:49" x14ac:dyDescent="0.35">
      <c r="B13" s="17" t="s">
        <v>36</v>
      </c>
      <c r="C13" s="19">
        <v>0.18081180811808101</v>
      </c>
      <c r="D13" s="19">
        <v>0.146341463414634</v>
      </c>
      <c r="E13" s="19">
        <v>0.171641791044776</v>
      </c>
      <c r="F13" s="19">
        <v>0.184873949579832</v>
      </c>
      <c r="G13" s="19">
        <v>0.21666666666666701</v>
      </c>
      <c r="H13" s="19">
        <v>0.25</v>
      </c>
      <c r="I13" s="19">
        <v>0.15151515151515199</v>
      </c>
      <c r="J13" s="19">
        <v>0.22950819672131101</v>
      </c>
      <c r="K13" s="19">
        <v>0.102564102564103</v>
      </c>
      <c r="L13" s="19">
        <v>0.2</v>
      </c>
      <c r="M13" s="19">
        <v>0.183098591549296</v>
      </c>
      <c r="N13" s="19">
        <v>0.15151515151515199</v>
      </c>
      <c r="O13" s="19">
        <v>0.125</v>
      </c>
      <c r="P13" s="19"/>
      <c r="Q13" s="19">
        <v>0.186046511627907</v>
      </c>
      <c r="R13" s="19"/>
      <c r="S13" s="19">
        <v>0.18043202033036801</v>
      </c>
      <c r="T13" s="19"/>
      <c r="U13" s="19">
        <v>0.18905472636815901</v>
      </c>
      <c r="V13" s="19"/>
      <c r="W13" s="19">
        <v>0.19512195121951201</v>
      </c>
      <c r="X13" s="19"/>
      <c r="Y13" s="19">
        <v>0.22023809523809501</v>
      </c>
      <c r="Z13" s="19">
        <v>0.10606060606060599</v>
      </c>
      <c r="AA13" s="19">
        <v>0.11111111111111099</v>
      </c>
      <c r="AB13" s="19">
        <v>0.44444444444444398</v>
      </c>
      <c r="AC13" s="19"/>
      <c r="AD13" s="19">
        <v>0.164383561643836</v>
      </c>
      <c r="AE13" s="19">
        <v>0.266666666666667</v>
      </c>
      <c r="AF13" s="19">
        <v>0.25510204081632698</v>
      </c>
      <c r="AG13" s="19">
        <v>0.18333333333333299</v>
      </c>
      <c r="AH13" s="19">
        <v>0.146341463414634</v>
      </c>
      <c r="AI13" s="19">
        <v>0.14285714285714299</v>
      </c>
      <c r="AJ13" s="19">
        <v>0.119565217391304</v>
      </c>
      <c r="AK13" s="19"/>
      <c r="AL13" s="19">
        <v>0.21052631578947401</v>
      </c>
      <c r="AM13" s="19">
        <v>0.133858267716535</v>
      </c>
      <c r="AN13" s="19">
        <v>0.158371040723982</v>
      </c>
      <c r="AO13" s="19">
        <v>0.215827338129496</v>
      </c>
      <c r="AP13" s="19">
        <v>0.31578947368421101</v>
      </c>
      <c r="AQ13" s="19">
        <v>0.14000000000000001</v>
      </c>
      <c r="AR13" s="19">
        <v>0</v>
      </c>
      <c r="AS13" s="19">
        <v>0.2</v>
      </c>
      <c r="AT13" s="19">
        <v>0.180722891566265</v>
      </c>
      <c r="AU13" s="19">
        <v>0.230769230769231</v>
      </c>
      <c r="AV13" s="19">
        <v>0.15151515151515199</v>
      </c>
      <c r="AW13" s="19">
        <v>0.186046511627907</v>
      </c>
    </row>
    <row r="14" spans="2:49" x14ac:dyDescent="0.35">
      <c r="B14" s="17" t="s">
        <v>463</v>
      </c>
      <c r="C14" s="20">
        <v>0.11439114391143899</v>
      </c>
      <c r="D14" s="20">
        <v>9.7560975609756101E-2</v>
      </c>
      <c r="E14" s="20">
        <v>6.7164179104477598E-2</v>
      </c>
      <c r="F14" s="20">
        <v>6.7226890756302504E-2</v>
      </c>
      <c r="G14" s="20">
        <v>0.18333333333333299</v>
      </c>
      <c r="H14" s="20">
        <v>0.19230769230769201</v>
      </c>
      <c r="I14" s="20">
        <v>4.5454545454545497E-2</v>
      </c>
      <c r="J14" s="20">
        <v>0.18032786885245899</v>
      </c>
      <c r="K14" s="20">
        <v>0.102564102564103</v>
      </c>
      <c r="L14" s="20">
        <v>0.15</v>
      </c>
      <c r="M14" s="20">
        <v>0.154929577464789</v>
      </c>
      <c r="N14" s="20">
        <v>9.0909090909090898E-2</v>
      </c>
      <c r="O14" s="20">
        <v>0.1875</v>
      </c>
      <c r="P14" s="20"/>
      <c r="Q14" s="20">
        <v>0.123546511627907</v>
      </c>
      <c r="R14" s="20"/>
      <c r="S14" s="20">
        <v>0.11689961880559099</v>
      </c>
      <c r="T14" s="20"/>
      <c r="U14" s="20">
        <v>0.12106135986733001</v>
      </c>
      <c r="V14" s="20"/>
      <c r="W14" s="20">
        <v>5.6910569105690999E-2</v>
      </c>
      <c r="X14" s="20"/>
      <c r="Y14" s="20">
        <v>0.113095238095238</v>
      </c>
      <c r="Z14" s="20">
        <v>0.13257575757575801</v>
      </c>
      <c r="AA14" s="20">
        <v>2.7777777777777801E-2</v>
      </c>
      <c r="AB14" s="20">
        <v>0</v>
      </c>
      <c r="AC14" s="20"/>
      <c r="AD14" s="20">
        <v>0.150684931506849</v>
      </c>
      <c r="AE14" s="20">
        <v>0.1</v>
      </c>
      <c r="AF14" s="20">
        <v>0.17346938775510201</v>
      </c>
      <c r="AG14" s="20">
        <v>0.116666666666667</v>
      </c>
      <c r="AH14" s="20">
        <v>8.1300813008130093E-2</v>
      </c>
      <c r="AI14" s="20">
        <v>0.15476190476190499</v>
      </c>
      <c r="AJ14" s="20">
        <v>1.0869565217391301E-2</v>
      </c>
      <c r="AK14" s="20"/>
      <c r="AL14" s="20">
        <v>8.7719298245614002E-2</v>
      </c>
      <c r="AM14" s="20">
        <v>0.15748031496063</v>
      </c>
      <c r="AN14" s="20">
        <v>0.122171945701357</v>
      </c>
      <c r="AO14" s="20">
        <v>0.12230215827338101</v>
      </c>
      <c r="AP14" s="20">
        <v>0.26315789473684198</v>
      </c>
      <c r="AQ14" s="20">
        <v>-0.02</v>
      </c>
      <c r="AR14" s="20">
        <v>0</v>
      </c>
      <c r="AS14" s="20">
        <v>0.2</v>
      </c>
      <c r="AT14" s="20">
        <v>0.14457831325301199</v>
      </c>
      <c r="AU14" s="20">
        <v>0</v>
      </c>
      <c r="AV14" s="20">
        <v>-0.12121212121212099</v>
      </c>
      <c r="AW14" s="20">
        <v>0.186046511627907</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W26"/>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754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ht="29" x14ac:dyDescent="0.35">
      <c r="B8" s="17" t="s">
        <v>741</v>
      </c>
      <c r="C8" s="16">
        <v>0.429274292742927</v>
      </c>
      <c r="D8" s="16">
        <v>0.41463414634146301</v>
      </c>
      <c r="E8" s="16">
        <v>0.42537313432835799</v>
      </c>
      <c r="F8" s="16">
        <v>0.436974789915966</v>
      </c>
      <c r="G8" s="16">
        <v>0.35</v>
      </c>
      <c r="H8" s="16">
        <v>0.480769230769231</v>
      </c>
      <c r="I8" s="16">
        <v>0.5</v>
      </c>
      <c r="J8" s="16">
        <v>0.32786885245901598</v>
      </c>
      <c r="K8" s="16">
        <v>0.46153846153846201</v>
      </c>
      <c r="L8" s="16">
        <v>0.47499999999999998</v>
      </c>
      <c r="M8" s="16">
        <v>0.40845070422535201</v>
      </c>
      <c r="N8" s="16">
        <v>0.39393939393939398</v>
      </c>
      <c r="O8" s="16">
        <v>0.5625</v>
      </c>
      <c r="P8" s="16"/>
      <c r="Q8" s="16">
        <v>0.42005813953488402</v>
      </c>
      <c r="R8" s="16"/>
      <c r="S8" s="16">
        <v>0.43202033036848803</v>
      </c>
      <c r="T8" s="16"/>
      <c r="U8" s="16">
        <v>0.39303482587064698</v>
      </c>
      <c r="V8" s="16"/>
      <c r="W8" s="16">
        <v>0.38211382113821102</v>
      </c>
      <c r="X8" s="16"/>
      <c r="Y8" s="16">
        <v>0.456349206349206</v>
      </c>
      <c r="Z8" s="16">
        <v>0.39393939393939398</v>
      </c>
      <c r="AA8" s="16">
        <v>0.33333333333333298</v>
      </c>
      <c r="AB8" s="16">
        <v>0.33333333333333298</v>
      </c>
      <c r="AC8" s="16"/>
      <c r="AD8" s="16">
        <v>0.301369863013699</v>
      </c>
      <c r="AE8" s="16">
        <v>0.266666666666667</v>
      </c>
      <c r="AF8" s="16">
        <v>0.40816326530612201</v>
      </c>
      <c r="AG8" s="16">
        <v>0.58888888888888902</v>
      </c>
      <c r="AH8" s="16">
        <v>0.52845528455284596</v>
      </c>
      <c r="AI8" s="16">
        <v>0.41666666666666702</v>
      </c>
      <c r="AJ8" s="16">
        <v>0.38043478260869601</v>
      </c>
      <c r="AK8" s="16"/>
      <c r="AL8" s="16">
        <v>0.50877192982456099</v>
      </c>
      <c r="AM8" s="16">
        <v>0.37007874015747999</v>
      </c>
      <c r="AN8" s="16">
        <v>0.39366515837104099</v>
      </c>
      <c r="AO8" s="16">
        <v>0.26618705035971202</v>
      </c>
      <c r="AP8" s="16">
        <v>0.36842105263157898</v>
      </c>
      <c r="AQ8" s="16">
        <v>0.74</v>
      </c>
      <c r="AR8" s="16">
        <v>0.5</v>
      </c>
      <c r="AS8" s="16">
        <v>0.4</v>
      </c>
      <c r="AT8" s="16">
        <v>0.59036144578313299</v>
      </c>
      <c r="AU8" s="16">
        <v>0.46153846153846201</v>
      </c>
      <c r="AV8" s="16">
        <v>0.60606060606060597</v>
      </c>
      <c r="AW8" s="16">
        <v>0.39534883720930197</v>
      </c>
    </row>
    <row r="9" spans="2:49" x14ac:dyDescent="0.35">
      <c r="B9" s="17" t="s">
        <v>742</v>
      </c>
      <c r="C9" s="16">
        <v>0.31365313653136501</v>
      </c>
      <c r="D9" s="16">
        <v>0.31707317073170699</v>
      </c>
      <c r="E9" s="16">
        <v>0.31343283582089598</v>
      </c>
      <c r="F9" s="16">
        <v>0.369747899159664</v>
      </c>
      <c r="G9" s="16">
        <v>0.3</v>
      </c>
      <c r="H9" s="16">
        <v>0.17307692307692299</v>
      </c>
      <c r="I9" s="16">
        <v>0.30303030303030298</v>
      </c>
      <c r="J9" s="16">
        <v>0.32786885245901598</v>
      </c>
      <c r="K9" s="16">
        <v>0.17948717948717899</v>
      </c>
      <c r="L9" s="16">
        <v>0.3125</v>
      </c>
      <c r="M9" s="16">
        <v>0.29577464788732399</v>
      </c>
      <c r="N9" s="16">
        <v>0.48484848484848497</v>
      </c>
      <c r="O9" s="16">
        <v>0.4375</v>
      </c>
      <c r="P9" s="16"/>
      <c r="Q9" s="16">
        <v>0.32122093023255799</v>
      </c>
      <c r="R9" s="16"/>
      <c r="S9" s="16">
        <v>0.31003811944091503</v>
      </c>
      <c r="T9" s="16"/>
      <c r="U9" s="16">
        <v>0.31674958540630199</v>
      </c>
      <c r="V9" s="16"/>
      <c r="W9" s="16">
        <v>0.422764227642276</v>
      </c>
      <c r="X9" s="16"/>
      <c r="Y9" s="16">
        <v>0.30158730158730201</v>
      </c>
      <c r="Z9" s="16">
        <v>0.32196969696969702</v>
      </c>
      <c r="AA9" s="16">
        <v>0.41666666666666702</v>
      </c>
      <c r="AB9" s="16">
        <v>0.33333333333333298</v>
      </c>
      <c r="AC9" s="16"/>
      <c r="AD9" s="16">
        <v>0.22602739726027399</v>
      </c>
      <c r="AE9" s="16">
        <v>0.25555555555555598</v>
      </c>
      <c r="AF9" s="16">
        <v>0.31632653061224503</v>
      </c>
      <c r="AG9" s="16">
        <v>0.33333333333333298</v>
      </c>
      <c r="AH9" s="16">
        <v>0.34959349593495898</v>
      </c>
      <c r="AI9" s="16">
        <v>0.38095238095238099</v>
      </c>
      <c r="AJ9" s="16">
        <v>0.35869565217391303</v>
      </c>
      <c r="AK9" s="16"/>
      <c r="AL9" s="16">
        <v>0.19298245614035101</v>
      </c>
      <c r="AM9" s="16">
        <v>0.32283464566929099</v>
      </c>
      <c r="AN9" s="16">
        <v>0.30769230769230799</v>
      </c>
      <c r="AO9" s="16">
        <v>0.35251798561151099</v>
      </c>
      <c r="AP9" s="16">
        <v>0.36842105263157898</v>
      </c>
      <c r="AQ9" s="16">
        <v>0.36</v>
      </c>
      <c r="AR9" s="16">
        <v>0.5</v>
      </c>
      <c r="AS9" s="16">
        <v>0.33333333333333298</v>
      </c>
      <c r="AT9" s="16">
        <v>0.32530120481927699</v>
      </c>
      <c r="AU9" s="16">
        <v>0.30769230769230799</v>
      </c>
      <c r="AV9" s="16">
        <v>0.18181818181818199</v>
      </c>
      <c r="AW9" s="16">
        <v>0.34883720930232598</v>
      </c>
    </row>
    <row r="10" spans="2:49" x14ac:dyDescent="0.35">
      <c r="B10" s="17" t="s">
        <v>743</v>
      </c>
      <c r="C10" s="16">
        <v>0.28413284132841299</v>
      </c>
      <c r="D10" s="16">
        <v>0.31707317073170699</v>
      </c>
      <c r="E10" s="16">
        <v>0.28358208955223901</v>
      </c>
      <c r="F10" s="16">
        <v>0.21008403361344499</v>
      </c>
      <c r="G10" s="16">
        <v>0.31666666666666698</v>
      </c>
      <c r="H10" s="16">
        <v>0.30769230769230799</v>
      </c>
      <c r="I10" s="16">
        <v>0.37878787878787901</v>
      </c>
      <c r="J10" s="16">
        <v>0.18032786885245899</v>
      </c>
      <c r="K10" s="16">
        <v>0.28205128205128199</v>
      </c>
      <c r="L10" s="16">
        <v>0.23749999999999999</v>
      </c>
      <c r="M10" s="16">
        <v>0.338028169014085</v>
      </c>
      <c r="N10" s="16">
        <v>0.39393939393939398</v>
      </c>
      <c r="O10" s="16">
        <v>0.25</v>
      </c>
      <c r="P10" s="16"/>
      <c r="Q10" s="16">
        <v>0.290697674418605</v>
      </c>
      <c r="R10" s="16"/>
      <c r="S10" s="16">
        <v>0.29097839898348199</v>
      </c>
      <c r="T10" s="16"/>
      <c r="U10" s="16">
        <v>0.288557213930348</v>
      </c>
      <c r="V10" s="16"/>
      <c r="W10" s="16">
        <v>0.219512195121951</v>
      </c>
      <c r="X10" s="16"/>
      <c r="Y10" s="16">
        <v>0.32142857142857101</v>
      </c>
      <c r="Z10" s="16">
        <v>0.23863636363636401</v>
      </c>
      <c r="AA10" s="16">
        <v>8.3333333333333301E-2</v>
      </c>
      <c r="AB10" s="16">
        <v>0.33333333333333298</v>
      </c>
      <c r="AC10" s="16"/>
      <c r="AD10" s="16">
        <v>0.28767123287671198</v>
      </c>
      <c r="AE10" s="16">
        <v>0.4</v>
      </c>
      <c r="AF10" s="16">
        <v>0.33673469387755101</v>
      </c>
      <c r="AG10" s="16">
        <v>0.227777777777778</v>
      </c>
      <c r="AH10" s="16">
        <v>0.35772357723577197</v>
      </c>
      <c r="AI10" s="16">
        <v>0.214285714285714</v>
      </c>
      <c r="AJ10" s="16">
        <v>0.184782608695652</v>
      </c>
      <c r="AK10" s="16"/>
      <c r="AL10" s="16">
        <v>0.33333333333333298</v>
      </c>
      <c r="AM10" s="16">
        <v>0.27559055118110198</v>
      </c>
      <c r="AN10" s="16">
        <v>0.26696832579185498</v>
      </c>
      <c r="AO10" s="16">
        <v>0.31654676258992798</v>
      </c>
      <c r="AP10" s="16">
        <v>5.2631578947368397E-2</v>
      </c>
      <c r="AQ10" s="16">
        <v>0.28000000000000003</v>
      </c>
      <c r="AR10" s="16">
        <v>0</v>
      </c>
      <c r="AS10" s="16">
        <v>0.33333333333333298</v>
      </c>
      <c r="AT10" s="16">
        <v>0.34939759036144602</v>
      </c>
      <c r="AU10" s="16">
        <v>0.30769230769230799</v>
      </c>
      <c r="AV10" s="16">
        <v>0.36363636363636398</v>
      </c>
      <c r="AW10" s="16">
        <v>0.186046511627907</v>
      </c>
    </row>
    <row r="11" spans="2:49" ht="29" x14ac:dyDescent="0.35">
      <c r="B11" s="17" t="s">
        <v>744</v>
      </c>
      <c r="C11" s="16">
        <v>0.22509225092250901</v>
      </c>
      <c r="D11" s="16">
        <v>0.18292682926829301</v>
      </c>
      <c r="E11" s="16">
        <v>0.29104477611940299</v>
      </c>
      <c r="F11" s="16">
        <v>0.252100840336134</v>
      </c>
      <c r="G11" s="16">
        <v>0.16666666666666699</v>
      </c>
      <c r="H11" s="16">
        <v>0.21153846153846201</v>
      </c>
      <c r="I11" s="16">
        <v>0.22727272727272699</v>
      </c>
      <c r="J11" s="16">
        <v>0.29508196721311503</v>
      </c>
      <c r="K11" s="16">
        <v>0.28205128205128199</v>
      </c>
      <c r="L11" s="16">
        <v>0.23749999999999999</v>
      </c>
      <c r="M11" s="16">
        <v>0.11267605633802801</v>
      </c>
      <c r="N11" s="16">
        <v>9.0909090909090898E-2</v>
      </c>
      <c r="O11" s="16">
        <v>0.25</v>
      </c>
      <c r="P11" s="16"/>
      <c r="Q11" s="16">
        <v>0.21511627906976699</v>
      </c>
      <c r="R11" s="16"/>
      <c r="S11" s="16">
        <v>0.21601016518424401</v>
      </c>
      <c r="T11" s="16"/>
      <c r="U11" s="16">
        <v>0.22056384742951901</v>
      </c>
      <c r="V11" s="16"/>
      <c r="W11" s="16">
        <v>0.203252032520325</v>
      </c>
      <c r="X11" s="16"/>
      <c r="Y11" s="16">
        <v>0.204365079365079</v>
      </c>
      <c r="Z11" s="16">
        <v>0.28409090909090901</v>
      </c>
      <c r="AA11" s="16">
        <v>0.11111111111111099</v>
      </c>
      <c r="AB11" s="16">
        <v>0.11111111111111099</v>
      </c>
      <c r="AC11" s="16"/>
      <c r="AD11" s="16">
        <v>0.198630136986301</v>
      </c>
      <c r="AE11" s="16">
        <v>0.24444444444444399</v>
      </c>
      <c r="AF11" s="16">
        <v>0.20408163265306101</v>
      </c>
      <c r="AG11" s="16">
        <v>0.18333333333333299</v>
      </c>
      <c r="AH11" s="16">
        <v>0.219512195121951</v>
      </c>
      <c r="AI11" s="16">
        <v>0.34523809523809501</v>
      </c>
      <c r="AJ11" s="16">
        <v>0.25</v>
      </c>
      <c r="AK11" s="16"/>
      <c r="AL11" s="16">
        <v>0.22807017543859601</v>
      </c>
      <c r="AM11" s="16">
        <v>0.23622047244094499</v>
      </c>
      <c r="AN11" s="16">
        <v>0.289592760180996</v>
      </c>
      <c r="AO11" s="16">
        <v>0.201438848920863</v>
      </c>
      <c r="AP11" s="16">
        <v>5.2631578947368397E-2</v>
      </c>
      <c r="AQ11" s="16">
        <v>0.06</v>
      </c>
      <c r="AR11" s="16">
        <v>0.5</v>
      </c>
      <c r="AS11" s="16">
        <v>0.266666666666667</v>
      </c>
      <c r="AT11" s="16">
        <v>0.132530120481928</v>
      </c>
      <c r="AU11" s="16">
        <v>0.15384615384615399</v>
      </c>
      <c r="AV11" s="16">
        <v>3.03030303030303E-2</v>
      </c>
      <c r="AW11" s="16">
        <v>0.581395348837209</v>
      </c>
    </row>
    <row r="12" spans="2:49" ht="29" x14ac:dyDescent="0.35">
      <c r="B12" s="17" t="s">
        <v>745</v>
      </c>
      <c r="C12" s="16">
        <v>0.20418204182041799</v>
      </c>
      <c r="D12" s="16">
        <v>0.17073170731707299</v>
      </c>
      <c r="E12" s="16">
        <v>0.201492537313433</v>
      </c>
      <c r="F12" s="16">
        <v>0.21008403361344499</v>
      </c>
      <c r="G12" s="16">
        <v>0.21666666666666701</v>
      </c>
      <c r="H12" s="16">
        <v>0.269230769230769</v>
      </c>
      <c r="I12" s="16">
        <v>0.12121212121212099</v>
      </c>
      <c r="J12" s="16">
        <v>0.22950819672131101</v>
      </c>
      <c r="K12" s="16">
        <v>0.256410256410256</v>
      </c>
      <c r="L12" s="16">
        <v>0.17499999999999999</v>
      </c>
      <c r="M12" s="16">
        <v>0.23943661971831001</v>
      </c>
      <c r="N12" s="16">
        <v>0.18181818181818199</v>
      </c>
      <c r="O12" s="16">
        <v>0.25</v>
      </c>
      <c r="P12" s="16"/>
      <c r="Q12" s="16">
        <v>0.20058139534883701</v>
      </c>
      <c r="R12" s="16"/>
      <c r="S12" s="16">
        <v>0.200762388818297</v>
      </c>
      <c r="T12" s="16"/>
      <c r="U12" s="16">
        <v>0.20398009950248799</v>
      </c>
      <c r="V12" s="16"/>
      <c r="W12" s="16">
        <v>0.32520325203251998</v>
      </c>
      <c r="X12" s="16"/>
      <c r="Y12" s="16">
        <v>0.19841269841269801</v>
      </c>
      <c r="Z12" s="16">
        <v>0.21212121212121199</v>
      </c>
      <c r="AA12" s="16">
        <v>0.22222222222222199</v>
      </c>
      <c r="AB12" s="16">
        <v>0.22222222222222199</v>
      </c>
      <c r="AC12" s="16"/>
      <c r="AD12" s="16">
        <v>0.13013698630136999</v>
      </c>
      <c r="AE12" s="16">
        <v>0.14444444444444399</v>
      </c>
      <c r="AF12" s="16">
        <v>0.183673469387755</v>
      </c>
      <c r="AG12" s="16">
        <v>0.23888888888888901</v>
      </c>
      <c r="AH12" s="16">
        <v>0.219512195121951</v>
      </c>
      <c r="AI12" s="16">
        <v>0.25</v>
      </c>
      <c r="AJ12" s="16">
        <v>0.27173913043478298</v>
      </c>
      <c r="AK12" s="16"/>
      <c r="AL12" s="16">
        <v>0.21052631578947401</v>
      </c>
      <c r="AM12" s="16">
        <v>0.267716535433071</v>
      </c>
      <c r="AN12" s="16">
        <v>0.17647058823529399</v>
      </c>
      <c r="AO12" s="16">
        <v>0.18705035971223</v>
      </c>
      <c r="AP12" s="16">
        <v>0.21052631578947401</v>
      </c>
      <c r="AQ12" s="16">
        <v>0.22</v>
      </c>
      <c r="AR12" s="16">
        <v>0</v>
      </c>
      <c r="AS12" s="16">
        <v>0.2</v>
      </c>
      <c r="AT12" s="16">
        <v>0.156626506024096</v>
      </c>
      <c r="AU12" s="16">
        <v>0.230769230769231</v>
      </c>
      <c r="AV12" s="16">
        <v>0.21212121212121199</v>
      </c>
      <c r="AW12" s="16">
        <v>0.27906976744186002</v>
      </c>
    </row>
    <row r="13" spans="2:49" ht="29" x14ac:dyDescent="0.35">
      <c r="B13" s="17" t="s">
        <v>746</v>
      </c>
      <c r="C13" s="16">
        <v>0.199261992619926</v>
      </c>
      <c r="D13" s="16">
        <v>0.19512195121951201</v>
      </c>
      <c r="E13" s="16">
        <v>0.171641791044776</v>
      </c>
      <c r="F13" s="16">
        <v>0.19327731092437</v>
      </c>
      <c r="G13" s="16">
        <v>0.31666666666666698</v>
      </c>
      <c r="H13" s="16">
        <v>0.15384615384615399</v>
      </c>
      <c r="I13" s="16">
        <v>0.15151515151515199</v>
      </c>
      <c r="J13" s="16">
        <v>0.26229508196721302</v>
      </c>
      <c r="K13" s="16">
        <v>0.128205128205128</v>
      </c>
      <c r="L13" s="16">
        <v>0.125</v>
      </c>
      <c r="M13" s="16">
        <v>0.26760563380281699</v>
      </c>
      <c r="N13" s="16">
        <v>0.21212121212121199</v>
      </c>
      <c r="O13" s="16">
        <v>0.375</v>
      </c>
      <c r="P13" s="16"/>
      <c r="Q13" s="16">
        <v>0.206395348837209</v>
      </c>
      <c r="R13" s="16"/>
      <c r="S13" s="16">
        <v>0.200762388818297</v>
      </c>
      <c r="T13" s="16"/>
      <c r="U13" s="16">
        <v>0.20895522388059701</v>
      </c>
      <c r="V13" s="16"/>
      <c r="W13" s="16">
        <v>0.16260162601625999</v>
      </c>
      <c r="X13" s="16"/>
      <c r="Y13" s="16">
        <v>0.202380952380952</v>
      </c>
      <c r="Z13" s="16">
        <v>0.200757575757576</v>
      </c>
      <c r="AA13" s="16">
        <v>0.194444444444444</v>
      </c>
      <c r="AB13" s="16">
        <v>0</v>
      </c>
      <c r="AC13" s="16"/>
      <c r="AD13" s="16">
        <v>0.267123287671233</v>
      </c>
      <c r="AE13" s="16">
        <v>0.24444444444444399</v>
      </c>
      <c r="AF13" s="16">
        <v>0.20408163265306101</v>
      </c>
      <c r="AG13" s="16">
        <v>0.15</v>
      </c>
      <c r="AH13" s="16">
        <v>0.18699186991869901</v>
      </c>
      <c r="AI13" s="16">
        <v>0.14285714285714299</v>
      </c>
      <c r="AJ13" s="16">
        <v>0.20652173913043501</v>
      </c>
      <c r="AK13" s="16"/>
      <c r="AL13" s="16">
        <v>0.19298245614035101</v>
      </c>
      <c r="AM13" s="16">
        <v>0.244094488188976</v>
      </c>
      <c r="AN13" s="16">
        <v>0.17194570135746601</v>
      </c>
      <c r="AO13" s="16">
        <v>0.25179856115107901</v>
      </c>
      <c r="AP13" s="16">
        <v>0.157894736842105</v>
      </c>
      <c r="AQ13" s="16">
        <v>0.2</v>
      </c>
      <c r="AR13" s="16">
        <v>0</v>
      </c>
      <c r="AS13" s="16">
        <v>0.133333333333333</v>
      </c>
      <c r="AT13" s="16">
        <v>0.21686746987951799</v>
      </c>
      <c r="AU13" s="16">
        <v>0.15384615384615399</v>
      </c>
      <c r="AV13" s="16">
        <v>0</v>
      </c>
      <c r="AW13" s="16">
        <v>0.209302325581395</v>
      </c>
    </row>
    <row r="14" spans="2:49" ht="29" x14ac:dyDescent="0.35">
      <c r="B14" s="17" t="s">
        <v>747</v>
      </c>
      <c r="C14" s="16">
        <v>0.17220172201722</v>
      </c>
      <c r="D14" s="16">
        <v>0.17073170731707299</v>
      </c>
      <c r="E14" s="16">
        <v>0.14179104477611901</v>
      </c>
      <c r="F14" s="16">
        <v>0.14285714285714299</v>
      </c>
      <c r="G14" s="16">
        <v>0.18333333333333299</v>
      </c>
      <c r="H14" s="16">
        <v>0.134615384615385</v>
      </c>
      <c r="I14" s="16">
        <v>0.19696969696969699</v>
      </c>
      <c r="J14" s="16">
        <v>0.24590163934426201</v>
      </c>
      <c r="K14" s="16">
        <v>0.20512820512820501</v>
      </c>
      <c r="L14" s="16">
        <v>0.23749999999999999</v>
      </c>
      <c r="M14" s="16">
        <v>0.154929577464789</v>
      </c>
      <c r="N14" s="16">
        <v>0.12121212121212099</v>
      </c>
      <c r="O14" s="16">
        <v>0.125</v>
      </c>
      <c r="P14" s="16"/>
      <c r="Q14" s="16">
        <v>0.1875</v>
      </c>
      <c r="R14" s="16"/>
      <c r="S14" s="16">
        <v>0.17280813214739499</v>
      </c>
      <c r="T14" s="16"/>
      <c r="U14" s="16">
        <v>0.195688225538972</v>
      </c>
      <c r="V14" s="16"/>
      <c r="W14" s="16">
        <v>0.113821138211382</v>
      </c>
      <c r="X14" s="16"/>
      <c r="Y14" s="16">
        <v>0.21031746031745999</v>
      </c>
      <c r="Z14" s="16">
        <v>0.12121212121212099</v>
      </c>
      <c r="AA14" s="16">
        <v>5.5555555555555601E-2</v>
      </c>
      <c r="AB14" s="16">
        <v>0</v>
      </c>
      <c r="AC14" s="16"/>
      <c r="AD14" s="16">
        <v>0.24657534246575299</v>
      </c>
      <c r="AE14" s="16">
        <v>0.31111111111111101</v>
      </c>
      <c r="AF14" s="16">
        <v>0.20408163265306101</v>
      </c>
      <c r="AG14" s="16">
        <v>0.122222222222222</v>
      </c>
      <c r="AH14" s="16">
        <v>0.13008130081300801</v>
      </c>
      <c r="AI14" s="16">
        <v>9.5238095238095205E-2</v>
      </c>
      <c r="AJ14" s="16">
        <v>0.108695652173913</v>
      </c>
      <c r="AK14" s="16"/>
      <c r="AL14" s="16">
        <v>0.12280701754386</v>
      </c>
      <c r="AM14" s="16">
        <v>0.25196850393700798</v>
      </c>
      <c r="AN14" s="16">
        <v>0.14932126696832601</v>
      </c>
      <c r="AO14" s="16">
        <v>0.28057553956834502</v>
      </c>
      <c r="AP14" s="16">
        <v>0.26315789473684198</v>
      </c>
      <c r="AQ14" s="16">
        <v>0.06</v>
      </c>
      <c r="AR14" s="16">
        <v>0</v>
      </c>
      <c r="AS14" s="16">
        <v>0.33333333333333298</v>
      </c>
      <c r="AT14" s="16">
        <v>0.120481927710843</v>
      </c>
      <c r="AU14" s="16">
        <v>0</v>
      </c>
      <c r="AV14" s="16">
        <v>6.0606060606060601E-2</v>
      </c>
      <c r="AW14" s="16">
        <v>9.3023255813953501E-2</v>
      </c>
    </row>
    <row r="15" spans="2:49" x14ac:dyDescent="0.35">
      <c r="B15" s="17" t="s">
        <v>748</v>
      </c>
      <c r="C15" s="16">
        <v>0.12546125461254601</v>
      </c>
      <c r="D15" s="16">
        <v>0.207317073170732</v>
      </c>
      <c r="E15" s="16">
        <v>0.119402985074627</v>
      </c>
      <c r="F15" s="16">
        <v>8.40336134453782E-2</v>
      </c>
      <c r="G15" s="16">
        <v>0.116666666666667</v>
      </c>
      <c r="H15" s="16">
        <v>0.115384615384615</v>
      </c>
      <c r="I15" s="16">
        <v>0.10606060606060599</v>
      </c>
      <c r="J15" s="16">
        <v>9.8360655737704902E-2</v>
      </c>
      <c r="K15" s="16">
        <v>0.15384615384615399</v>
      </c>
      <c r="L15" s="16">
        <v>0.1875</v>
      </c>
      <c r="M15" s="16">
        <v>0.140845070422535</v>
      </c>
      <c r="N15" s="16">
        <v>3.03030303030303E-2</v>
      </c>
      <c r="O15" s="16">
        <v>6.25E-2</v>
      </c>
      <c r="P15" s="16"/>
      <c r="Q15" s="16">
        <v>0.12936046511627899</v>
      </c>
      <c r="R15" s="16"/>
      <c r="S15" s="16">
        <v>0.127064803049555</v>
      </c>
      <c r="T15" s="16"/>
      <c r="U15" s="16">
        <v>0.132669983416252</v>
      </c>
      <c r="V15" s="16"/>
      <c r="W15" s="16">
        <v>9.7560975609756101E-2</v>
      </c>
      <c r="X15" s="16"/>
      <c r="Y15" s="16">
        <v>9.3253968253968297E-2</v>
      </c>
      <c r="Z15" s="16">
        <v>0.16666666666666699</v>
      </c>
      <c r="AA15" s="16">
        <v>0.30555555555555602</v>
      </c>
      <c r="AB15" s="16">
        <v>0</v>
      </c>
      <c r="AC15" s="16"/>
      <c r="AD15" s="16">
        <v>7.5342465753424695E-2</v>
      </c>
      <c r="AE15" s="16">
        <v>0.133333333333333</v>
      </c>
      <c r="AF15" s="16">
        <v>0.102040816326531</v>
      </c>
      <c r="AG15" s="16">
        <v>0.116666666666667</v>
      </c>
      <c r="AH15" s="16">
        <v>0.138211382113821</v>
      </c>
      <c r="AI15" s="16">
        <v>0.14285714285714299</v>
      </c>
      <c r="AJ15" s="16">
        <v>0.20652173913043501</v>
      </c>
      <c r="AK15" s="16"/>
      <c r="AL15" s="16">
        <v>0.175438596491228</v>
      </c>
      <c r="AM15" s="16">
        <v>0.196850393700787</v>
      </c>
      <c r="AN15" s="16">
        <v>9.0497737556561098E-2</v>
      </c>
      <c r="AO15" s="16">
        <v>0.12230215827338101</v>
      </c>
      <c r="AP15" s="16">
        <v>0.157894736842105</v>
      </c>
      <c r="AQ15" s="16">
        <v>0.18</v>
      </c>
      <c r="AR15" s="16">
        <v>0</v>
      </c>
      <c r="AS15" s="16">
        <v>6.6666666666666693E-2</v>
      </c>
      <c r="AT15" s="16">
        <v>0.120481927710843</v>
      </c>
      <c r="AU15" s="16">
        <v>7.69230769230769E-2</v>
      </c>
      <c r="AV15" s="16">
        <v>6.0606060606060601E-2</v>
      </c>
      <c r="AW15" s="16">
        <v>9.3023255813953501E-2</v>
      </c>
    </row>
    <row r="16" spans="2:49" ht="29" x14ac:dyDescent="0.35">
      <c r="B16" s="17" t="s">
        <v>749</v>
      </c>
      <c r="C16" s="16">
        <v>0.121771217712177</v>
      </c>
      <c r="D16" s="16">
        <v>9.7560975609756101E-2</v>
      </c>
      <c r="E16" s="16">
        <v>0.134328358208955</v>
      </c>
      <c r="F16" s="16">
        <v>9.2436974789915999E-2</v>
      </c>
      <c r="G16" s="16">
        <v>8.3333333333333301E-2</v>
      </c>
      <c r="H16" s="16">
        <v>0.134615384615385</v>
      </c>
      <c r="I16" s="16">
        <v>0.18181818181818199</v>
      </c>
      <c r="J16" s="16">
        <v>0.14754098360655701</v>
      </c>
      <c r="K16" s="16">
        <v>0.128205128205128</v>
      </c>
      <c r="L16" s="16">
        <v>0.15</v>
      </c>
      <c r="M16" s="16">
        <v>7.0422535211267595E-2</v>
      </c>
      <c r="N16" s="16">
        <v>0.18181818181818199</v>
      </c>
      <c r="O16" s="16">
        <v>6.25E-2</v>
      </c>
      <c r="P16" s="16"/>
      <c r="Q16" s="16">
        <v>0.106104651162791</v>
      </c>
      <c r="R16" s="16"/>
      <c r="S16" s="16">
        <v>0.115628970775095</v>
      </c>
      <c r="T16" s="16"/>
      <c r="U16" s="16">
        <v>0.10613598673300199</v>
      </c>
      <c r="V16" s="16"/>
      <c r="W16" s="16">
        <v>0.18699186991869901</v>
      </c>
      <c r="X16" s="16"/>
      <c r="Y16" s="16">
        <v>7.5396825396825407E-2</v>
      </c>
      <c r="Z16" s="16">
        <v>0.17803030303030301</v>
      </c>
      <c r="AA16" s="16">
        <v>0.38888888888888901</v>
      </c>
      <c r="AB16" s="16">
        <v>0</v>
      </c>
      <c r="AC16" s="16"/>
      <c r="AD16" s="16">
        <v>6.8493150684931503E-2</v>
      </c>
      <c r="AE16" s="16">
        <v>2.2222222222222199E-2</v>
      </c>
      <c r="AF16" s="16">
        <v>6.1224489795918401E-2</v>
      </c>
      <c r="AG16" s="16">
        <v>0.12777777777777799</v>
      </c>
      <c r="AH16" s="16">
        <v>9.7560975609756101E-2</v>
      </c>
      <c r="AI16" s="16">
        <v>0.25</v>
      </c>
      <c r="AJ16" s="16">
        <v>0.27173913043478298</v>
      </c>
      <c r="AK16" s="16"/>
      <c r="AL16" s="16">
        <v>0.175438596491228</v>
      </c>
      <c r="AM16" s="16">
        <v>0.133858267716535</v>
      </c>
      <c r="AN16" s="16">
        <v>9.9547511312217202E-2</v>
      </c>
      <c r="AO16" s="16">
        <v>5.0359712230215799E-2</v>
      </c>
      <c r="AP16" s="16">
        <v>0.31578947368421101</v>
      </c>
      <c r="AQ16" s="16">
        <v>0.1</v>
      </c>
      <c r="AR16" s="16">
        <v>0</v>
      </c>
      <c r="AS16" s="16">
        <v>0.133333333333333</v>
      </c>
      <c r="AT16" s="16">
        <v>0.108433734939759</v>
      </c>
      <c r="AU16" s="16">
        <v>0.15384615384615399</v>
      </c>
      <c r="AV16" s="16">
        <v>0.24242424242424199</v>
      </c>
      <c r="AW16" s="16">
        <v>0.209302325581395</v>
      </c>
    </row>
    <row r="17" spans="2:49" ht="29" x14ac:dyDescent="0.35">
      <c r="B17" s="17" t="s">
        <v>750</v>
      </c>
      <c r="C17" s="16">
        <v>0.120541205412054</v>
      </c>
      <c r="D17" s="16">
        <v>0.146341463414634</v>
      </c>
      <c r="E17" s="16">
        <v>0.15671641791044799</v>
      </c>
      <c r="F17" s="16">
        <v>0.126050420168067</v>
      </c>
      <c r="G17" s="16">
        <v>0.133333333333333</v>
      </c>
      <c r="H17" s="16">
        <v>0.15384615384615399</v>
      </c>
      <c r="I17" s="16">
        <v>9.0909090909090898E-2</v>
      </c>
      <c r="J17" s="16">
        <v>0.114754098360656</v>
      </c>
      <c r="K17" s="16">
        <v>0.102564102564103</v>
      </c>
      <c r="L17" s="16">
        <v>7.4999999999999997E-2</v>
      </c>
      <c r="M17" s="16">
        <v>8.4507042253521097E-2</v>
      </c>
      <c r="N17" s="16">
        <v>9.0909090909090898E-2</v>
      </c>
      <c r="O17" s="16">
        <v>0.125</v>
      </c>
      <c r="P17" s="16"/>
      <c r="Q17" s="16">
        <v>0.107558139534884</v>
      </c>
      <c r="R17" s="16"/>
      <c r="S17" s="16">
        <v>0.118170266836086</v>
      </c>
      <c r="T17" s="16"/>
      <c r="U17" s="16">
        <v>0.11608623548922101</v>
      </c>
      <c r="V17" s="16"/>
      <c r="W17" s="16">
        <v>8.9430894308943104E-2</v>
      </c>
      <c r="X17" s="16"/>
      <c r="Y17" s="16">
        <v>0.101190476190476</v>
      </c>
      <c r="Z17" s="16">
        <v>0.16287878787878801</v>
      </c>
      <c r="AA17" s="16">
        <v>0.11111111111111099</v>
      </c>
      <c r="AB17" s="16">
        <v>0</v>
      </c>
      <c r="AC17" s="16"/>
      <c r="AD17" s="16">
        <v>0.10958904109589</v>
      </c>
      <c r="AE17" s="16">
        <v>0.16666666666666699</v>
      </c>
      <c r="AF17" s="16">
        <v>4.08163265306122E-2</v>
      </c>
      <c r="AG17" s="16">
        <v>0.105555555555556</v>
      </c>
      <c r="AH17" s="16">
        <v>0.113821138211382</v>
      </c>
      <c r="AI17" s="16">
        <v>0.16666666666666699</v>
      </c>
      <c r="AJ17" s="16">
        <v>0.173913043478261</v>
      </c>
      <c r="AK17" s="16"/>
      <c r="AL17" s="16">
        <v>0.12280701754386</v>
      </c>
      <c r="AM17" s="16">
        <v>0.196850393700787</v>
      </c>
      <c r="AN17" s="16">
        <v>9.9547511312217202E-2</v>
      </c>
      <c r="AO17" s="16">
        <v>0.107913669064748</v>
      </c>
      <c r="AP17" s="16">
        <v>0.105263157894737</v>
      </c>
      <c r="AQ17" s="16">
        <v>0.06</v>
      </c>
      <c r="AR17" s="16">
        <v>0</v>
      </c>
      <c r="AS17" s="16">
        <v>0.133333333333333</v>
      </c>
      <c r="AT17" s="16">
        <v>4.81927710843374E-2</v>
      </c>
      <c r="AU17" s="16">
        <v>7.69230769230769E-2</v>
      </c>
      <c r="AV17" s="16">
        <v>3.03030303030303E-2</v>
      </c>
      <c r="AW17" s="16">
        <v>0.34883720930232598</v>
      </c>
    </row>
    <row r="18" spans="2:49" ht="29" x14ac:dyDescent="0.35">
      <c r="B18" s="17" t="s">
        <v>751</v>
      </c>
      <c r="C18" s="16">
        <v>9.8400984009840098E-2</v>
      </c>
      <c r="D18" s="16">
        <v>0.12195121951219499</v>
      </c>
      <c r="E18" s="16">
        <v>0.104477611940299</v>
      </c>
      <c r="F18" s="16">
        <v>9.2436974789915999E-2</v>
      </c>
      <c r="G18" s="16">
        <v>8.3333333333333301E-2</v>
      </c>
      <c r="H18" s="16">
        <v>7.69230769230769E-2</v>
      </c>
      <c r="I18" s="16">
        <v>0.12121212121212099</v>
      </c>
      <c r="J18" s="16">
        <v>8.1967213114754106E-2</v>
      </c>
      <c r="K18" s="16">
        <v>0.128205128205128</v>
      </c>
      <c r="L18" s="16">
        <v>0.1125</v>
      </c>
      <c r="M18" s="16">
        <v>7.0422535211267595E-2</v>
      </c>
      <c r="N18" s="16">
        <v>6.0606060606060601E-2</v>
      </c>
      <c r="O18" s="16">
        <v>0.125</v>
      </c>
      <c r="P18" s="16"/>
      <c r="Q18" s="16">
        <v>0.107558139534884</v>
      </c>
      <c r="R18" s="16"/>
      <c r="S18" s="16">
        <v>0.100381194409149</v>
      </c>
      <c r="T18" s="16"/>
      <c r="U18" s="16">
        <v>9.6185737976782801E-2</v>
      </c>
      <c r="V18" s="16"/>
      <c r="W18" s="16">
        <v>0.13008130081300801</v>
      </c>
      <c r="X18" s="16"/>
      <c r="Y18" s="16">
        <v>4.7619047619047603E-2</v>
      </c>
      <c r="Z18" s="16">
        <v>0.200757575757576</v>
      </c>
      <c r="AA18" s="16">
        <v>8.3333333333333301E-2</v>
      </c>
      <c r="AB18" s="16">
        <v>0</v>
      </c>
      <c r="AC18" s="16"/>
      <c r="AD18" s="16">
        <v>7.5342465753424695E-2</v>
      </c>
      <c r="AE18" s="16">
        <v>2.2222222222222199E-2</v>
      </c>
      <c r="AF18" s="16">
        <v>5.10204081632653E-2</v>
      </c>
      <c r="AG18" s="16">
        <v>0.1</v>
      </c>
      <c r="AH18" s="16">
        <v>0.12195121951219499</v>
      </c>
      <c r="AI18" s="16">
        <v>0.202380952380952</v>
      </c>
      <c r="AJ18" s="16">
        <v>0.13043478260869601</v>
      </c>
      <c r="AK18" s="16"/>
      <c r="AL18" s="16">
        <v>0.24561403508771901</v>
      </c>
      <c r="AM18" s="16">
        <v>7.8740157480315001E-2</v>
      </c>
      <c r="AN18" s="16">
        <v>9.9547511312217202E-2</v>
      </c>
      <c r="AO18" s="16">
        <v>5.7553956834532398E-2</v>
      </c>
      <c r="AP18" s="16">
        <v>5.2631578947368397E-2</v>
      </c>
      <c r="AQ18" s="16">
        <v>0.04</v>
      </c>
      <c r="AR18" s="16">
        <v>0</v>
      </c>
      <c r="AS18" s="16">
        <v>0.133333333333333</v>
      </c>
      <c r="AT18" s="16">
        <v>0.180722891566265</v>
      </c>
      <c r="AU18" s="16">
        <v>7.69230769230769E-2</v>
      </c>
      <c r="AV18" s="16">
        <v>6.0606060606060601E-2</v>
      </c>
      <c r="AW18" s="16">
        <v>4.6511627906976702E-2</v>
      </c>
    </row>
    <row r="19" spans="2:49" x14ac:dyDescent="0.35">
      <c r="B19" s="17" t="s">
        <v>752</v>
      </c>
      <c r="C19" s="16">
        <v>3.0750307503074999E-2</v>
      </c>
      <c r="D19" s="16">
        <v>4.8780487804878099E-2</v>
      </c>
      <c r="E19" s="16">
        <v>2.9850746268656699E-2</v>
      </c>
      <c r="F19" s="16">
        <v>1.6806722689075598E-2</v>
      </c>
      <c r="G19" s="16">
        <v>6.6666666666666693E-2</v>
      </c>
      <c r="H19" s="16">
        <v>3.8461538461538498E-2</v>
      </c>
      <c r="I19" s="16">
        <v>1.5151515151515201E-2</v>
      </c>
      <c r="J19" s="16">
        <v>1.63934426229508E-2</v>
      </c>
      <c r="K19" s="16">
        <v>2.5641025641025599E-2</v>
      </c>
      <c r="L19" s="16">
        <v>3.7499999999999999E-2</v>
      </c>
      <c r="M19" s="16">
        <v>2.8169014084507001E-2</v>
      </c>
      <c r="N19" s="16">
        <v>3.03030303030303E-2</v>
      </c>
      <c r="O19" s="16">
        <v>0</v>
      </c>
      <c r="P19" s="16"/>
      <c r="Q19" s="16">
        <v>3.0523255813953501E-2</v>
      </c>
      <c r="R19" s="16"/>
      <c r="S19" s="16">
        <v>3.1766200762388799E-2</v>
      </c>
      <c r="T19" s="16"/>
      <c r="U19" s="16">
        <v>3.1509121061359897E-2</v>
      </c>
      <c r="V19" s="16"/>
      <c r="W19" s="16">
        <v>3.2520325203252001E-2</v>
      </c>
      <c r="X19" s="16"/>
      <c r="Y19" s="16">
        <v>2.18253968253968E-2</v>
      </c>
      <c r="Z19" s="16">
        <v>3.4090909090909102E-2</v>
      </c>
      <c r="AA19" s="16">
        <v>0.13888888888888901</v>
      </c>
      <c r="AB19" s="16">
        <v>0</v>
      </c>
      <c r="AC19" s="16"/>
      <c r="AD19" s="16">
        <v>2.0547945205479499E-2</v>
      </c>
      <c r="AE19" s="16">
        <v>1.1111111111111099E-2</v>
      </c>
      <c r="AF19" s="16">
        <v>4.08163265306122E-2</v>
      </c>
      <c r="AG19" s="16">
        <v>3.3333333333333298E-2</v>
      </c>
      <c r="AH19" s="16">
        <v>2.4390243902439001E-2</v>
      </c>
      <c r="AI19" s="16">
        <v>3.5714285714285698E-2</v>
      </c>
      <c r="AJ19" s="16">
        <v>5.4347826086956499E-2</v>
      </c>
      <c r="AK19" s="16"/>
      <c r="AL19" s="16">
        <v>3.5087719298245598E-2</v>
      </c>
      <c r="AM19" s="16">
        <v>7.8740157480314994E-3</v>
      </c>
      <c r="AN19" s="16">
        <v>3.6199095022624403E-2</v>
      </c>
      <c r="AO19" s="16">
        <v>3.5971223021582698E-2</v>
      </c>
      <c r="AP19" s="16">
        <v>5.2631578947368397E-2</v>
      </c>
      <c r="AQ19" s="16">
        <v>0.02</v>
      </c>
      <c r="AR19" s="16">
        <v>0</v>
      </c>
      <c r="AS19" s="16">
        <v>0</v>
      </c>
      <c r="AT19" s="16">
        <v>2.40963855421687E-2</v>
      </c>
      <c r="AU19" s="16">
        <v>7.69230769230769E-2</v>
      </c>
      <c r="AV19" s="16">
        <v>9.0909090909090898E-2</v>
      </c>
      <c r="AW19" s="16">
        <v>0</v>
      </c>
    </row>
    <row r="20" spans="2:49" x14ac:dyDescent="0.35">
      <c r="B20" s="17" t="s">
        <v>753</v>
      </c>
      <c r="C20" s="16">
        <v>1.230012300123E-2</v>
      </c>
      <c r="D20" s="16">
        <v>1.21951219512195E-2</v>
      </c>
      <c r="E20" s="16">
        <v>1.49253731343284E-2</v>
      </c>
      <c r="F20" s="16">
        <v>8.4033613445378096E-3</v>
      </c>
      <c r="G20" s="16">
        <v>1.6666666666666701E-2</v>
      </c>
      <c r="H20" s="16">
        <v>1.9230769230769201E-2</v>
      </c>
      <c r="I20" s="16">
        <v>3.03030303030303E-2</v>
      </c>
      <c r="J20" s="16">
        <v>1.63934426229508E-2</v>
      </c>
      <c r="K20" s="16">
        <v>0</v>
      </c>
      <c r="L20" s="16">
        <v>1.2500000000000001E-2</v>
      </c>
      <c r="M20" s="16">
        <v>0</v>
      </c>
      <c r="N20" s="16">
        <v>0</v>
      </c>
      <c r="O20" s="16">
        <v>0</v>
      </c>
      <c r="P20" s="16"/>
      <c r="Q20" s="16">
        <v>1.30813953488372E-2</v>
      </c>
      <c r="R20" s="16"/>
      <c r="S20" s="16">
        <v>1.2706480304955499E-2</v>
      </c>
      <c r="T20" s="16"/>
      <c r="U20" s="16">
        <v>1.3266998341625201E-2</v>
      </c>
      <c r="V20" s="16"/>
      <c r="W20" s="16">
        <v>8.1300813008130107E-3</v>
      </c>
      <c r="X20" s="16"/>
      <c r="Y20" s="16">
        <v>5.9523809523809503E-3</v>
      </c>
      <c r="Z20" s="16">
        <v>1.5151515151515201E-2</v>
      </c>
      <c r="AA20" s="16">
        <v>8.3333333333333301E-2</v>
      </c>
      <c r="AB20" s="16">
        <v>0</v>
      </c>
      <c r="AC20" s="16"/>
      <c r="AD20" s="16">
        <v>1.3698630136986301E-2</v>
      </c>
      <c r="AE20" s="16">
        <v>2.2222222222222199E-2</v>
      </c>
      <c r="AF20" s="16">
        <v>0</v>
      </c>
      <c r="AG20" s="16">
        <v>5.5555555555555601E-3</v>
      </c>
      <c r="AH20" s="16">
        <v>8.1300813008130107E-3</v>
      </c>
      <c r="AI20" s="16">
        <v>0</v>
      </c>
      <c r="AJ20" s="16">
        <v>4.3478260869565202E-2</v>
      </c>
      <c r="AK20" s="16"/>
      <c r="AL20" s="16">
        <v>5.2631578947368397E-2</v>
      </c>
      <c r="AM20" s="16">
        <v>7.8740157480314994E-3</v>
      </c>
      <c r="AN20" s="16">
        <v>1.35746606334842E-2</v>
      </c>
      <c r="AO20" s="16">
        <v>0</v>
      </c>
      <c r="AP20" s="16">
        <v>5.2631578947368397E-2</v>
      </c>
      <c r="AQ20" s="16">
        <v>0</v>
      </c>
      <c r="AR20" s="16">
        <v>0</v>
      </c>
      <c r="AS20" s="16">
        <v>0</v>
      </c>
      <c r="AT20" s="16">
        <v>0</v>
      </c>
      <c r="AU20" s="16">
        <v>7.69230769230769E-2</v>
      </c>
      <c r="AV20" s="16">
        <v>0</v>
      </c>
      <c r="AW20" s="16">
        <v>0</v>
      </c>
    </row>
    <row r="21" spans="2:49" x14ac:dyDescent="0.35">
      <c r="B21" s="17" t="s">
        <v>549</v>
      </c>
      <c r="C21" s="18">
        <v>7.7490774907749096E-2</v>
      </c>
      <c r="D21" s="18">
        <v>8.5365853658536606E-2</v>
      </c>
      <c r="E21" s="18">
        <v>9.7014925373134303E-2</v>
      </c>
      <c r="F21" s="18">
        <v>0.109243697478992</v>
      </c>
      <c r="G21" s="18">
        <v>8.3333333333333301E-2</v>
      </c>
      <c r="H21" s="18">
        <v>5.7692307692307702E-2</v>
      </c>
      <c r="I21" s="18">
        <v>7.5757575757575801E-2</v>
      </c>
      <c r="J21" s="18">
        <v>9.8360655737704902E-2</v>
      </c>
      <c r="K21" s="18">
        <v>0</v>
      </c>
      <c r="L21" s="18">
        <v>0.05</v>
      </c>
      <c r="M21" s="18">
        <v>8.4507042253521097E-2</v>
      </c>
      <c r="N21" s="18">
        <v>3.03030303030303E-2</v>
      </c>
      <c r="O21" s="18">
        <v>0</v>
      </c>
      <c r="P21" s="18"/>
      <c r="Q21" s="18">
        <v>8.2848837209302306E-2</v>
      </c>
      <c r="R21" s="18"/>
      <c r="S21" s="18">
        <v>7.8780177890724307E-2</v>
      </c>
      <c r="T21" s="18"/>
      <c r="U21" s="18">
        <v>8.6235489220563802E-2</v>
      </c>
      <c r="V21" s="18"/>
      <c r="W21" s="18">
        <v>0.138211382113821</v>
      </c>
      <c r="X21" s="18"/>
      <c r="Y21" s="18">
        <v>9.9206349206349201E-2</v>
      </c>
      <c r="Z21" s="18">
        <v>3.03030303030303E-2</v>
      </c>
      <c r="AA21" s="18">
        <v>8.3333333333333301E-2</v>
      </c>
      <c r="AB21" s="18">
        <v>0.22222222222222199</v>
      </c>
      <c r="AC21" s="18"/>
      <c r="AD21" s="18">
        <v>0.150684931506849</v>
      </c>
      <c r="AE21" s="18">
        <v>8.8888888888888906E-2</v>
      </c>
      <c r="AF21" s="18">
        <v>0.13265306122449</v>
      </c>
      <c r="AG21" s="18">
        <v>6.6666666666666693E-2</v>
      </c>
      <c r="AH21" s="18">
        <v>4.8780487804878099E-2</v>
      </c>
      <c r="AI21" s="18">
        <v>1.1904761904761901E-2</v>
      </c>
      <c r="AJ21" s="18">
        <v>1.0869565217391301E-2</v>
      </c>
      <c r="AK21" s="18"/>
      <c r="AL21" s="18">
        <v>1.7543859649122799E-2</v>
      </c>
      <c r="AM21" s="18">
        <v>7.8740157480315001E-2</v>
      </c>
      <c r="AN21" s="18">
        <v>0.108597285067873</v>
      </c>
      <c r="AO21" s="18">
        <v>0.100719424460432</v>
      </c>
      <c r="AP21" s="18">
        <v>0.105263157894737</v>
      </c>
      <c r="AQ21" s="18">
        <v>0.04</v>
      </c>
      <c r="AR21" s="18">
        <v>0</v>
      </c>
      <c r="AS21" s="18">
        <v>6.6666666666666693E-2</v>
      </c>
      <c r="AT21" s="18">
        <v>6.02409638554217E-2</v>
      </c>
      <c r="AU21" s="18">
        <v>7.69230769230769E-2</v>
      </c>
      <c r="AV21" s="18">
        <v>6.0606060606060601E-2</v>
      </c>
      <c r="AW21" s="18">
        <v>0</v>
      </c>
    </row>
    <row r="22" spans="2:49" x14ac:dyDescent="0.35">
      <c r="B22" s="15"/>
    </row>
    <row r="23" spans="2:49" x14ac:dyDescent="0.35">
      <c r="B23" t="s">
        <v>66</v>
      </c>
    </row>
    <row r="24" spans="2:49" x14ac:dyDescent="0.35">
      <c r="B24" t="s">
        <v>67</v>
      </c>
    </row>
    <row r="26" spans="2:49" x14ac:dyDescent="0.35">
      <c r="B26"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Q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7" width="13.7265625" customWidth="1"/>
  </cols>
  <sheetData>
    <row r="2" spans="2:17" ht="40" customHeight="1" x14ac:dyDescent="0.35">
      <c r="D2" s="31" t="s">
        <v>769</v>
      </c>
      <c r="E2" s="27"/>
      <c r="F2" s="27"/>
      <c r="G2" s="27"/>
      <c r="H2" s="27"/>
      <c r="I2" s="27"/>
      <c r="J2" s="27"/>
      <c r="K2" s="27"/>
      <c r="L2" s="27"/>
      <c r="M2" s="27"/>
      <c r="N2" s="27"/>
      <c r="O2" s="27"/>
      <c r="P2" s="27"/>
      <c r="Q2" s="27"/>
    </row>
    <row r="6" spans="2:17" ht="40" customHeight="1" x14ac:dyDescent="0.35">
      <c r="B6" t="s">
        <v>14</v>
      </c>
      <c r="C6" s="22" t="s">
        <v>755</v>
      </c>
      <c r="D6" s="22" t="s">
        <v>756</v>
      </c>
      <c r="E6" s="22" t="s">
        <v>757</v>
      </c>
      <c r="F6" s="22" t="s">
        <v>758</v>
      </c>
      <c r="G6" s="22" t="s">
        <v>759</v>
      </c>
      <c r="H6" s="22" t="s">
        <v>760</v>
      </c>
      <c r="I6" s="22" t="s">
        <v>761</v>
      </c>
      <c r="J6" s="22" t="s">
        <v>762</v>
      </c>
      <c r="K6" s="22" t="s">
        <v>763</v>
      </c>
      <c r="L6" s="22" t="s">
        <v>764</v>
      </c>
      <c r="M6" s="22" t="s">
        <v>765</v>
      </c>
      <c r="N6" s="22" t="s">
        <v>766</v>
      </c>
      <c r="O6" s="22" t="s">
        <v>767</v>
      </c>
      <c r="P6" s="22" t="s">
        <v>768</v>
      </c>
    </row>
    <row r="7" spans="2:17" x14ac:dyDescent="0.35">
      <c r="B7" s="17" t="s">
        <v>696</v>
      </c>
      <c r="C7" s="16">
        <v>0.49863013698630099</v>
      </c>
      <c r="D7" s="16">
        <v>0.57647058823529396</v>
      </c>
      <c r="E7" s="16">
        <v>0.434782608695652</v>
      </c>
      <c r="F7" s="16">
        <v>0.43046357615893999</v>
      </c>
      <c r="G7" s="16">
        <v>0.41935483870967699</v>
      </c>
      <c r="H7" s="16">
        <v>0.37606837606837601</v>
      </c>
      <c r="I7" s="16">
        <v>0.32653061224489799</v>
      </c>
      <c r="J7" s="16">
        <v>0.32183908045977</v>
      </c>
      <c r="K7" s="16">
        <v>0.28282828282828298</v>
      </c>
      <c r="L7" s="16">
        <v>0.28901734104046201</v>
      </c>
      <c r="M7" s="16">
        <v>0.17241379310344801</v>
      </c>
      <c r="N7" s="16">
        <v>0.19672131147541</v>
      </c>
      <c r="O7" s="16">
        <v>0.152542372881356</v>
      </c>
      <c r="P7" s="16">
        <v>0.201722017220172</v>
      </c>
    </row>
    <row r="8" spans="2:17" x14ac:dyDescent="0.35">
      <c r="B8" s="17" t="s">
        <v>494</v>
      </c>
      <c r="C8" s="16">
        <v>0.29041095890411001</v>
      </c>
      <c r="D8" s="16">
        <v>9.41176470588235E-2</v>
      </c>
      <c r="E8" s="16">
        <v>0.36956521739130399</v>
      </c>
      <c r="F8" s="16">
        <v>0.36754966887417201</v>
      </c>
      <c r="G8" s="16">
        <v>0.29032258064516098</v>
      </c>
      <c r="H8" s="16">
        <v>0.29059829059829101</v>
      </c>
      <c r="I8" s="16">
        <v>0.29591836734693899</v>
      </c>
      <c r="J8" s="16">
        <v>0.28735632183908</v>
      </c>
      <c r="K8" s="16">
        <v>0.32323232323232298</v>
      </c>
      <c r="L8" s="16">
        <v>0.300578034682081</v>
      </c>
      <c r="M8" s="16">
        <v>0.44827586206896602</v>
      </c>
      <c r="N8" s="16">
        <v>0.38524590163934402</v>
      </c>
      <c r="O8" s="16">
        <v>0.42372881355932202</v>
      </c>
      <c r="P8" s="16">
        <v>0.15129151291512899</v>
      </c>
    </row>
    <row r="9" spans="2:17" x14ac:dyDescent="0.35">
      <c r="B9" s="17" t="s">
        <v>697</v>
      </c>
      <c r="C9" s="16">
        <v>0.21095890410958901</v>
      </c>
      <c r="D9" s="16">
        <v>0.32941176470588202</v>
      </c>
      <c r="E9" s="16">
        <v>0.19565217391304299</v>
      </c>
      <c r="F9" s="16">
        <v>0.20198675496688701</v>
      </c>
      <c r="G9" s="16">
        <v>0.29032258064516098</v>
      </c>
      <c r="H9" s="16">
        <v>0.33333333333333298</v>
      </c>
      <c r="I9" s="16">
        <v>0.37755102040816302</v>
      </c>
      <c r="J9" s="16">
        <v>0.390804597701149</v>
      </c>
      <c r="K9" s="16">
        <v>0.39393939393939398</v>
      </c>
      <c r="L9" s="16">
        <v>0.410404624277457</v>
      </c>
      <c r="M9" s="16">
        <v>0.37931034482758602</v>
      </c>
      <c r="N9" s="16">
        <v>0.41803278688524598</v>
      </c>
      <c r="O9" s="16">
        <v>0.42372881355932202</v>
      </c>
      <c r="P9" s="16">
        <v>0.111931119311193</v>
      </c>
    </row>
    <row r="10" spans="2:17" x14ac:dyDescent="0.35">
      <c r="B10" s="17" t="s">
        <v>698</v>
      </c>
      <c r="C10" s="16">
        <v>0</v>
      </c>
      <c r="D10" s="16">
        <v>0</v>
      </c>
      <c r="E10" s="16">
        <v>0</v>
      </c>
      <c r="F10" s="16">
        <v>0</v>
      </c>
      <c r="G10" s="16">
        <v>0</v>
      </c>
      <c r="H10" s="16">
        <v>0</v>
      </c>
      <c r="I10" s="16">
        <v>0</v>
      </c>
      <c r="J10" s="16">
        <v>0</v>
      </c>
      <c r="K10" s="16">
        <v>0</v>
      </c>
      <c r="L10" s="16">
        <v>0</v>
      </c>
      <c r="M10" s="16">
        <v>0</v>
      </c>
      <c r="N10" s="16">
        <v>0</v>
      </c>
      <c r="O10" s="16">
        <v>0</v>
      </c>
      <c r="P10" s="16">
        <v>0.53505535055350595</v>
      </c>
    </row>
    <row r="11" spans="2:17" x14ac:dyDescent="0.35">
      <c r="B11" s="17" t="s">
        <v>699</v>
      </c>
      <c r="C11" s="23">
        <v>0.71232876712328796</v>
      </c>
      <c r="D11" s="23">
        <v>0.752941176470588</v>
      </c>
      <c r="E11" s="23">
        <v>0.76086956521739102</v>
      </c>
      <c r="F11" s="23">
        <v>0.77152317880794696</v>
      </c>
      <c r="G11" s="23">
        <v>0.87096774193548399</v>
      </c>
      <c r="H11" s="23">
        <v>0.95726495726495697</v>
      </c>
      <c r="I11" s="23">
        <v>1.0510204081632699</v>
      </c>
      <c r="J11" s="23">
        <v>1.0689655172413799</v>
      </c>
      <c r="K11" s="23">
        <v>1.1111111111111101</v>
      </c>
      <c r="L11" s="23">
        <v>1.12138728323699</v>
      </c>
      <c r="M11" s="23">
        <v>1.2068965517241399</v>
      </c>
      <c r="N11" s="23">
        <v>1.22131147540984</v>
      </c>
      <c r="O11" s="23">
        <v>1.27118644067797</v>
      </c>
      <c r="P11" s="23">
        <v>1.98031980319803</v>
      </c>
    </row>
    <row r="12" spans="2:17" x14ac:dyDescent="0.35">
      <c r="B12" s="17" t="s">
        <v>700</v>
      </c>
      <c r="C12" s="24">
        <v>-0.15839880688884</v>
      </c>
      <c r="D12" s="24">
        <v>-0.21348915819386699</v>
      </c>
      <c r="E12" s="24">
        <v>-0.14485860171676099</v>
      </c>
      <c r="F12" s="24">
        <v>-0.14662678339263999</v>
      </c>
      <c r="G12" s="24">
        <v>-0.175125743760111</v>
      </c>
      <c r="H12" s="24">
        <v>-0.17880180244369701</v>
      </c>
      <c r="I12" s="24">
        <v>-0.17726114375815399</v>
      </c>
      <c r="J12" s="24">
        <v>-0.17888064628224601</v>
      </c>
      <c r="K12" s="24">
        <v>-0.16789708417854299</v>
      </c>
      <c r="L12" s="24">
        <v>-0.17301800187510999</v>
      </c>
      <c r="M12" s="24">
        <v>-0.12860176362060699</v>
      </c>
      <c r="N12" s="24">
        <v>-0.14296942063307</v>
      </c>
      <c r="O12" s="24">
        <v>-0.127037862151968</v>
      </c>
      <c r="P12" s="24">
        <v>-0.37723730360757801</v>
      </c>
    </row>
    <row r="13" spans="2:17" x14ac:dyDescent="0.35">
      <c r="B13" s="15"/>
    </row>
    <row r="14" spans="2:17" x14ac:dyDescent="0.35">
      <c r="B14" t="s">
        <v>66</v>
      </c>
    </row>
    <row r="15" spans="2:17" x14ac:dyDescent="0.35">
      <c r="B15" t="s">
        <v>67</v>
      </c>
    </row>
    <row r="17" spans="2:2" x14ac:dyDescent="0.35">
      <c r="B17" s="8" t="str">
        <f>HYPERLINK("#'Contents'!A1", "Return to Contents")</f>
        <v>Return to Contents</v>
      </c>
    </row>
  </sheetData>
  <mergeCells count="1">
    <mergeCell ref="D2:Q2"/>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W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387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378</v>
      </c>
      <c r="C8" s="16">
        <v>0</v>
      </c>
      <c r="D8" s="16">
        <v>0</v>
      </c>
      <c r="E8" s="16">
        <v>0</v>
      </c>
      <c r="F8" s="16">
        <v>0</v>
      </c>
      <c r="G8" s="16">
        <v>0</v>
      </c>
      <c r="H8" s="16">
        <v>0</v>
      </c>
      <c r="I8" s="16">
        <v>0</v>
      </c>
      <c r="J8" s="16">
        <v>0</v>
      </c>
      <c r="K8" s="16">
        <v>0</v>
      </c>
      <c r="L8" s="16">
        <v>0</v>
      </c>
      <c r="M8" s="16">
        <v>0</v>
      </c>
      <c r="N8" s="16">
        <v>0</v>
      </c>
      <c r="O8" s="16">
        <v>0</v>
      </c>
      <c r="P8" s="16"/>
      <c r="Q8" s="16">
        <v>0</v>
      </c>
      <c r="R8" s="16"/>
      <c r="S8" s="16">
        <v>0</v>
      </c>
      <c r="T8" s="16"/>
      <c r="U8" s="16">
        <v>0</v>
      </c>
      <c r="V8" s="16"/>
      <c r="W8" s="16">
        <v>0</v>
      </c>
      <c r="X8" s="16"/>
      <c r="Y8" s="16">
        <v>0</v>
      </c>
      <c r="Z8" s="16">
        <v>0</v>
      </c>
      <c r="AA8" s="16">
        <v>0</v>
      </c>
      <c r="AB8" s="16">
        <v>0</v>
      </c>
      <c r="AC8" s="16"/>
      <c r="AD8" s="16">
        <v>0</v>
      </c>
      <c r="AE8" s="16">
        <v>0</v>
      </c>
      <c r="AF8" s="16">
        <v>0</v>
      </c>
      <c r="AG8" s="16">
        <v>0</v>
      </c>
      <c r="AH8" s="16">
        <v>0</v>
      </c>
      <c r="AI8" s="16">
        <v>0</v>
      </c>
      <c r="AJ8" s="16">
        <v>0</v>
      </c>
      <c r="AK8" s="16"/>
      <c r="AL8" s="16">
        <v>0</v>
      </c>
      <c r="AM8" s="16">
        <v>0</v>
      </c>
      <c r="AN8" s="16">
        <v>0</v>
      </c>
      <c r="AO8" s="16">
        <v>0</v>
      </c>
      <c r="AP8" s="16">
        <v>0</v>
      </c>
      <c r="AQ8" s="16">
        <v>0</v>
      </c>
      <c r="AR8" s="16">
        <v>0</v>
      </c>
      <c r="AS8" s="16">
        <v>0</v>
      </c>
      <c r="AT8" s="16">
        <v>0</v>
      </c>
      <c r="AU8" s="16">
        <v>0</v>
      </c>
      <c r="AV8" s="16">
        <v>0</v>
      </c>
      <c r="AW8" s="16">
        <v>0</v>
      </c>
    </row>
    <row r="9" spans="2:49" ht="58" x14ac:dyDescent="0.35">
      <c r="B9" s="17" t="s">
        <v>379</v>
      </c>
      <c r="C9" s="16">
        <v>3.6900369003690001E-3</v>
      </c>
      <c r="D9" s="16">
        <v>0</v>
      </c>
      <c r="E9" s="16">
        <v>7.4626865671641798E-3</v>
      </c>
      <c r="F9" s="16">
        <v>0</v>
      </c>
      <c r="G9" s="16">
        <v>0</v>
      </c>
      <c r="H9" s="16">
        <v>0</v>
      </c>
      <c r="I9" s="16">
        <v>3.03030303030303E-2</v>
      </c>
      <c r="J9" s="16">
        <v>0</v>
      </c>
      <c r="K9" s="16">
        <v>0</v>
      </c>
      <c r="L9" s="16">
        <v>0</v>
      </c>
      <c r="M9" s="16">
        <v>0</v>
      </c>
      <c r="N9" s="16">
        <v>0</v>
      </c>
      <c r="O9" s="16">
        <v>0</v>
      </c>
      <c r="P9" s="16"/>
      <c r="Q9" s="16">
        <v>4.3604651162790697E-3</v>
      </c>
      <c r="R9" s="16"/>
      <c r="S9" s="16">
        <v>3.8119440914866601E-3</v>
      </c>
      <c r="T9" s="16"/>
      <c r="U9" s="16">
        <v>4.97512437810945E-3</v>
      </c>
      <c r="V9" s="16"/>
      <c r="W9" s="16">
        <v>8.1300813008130107E-3</v>
      </c>
      <c r="X9" s="16"/>
      <c r="Y9" s="16">
        <v>0</v>
      </c>
      <c r="Z9" s="16">
        <v>0</v>
      </c>
      <c r="AA9" s="16">
        <v>5.5555555555555601E-2</v>
      </c>
      <c r="AB9" s="16">
        <v>0.11111111111111099</v>
      </c>
      <c r="AC9" s="16"/>
      <c r="AD9" s="16">
        <v>0</v>
      </c>
      <c r="AE9" s="16">
        <v>2.2222222222222199E-2</v>
      </c>
      <c r="AF9" s="16">
        <v>0</v>
      </c>
      <c r="AG9" s="16">
        <v>0</v>
      </c>
      <c r="AH9" s="16">
        <v>0</v>
      </c>
      <c r="AI9" s="16">
        <v>0</v>
      </c>
      <c r="AJ9" s="16">
        <v>1.0869565217391301E-2</v>
      </c>
      <c r="AK9" s="16"/>
      <c r="AL9" s="16">
        <v>1.7543859649122799E-2</v>
      </c>
      <c r="AM9" s="16">
        <v>0</v>
      </c>
      <c r="AN9" s="16">
        <v>0</v>
      </c>
      <c r="AO9" s="16">
        <v>7.1942446043165497E-3</v>
      </c>
      <c r="AP9" s="16">
        <v>5.2631578947368397E-2</v>
      </c>
      <c r="AQ9" s="16">
        <v>0</v>
      </c>
      <c r="AR9" s="16">
        <v>0</v>
      </c>
      <c r="AS9" s="16">
        <v>0</v>
      </c>
      <c r="AT9" s="16">
        <v>0</v>
      </c>
      <c r="AU9" s="16">
        <v>0</v>
      </c>
      <c r="AV9" s="16">
        <v>0</v>
      </c>
      <c r="AW9" s="16">
        <v>0</v>
      </c>
    </row>
    <row r="10" spans="2:49" ht="58" x14ac:dyDescent="0.35">
      <c r="B10" s="17" t="s">
        <v>380</v>
      </c>
      <c r="C10" s="16">
        <v>1.1070110701107E-2</v>
      </c>
      <c r="D10" s="16">
        <v>1.21951219512195E-2</v>
      </c>
      <c r="E10" s="16">
        <v>0</v>
      </c>
      <c r="F10" s="16">
        <v>2.5210084033613401E-2</v>
      </c>
      <c r="G10" s="16">
        <v>0</v>
      </c>
      <c r="H10" s="16">
        <v>0</v>
      </c>
      <c r="I10" s="16">
        <v>0</v>
      </c>
      <c r="J10" s="16">
        <v>0</v>
      </c>
      <c r="K10" s="16">
        <v>7.69230769230769E-2</v>
      </c>
      <c r="L10" s="16">
        <v>2.5000000000000001E-2</v>
      </c>
      <c r="M10" s="16">
        <v>0</v>
      </c>
      <c r="N10" s="16">
        <v>0</v>
      </c>
      <c r="O10" s="16">
        <v>0</v>
      </c>
      <c r="P10" s="16"/>
      <c r="Q10" s="16">
        <v>1.16279069767442E-2</v>
      </c>
      <c r="R10" s="16"/>
      <c r="S10" s="16">
        <v>1.01651842439644E-2</v>
      </c>
      <c r="T10" s="16"/>
      <c r="U10" s="16">
        <v>1.1608623548922101E-2</v>
      </c>
      <c r="V10" s="16"/>
      <c r="W10" s="16">
        <v>8.1300813008130107E-3</v>
      </c>
      <c r="X10" s="16"/>
      <c r="Y10" s="16">
        <v>1.38888888888889E-2</v>
      </c>
      <c r="Z10" s="16">
        <v>3.7878787878787902E-3</v>
      </c>
      <c r="AA10" s="16">
        <v>2.7777777777777801E-2</v>
      </c>
      <c r="AB10" s="16">
        <v>0</v>
      </c>
      <c r="AC10" s="16"/>
      <c r="AD10" s="16">
        <v>2.7397260273972601E-2</v>
      </c>
      <c r="AE10" s="16">
        <v>1.1111111111111099E-2</v>
      </c>
      <c r="AF10" s="16">
        <v>1.02040816326531E-2</v>
      </c>
      <c r="AG10" s="16">
        <v>0</v>
      </c>
      <c r="AH10" s="16">
        <v>0</v>
      </c>
      <c r="AI10" s="16">
        <v>1.1904761904761901E-2</v>
      </c>
      <c r="AJ10" s="16">
        <v>2.1739130434782601E-2</v>
      </c>
      <c r="AK10" s="16"/>
      <c r="AL10" s="16">
        <v>0</v>
      </c>
      <c r="AM10" s="16">
        <v>0</v>
      </c>
      <c r="AN10" s="16">
        <v>1.8099547511312201E-2</v>
      </c>
      <c r="AO10" s="16">
        <v>1.4388489208633099E-2</v>
      </c>
      <c r="AP10" s="16">
        <v>0</v>
      </c>
      <c r="AQ10" s="16">
        <v>0.02</v>
      </c>
      <c r="AR10" s="16">
        <v>0</v>
      </c>
      <c r="AS10" s="16">
        <v>0</v>
      </c>
      <c r="AT10" s="16">
        <v>1.20481927710843E-2</v>
      </c>
      <c r="AU10" s="16">
        <v>0</v>
      </c>
      <c r="AV10" s="16">
        <v>0</v>
      </c>
      <c r="AW10" s="16">
        <v>2.32558139534884E-2</v>
      </c>
    </row>
    <row r="11" spans="2:49" ht="29" x14ac:dyDescent="0.35">
      <c r="B11" s="17" t="s">
        <v>381</v>
      </c>
      <c r="C11" s="16">
        <v>1.230012300123E-2</v>
      </c>
      <c r="D11" s="16">
        <v>4.8780487804878099E-2</v>
      </c>
      <c r="E11" s="16">
        <v>1.49253731343284E-2</v>
      </c>
      <c r="F11" s="16">
        <v>8.4033613445378096E-3</v>
      </c>
      <c r="G11" s="16">
        <v>3.3333333333333298E-2</v>
      </c>
      <c r="H11" s="16">
        <v>1.9230769230769201E-2</v>
      </c>
      <c r="I11" s="16">
        <v>0</v>
      </c>
      <c r="J11" s="16">
        <v>0</v>
      </c>
      <c r="K11" s="16">
        <v>0</v>
      </c>
      <c r="L11" s="16">
        <v>0</v>
      </c>
      <c r="M11" s="16">
        <v>0</v>
      </c>
      <c r="N11" s="16">
        <v>0</v>
      </c>
      <c r="O11" s="16">
        <v>0</v>
      </c>
      <c r="P11" s="16"/>
      <c r="Q11" s="16">
        <v>1.30813953488372E-2</v>
      </c>
      <c r="R11" s="16"/>
      <c r="S11" s="16">
        <v>1.2706480304955499E-2</v>
      </c>
      <c r="T11" s="16"/>
      <c r="U11" s="16">
        <v>1.3266998341625201E-2</v>
      </c>
      <c r="V11" s="16"/>
      <c r="W11" s="16">
        <v>0</v>
      </c>
      <c r="X11" s="16"/>
      <c r="Y11" s="16">
        <v>9.9206349206349201E-3</v>
      </c>
      <c r="Z11" s="16">
        <v>1.5151515151515201E-2</v>
      </c>
      <c r="AA11" s="16">
        <v>2.7777777777777801E-2</v>
      </c>
      <c r="AB11" s="16">
        <v>0</v>
      </c>
      <c r="AC11" s="16"/>
      <c r="AD11" s="16">
        <v>3.42465753424658E-2</v>
      </c>
      <c r="AE11" s="16">
        <v>0</v>
      </c>
      <c r="AF11" s="16">
        <v>1.02040816326531E-2</v>
      </c>
      <c r="AG11" s="16">
        <v>0</v>
      </c>
      <c r="AH11" s="16">
        <v>8.1300813008130107E-3</v>
      </c>
      <c r="AI11" s="16">
        <v>1.1904761904761901E-2</v>
      </c>
      <c r="AJ11" s="16">
        <v>2.1739130434782601E-2</v>
      </c>
      <c r="AK11" s="16"/>
      <c r="AL11" s="16">
        <v>1.7543859649122799E-2</v>
      </c>
      <c r="AM11" s="16">
        <v>0</v>
      </c>
      <c r="AN11" s="16">
        <v>9.0497737556561094E-3</v>
      </c>
      <c r="AO11" s="16">
        <v>2.15827338129496E-2</v>
      </c>
      <c r="AP11" s="16">
        <v>5.2631578947368397E-2</v>
      </c>
      <c r="AQ11" s="16">
        <v>0.02</v>
      </c>
      <c r="AR11" s="16">
        <v>0</v>
      </c>
      <c r="AS11" s="16">
        <v>0</v>
      </c>
      <c r="AT11" s="16">
        <v>1.20481927710843E-2</v>
      </c>
      <c r="AU11" s="16">
        <v>7.69230769230769E-2</v>
      </c>
      <c r="AV11" s="16">
        <v>0</v>
      </c>
      <c r="AW11" s="16">
        <v>0</v>
      </c>
    </row>
    <row r="12" spans="2:49" ht="43.5" x14ac:dyDescent="0.35">
      <c r="B12" s="17" t="s">
        <v>382</v>
      </c>
      <c r="C12" s="16">
        <v>2.460024600246E-2</v>
      </c>
      <c r="D12" s="16">
        <v>1.21951219512195E-2</v>
      </c>
      <c r="E12" s="16">
        <v>7.4626865671641798E-3</v>
      </c>
      <c r="F12" s="16">
        <v>8.4033613445378096E-3</v>
      </c>
      <c r="G12" s="16">
        <v>1.6666666666666701E-2</v>
      </c>
      <c r="H12" s="16">
        <v>1.9230769230769201E-2</v>
      </c>
      <c r="I12" s="16">
        <v>3.03030303030303E-2</v>
      </c>
      <c r="J12" s="16">
        <v>4.91803278688525E-2</v>
      </c>
      <c r="K12" s="16">
        <v>5.1282051282051301E-2</v>
      </c>
      <c r="L12" s="16">
        <v>6.25E-2</v>
      </c>
      <c r="M12" s="16">
        <v>4.2253521126760597E-2</v>
      </c>
      <c r="N12" s="16">
        <v>0</v>
      </c>
      <c r="O12" s="16">
        <v>0</v>
      </c>
      <c r="P12" s="16"/>
      <c r="Q12" s="16">
        <v>2.1802325581395301E-2</v>
      </c>
      <c r="R12" s="16"/>
      <c r="S12" s="16">
        <v>2.5412960609911099E-2</v>
      </c>
      <c r="T12" s="16"/>
      <c r="U12" s="16">
        <v>2.3217247097844101E-2</v>
      </c>
      <c r="V12" s="16"/>
      <c r="W12" s="16">
        <v>4.0650406504064998E-2</v>
      </c>
      <c r="X12" s="16"/>
      <c r="Y12" s="16">
        <v>9.9206349206349201E-3</v>
      </c>
      <c r="Z12" s="16">
        <v>3.4090909090909102E-2</v>
      </c>
      <c r="AA12" s="16">
        <v>0.13888888888888901</v>
      </c>
      <c r="AB12" s="16">
        <v>0.11111111111111099</v>
      </c>
      <c r="AC12" s="16"/>
      <c r="AD12" s="16">
        <v>4.7945205479452101E-2</v>
      </c>
      <c r="AE12" s="16">
        <v>1.1111111111111099E-2</v>
      </c>
      <c r="AF12" s="16">
        <v>0</v>
      </c>
      <c r="AG12" s="16">
        <v>2.7777777777777801E-2</v>
      </c>
      <c r="AH12" s="16">
        <v>2.4390243902439001E-2</v>
      </c>
      <c r="AI12" s="16">
        <v>3.5714285714285698E-2</v>
      </c>
      <c r="AJ12" s="16">
        <v>1.0869565217391301E-2</v>
      </c>
      <c r="AK12" s="16"/>
      <c r="AL12" s="16">
        <v>1.7543859649122799E-2</v>
      </c>
      <c r="AM12" s="16">
        <v>3.1496062992125998E-2</v>
      </c>
      <c r="AN12" s="16">
        <v>2.2624434389140299E-2</v>
      </c>
      <c r="AO12" s="16">
        <v>0</v>
      </c>
      <c r="AP12" s="16">
        <v>0.105263157894737</v>
      </c>
      <c r="AQ12" s="16">
        <v>0.04</v>
      </c>
      <c r="AR12" s="16">
        <v>0.5</v>
      </c>
      <c r="AS12" s="16">
        <v>0</v>
      </c>
      <c r="AT12" s="16">
        <v>0</v>
      </c>
      <c r="AU12" s="16">
        <v>0</v>
      </c>
      <c r="AV12" s="16">
        <v>6.0606060606060601E-2</v>
      </c>
      <c r="AW12" s="16">
        <v>6.9767441860465101E-2</v>
      </c>
    </row>
    <row r="13" spans="2:49" ht="29" x14ac:dyDescent="0.35">
      <c r="B13" s="17" t="s">
        <v>383</v>
      </c>
      <c r="C13" s="16">
        <v>1.7220172201721999E-2</v>
      </c>
      <c r="D13" s="16">
        <v>0</v>
      </c>
      <c r="E13" s="16">
        <v>2.2388059701492501E-2</v>
      </c>
      <c r="F13" s="16">
        <v>3.3613445378151301E-2</v>
      </c>
      <c r="G13" s="16">
        <v>0</v>
      </c>
      <c r="H13" s="16">
        <v>1.9230769230769201E-2</v>
      </c>
      <c r="I13" s="16">
        <v>1.5151515151515201E-2</v>
      </c>
      <c r="J13" s="16">
        <v>3.2786885245901599E-2</v>
      </c>
      <c r="K13" s="16">
        <v>0</v>
      </c>
      <c r="L13" s="16">
        <v>2.5000000000000001E-2</v>
      </c>
      <c r="M13" s="16">
        <v>1.4084507042253501E-2</v>
      </c>
      <c r="N13" s="16">
        <v>0</v>
      </c>
      <c r="O13" s="16">
        <v>0</v>
      </c>
      <c r="P13" s="16"/>
      <c r="Q13" s="16">
        <v>1.8895348837209301E-2</v>
      </c>
      <c r="R13" s="16"/>
      <c r="S13" s="16">
        <v>1.77890724269377E-2</v>
      </c>
      <c r="T13" s="16"/>
      <c r="U13" s="16">
        <v>2.1558872305140999E-2</v>
      </c>
      <c r="V13" s="16"/>
      <c r="W13" s="16">
        <v>2.4390243902439001E-2</v>
      </c>
      <c r="X13" s="16"/>
      <c r="Y13" s="16">
        <v>5.9523809523809503E-3</v>
      </c>
      <c r="Z13" s="16">
        <v>3.03030303030303E-2</v>
      </c>
      <c r="AA13" s="16">
        <v>8.3333333333333301E-2</v>
      </c>
      <c r="AB13" s="16">
        <v>0</v>
      </c>
      <c r="AC13" s="16"/>
      <c r="AD13" s="16">
        <v>1.3698630136986301E-2</v>
      </c>
      <c r="AE13" s="16">
        <v>1.1111111111111099E-2</v>
      </c>
      <c r="AF13" s="16">
        <v>1.02040816326531E-2</v>
      </c>
      <c r="AG13" s="16">
        <v>1.1111111111111099E-2</v>
      </c>
      <c r="AH13" s="16">
        <v>8.1300813008130107E-3</v>
      </c>
      <c r="AI13" s="16">
        <v>4.7619047619047603E-2</v>
      </c>
      <c r="AJ13" s="16">
        <v>3.2608695652173898E-2</v>
      </c>
      <c r="AK13" s="16"/>
      <c r="AL13" s="16">
        <v>0</v>
      </c>
      <c r="AM13" s="16">
        <v>3.1496062992125998E-2</v>
      </c>
      <c r="AN13" s="16">
        <v>1.8099547511312201E-2</v>
      </c>
      <c r="AO13" s="16">
        <v>3.5971223021582698E-2</v>
      </c>
      <c r="AP13" s="16">
        <v>0</v>
      </c>
      <c r="AQ13" s="16">
        <v>0</v>
      </c>
      <c r="AR13" s="16">
        <v>0</v>
      </c>
      <c r="AS13" s="16">
        <v>0</v>
      </c>
      <c r="AT13" s="16">
        <v>0</v>
      </c>
      <c r="AU13" s="16">
        <v>7.69230769230769E-2</v>
      </c>
      <c r="AV13" s="16">
        <v>0</v>
      </c>
      <c r="AW13" s="16">
        <v>0</v>
      </c>
    </row>
    <row r="14" spans="2:49" ht="29" x14ac:dyDescent="0.35">
      <c r="B14" s="17" t="s">
        <v>384</v>
      </c>
      <c r="C14" s="16">
        <v>9.1020910209102093E-2</v>
      </c>
      <c r="D14" s="16">
        <v>0.134146341463415</v>
      </c>
      <c r="E14" s="16">
        <v>0.104477611940299</v>
      </c>
      <c r="F14" s="16">
        <v>6.7226890756302504E-2</v>
      </c>
      <c r="G14" s="16">
        <v>3.3333333333333298E-2</v>
      </c>
      <c r="H14" s="16">
        <v>9.6153846153846201E-2</v>
      </c>
      <c r="I14" s="16">
        <v>9.0909090909090898E-2</v>
      </c>
      <c r="J14" s="16">
        <v>8.1967213114754106E-2</v>
      </c>
      <c r="K14" s="16">
        <v>5.1282051282051301E-2</v>
      </c>
      <c r="L14" s="16">
        <v>8.7499999999999994E-2</v>
      </c>
      <c r="M14" s="16">
        <v>7.0422535211267595E-2</v>
      </c>
      <c r="N14" s="16">
        <v>0.15151515151515199</v>
      </c>
      <c r="O14" s="16">
        <v>0.25</v>
      </c>
      <c r="P14" s="16"/>
      <c r="Q14" s="16">
        <v>0.100290697674419</v>
      </c>
      <c r="R14" s="16"/>
      <c r="S14" s="16">
        <v>9.0216010165184199E-2</v>
      </c>
      <c r="T14" s="16"/>
      <c r="U14" s="16">
        <v>0.10116086235489199</v>
      </c>
      <c r="V14" s="16"/>
      <c r="W14" s="16">
        <v>0.154471544715447</v>
      </c>
      <c r="X14" s="16"/>
      <c r="Y14" s="16">
        <v>6.1507936507936498E-2</v>
      </c>
      <c r="Z14" s="16">
        <v>0.15151515151515199</v>
      </c>
      <c r="AA14" s="16">
        <v>5.5555555555555601E-2</v>
      </c>
      <c r="AB14" s="16">
        <v>0.11111111111111099</v>
      </c>
      <c r="AC14" s="16"/>
      <c r="AD14" s="16">
        <v>4.1095890410958902E-2</v>
      </c>
      <c r="AE14" s="16">
        <v>5.5555555555555601E-2</v>
      </c>
      <c r="AF14" s="16">
        <v>6.1224489795918401E-2</v>
      </c>
      <c r="AG14" s="16">
        <v>9.44444444444444E-2</v>
      </c>
      <c r="AH14" s="16">
        <v>8.9430894308943104E-2</v>
      </c>
      <c r="AI14" s="16">
        <v>0.19047619047618999</v>
      </c>
      <c r="AJ14" s="16">
        <v>0.141304347826087</v>
      </c>
      <c r="AK14" s="16"/>
      <c r="AL14" s="16">
        <v>0.19298245614035101</v>
      </c>
      <c r="AM14" s="16">
        <v>7.8740157480315001E-2</v>
      </c>
      <c r="AN14" s="16">
        <v>8.1447963800904993E-2</v>
      </c>
      <c r="AO14" s="16">
        <v>9.3525179856115095E-2</v>
      </c>
      <c r="AP14" s="16">
        <v>0.21052631578947401</v>
      </c>
      <c r="AQ14" s="16">
        <v>0.1</v>
      </c>
      <c r="AR14" s="16">
        <v>0</v>
      </c>
      <c r="AS14" s="16">
        <v>0.133333333333333</v>
      </c>
      <c r="AT14" s="16">
        <v>8.4337349397590397E-2</v>
      </c>
      <c r="AU14" s="16">
        <v>0</v>
      </c>
      <c r="AV14" s="16">
        <v>3.03030303030303E-2</v>
      </c>
      <c r="AW14" s="16">
        <v>6.9767441860465101E-2</v>
      </c>
    </row>
    <row r="15" spans="2:49" ht="43.5" x14ac:dyDescent="0.35">
      <c r="B15" s="17" t="s">
        <v>385</v>
      </c>
      <c r="C15" s="16">
        <v>3.5670356703566997E-2</v>
      </c>
      <c r="D15" s="16">
        <v>0.109756097560976</v>
      </c>
      <c r="E15" s="16">
        <v>3.7313432835820899E-2</v>
      </c>
      <c r="F15" s="16">
        <v>3.3613445378151301E-2</v>
      </c>
      <c r="G15" s="16">
        <v>1.6666666666666701E-2</v>
      </c>
      <c r="H15" s="16">
        <v>0</v>
      </c>
      <c r="I15" s="16">
        <v>3.03030303030303E-2</v>
      </c>
      <c r="J15" s="16">
        <v>3.2786885245901599E-2</v>
      </c>
      <c r="K15" s="16">
        <v>2.5641025641025599E-2</v>
      </c>
      <c r="L15" s="16">
        <v>3.7499999999999999E-2</v>
      </c>
      <c r="M15" s="16">
        <v>0</v>
      </c>
      <c r="N15" s="16">
        <v>3.03030303030303E-2</v>
      </c>
      <c r="O15" s="16">
        <v>6.25E-2</v>
      </c>
      <c r="P15" s="16"/>
      <c r="Q15" s="16">
        <v>3.6337209302325597E-2</v>
      </c>
      <c r="R15" s="16"/>
      <c r="S15" s="16">
        <v>3.5578144853875497E-2</v>
      </c>
      <c r="T15" s="16"/>
      <c r="U15" s="16">
        <v>3.64842454394693E-2</v>
      </c>
      <c r="V15" s="16"/>
      <c r="W15" s="16">
        <v>8.1300813008130093E-2</v>
      </c>
      <c r="X15" s="16"/>
      <c r="Y15" s="16">
        <v>9.9206349206349201E-3</v>
      </c>
      <c r="Z15" s="16">
        <v>6.8181818181818205E-2</v>
      </c>
      <c r="AA15" s="16">
        <v>0.11111111111111099</v>
      </c>
      <c r="AB15" s="16">
        <v>0.22222222222222199</v>
      </c>
      <c r="AC15" s="16"/>
      <c r="AD15" s="16">
        <v>6.8493150684931503E-3</v>
      </c>
      <c r="AE15" s="16">
        <v>1.1111111111111099E-2</v>
      </c>
      <c r="AF15" s="16">
        <v>3.06122448979592E-2</v>
      </c>
      <c r="AG15" s="16">
        <v>1.1111111111111099E-2</v>
      </c>
      <c r="AH15" s="16">
        <v>9.7560975609756101E-2</v>
      </c>
      <c r="AI15" s="16">
        <v>1.1904761904761901E-2</v>
      </c>
      <c r="AJ15" s="16">
        <v>9.7826086956521702E-2</v>
      </c>
      <c r="AK15" s="16"/>
      <c r="AL15" s="16">
        <v>5.2631578947368397E-2</v>
      </c>
      <c r="AM15" s="16">
        <v>5.5118110236220499E-2</v>
      </c>
      <c r="AN15" s="16">
        <v>3.6199095022624403E-2</v>
      </c>
      <c r="AO15" s="16">
        <v>1.4388489208633099E-2</v>
      </c>
      <c r="AP15" s="16">
        <v>5.2631578947368397E-2</v>
      </c>
      <c r="AQ15" s="16">
        <v>0.04</v>
      </c>
      <c r="AR15" s="16">
        <v>0</v>
      </c>
      <c r="AS15" s="16">
        <v>0.133333333333333</v>
      </c>
      <c r="AT15" s="16">
        <v>3.6144578313252997E-2</v>
      </c>
      <c r="AU15" s="16">
        <v>0</v>
      </c>
      <c r="AV15" s="16">
        <v>0</v>
      </c>
      <c r="AW15" s="16">
        <v>2.32558139534884E-2</v>
      </c>
    </row>
    <row r="16" spans="2:49" x14ac:dyDescent="0.35">
      <c r="B16" s="17" t="s">
        <v>386</v>
      </c>
      <c r="C16" s="16">
        <v>0.75645756457564595</v>
      </c>
      <c r="D16" s="16">
        <v>0.65853658536585402</v>
      </c>
      <c r="E16" s="16">
        <v>0.76865671641791</v>
      </c>
      <c r="F16" s="16">
        <v>0.77310924369747902</v>
      </c>
      <c r="G16" s="16">
        <v>0.86666666666666703</v>
      </c>
      <c r="H16" s="16">
        <v>0.75</v>
      </c>
      <c r="I16" s="16">
        <v>0.75757575757575801</v>
      </c>
      <c r="J16" s="16">
        <v>0.73770491803278704</v>
      </c>
      <c r="K16" s="16">
        <v>0.74358974358974395</v>
      </c>
      <c r="L16" s="16">
        <v>0.72499999999999998</v>
      </c>
      <c r="M16" s="16">
        <v>0.81690140845070403</v>
      </c>
      <c r="N16" s="16">
        <v>0.72727272727272696</v>
      </c>
      <c r="O16" s="16">
        <v>0.6875</v>
      </c>
      <c r="P16" s="16"/>
      <c r="Q16" s="16">
        <v>0.74563953488372103</v>
      </c>
      <c r="R16" s="16"/>
      <c r="S16" s="16">
        <v>0.75476493011435797</v>
      </c>
      <c r="T16" s="16"/>
      <c r="U16" s="16">
        <v>0.742951907131012</v>
      </c>
      <c r="V16" s="16"/>
      <c r="W16" s="16">
        <v>0.61788617886178898</v>
      </c>
      <c r="X16" s="16"/>
      <c r="Y16" s="16">
        <v>0.83928571428571397</v>
      </c>
      <c r="Z16" s="16">
        <v>0.66287878787878796</v>
      </c>
      <c r="AA16" s="16">
        <v>0.44444444444444398</v>
      </c>
      <c r="AB16" s="16">
        <v>0.11111111111111099</v>
      </c>
      <c r="AC16" s="16"/>
      <c r="AD16" s="16">
        <v>0.76027397260273999</v>
      </c>
      <c r="AE16" s="16">
        <v>0.81111111111111101</v>
      </c>
      <c r="AF16" s="16">
        <v>0.81632653061224503</v>
      </c>
      <c r="AG16" s="16">
        <v>0.77777777777777801</v>
      </c>
      <c r="AH16" s="16">
        <v>0.75609756097560998</v>
      </c>
      <c r="AI16" s="16">
        <v>0.69047619047619002</v>
      </c>
      <c r="AJ16" s="16">
        <v>0.65217391304347805</v>
      </c>
      <c r="AK16" s="16"/>
      <c r="AL16" s="16">
        <v>0.68421052631578905</v>
      </c>
      <c r="AM16" s="16">
        <v>0.79527559055118102</v>
      </c>
      <c r="AN16" s="16">
        <v>0.75565610859728505</v>
      </c>
      <c r="AO16" s="16">
        <v>0.76258992805755399</v>
      </c>
      <c r="AP16" s="16">
        <v>0.42105263157894701</v>
      </c>
      <c r="AQ16" s="16">
        <v>0.76</v>
      </c>
      <c r="AR16" s="16">
        <v>0.5</v>
      </c>
      <c r="AS16" s="16">
        <v>0.66666666666666696</v>
      </c>
      <c r="AT16" s="16">
        <v>0.77108433734939796</v>
      </c>
      <c r="AU16" s="16">
        <v>0.84615384615384603</v>
      </c>
      <c r="AV16" s="16">
        <v>0.75757575757575801</v>
      </c>
      <c r="AW16" s="16">
        <v>0.81395348837209303</v>
      </c>
    </row>
    <row r="17" spans="2:49" x14ac:dyDescent="0.35">
      <c r="B17" s="17" t="s">
        <v>46</v>
      </c>
      <c r="C17" s="18">
        <v>4.7970479704797099E-2</v>
      </c>
      <c r="D17" s="18">
        <v>2.4390243902439001E-2</v>
      </c>
      <c r="E17" s="18">
        <v>3.7313432835820899E-2</v>
      </c>
      <c r="F17" s="18">
        <v>5.0420168067226899E-2</v>
      </c>
      <c r="G17" s="18">
        <v>3.3333333333333298E-2</v>
      </c>
      <c r="H17" s="18">
        <v>9.6153846153846201E-2</v>
      </c>
      <c r="I17" s="18">
        <v>4.5454545454545497E-2</v>
      </c>
      <c r="J17" s="18">
        <v>6.5573770491803296E-2</v>
      </c>
      <c r="K17" s="18">
        <v>5.1282051282051301E-2</v>
      </c>
      <c r="L17" s="18">
        <v>3.7499999999999999E-2</v>
      </c>
      <c r="M17" s="18">
        <v>5.63380281690141E-2</v>
      </c>
      <c r="N17" s="18">
        <v>9.0909090909090898E-2</v>
      </c>
      <c r="O17" s="18">
        <v>0</v>
      </c>
      <c r="P17" s="18"/>
      <c r="Q17" s="18">
        <v>4.7965116279069797E-2</v>
      </c>
      <c r="R17" s="18"/>
      <c r="S17" s="18">
        <v>4.95552731893266E-2</v>
      </c>
      <c r="T17" s="18"/>
      <c r="U17" s="18">
        <v>4.47761194029851E-2</v>
      </c>
      <c r="V17" s="18"/>
      <c r="W17" s="18">
        <v>6.50406504065041E-2</v>
      </c>
      <c r="X17" s="18"/>
      <c r="Y17" s="18">
        <v>4.96031746031746E-2</v>
      </c>
      <c r="Z17" s="18">
        <v>3.4090909090909102E-2</v>
      </c>
      <c r="AA17" s="18">
        <v>5.5555555555555601E-2</v>
      </c>
      <c r="AB17" s="18">
        <v>0.33333333333333298</v>
      </c>
      <c r="AC17" s="18"/>
      <c r="AD17" s="18">
        <v>6.8493150684931503E-2</v>
      </c>
      <c r="AE17" s="18">
        <v>6.6666666666666693E-2</v>
      </c>
      <c r="AF17" s="18">
        <v>6.1224489795918401E-2</v>
      </c>
      <c r="AG17" s="18">
        <v>7.7777777777777807E-2</v>
      </c>
      <c r="AH17" s="18">
        <v>1.6260162601626001E-2</v>
      </c>
      <c r="AI17" s="18">
        <v>0</v>
      </c>
      <c r="AJ17" s="18">
        <v>1.0869565217391301E-2</v>
      </c>
      <c r="AK17" s="18"/>
      <c r="AL17" s="18">
        <v>1.7543859649122799E-2</v>
      </c>
      <c r="AM17" s="18">
        <v>7.8740157480314994E-3</v>
      </c>
      <c r="AN17" s="18">
        <v>5.8823529411764698E-2</v>
      </c>
      <c r="AO17" s="18">
        <v>5.0359712230215799E-2</v>
      </c>
      <c r="AP17" s="18">
        <v>0.105263157894737</v>
      </c>
      <c r="AQ17" s="18">
        <v>0.02</v>
      </c>
      <c r="AR17" s="18">
        <v>0</v>
      </c>
      <c r="AS17" s="18">
        <v>6.6666666666666693E-2</v>
      </c>
      <c r="AT17" s="18">
        <v>8.4337349397590397E-2</v>
      </c>
      <c r="AU17" s="18">
        <v>0</v>
      </c>
      <c r="AV17" s="18">
        <v>0.15151515151515199</v>
      </c>
      <c r="AW17" s="18">
        <v>0</v>
      </c>
    </row>
    <row r="18" spans="2:49" x14ac:dyDescent="0.35">
      <c r="B18" s="15"/>
    </row>
    <row r="19" spans="2:49" x14ac:dyDescent="0.35">
      <c r="B19" t="s">
        <v>66</v>
      </c>
    </row>
    <row r="20" spans="2:49" x14ac:dyDescent="0.35">
      <c r="B20" t="s">
        <v>67</v>
      </c>
    </row>
    <row r="22" spans="2:49" x14ac:dyDescent="0.35">
      <c r="B22"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770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0.201722017220172</v>
      </c>
      <c r="D8">
        <v>0.19512195121951201</v>
      </c>
      <c r="E8">
        <v>0.17910447761194001</v>
      </c>
      <c r="F8">
        <v>0.22689075630252101</v>
      </c>
      <c r="G8">
        <v>0.233333333333333</v>
      </c>
      <c r="H8">
        <v>0.134615384615385</v>
      </c>
      <c r="I8">
        <v>0.19696969696969699</v>
      </c>
      <c r="J8">
        <v>0.22950819672131101</v>
      </c>
      <c r="K8">
        <v>7.69230769230769E-2</v>
      </c>
      <c r="L8">
        <v>0.2</v>
      </c>
      <c r="M8">
        <v>0.23943661971831001</v>
      </c>
      <c r="N8">
        <v>0.33333333333333298</v>
      </c>
      <c r="O8">
        <v>0.125</v>
      </c>
      <c r="Q8">
        <v>0.19476744186046499</v>
      </c>
      <c r="S8">
        <v>0.19949174078780199</v>
      </c>
      <c r="U8">
        <v>0.19071310116086199</v>
      </c>
      <c r="W8">
        <v>0.22764227642276399</v>
      </c>
      <c r="Y8">
        <v>0.20833333333333301</v>
      </c>
      <c r="Z8">
        <v>0.19318181818181801</v>
      </c>
      <c r="AA8">
        <v>0.194444444444444</v>
      </c>
      <c r="AB8">
        <v>0.11111111111111099</v>
      </c>
      <c r="AD8">
        <v>0.164383561643836</v>
      </c>
      <c r="AE8">
        <v>0.17777777777777801</v>
      </c>
      <c r="AF8">
        <v>0.20408163265306101</v>
      </c>
      <c r="AG8">
        <v>0.20555555555555599</v>
      </c>
      <c r="AH8">
        <v>0.23577235772357699</v>
      </c>
      <c r="AI8">
        <v>0.238095238095238</v>
      </c>
      <c r="AJ8">
        <v>0.19565217391304299</v>
      </c>
      <c r="AL8">
        <v>0.157894736842105</v>
      </c>
      <c r="AM8">
        <v>0.22834645669291301</v>
      </c>
      <c r="AN8">
        <v>0.20814479638009101</v>
      </c>
      <c r="AO8">
        <v>0.23021582733813001</v>
      </c>
      <c r="AP8">
        <v>0.157894736842105</v>
      </c>
      <c r="AQ8">
        <v>0.14000000000000001</v>
      </c>
      <c r="AR8">
        <v>0.5</v>
      </c>
      <c r="AS8">
        <v>0.266666666666667</v>
      </c>
      <c r="AT8">
        <v>0.21686746987951799</v>
      </c>
      <c r="AU8">
        <v>0.230769230769231</v>
      </c>
      <c r="AV8">
        <v>0.12121212121212099</v>
      </c>
      <c r="AW8">
        <v>0.162790697674419</v>
      </c>
    </row>
    <row r="9" spans="2:49" x14ac:dyDescent="0.35">
      <c r="B9" s="17" t="s">
        <v>494</v>
      </c>
      <c r="C9" s="16">
        <v>0.15129151291512899</v>
      </c>
      <c r="D9" s="16">
        <v>0.146341463414634</v>
      </c>
      <c r="E9" s="16">
        <v>0.18656716417910399</v>
      </c>
      <c r="F9" s="16">
        <v>0.21008403361344499</v>
      </c>
      <c r="G9" s="16">
        <v>0.1</v>
      </c>
      <c r="H9" s="16">
        <v>5.7692307692307702E-2</v>
      </c>
      <c r="I9" s="16">
        <v>0.15151515151515199</v>
      </c>
      <c r="J9" s="16">
        <v>9.8360655737704902E-2</v>
      </c>
      <c r="K9" s="16">
        <v>0.128205128205128</v>
      </c>
      <c r="L9" s="16">
        <v>0.13750000000000001</v>
      </c>
      <c r="M9" s="16">
        <v>0.154929577464789</v>
      </c>
      <c r="N9" s="16">
        <v>0.15151515151515199</v>
      </c>
      <c r="O9" s="16">
        <v>0.25</v>
      </c>
      <c r="P9" s="16"/>
      <c r="Q9" s="16">
        <v>0.162790697674419</v>
      </c>
      <c r="R9" s="16"/>
      <c r="S9" s="16">
        <v>0.152477763659466</v>
      </c>
      <c r="T9" s="16"/>
      <c r="U9" s="16">
        <v>0.16915422885572101</v>
      </c>
      <c r="V9" s="16"/>
      <c r="W9" s="16">
        <v>0.154471544715447</v>
      </c>
      <c r="X9" s="16"/>
      <c r="Y9" s="16">
        <v>0.17460317460317501</v>
      </c>
      <c r="Z9" s="16">
        <v>0.109848484848485</v>
      </c>
      <c r="AA9" s="16">
        <v>0.11111111111111099</v>
      </c>
      <c r="AB9" s="16">
        <v>0.22222222222222199</v>
      </c>
      <c r="AC9" s="16"/>
      <c r="AD9" s="16">
        <v>0.15753424657534201</v>
      </c>
      <c r="AE9" s="16">
        <v>0.122222222222222</v>
      </c>
      <c r="AF9" s="16">
        <v>0.17346938775510201</v>
      </c>
      <c r="AG9" s="16">
        <v>0.20555555555555599</v>
      </c>
      <c r="AH9" s="16">
        <v>0.146341463414634</v>
      </c>
      <c r="AI9" s="16">
        <v>0.13095238095238099</v>
      </c>
      <c r="AJ9" s="16">
        <v>6.5217391304347797E-2</v>
      </c>
      <c r="AK9" s="16"/>
      <c r="AL9" s="16">
        <v>0.140350877192982</v>
      </c>
      <c r="AM9" s="16">
        <v>0.20472440944881901</v>
      </c>
      <c r="AN9" s="16">
        <v>0.11764705882352899</v>
      </c>
      <c r="AO9" s="16">
        <v>0.22302158273381301</v>
      </c>
      <c r="AP9" s="16">
        <v>0.157894736842105</v>
      </c>
      <c r="AQ9" s="16">
        <v>0.2</v>
      </c>
      <c r="AR9" s="16">
        <v>0</v>
      </c>
      <c r="AS9" s="16">
        <v>0.2</v>
      </c>
      <c r="AT9" s="16">
        <v>0.108433734939759</v>
      </c>
      <c r="AU9" s="16">
        <v>0</v>
      </c>
      <c r="AV9" s="16">
        <v>9.0909090909090898E-2</v>
      </c>
      <c r="AW9" s="16">
        <v>6.9767441860465101E-2</v>
      </c>
    </row>
    <row r="10" spans="2:49" x14ac:dyDescent="0.35">
      <c r="B10" s="17" t="s">
        <v>495</v>
      </c>
      <c r="C10" s="16">
        <v>0.111931119311193</v>
      </c>
      <c r="D10" s="16">
        <v>0.134146341463415</v>
      </c>
      <c r="E10" s="16">
        <v>0.119402985074627</v>
      </c>
      <c r="F10" s="16">
        <v>5.8823529411764698E-2</v>
      </c>
      <c r="G10" s="16">
        <v>0.16666666666666699</v>
      </c>
      <c r="H10" s="16">
        <v>0.15384615384615399</v>
      </c>
      <c r="I10" s="16">
        <v>6.0606060606060601E-2</v>
      </c>
      <c r="J10" s="16">
        <v>0.13114754098360701</v>
      </c>
      <c r="K10" s="16">
        <v>0.15384615384615399</v>
      </c>
      <c r="L10" s="16">
        <v>0.2</v>
      </c>
      <c r="M10" s="16">
        <v>2.8169014084507001E-2</v>
      </c>
      <c r="N10" s="16">
        <v>3.03030303030303E-2</v>
      </c>
      <c r="O10" s="16">
        <v>0.125</v>
      </c>
      <c r="P10" s="16"/>
      <c r="Q10" s="16">
        <v>0.117732558139535</v>
      </c>
      <c r="R10" s="16"/>
      <c r="S10" s="16">
        <v>0.11435832274460001</v>
      </c>
      <c r="T10" s="16"/>
      <c r="U10" s="16">
        <v>0.11608623548922101</v>
      </c>
      <c r="V10" s="16"/>
      <c r="W10" s="16">
        <v>4.0650406504064998E-2</v>
      </c>
      <c r="X10" s="16"/>
      <c r="Y10" s="16">
        <v>9.3253968253968297E-2</v>
      </c>
      <c r="Z10" s="16">
        <v>0.14772727272727301</v>
      </c>
      <c r="AA10" s="16">
        <v>0.13888888888888901</v>
      </c>
      <c r="AB10" s="16">
        <v>0</v>
      </c>
      <c r="AC10" s="16"/>
      <c r="AD10" s="16">
        <v>8.2191780821917804E-2</v>
      </c>
      <c r="AE10" s="16">
        <v>0.133333333333333</v>
      </c>
      <c r="AF10" s="16">
        <v>0.122448979591837</v>
      </c>
      <c r="AG10" s="16">
        <v>0.105555555555556</v>
      </c>
      <c r="AH10" s="16">
        <v>0.12195121951219499</v>
      </c>
      <c r="AI10" s="16">
        <v>0.13095238095238099</v>
      </c>
      <c r="AJ10" s="16">
        <v>0.108695652173913</v>
      </c>
      <c r="AK10" s="16"/>
      <c r="AL10" s="16">
        <v>3.5087719298245598E-2</v>
      </c>
      <c r="AM10" s="16">
        <v>0.12598425196850399</v>
      </c>
      <c r="AN10" s="16">
        <v>0.11764705882352899</v>
      </c>
      <c r="AO10" s="16">
        <v>0.12230215827338101</v>
      </c>
      <c r="AP10" s="16">
        <v>5.2631578947368397E-2</v>
      </c>
      <c r="AQ10" s="16">
        <v>0.14000000000000001</v>
      </c>
      <c r="AR10" s="16">
        <v>0.5</v>
      </c>
      <c r="AS10" s="16">
        <v>6.6666666666666693E-2</v>
      </c>
      <c r="AT10" s="16">
        <v>0.16867469879518099</v>
      </c>
      <c r="AU10" s="16">
        <v>0.15384615384615399</v>
      </c>
      <c r="AV10" s="16">
        <v>3.03030303030303E-2</v>
      </c>
      <c r="AW10" s="16">
        <v>4.6511627906976702E-2</v>
      </c>
    </row>
    <row r="11" spans="2:49" x14ac:dyDescent="0.35">
      <c r="B11" s="17" t="s">
        <v>698</v>
      </c>
      <c r="C11" s="16">
        <v>0.53505535055350595</v>
      </c>
      <c r="D11" s="16">
        <v>0.52439024390243905</v>
      </c>
      <c r="E11" s="16">
        <v>0.51492537313432796</v>
      </c>
      <c r="F11" s="16">
        <v>0.504201680672269</v>
      </c>
      <c r="G11" s="16">
        <v>0.5</v>
      </c>
      <c r="H11" s="16">
        <v>0.65384615384615397</v>
      </c>
      <c r="I11" s="16">
        <v>0.59090909090909105</v>
      </c>
      <c r="J11" s="16">
        <v>0.54098360655737698</v>
      </c>
      <c r="K11" s="16">
        <v>0.64102564102564097</v>
      </c>
      <c r="L11" s="16">
        <v>0.46250000000000002</v>
      </c>
      <c r="M11" s="16">
        <v>0.57746478873239404</v>
      </c>
      <c r="N11" s="16">
        <v>0.48484848484848497</v>
      </c>
      <c r="O11" s="16">
        <v>0.5</v>
      </c>
      <c r="P11" s="16"/>
      <c r="Q11" s="16">
        <v>0.524709302325581</v>
      </c>
      <c r="R11" s="16"/>
      <c r="S11" s="16">
        <v>0.53367217280813195</v>
      </c>
      <c r="T11" s="16"/>
      <c r="U11" s="16">
        <v>0.52404643449419597</v>
      </c>
      <c r="V11" s="16"/>
      <c r="W11" s="16">
        <v>0.57723577235772405</v>
      </c>
      <c r="X11" s="16"/>
      <c r="Y11" s="16">
        <v>0.52380952380952395</v>
      </c>
      <c r="Z11" s="16">
        <v>0.54924242424242398</v>
      </c>
      <c r="AA11" s="16">
        <v>0.55555555555555602</v>
      </c>
      <c r="AB11" s="16">
        <v>0.66666666666666696</v>
      </c>
      <c r="AC11" s="16"/>
      <c r="AD11" s="16">
        <v>0.59589041095890405</v>
      </c>
      <c r="AE11" s="16">
        <v>0.56666666666666698</v>
      </c>
      <c r="AF11" s="16">
        <v>0.5</v>
      </c>
      <c r="AG11" s="16">
        <v>0.483333333333333</v>
      </c>
      <c r="AH11" s="16">
        <v>0.49593495934959297</v>
      </c>
      <c r="AI11" s="16">
        <v>0.5</v>
      </c>
      <c r="AJ11" s="16">
        <v>0.63043478260869601</v>
      </c>
      <c r="AK11" s="16"/>
      <c r="AL11" s="16">
        <v>0.66666666666666696</v>
      </c>
      <c r="AM11" s="16">
        <v>0.440944881889764</v>
      </c>
      <c r="AN11" s="16">
        <v>0.55656108597285103</v>
      </c>
      <c r="AO11" s="16">
        <v>0.42446043165467601</v>
      </c>
      <c r="AP11" s="16">
        <v>0.63157894736842102</v>
      </c>
      <c r="AQ11" s="16">
        <v>0.52</v>
      </c>
      <c r="AR11" s="16">
        <v>0</v>
      </c>
      <c r="AS11" s="16">
        <v>0.46666666666666701</v>
      </c>
      <c r="AT11" s="16">
        <v>0.50602409638554202</v>
      </c>
      <c r="AU11" s="16">
        <v>0.61538461538461497</v>
      </c>
      <c r="AV11" s="16">
        <v>0.75757575757575801</v>
      </c>
      <c r="AW11" s="16">
        <v>0.72093023255813904</v>
      </c>
    </row>
    <row r="12" spans="2:49" x14ac:dyDescent="0.35">
      <c r="B12" s="17" t="s">
        <v>699</v>
      </c>
      <c r="C12" s="23">
        <v>1.7872078720787199</v>
      </c>
      <c r="D12" s="23">
        <v>1.76829268292683</v>
      </c>
      <c r="E12" s="23">
        <v>1.68656716417911</v>
      </c>
      <c r="F12" s="23">
        <v>1.74789915966387</v>
      </c>
      <c r="G12" s="23">
        <v>1.86666666666667</v>
      </c>
      <c r="H12" s="23">
        <v>1.8653846153846101</v>
      </c>
      <c r="I12" s="23">
        <v>1.8333333333333299</v>
      </c>
      <c r="J12" s="23">
        <v>1.9016393442622901</v>
      </c>
      <c r="K12" s="23">
        <v>1.6666666666666701</v>
      </c>
      <c r="L12" s="23">
        <v>1.7250000000000001</v>
      </c>
      <c r="M12" s="23">
        <v>1.9014084507042299</v>
      </c>
      <c r="N12" s="23">
        <v>2</v>
      </c>
      <c r="O12" s="23">
        <v>1.5</v>
      </c>
      <c r="P12" s="23"/>
      <c r="Q12" s="23">
        <v>1.75145348837209</v>
      </c>
      <c r="R12" s="23"/>
      <c r="S12" s="23">
        <v>1.78017789072427</v>
      </c>
      <c r="T12" s="23"/>
      <c r="U12" s="23">
        <v>1.7363184079602001</v>
      </c>
      <c r="V12" s="23"/>
      <c r="W12" s="23">
        <v>1.8780487804878001</v>
      </c>
      <c r="X12" s="23"/>
      <c r="Y12" s="23">
        <v>1.76587301587301</v>
      </c>
      <c r="Z12" s="23">
        <v>1.8257575757575799</v>
      </c>
      <c r="AA12" s="23">
        <v>1.8333333333333299</v>
      </c>
      <c r="AB12" s="23">
        <v>1.6666666666666701</v>
      </c>
      <c r="AC12" s="23"/>
      <c r="AD12" s="23">
        <v>1.7671232876712299</v>
      </c>
      <c r="AE12" s="23">
        <v>1.8</v>
      </c>
      <c r="AF12" s="23">
        <v>1.7346938775510199</v>
      </c>
      <c r="AG12" s="23">
        <v>1.68888888888889</v>
      </c>
      <c r="AH12" s="23">
        <v>1.82113821138212</v>
      </c>
      <c r="AI12" s="23">
        <v>1.8452380952381</v>
      </c>
      <c r="AJ12" s="23">
        <v>1.9565217391304299</v>
      </c>
      <c r="AK12" s="23"/>
      <c r="AL12" s="23">
        <v>1.8421052631579</v>
      </c>
      <c r="AM12" s="23">
        <v>1.69291338582677</v>
      </c>
      <c r="AN12" s="23">
        <v>1.8552036199094999</v>
      </c>
      <c r="AO12" s="23">
        <v>1.66187050359712</v>
      </c>
      <c r="AP12" s="23">
        <v>1.7894736842105301</v>
      </c>
      <c r="AQ12" s="23">
        <v>1.6</v>
      </c>
      <c r="AR12" s="23">
        <v>2</v>
      </c>
      <c r="AS12" s="23">
        <v>1.8</v>
      </c>
      <c r="AT12" s="23">
        <v>1.8313253012048201</v>
      </c>
      <c r="AU12" s="23">
        <v>2.0769230769230802</v>
      </c>
      <c r="AV12" s="23">
        <v>1.9090909090909101</v>
      </c>
      <c r="AW12" s="23">
        <v>1.97674418604651</v>
      </c>
    </row>
    <row r="13" spans="2:49" x14ac:dyDescent="0.35">
      <c r="B13" s="17" t="s">
        <v>700</v>
      </c>
      <c r="C13" s="24">
        <v>-0.201996007098732</v>
      </c>
      <c r="D13" s="24">
        <v>-0.19077353825833901</v>
      </c>
      <c r="E13" s="24">
        <v>-0.20932579654230801</v>
      </c>
      <c r="F13" s="24">
        <v>-0.30408654252390599</v>
      </c>
      <c r="G13" s="24">
        <v>-0.18594524959742301</v>
      </c>
      <c r="H13" s="24">
        <v>-6.2546148788752601E-2</v>
      </c>
      <c r="I13" s="24">
        <v>-0.189846578997523</v>
      </c>
      <c r="J13" s="24">
        <v>-0.17461504651199999</v>
      </c>
      <c r="K13" s="24">
        <v>-6.03038936372269E-2</v>
      </c>
      <c r="L13" s="24">
        <v>-0.19319335937500001</v>
      </c>
      <c r="M13" s="24">
        <v>-0.24417408962728901</v>
      </c>
      <c r="N13" s="24">
        <v>-0.39393939393939398</v>
      </c>
      <c r="O13" s="24">
        <v>-0.183035714285714</v>
      </c>
      <c r="P13" s="24"/>
      <c r="Q13" s="24">
        <v>-0.20608907001362201</v>
      </c>
      <c r="R13" s="24"/>
      <c r="S13" s="24">
        <v>-0.20073176685049801</v>
      </c>
      <c r="T13" s="24"/>
      <c r="U13" s="24">
        <v>-0.207250053680681</v>
      </c>
      <c r="V13" s="24"/>
      <c r="W13" s="24">
        <v>-0.22965933281863199</v>
      </c>
      <c r="X13" s="24"/>
      <c r="Y13" s="24">
        <v>-0.23521346901256199</v>
      </c>
      <c r="Z13" s="24">
        <v>-0.152051552119574</v>
      </c>
      <c r="AA13" s="24">
        <v>-0.15365581098339701</v>
      </c>
      <c r="AB13" s="24">
        <v>-0.13580246913580199</v>
      </c>
      <c r="AC13" s="24"/>
      <c r="AD13" s="24">
        <v>-0.159751457614668</v>
      </c>
      <c r="AE13" s="24">
        <v>-0.147027027027027</v>
      </c>
      <c r="AF13" s="24">
        <v>-0.23102836751911501</v>
      </c>
      <c r="AG13" s="24">
        <v>-0.26819649486316299</v>
      </c>
      <c r="AH13" s="24">
        <v>-0.242740620709754</v>
      </c>
      <c r="AI13" s="24">
        <v>-0.22688549005911901</v>
      </c>
      <c r="AJ13" s="24">
        <v>-0.10247923603722001</v>
      </c>
      <c r="AK13" s="24"/>
      <c r="AL13" s="24">
        <v>-0.13236258929873099</v>
      </c>
      <c r="AM13" s="24">
        <v>-0.30733148626830697</v>
      </c>
      <c r="AN13" s="24">
        <v>-0.17264759345282299</v>
      </c>
      <c r="AO13" s="24">
        <v>-0.33417295366351801</v>
      </c>
      <c r="AP13" s="24">
        <v>-0.149584487534626</v>
      </c>
      <c r="AQ13" s="24">
        <v>-0.168911627906977</v>
      </c>
      <c r="AR13" s="24">
        <v>-0.5</v>
      </c>
      <c r="AS13" s="24">
        <v>-0.36266666666666703</v>
      </c>
      <c r="AT13" s="24">
        <v>-0.177985965995137</v>
      </c>
      <c r="AU13" s="24">
        <v>-5.46199362767412E-2</v>
      </c>
      <c r="AV13" s="24">
        <v>-6.4941233365285705E-2</v>
      </c>
      <c r="AW13" s="24">
        <v>-7.5917144961380301E-2</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771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0.19672131147541</v>
      </c>
      <c r="D8">
        <v>0.1</v>
      </c>
      <c r="E8">
        <v>0.11111111111111099</v>
      </c>
      <c r="F8">
        <v>0.23529411764705899</v>
      </c>
      <c r="G8">
        <v>0.16666666666666699</v>
      </c>
      <c r="H8">
        <v>0.16666666666666699</v>
      </c>
      <c r="I8">
        <v>0.30769230769230799</v>
      </c>
      <c r="J8">
        <v>0.22222222222222199</v>
      </c>
      <c r="K8">
        <v>0.33333333333333298</v>
      </c>
      <c r="L8">
        <v>0.14285714285714299</v>
      </c>
      <c r="M8">
        <v>0.33333333333333298</v>
      </c>
      <c r="N8">
        <v>0.16666666666666699</v>
      </c>
      <c r="O8">
        <v>0.2</v>
      </c>
      <c r="Q8">
        <v>0.180952380952381</v>
      </c>
      <c r="S8">
        <v>0.2</v>
      </c>
      <c r="U8">
        <v>0.175824175824176</v>
      </c>
      <c r="W8">
        <v>0.15</v>
      </c>
      <c r="Y8">
        <v>0.17857142857142899</v>
      </c>
      <c r="Z8">
        <v>0.23684210526315799</v>
      </c>
      <c r="AA8">
        <v>0</v>
      </c>
      <c r="AB8">
        <v>0</v>
      </c>
      <c r="AD8">
        <v>0.15</v>
      </c>
      <c r="AE8">
        <v>0.21052631578947401</v>
      </c>
      <c r="AF8">
        <v>0</v>
      </c>
      <c r="AG8">
        <v>0.230769230769231</v>
      </c>
      <c r="AH8">
        <v>0.31578947368421101</v>
      </c>
      <c r="AI8">
        <v>0.1</v>
      </c>
      <c r="AJ8">
        <v>0.25</v>
      </c>
      <c r="AL8">
        <v>0.33333333333333298</v>
      </c>
      <c r="AM8">
        <v>0.125</v>
      </c>
      <c r="AN8">
        <v>0.17241379310344801</v>
      </c>
      <c r="AO8">
        <v>0.22727272727272699</v>
      </c>
      <c r="AP8">
        <v>0</v>
      </c>
      <c r="AQ8">
        <v>0</v>
      </c>
      <c r="AR8">
        <v>0</v>
      </c>
      <c r="AS8">
        <v>0.66666666666666696</v>
      </c>
      <c r="AT8">
        <v>0.14285714285714299</v>
      </c>
      <c r="AU8">
        <v>0</v>
      </c>
      <c r="AV8">
        <v>0.6</v>
      </c>
      <c r="AW8">
        <v>0.33333333333333298</v>
      </c>
    </row>
    <row r="9" spans="2:49" x14ac:dyDescent="0.35">
      <c r="B9" s="17" t="s">
        <v>494</v>
      </c>
      <c r="C9" s="16">
        <v>0.38524590163934402</v>
      </c>
      <c r="D9" s="16">
        <v>0.2</v>
      </c>
      <c r="E9" s="16">
        <v>0.38888888888888901</v>
      </c>
      <c r="F9" s="16">
        <v>0.35294117647058798</v>
      </c>
      <c r="G9" s="16">
        <v>0.5</v>
      </c>
      <c r="H9" s="16">
        <v>0.33333333333333298</v>
      </c>
      <c r="I9" s="16">
        <v>0.30769230769230799</v>
      </c>
      <c r="J9" s="16">
        <v>0.33333333333333298</v>
      </c>
      <c r="K9" s="16">
        <v>0.5</v>
      </c>
      <c r="L9" s="16">
        <v>0.5</v>
      </c>
      <c r="M9" s="16">
        <v>0.16666666666666699</v>
      </c>
      <c r="N9" s="16">
        <v>0.5</v>
      </c>
      <c r="O9" s="16">
        <v>0.8</v>
      </c>
      <c r="P9" s="16"/>
      <c r="Q9" s="16">
        <v>0.371428571428571</v>
      </c>
      <c r="R9" s="16"/>
      <c r="S9" s="16">
        <v>0.375</v>
      </c>
      <c r="T9" s="16"/>
      <c r="U9" s="16">
        <v>0.36263736263736301</v>
      </c>
      <c r="V9" s="16"/>
      <c r="W9" s="16">
        <v>0.4</v>
      </c>
      <c r="X9" s="16"/>
      <c r="Y9" s="16">
        <v>0.33333333333333298</v>
      </c>
      <c r="Z9" s="16">
        <v>0.5</v>
      </c>
      <c r="AA9" s="16">
        <v>0</v>
      </c>
      <c r="AB9" s="16">
        <v>0</v>
      </c>
      <c r="AC9" s="16"/>
      <c r="AD9" s="16">
        <v>0.35</v>
      </c>
      <c r="AE9" s="16">
        <v>0.31578947368421101</v>
      </c>
      <c r="AF9" s="16">
        <v>0.41666666666666702</v>
      </c>
      <c r="AG9" s="16">
        <v>0.34615384615384598</v>
      </c>
      <c r="AH9" s="16">
        <v>0.42105263157894701</v>
      </c>
      <c r="AI9" s="16">
        <v>0.6</v>
      </c>
      <c r="AJ9" s="16">
        <v>0.375</v>
      </c>
      <c r="AK9" s="16"/>
      <c r="AL9" s="16">
        <v>0.5</v>
      </c>
      <c r="AM9" s="16">
        <v>0.25</v>
      </c>
      <c r="AN9" s="16">
        <v>0.48275862068965503</v>
      </c>
      <c r="AO9" s="16">
        <v>0.27272727272727298</v>
      </c>
      <c r="AP9" s="16">
        <v>0.5</v>
      </c>
      <c r="AQ9" s="16">
        <v>0.33333333333333298</v>
      </c>
      <c r="AR9" s="16">
        <v>0</v>
      </c>
      <c r="AS9" s="16">
        <v>0.33333333333333298</v>
      </c>
      <c r="AT9" s="16">
        <v>0.5</v>
      </c>
      <c r="AU9" s="16">
        <v>0</v>
      </c>
      <c r="AV9" s="16">
        <v>0.2</v>
      </c>
      <c r="AW9" s="16">
        <v>0.66666666666666696</v>
      </c>
    </row>
    <row r="10" spans="2:49" x14ac:dyDescent="0.35">
      <c r="B10" s="17" t="s">
        <v>495</v>
      </c>
      <c r="C10" s="16">
        <v>0.41803278688524598</v>
      </c>
      <c r="D10" s="16">
        <v>0.7</v>
      </c>
      <c r="E10" s="16">
        <v>0.5</v>
      </c>
      <c r="F10" s="16">
        <v>0.41176470588235298</v>
      </c>
      <c r="G10" s="16">
        <v>0.33333333333333298</v>
      </c>
      <c r="H10" s="16">
        <v>0.5</v>
      </c>
      <c r="I10" s="16">
        <v>0.38461538461538503</v>
      </c>
      <c r="J10" s="16">
        <v>0.44444444444444398</v>
      </c>
      <c r="K10" s="16">
        <v>0.16666666666666699</v>
      </c>
      <c r="L10" s="16">
        <v>0.35714285714285698</v>
      </c>
      <c r="M10" s="16">
        <v>0.5</v>
      </c>
      <c r="N10" s="16">
        <v>0.33333333333333298</v>
      </c>
      <c r="O10" s="16">
        <v>0</v>
      </c>
      <c r="P10" s="16"/>
      <c r="Q10" s="16">
        <v>0.44761904761904803</v>
      </c>
      <c r="R10" s="16"/>
      <c r="S10" s="16">
        <v>0.42499999999999999</v>
      </c>
      <c r="T10" s="16"/>
      <c r="U10" s="16">
        <v>0.46153846153846201</v>
      </c>
      <c r="V10" s="16"/>
      <c r="W10" s="16">
        <v>0.45</v>
      </c>
      <c r="X10" s="16"/>
      <c r="Y10" s="16">
        <v>0.48809523809523803</v>
      </c>
      <c r="Z10" s="16">
        <v>0.26315789473684198</v>
      </c>
      <c r="AA10" s="16">
        <v>0</v>
      </c>
      <c r="AB10" s="16">
        <v>0</v>
      </c>
      <c r="AC10" s="16"/>
      <c r="AD10" s="16">
        <v>0.5</v>
      </c>
      <c r="AE10" s="16">
        <v>0.47368421052631599</v>
      </c>
      <c r="AF10" s="16">
        <v>0.58333333333333304</v>
      </c>
      <c r="AG10" s="16">
        <v>0.42307692307692302</v>
      </c>
      <c r="AH10" s="16">
        <v>0.26315789473684198</v>
      </c>
      <c r="AI10" s="16">
        <v>0.3</v>
      </c>
      <c r="AJ10" s="16">
        <v>0.375</v>
      </c>
      <c r="AK10" s="16"/>
      <c r="AL10" s="16">
        <v>0.16666666666666699</v>
      </c>
      <c r="AM10" s="16">
        <v>0.625</v>
      </c>
      <c r="AN10" s="16">
        <v>0.34482758620689702</v>
      </c>
      <c r="AO10" s="16">
        <v>0.5</v>
      </c>
      <c r="AP10" s="16">
        <v>0.5</v>
      </c>
      <c r="AQ10" s="16">
        <v>0.66666666666666696</v>
      </c>
      <c r="AR10" s="16">
        <v>0</v>
      </c>
      <c r="AS10" s="16">
        <v>0</v>
      </c>
      <c r="AT10" s="16">
        <v>0.35714285714285698</v>
      </c>
      <c r="AU10" s="16">
        <v>1</v>
      </c>
      <c r="AV10" s="16">
        <v>0.2</v>
      </c>
      <c r="AW10" s="16">
        <v>0</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1.00819672131148</v>
      </c>
      <c r="D12" s="23">
        <v>1</v>
      </c>
      <c r="E12" s="23">
        <v>0.83333333333333304</v>
      </c>
      <c r="F12" s="23">
        <v>1.1176470588235301</v>
      </c>
      <c r="G12" s="23">
        <v>0.83333333333333404</v>
      </c>
      <c r="H12" s="23">
        <v>1</v>
      </c>
      <c r="I12" s="23">
        <v>1.3076923076923099</v>
      </c>
      <c r="J12" s="23">
        <v>1.1111111111111101</v>
      </c>
      <c r="K12" s="23">
        <v>1.1666666666666701</v>
      </c>
      <c r="L12" s="23">
        <v>0.78571428571428603</v>
      </c>
      <c r="M12" s="23">
        <v>1.5</v>
      </c>
      <c r="N12" s="23">
        <v>0.83333333333333404</v>
      </c>
      <c r="O12" s="23">
        <v>0.6</v>
      </c>
      <c r="P12" s="23"/>
      <c r="Q12" s="23">
        <v>0.99047619047619095</v>
      </c>
      <c r="R12" s="23"/>
      <c r="S12" s="23">
        <v>1.0249999999999999</v>
      </c>
      <c r="T12" s="23"/>
      <c r="U12" s="23">
        <v>0.98901098901098705</v>
      </c>
      <c r="V12" s="23"/>
      <c r="W12" s="23">
        <v>0.9</v>
      </c>
      <c r="X12" s="23"/>
      <c r="Y12" s="23">
        <v>1.0238095238095299</v>
      </c>
      <c r="Z12" s="23">
        <v>0.97368421052631604</v>
      </c>
      <c r="AA12" s="23">
        <v>3</v>
      </c>
      <c r="AB12" s="23">
        <v>3</v>
      </c>
      <c r="AC12" s="23"/>
      <c r="AD12" s="23">
        <v>0.95</v>
      </c>
      <c r="AE12" s="23">
        <v>1.1052631578947301</v>
      </c>
      <c r="AF12" s="23">
        <v>0.58333333333333304</v>
      </c>
      <c r="AG12" s="23">
        <v>1.1153846153846201</v>
      </c>
      <c r="AH12" s="23">
        <v>1.2105263157894699</v>
      </c>
      <c r="AI12" s="23">
        <v>0.6</v>
      </c>
      <c r="AJ12" s="23">
        <v>1.125</v>
      </c>
      <c r="AK12" s="23"/>
      <c r="AL12" s="23">
        <v>1.1666666666666701</v>
      </c>
      <c r="AM12" s="23">
        <v>1</v>
      </c>
      <c r="AN12" s="23">
        <v>0.86206896551724099</v>
      </c>
      <c r="AO12" s="23">
        <v>1.1818181818181801</v>
      </c>
      <c r="AP12" s="23">
        <v>0.5</v>
      </c>
      <c r="AQ12" s="23">
        <v>0.66666666666666696</v>
      </c>
      <c r="AR12" s="23">
        <v>3</v>
      </c>
      <c r="AS12" s="23">
        <v>2</v>
      </c>
      <c r="AT12" s="23">
        <v>0.78571428571428603</v>
      </c>
      <c r="AU12" s="23">
        <v>1</v>
      </c>
      <c r="AV12" s="23">
        <v>2</v>
      </c>
      <c r="AW12" s="23">
        <v>0.999999999999999</v>
      </c>
    </row>
    <row r="13" spans="2:49" x14ac:dyDescent="0.35">
      <c r="B13" s="17" t="s">
        <v>700</v>
      </c>
      <c r="C13" s="24">
        <v>-0.47020257651701303</v>
      </c>
      <c r="D13" s="24">
        <v>-0.11111111111111099</v>
      </c>
      <c r="E13" s="24">
        <v>-0.26369598765432101</v>
      </c>
      <c r="F13" s="24">
        <v>-0.52219386556858605</v>
      </c>
      <c r="G13" s="24">
        <v>-0.54074074074074197</v>
      </c>
      <c r="H13" s="24">
        <v>-0.33333333333333398</v>
      </c>
      <c r="I13" s="24">
        <v>-0.64168310322156596</v>
      </c>
      <c r="J13" s="24">
        <v>-0.45894571820497598</v>
      </c>
      <c r="K13" s="24">
        <v>-1.18287037037037</v>
      </c>
      <c r="L13" s="24">
        <v>-0.46276724975704597</v>
      </c>
      <c r="M13" s="24">
        <v>-0.4375</v>
      </c>
      <c r="N13" s="24">
        <v>-0.54074074074074197</v>
      </c>
      <c r="O13" s="24">
        <v>-1.224</v>
      </c>
      <c r="P13" s="24"/>
      <c r="Q13" s="24">
        <v>-0.41188590312463103</v>
      </c>
      <c r="R13" s="24"/>
      <c r="S13" s="24">
        <v>-0.46424609374999998</v>
      </c>
      <c r="T13" s="24"/>
      <c r="U13" s="24">
        <v>-0.38854403898239298</v>
      </c>
      <c r="V13" s="24"/>
      <c r="W13" s="24">
        <v>-0.36926470588235299</v>
      </c>
      <c r="X13" s="24"/>
      <c r="Y13" s="24">
        <v>-0.35901049515734601</v>
      </c>
      <c r="Z13" s="24">
        <v>-0.78430051631131503</v>
      </c>
      <c r="AA13" s="24">
        <v>0</v>
      </c>
      <c r="AB13" s="24">
        <v>0</v>
      </c>
      <c r="AC13" s="24"/>
      <c r="AD13" s="24">
        <v>-0.315529411764706</v>
      </c>
      <c r="AE13" s="24">
        <v>-0.40658988190698497</v>
      </c>
      <c r="AF13" s="24">
        <v>0</v>
      </c>
      <c r="AG13" s="24">
        <v>-0.499721210741921</v>
      </c>
      <c r="AH13" s="24">
        <v>-0.91244518712079703</v>
      </c>
      <c r="AI13" s="24">
        <v>-0.413333333333333</v>
      </c>
      <c r="AJ13" s="24">
        <v>-0.599609375</v>
      </c>
      <c r="AK13" s="24"/>
      <c r="AL13" s="24">
        <v>-1.18287037037037</v>
      </c>
      <c r="AM13" s="24">
        <v>-0.17857142857142899</v>
      </c>
      <c r="AN13" s="24">
        <v>-0.53581190974072901</v>
      </c>
      <c r="AO13" s="24">
        <v>-0.38206567375259598</v>
      </c>
      <c r="AP13" s="24">
        <v>0</v>
      </c>
      <c r="AQ13" s="24">
        <v>0</v>
      </c>
      <c r="AR13" s="24">
        <v>0</v>
      </c>
      <c r="AS13" s="24">
        <v>-3.3333333333333401</v>
      </c>
      <c r="AT13" s="24">
        <v>-0.46276724975704597</v>
      </c>
      <c r="AU13" s="24">
        <v>0</v>
      </c>
      <c r="AV13" s="24">
        <v>-1.8</v>
      </c>
      <c r="AW13" s="24">
        <v>-1.6666666666666701</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772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t="s">
        <v>711</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0.17241379310344801</v>
      </c>
      <c r="D8">
        <v>0</v>
      </c>
      <c r="E8">
        <v>0.4</v>
      </c>
      <c r="F8">
        <v>0</v>
      </c>
      <c r="G8">
        <v>0</v>
      </c>
      <c r="H8">
        <v>0</v>
      </c>
      <c r="I8">
        <v>0</v>
      </c>
      <c r="J8">
        <v>0.5</v>
      </c>
      <c r="K8">
        <v>0.33333333333333298</v>
      </c>
      <c r="L8">
        <v>0.125</v>
      </c>
      <c r="M8">
        <v>0</v>
      </c>
      <c r="N8">
        <v>0</v>
      </c>
      <c r="O8">
        <v>0</v>
      </c>
      <c r="Q8">
        <v>0.217391304347826</v>
      </c>
      <c r="S8">
        <v>0.17241379310344801</v>
      </c>
      <c r="U8">
        <v>0.22727272727272699</v>
      </c>
      <c r="W8">
        <v>0</v>
      </c>
      <c r="Y8">
        <v>0.133333333333333</v>
      </c>
      <c r="Z8">
        <v>0.22222222222222199</v>
      </c>
      <c r="AA8">
        <v>0</v>
      </c>
      <c r="AB8" t="s">
        <v>397</v>
      </c>
      <c r="AD8">
        <v>0.33333333333333298</v>
      </c>
      <c r="AE8">
        <v>0.25</v>
      </c>
      <c r="AF8">
        <v>0.2</v>
      </c>
      <c r="AG8">
        <v>0</v>
      </c>
      <c r="AH8">
        <v>0.25</v>
      </c>
      <c r="AI8">
        <v>0.2</v>
      </c>
      <c r="AJ8">
        <v>0</v>
      </c>
      <c r="AL8">
        <v>0</v>
      </c>
      <c r="AM8">
        <v>0.2</v>
      </c>
      <c r="AN8">
        <v>0.33333333333333298</v>
      </c>
      <c r="AO8">
        <v>0</v>
      </c>
      <c r="AP8">
        <v>0</v>
      </c>
      <c r="AQ8">
        <v>0</v>
      </c>
      <c r="AR8">
        <v>0</v>
      </c>
      <c r="AS8">
        <v>0</v>
      </c>
      <c r="AT8">
        <v>0</v>
      </c>
      <c r="AU8">
        <v>0</v>
      </c>
      <c r="AV8">
        <v>0</v>
      </c>
      <c r="AW8">
        <v>0</v>
      </c>
    </row>
    <row r="9" spans="2:49" x14ac:dyDescent="0.35">
      <c r="B9" s="17" t="s">
        <v>494</v>
      </c>
      <c r="C9" s="16">
        <v>0.44827586206896602</v>
      </c>
      <c r="D9" s="16">
        <v>0.33333333333333298</v>
      </c>
      <c r="E9" s="16">
        <v>0.2</v>
      </c>
      <c r="F9" s="16">
        <v>1</v>
      </c>
      <c r="G9" s="16">
        <v>1</v>
      </c>
      <c r="H9" s="16">
        <v>0</v>
      </c>
      <c r="I9" s="16">
        <v>1</v>
      </c>
      <c r="J9" s="16">
        <v>0.5</v>
      </c>
      <c r="K9" s="16">
        <v>0.33333333333333298</v>
      </c>
      <c r="L9" s="16">
        <v>0.25</v>
      </c>
      <c r="M9" s="16">
        <v>1</v>
      </c>
      <c r="N9" s="16">
        <v>0</v>
      </c>
      <c r="O9" s="16">
        <v>1</v>
      </c>
      <c r="P9" s="16"/>
      <c r="Q9" s="16">
        <v>0.34782608695652201</v>
      </c>
      <c r="R9" s="16"/>
      <c r="S9" s="16">
        <v>0.44827586206896602</v>
      </c>
      <c r="T9" s="16"/>
      <c r="U9" s="16">
        <v>0.36363636363636398</v>
      </c>
      <c r="V9" s="16"/>
      <c r="W9" s="16">
        <v>0.2</v>
      </c>
      <c r="X9" s="16"/>
      <c r="Y9" s="16">
        <v>0.53333333333333299</v>
      </c>
      <c r="Z9" s="16">
        <v>0.22222222222222199</v>
      </c>
      <c r="AA9" s="16">
        <v>0.75</v>
      </c>
      <c r="AB9" s="16" t="s">
        <v>703</v>
      </c>
      <c r="AC9" s="16"/>
      <c r="AD9" s="16">
        <v>0.66666666666666696</v>
      </c>
      <c r="AE9" s="16">
        <v>0</v>
      </c>
      <c r="AF9" s="16">
        <v>0.2</v>
      </c>
      <c r="AG9" s="16">
        <v>0.6</v>
      </c>
      <c r="AH9" s="16">
        <v>0.5</v>
      </c>
      <c r="AI9" s="16">
        <v>0.4</v>
      </c>
      <c r="AJ9" s="16">
        <v>1</v>
      </c>
      <c r="AK9" s="16"/>
      <c r="AL9" s="16">
        <v>1</v>
      </c>
      <c r="AM9" s="16">
        <v>0.2</v>
      </c>
      <c r="AN9" s="16">
        <v>0.33333333333333298</v>
      </c>
      <c r="AO9" s="16">
        <v>0.5</v>
      </c>
      <c r="AP9" s="16">
        <v>0</v>
      </c>
      <c r="AQ9" s="16">
        <v>0</v>
      </c>
      <c r="AR9" s="16">
        <v>0</v>
      </c>
      <c r="AS9" s="16">
        <v>0</v>
      </c>
      <c r="AT9" s="16">
        <v>0.5</v>
      </c>
      <c r="AU9" s="16">
        <v>0</v>
      </c>
      <c r="AV9" s="16">
        <v>1</v>
      </c>
      <c r="AW9" s="16">
        <v>0</v>
      </c>
    </row>
    <row r="10" spans="2:49" x14ac:dyDescent="0.35">
      <c r="B10" s="17" t="s">
        <v>495</v>
      </c>
      <c r="C10" s="16">
        <v>0.37931034482758602</v>
      </c>
      <c r="D10" s="16">
        <v>0.66666666666666696</v>
      </c>
      <c r="E10" s="16">
        <v>0.4</v>
      </c>
      <c r="F10" s="16">
        <v>0</v>
      </c>
      <c r="G10" s="16">
        <v>0</v>
      </c>
      <c r="H10" s="16">
        <v>1</v>
      </c>
      <c r="I10" s="16">
        <v>0</v>
      </c>
      <c r="J10" s="16">
        <v>0</v>
      </c>
      <c r="K10" s="16">
        <v>0.33333333333333298</v>
      </c>
      <c r="L10" s="16">
        <v>0.625</v>
      </c>
      <c r="M10" s="16">
        <v>0</v>
      </c>
      <c r="N10" s="16">
        <v>0</v>
      </c>
      <c r="O10" s="16">
        <v>0</v>
      </c>
      <c r="P10" s="16"/>
      <c r="Q10" s="16">
        <v>0.434782608695652</v>
      </c>
      <c r="R10" s="16"/>
      <c r="S10" s="16">
        <v>0.37931034482758602</v>
      </c>
      <c r="T10" s="16"/>
      <c r="U10" s="16">
        <v>0.40909090909090901</v>
      </c>
      <c r="V10" s="16"/>
      <c r="W10" s="16">
        <v>0.8</v>
      </c>
      <c r="X10" s="16"/>
      <c r="Y10" s="16">
        <v>0.33333333333333298</v>
      </c>
      <c r="Z10" s="16">
        <v>0.55555555555555602</v>
      </c>
      <c r="AA10" s="16">
        <v>0.25</v>
      </c>
      <c r="AB10" s="16" t="s">
        <v>703</v>
      </c>
      <c r="AC10" s="16"/>
      <c r="AD10" s="16">
        <v>0</v>
      </c>
      <c r="AE10" s="16">
        <v>0.75</v>
      </c>
      <c r="AF10" s="16">
        <v>0.6</v>
      </c>
      <c r="AG10" s="16">
        <v>0.4</v>
      </c>
      <c r="AH10" s="16">
        <v>0.25</v>
      </c>
      <c r="AI10" s="16">
        <v>0.4</v>
      </c>
      <c r="AJ10" s="16">
        <v>0</v>
      </c>
      <c r="AK10" s="16"/>
      <c r="AL10" s="16">
        <v>0</v>
      </c>
      <c r="AM10" s="16">
        <v>0.6</v>
      </c>
      <c r="AN10" s="16">
        <v>0.33333333333333298</v>
      </c>
      <c r="AO10" s="16">
        <v>0.5</v>
      </c>
      <c r="AP10" s="16">
        <v>0</v>
      </c>
      <c r="AQ10" s="16">
        <v>0</v>
      </c>
      <c r="AR10" s="16">
        <v>0</v>
      </c>
      <c r="AS10" s="16">
        <v>0</v>
      </c>
      <c r="AT10" s="16">
        <v>0.5</v>
      </c>
      <c r="AU10" s="16">
        <v>0</v>
      </c>
      <c r="AV10" s="16">
        <v>0</v>
      </c>
      <c r="AW10" s="16">
        <v>1</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t="s">
        <v>703</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0.89655172413793005</v>
      </c>
      <c r="D12" s="23">
        <v>0.66666666666666696</v>
      </c>
      <c r="E12" s="23">
        <v>1.6</v>
      </c>
      <c r="F12" s="23">
        <v>0</v>
      </c>
      <c r="G12" s="23">
        <v>0</v>
      </c>
      <c r="H12" s="23">
        <v>1</v>
      </c>
      <c r="I12" s="23">
        <v>0</v>
      </c>
      <c r="J12" s="23">
        <v>1.5</v>
      </c>
      <c r="K12" s="23">
        <v>1.3333333333333399</v>
      </c>
      <c r="L12" s="23">
        <v>1</v>
      </c>
      <c r="M12" s="23">
        <v>0</v>
      </c>
      <c r="N12" s="23">
        <v>3</v>
      </c>
      <c r="O12" s="23">
        <v>0</v>
      </c>
      <c r="P12" s="23"/>
      <c r="Q12" s="23">
        <v>1.0869565217391299</v>
      </c>
      <c r="R12" s="23"/>
      <c r="S12" s="23">
        <v>0.89655172413793005</v>
      </c>
      <c r="T12" s="23"/>
      <c r="U12" s="23">
        <v>1.0909090909090899</v>
      </c>
      <c r="V12" s="23"/>
      <c r="W12" s="23">
        <v>0.8</v>
      </c>
      <c r="X12" s="23"/>
      <c r="Y12" s="23">
        <v>0.73333333333333495</v>
      </c>
      <c r="Z12" s="23">
        <v>1.2222222222222201</v>
      </c>
      <c r="AA12" s="23">
        <v>0.25</v>
      </c>
      <c r="AB12" s="23" t="s">
        <v>495</v>
      </c>
      <c r="AC12" s="23"/>
      <c r="AD12" s="23">
        <v>0.999999999999999</v>
      </c>
      <c r="AE12" s="23">
        <v>1.5</v>
      </c>
      <c r="AF12" s="23">
        <v>1.2</v>
      </c>
      <c r="AG12" s="23">
        <v>0.4</v>
      </c>
      <c r="AH12" s="23">
        <v>1</v>
      </c>
      <c r="AI12" s="23">
        <v>1</v>
      </c>
      <c r="AJ12" s="23">
        <v>0</v>
      </c>
      <c r="AK12" s="23"/>
      <c r="AL12" s="23">
        <v>0</v>
      </c>
      <c r="AM12" s="23">
        <v>1.2</v>
      </c>
      <c r="AN12" s="23">
        <v>1.3333333333333399</v>
      </c>
      <c r="AO12" s="23">
        <v>0.5</v>
      </c>
      <c r="AP12" s="23">
        <v>3</v>
      </c>
      <c r="AQ12" s="23">
        <v>3</v>
      </c>
      <c r="AR12" s="23">
        <v>3</v>
      </c>
      <c r="AS12" s="23">
        <v>3</v>
      </c>
      <c r="AT12" s="23">
        <v>0.5</v>
      </c>
      <c r="AU12" s="23">
        <v>3</v>
      </c>
      <c r="AV12" s="23">
        <v>0</v>
      </c>
      <c r="AW12" s="23">
        <v>1</v>
      </c>
    </row>
    <row r="13" spans="2:49" x14ac:dyDescent="0.35">
      <c r="B13" s="17" t="s">
        <v>700</v>
      </c>
      <c r="C13" s="24">
        <v>-0.48912077849303598</v>
      </c>
      <c r="D13" s="24">
        <v>0</v>
      </c>
      <c r="E13" s="24">
        <v>-0.69866666666666699</v>
      </c>
      <c r="F13" s="24">
        <v>0</v>
      </c>
      <c r="G13" s="24">
        <v>0</v>
      </c>
      <c r="H13" s="24">
        <v>0</v>
      </c>
      <c r="I13" s="24">
        <v>0</v>
      </c>
      <c r="J13" s="24">
        <v>-2.25</v>
      </c>
      <c r="K13" s="24">
        <v>-0.77777777777777601</v>
      </c>
      <c r="L13" s="24">
        <v>-0.17857142857142899</v>
      </c>
      <c r="M13" s="24">
        <v>0</v>
      </c>
      <c r="N13" s="24">
        <v>0</v>
      </c>
      <c r="O13" s="24">
        <v>0</v>
      </c>
      <c r="P13" s="24"/>
      <c r="Q13" s="24">
        <v>-0.46866295900568999</v>
      </c>
      <c r="R13" s="24"/>
      <c r="S13" s="24">
        <v>-0.48912077849303598</v>
      </c>
      <c r="T13" s="24"/>
      <c r="U13" s="24">
        <v>-0.51807575020992602</v>
      </c>
      <c r="V13" s="24"/>
      <c r="W13" s="24">
        <v>0</v>
      </c>
      <c r="X13" s="24"/>
      <c r="Y13" s="24">
        <v>-0.46933333333333099</v>
      </c>
      <c r="Z13" s="24">
        <v>-0.303350970017636</v>
      </c>
      <c r="AA13" s="24">
        <v>0</v>
      </c>
      <c r="AB13" s="24" t="s">
        <v>704</v>
      </c>
      <c r="AC13" s="24"/>
      <c r="AD13" s="24">
        <v>-1.6666666666666701</v>
      </c>
      <c r="AE13" s="24">
        <v>-6.25E-2</v>
      </c>
      <c r="AF13" s="24">
        <v>-0.24</v>
      </c>
      <c r="AG13" s="24">
        <v>0</v>
      </c>
      <c r="AH13" s="24">
        <v>-0.83333333333333304</v>
      </c>
      <c r="AI13" s="24">
        <v>-0.5</v>
      </c>
      <c r="AJ13" s="24">
        <v>0</v>
      </c>
      <c r="AK13" s="24"/>
      <c r="AL13" s="24">
        <v>0</v>
      </c>
      <c r="AM13" s="24">
        <v>-0.24</v>
      </c>
      <c r="AN13" s="24">
        <v>-0.77777777777777601</v>
      </c>
      <c r="AO13" s="24">
        <v>0</v>
      </c>
      <c r="AP13" s="24">
        <v>0</v>
      </c>
      <c r="AQ13" s="24">
        <v>0</v>
      </c>
      <c r="AR13" s="24">
        <v>0</v>
      </c>
      <c r="AS13" s="24">
        <v>0</v>
      </c>
      <c r="AT13" s="24">
        <v>0</v>
      </c>
      <c r="AU13" s="24">
        <v>0</v>
      </c>
      <c r="AV13" s="24">
        <v>0</v>
      </c>
      <c r="AW13" s="24">
        <v>0</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774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t="s">
        <v>773</v>
      </c>
      <c r="H7" s="10">
        <v>52</v>
      </c>
      <c r="I7" s="10">
        <v>66</v>
      </c>
      <c r="J7" s="10">
        <v>61</v>
      </c>
      <c r="K7" s="10">
        <v>39</v>
      </c>
      <c r="L7" s="10">
        <v>80</v>
      </c>
      <c r="M7" s="10">
        <v>71</v>
      </c>
      <c r="N7" s="10">
        <v>33</v>
      </c>
      <c r="O7" s="10" t="s">
        <v>710</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t="s">
        <v>718</v>
      </c>
      <c r="AV7" s="10">
        <v>33</v>
      </c>
      <c r="AW7" s="10">
        <v>43</v>
      </c>
    </row>
    <row r="8" spans="2:49" x14ac:dyDescent="0.35">
      <c r="B8" s="17" t="s">
        <v>397</v>
      </c>
      <c r="C8">
        <v>0.41935483870967699</v>
      </c>
      <c r="D8">
        <v>0.58333333333333304</v>
      </c>
      <c r="E8">
        <v>0.26315789473684198</v>
      </c>
      <c r="F8">
        <v>0.18181818181818199</v>
      </c>
      <c r="G8" t="s">
        <v>397</v>
      </c>
      <c r="H8">
        <v>0.4</v>
      </c>
      <c r="I8">
        <v>0.33333333333333298</v>
      </c>
      <c r="J8">
        <v>0.66666666666666696</v>
      </c>
      <c r="K8">
        <v>0.66666666666666696</v>
      </c>
      <c r="L8">
        <v>0.33333333333333298</v>
      </c>
      <c r="M8">
        <v>0.63636363636363602</v>
      </c>
      <c r="N8">
        <v>0.4</v>
      </c>
      <c r="O8" t="s">
        <v>397</v>
      </c>
      <c r="Q8">
        <v>0.38157894736842102</v>
      </c>
      <c r="S8">
        <v>0.422222222222222</v>
      </c>
      <c r="U8">
        <v>0.34375</v>
      </c>
      <c r="W8">
        <v>0.5</v>
      </c>
      <c r="Y8">
        <v>0.39024390243902402</v>
      </c>
      <c r="Z8">
        <v>0.5</v>
      </c>
      <c r="AA8">
        <v>0</v>
      </c>
      <c r="AB8">
        <v>0.5</v>
      </c>
      <c r="AD8">
        <v>0.5</v>
      </c>
      <c r="AE8">
        <v>0.44444444444444398</v>
      </c>
      <c r="AF8">
        <v>0.55555555555555602</v>
      </c>
      <c r="AG8">
        <v>0.53846153846153799</v>
      </c>
      <c r="AH8">
        <v>0.31818181818181801</v>
      </c>
      <c r="AI8">
        <v>0.25</v>
      </c>
      <c r="AJ8">
        <v>0.44444444444444398</v>
      </c>
      <c r="AL8">
        <v>0.30769230769230799</v>
      </c>
      <c r="AM8">
        <v>0.5</v>
      </c>
      <c r="AN8">
        <v>0.33333333333333298</v>
      </c>
      <c r="AO8">
        <v>0.42857142857142899</v>
      </c>
      <c r="AP8">
        <v>0</v>
      </c>
      <c r="AQ8">
        <v>0</v>
      </c>
      <c r="AR8">
        <v>0</v>
      </c>
      <c r="AS8">
        <v>0.5</v>
      </c>
      <c r="AT8">
        <v>0.66666666666666696</v>
      </c>
      <c r="AU8" t="s">
        <v>397</v>
      </c>
      <c r="AV8">
        <v>0.4</v>
      </c>
      <c r="AW8">
        <v>0.4</v>
      </c>
    </row>
    <row r="9" spans="2:49" x14ac:dyDescent="0.35">
      <c r="B9" s="17" t="s">
        <v>494</v>
      </c>
      <c r="C9" s="16">
        <v>0.29032258064516098</v>
      </c>
      <c r="D9" s="16">
        <v>0.25</v>
      </c>
      <c r="E9" s="16">
        <v>0.47368421052631599</v>
      </c>
      <c r="F9" s="16">
        <v>0.36363636363636398</v>
      </c>
      <c r="G9" s="16" t="s">
        <v>703</v>
      </c>
      <c r="H9" s="16">
        <v>0.2</v>
      </c>
      <c r="I9" s="16">
        <v>0.22222222222222199</v>
      </c>
      <c r="J9" s="16">
        <v>0.33333333333333298</v>
      </c>
      <c r="K9" s="16">
        <v>0.33333333333333298</v>
      </c>
      <c r="L9" s="16">
        <v>0.41666666666666702</v>
      </c>
      <c r="M9" s="16">
        <v>9.0909090909090898E-2</v>
      </c>
      <c r="N9" s="16">
        <v>0</v>
      </c>
      <c r="O9" s="16" t="s">
        <v>703</v>
      </c>
      <c r="P9" s="16"/>
      <c r="Q9" s="16">
        <v>0.30263157894736797</v>
      </c>
      <c r="R9" s="16"/>
      <c r="S9" s="16">
        <v>0.28888888888888897</v>
      </c>
      <c r="T9" s="16"/>
      <c r="U9" s="16">
        <v>0.328125</v>
      </c>
      <c r="V9" s="16"/>
      <c r="W9" s="16">
        <v>0.3</v>
      </c>
      <c r="X9" s="16"/>
      <c r="Y9" s="16">
        <v>0.36585365853658502</v>
      </c>
      <c r="Z9" s="16">
        <v>0.25</v>
      </c>
      <c r="AA9" s="16">
        <v>0.16666666666666699</v>
      </c>
      <c r="AB9" s="16">
        <v>0</v>
      </c>
      <c r="AC9" s="16"/>
      <c r="AD9" s="16">
        <v>0.2</v>
      </c>
      <c r="AE9" s="16">
        <v>0.44444444444444398</v>
      </c>
      <c r="AF9" s="16">
        <v>0.33333333333333298</v>
      </c>
      <c r="AG9" s="16">
        <v>0.38461538461538503</v>
      </c>
      <c r="AH9" s="16">
        <v>0.31818181818181801</v>
      </c>
      <c r="AI9" s="16">
        <v>0.33333333333333298</v>
      </c>
      <c r="AJ9" s="16">
        <v>0.11111111111111099</v>
      </c>
      <c r="AK9" s="16"/>
      <c r="AL9" s="16">
        <v>0.15384615384615399</v>
      </c>
      <c r="AM9" s="16">
        <v>0.25</v>
      </c>
      <c r="AN9" s="16">
        <v>0.33333333333333298</v>
      </c>
      <c r="AO9" s="16">
        <v>0.42857142857142899</v>
      </c>
      <c r="AP9" s="16">
        <v>1</v>
      </c>
      <c r="AQ9" s="16">
        <v>0</v>
      </c>
      <c r="AR9" s="16">
        <v>0</v>
      </c>
      <c r="AS9" s="16">
        <v>0.5</v>
      </c>
      <c r="AT9" s="16">
        <v>0.16666666666666699</v>
      </c>
      <c r="AU9" s="16" t="s">
        <v>703</v>
      </c>
      <c r="AV9" s="16">
        <v>0.4</v>
      </c>
      <c r="AW9" s="16">
        <v>0.4</v>
      </c>
    </row>
    <row r="10" spans="2:49" x14ac:dyDescent="0.35">
      <c r="B10" s="17" t="s">
        <v>495</v>
      </c>
      <c r="C10" s="16">
        <v>0.29032258064516098</v>
      </c>
      <c r="D10" s="16">
        <v>0.16666666666666699</v>
      </c>
      <c r="E10" s="16">
        <v>0.26315789473684198</v>
      </c>
      <c r="F10" s="16">
        <v>0.45454545454545497</v>
      </c>
      <c r="G10" s="16" t="s">
        <v>703</v>
      </c>
      <c r="H10" s="16">
        <v>0.4</v>
      </c>
      <c r="I10" s="16">
        <v>0.44444444444444398</v>
      </c>
      <c r="J10" s="16">
        <v>0</v>
      </c>
      <c r="K10" s="16">
        <v>0</v>
      </c>
      <c r="L10" s="16">
        <v>0.25</v>
      </c>
      <c r="M10" s="16">
        <v>0.27272727272727298</v>
      </c>
      <c r="N10" s="16">
        <v>0.6</v>
      </c>
      <c r="O10" s="16" t="s">
        <v>703</v>
      </c>
      <c r="P10" s="16"/>
      <c r="Q10" s="16">
        <v>0.31578947368421101</v>
      </c>
      <c r="R10" s="16"/>
      <c r="S10" s="16">
        <v>0.28888888888888897</v>
      </c>
      <c r="T10" s="16"/>
      <c r="U10" s="16">
        <v>0.328125</v>
      </c>
      <c r="V10" s="16"/>
      <c r="W10" s="16">
        <v>0.2</v>
      </c>
      <c r="X10" s="16"/>
      <c r="Y10" s="16">
        <v>0.24390243902438999</v>
      </c>
      <c r="Z10" s="16">
        <v>0.25</v>
      </c>
      <c r="AA10" s="16">
        <v>0.83333333333333304</v>
      </c>
      <c r="AB10" s="16">
        <v>0.5</v>
      </c>
      <c r="AC10" s="16"/>
      <c r="AD10" s="16">
        <v>0.3</v>
      </c>
      <c r="AE10" s="16">
        <v>0.11111111111111099</v>
      </c>
      <c r="AF10" s="16">
        <v>0.11111111111111099</v>
      </c>
      <c r="AG10" s="16">
        <v>7.69230769230769E-2</v>
      </c>
      <c r="AH10" s="16">
        <v>0.36363636363636398</v>
      </c>
      <c r="AI10" s="16">
        <v>0.41666666666666702</v>
      </c>
      <c r="AJ10" s="16">
        <v>0.44444444444444398</v>
      </c>
      <c r="AK10" s="16"/>
      <c r="AL10" s="16">
        <v>0.53846153846153799</v>
      </c>
      <c r="AM10" s="16">
        <v>0.25</v>
      </c>
      <c r="AN10" s="16">
        <v>0.33333333333333298</v>
      </c>
      <c r="AO10" s="16">
        <v>0.14285714285714299</v>
      </c>
      <c r="AP10" s="16">
        <v>0</v>
      </c>
      <c r="AQ10" s="16">
        <v>1</v>
      </c>
      <c r="AR10" s="16">
        <v>0</v>
      </c>
      <c r="AS10" s="16">
        <v>0</v>
      </c>
      <c r="AT10" s="16">
        <v>0.16666666666666699</v>
      </c>
      <c r="AU10" s="16" t="s">
        <v>703</v>
      </c>
      <c r="AV10" s="16">
        <v>0.2</v>
      </c>
      <c r="AW10" s="16">
        <v>0.2</v>
      </c>
    </row>
    <row r="11" spans="2:49" x14ac:dyDescent="0.35">
      <c r="B11" s="17" t="s">
        <v>698</v>
      </c>
      <c r="C11" s="16">
        <v>0</v>
      </c>
      <c r="D11" s="16">
        <v>0</v>
      </c>
      <c r="E11" s="16">
        <v>0</v>
      </c>
      <c r="F11" s="16">
        <v>0</v>
      </c>
      <c r="G11" s="16" t="s">
        <v>703</v>
      </c>
      <c r="H11" s="16">
        <v>0</v>
      </c>
      <c r="I11" s="16">
        <v>0</v>
      </c>
      <c r="J11" s="16">
        <v>0</v>
      </c>
      <c r="K11" s="16">
        <v>0</v>
      </c>
      <c r="L11" s="16">
        <v>0</v>
      </c>
      <c r="M11" s="16">
        <v>0</v>
      </c>
      <c r="N11" s="16">
        <v>0</v>
      </c>
      <c r="O11" s="16" t="s">
        <v>703</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t="s">
        <v>703</v>
      </c>
      <c r="AV11" s="16">
        <v>0</v>
      </c>
      <c r="AW11" s="16">
        <v>0</v>
      </c>
    </row>
    <row r="12" spans="2:49" x14ac:dyDescent="0.35">
      <c r="B12" s="17" t="s">
        <v>699</v>
      </c>
      <c r="C12" s="23">
        <v>1.5483870967741999</v>
      </c>
      <c r="D12" s="23">
        <v>1.9166666666666701</v>
      </c>
      <c r="E12" s="23">
        <v>1.0526315789473699</v>
      </c>
      <c r="F12" s="23">
        <v>0.999999999999998</v>
      </c>
      <c r="G12" s="23" t="s">
        <v>495</v>
      </c>
      <c r="H12" s="23">
        <v>1.6</v>
      </c>
      <c r="I12" s="23">
        <v>1.44444444444445</v>
      </c>
      <c r="J12" s="23">
        <v>2</v>
      </c>
      <c r="K12" s="23">
        <v>2</v>
      </c>
      <c r="L12" s="23">
        <v>1.25</v>
      </c>
      <c r="M12" s="23">
        <v>2.1818181818181799</v>
      </c>
      <c r="N12" s="23">
        <v>1.8</v>
      </c>
      <c r="O12" s="23" t="s">
        <v>495</v>
      </c>
      <c r="P12" s="23"/>
      <c r="Q12" s="23">
        <v>1.4605263157894699</v>
      </c>
      <c r="R12" s="23"/>
      <c r="S12" s="23">
        <v>1.55555555555556</v>
      </c>
      <c r="T12" s="23"/>
      <c r="U12" s="23">
        <v>1.359375</v>
      </c>
      <c r="V12" s="23"/>
      <c r="W12" s="23">
        <v>1.7</v>
      </c>
      <c r="X12" s="23"/>
      <c r="Y12" s="23">
        <v>1.41463414634146</v>
      </c>
      <c r="Z12" s="23">
        <v>1.75</v>
      </c>
      <c r="AA12" s="23">
        <v>0.83333333333333304</v>
      </c>
      <c r="AB12" s="23">
        <v>2</v>
      </c>
      <c r="AC12" s="23"/>
      <c r="AD12" s="23">
        <v>1.8</v>
      </c>
      <c r="AE12" s="23">
        <v>1.44444444444445</v>
      </c>
      <c r="AF12" s="23">
        <v>1.7777777777777799</v>
      </c>
      <c r="AG12" s="23">
        <v>1.6923076923076901</v>
      </c>
      <c r="AH12" s="23">
        <v>1.3181818181818199</v>
      </c>
      <c r="AI12" s="23">
        <v>1.1666666666666701</v>
      </c>
      <c r="AJ12" s="23">
        <v>1.7777777777777799</v>
      </c>
      <c r="AK12" s="23"/>
      <c r="AL12" s="23">
        <v>1.4615384615384599</v>
      </c>
      <c r="AM12" s="23">
        <v>1.75</v>
      </c>
      <c r="AN12" s="23">
        <v>1.3333333333333399</v>
      </c>
      <c r="AO12" s="23">
        <v>1.4285714285714299</v>
      </c>
      <c r="AP12" s="23">
        <v>0</v>
      </c>
      <c r="AQ12" s="23">
        <v>1</v>
      </c>
      <c r="AR12" s="23">
        <v>3</v>
      </c>
      <c r="AS12" s="23">
        <v>1.5</v>
      </c>
      <c r="AT12" s="23">
        <v>2.1666666666666701</v>
      </c>
      <c r="AU12" s="23" t="s">
        <v>495</v>
      </c>
      <c r="AV12" s="23">
        <v>1.4</v>
      </c>
      <c r="AW12" s="23">
        <v>1.4</v>
      </c>
    </row>
    <row r="13" spans="2:49" x14ac:dyDescent="0.35">
      <c r="B13" s="17" t="s">
        <v>700</v>
      </c>
      <c r="C13" s="24">
        <v>-1.0075861837467699</v>
      </c>
      <c r="D13" s="24">
        <v>-1.8925925925925899</v>
      </c>
      <c r="E13" s="24">
        <v>-0.82925457688542703</v>
      </c>
      <c r="F13" s="24">
        <v>-0.40404040404040498</v>
      </c>
      <c r="G13" s="24" t="s">
        <v>704</v>
      </c>
      <c r="H13" s="24">
        <v>-0.69866666666666699</v>
      </c>
      <c r="I13" s="24">
        <v>-0.54458161865569199</v>
      </c>
      <c r="J13" s="24">
        <v>-3.3333333333333401</v>
      </c>
      <c r="K13" s="24">
        <v>-3.3333333333333401</v>
      </c>
      <c r="L13" s="24">
        <v>-0.97135416666666596</v>
      </c>
      <c r="M13" s="24">
        <v>-1.53042824943651</v>
      </c>
      <c r="N13" s="24">
        <v>-0.25600000000000001</v>
      </c>
      <c r="O13" s="24" t="s">
        <v>704</v>
      </c>
      <c r="P13" s="24"/>
      <c r="Q13" s="24">
        <v>-0.88219188253978997</v>
      </c>
      <c r="R13" s="24"/>
      <c r="S13" s="24">
        <v>-1.0164609053497899</v>
      </c>
      <c r="T13" s="24"/>
      <c r="U13" s="24">
        <v>-0.80243301391601596</v>
      </c>
      <c r="V13" s="24"/>
      <c r="W13" s="24">
        <v>-1.472</v>
      </c>
      <c r="X13" s="24"/>
      <c r="Y13" s="24">
        <v>-1.0839076623960699</v>
      </c>
      <c r="Z13" s="24">
        <v>-1.296875</v>
      </c>
      <c r="AA13" s="24">
        <v>0</v>
      </c>
      <c r="AB13" s="24">
        <v>-0.5</v>
      </c>
      <c r="AC13" s="24"/>
      <c r="AD13" s="24">
        <v>-1.1279999999999999</v>
      </c>
      <c r="AE13" s="24">
        <v>-1.61975308641975</v>
      </c>
      <c r="AF13" s="24">
        <v>-2.02331961591221</v>
      </c>
      <c r="AG13" s="24">
        <v>-2.0954331664390802</v>
      </c>
      <c r="AH13" s="24">
        <v>-0.69517906336088098</v>
      </c>
      <c r="AI13" s="24">
        <v>-0.52854938271604901</v>
      </c>
      <c r="AJ13" s="24">
        <v>-0.62880658436213899</v>
      </c>
      <c r="AK13" s="24"/>
      <c r="AL13" s="24">
        <v>-0.35887321094421798</v>
      </c>
      <c r="AM13" s="24">
        <v>-1.296875</v>
      </c>
      <c r="AN13" s="24">
        <v>-0.77777777777777601</v>
      </c>
      <c r="AO13" s="24">
        <v>-1.46938775510205</v>
      </c>
      <c r="AP13" s="24">
        <v>0</v>
      </c>
      <c r="AQ13" s="24">
        <v>0</v>
      </c>
      <c r="AR13" s="24">
        <v>0</v>
      </c>
      <c r="AS13" s="24">
        <v>-2.25</v>
      </c>
      <c r="AT13" s="24">
        <v>-2.25</v>
      </c>
      <c r="AU13" s="24" t="s">
        <v>704</v>
      </c>
      <c r="AV13" s="24">
        <v>-1.2266666666666699</v>
      </c>
      <c r="AW13" s="24">
        <v>-1.2266666666666699</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775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t="s">
        <v>706</v>
      </c>
      <c r="AQ7" s="10">
        <v>50</v>
      </c>
      <c r="AR7" s="10">
        <v>2</v>
      </c>
      <c r="AS7" s="10">
        <v>15</v>
      </c>
      <c r="AT7" s="10">
        <v>83</v>
      </c>
      <c r="AU7" s="10">
        <v>13</v>
      </c>
      <c r="AV7" s="10">
        <v>33</v>
      </c>
      <c r="AW7" s="10">
        <v>43</v>
      </c>
    </row>
    <row r="8" spans="2:49" x14ac:dyDescent="0.35">
      <c r="B8" s="17" t="s">
        <v>397</v>
      </c>
      <c r="C8">
        <v>0.32653061224489799</v>
      </c>
      <c r="D8">
        <v>0.33333333333333298</v>
      </c>
      <c r="E8">
        <v>0.28571428571428598</v>
      </c>
      <c r="F8">
        <v>0.33333333333333298</v>
      </c>
      <c r="G8">
        <v>0.33333333333333298</v>
      </c>
      <c r="H8">
        <v>0.2</v>
      </c>
      <c r="I8">
        <v>0.44444444444444398</v>
      </c>
      <c r="J8">
        <v>0</v>
      </c>
      <c r="K8">
        <v>0.66666666666666696</v>
      </c>
      <c r="L8">
        <v>0.4</v>
      </c>
      <c r="M8">
        <v>0.5</v>
      </c>
      <c r="N8">
        <v>0.5</v>
      </c>
      <c r="O8">
        <v>0.2</v>
      </c>
      <c r="Q8">
        <v>0.296296296296296</v>
      </c>
      <c r="S8">
        <v>0.319148936170213</v>
      </c>
      <c r="U8">
        <v>0.26470588235294101</v>
      </c>
      <c r="W8">
        <v>0.217391304347826</v>
      </c>
      <c r="Y8">
        <v>0.32727272727272699</v>
      </c>
      <c r="Z8">
        <v>0.32500000000000001</v>
      </c>
      <c r="AA8">
        <v>0.5</v>
      </c>
      <c r="AB8">
        <v>0</v>
      </c>
      <c r="AD8">
        <v>0.22222222222222199</v>
      </c>
      <c r="AE8">
        <v>0.230769230769231</v>
      </c>
      <c r="AF8">
        <v>0.3</v>
      </c>
      <c r="AG8">
        <v>0.45833333333333298</v>
      </c>
      <c r="AH8">
        <v>0.28571428571428598</v>
      </c>
      <c r="AI8">
        <v>0.2</v>
      </c>
      <c r="AJ8">
        <v>0.45454545454545497</v>
      </c>
      <c r="AL8">
        <v>0.16666666666666699</v>
      </c>
      <c r="AM8">
        <v>0.30769230769230799</v>
      </c>
      <c r="AN8">
        <v>0.233333333333333</v>
      </c>
      <c r="AO8">
        <v>0.16666666666666699</v>
      </c>
      <c r="AP8" t="s">
        <v>397</v>
      </c>
      <c r="AQ8">
        <v>0.4</v>
      </c>
      <c r="AR8">
        <v>0</v>
      </c>
      <c r="AS8">
        <v>0</v>
      </c>
      <c r="AT8">
        <v>0.33333333333333298</v>
      </c>
      <c r="AU8">
        <v>0</v>
      </c>
      <c r="AV8">
        <v>0.8</v>
      </c>
      <c r="AW8">
        <v>0.375</v>
      </c>
    </row>
    <row r="9" spans="2:49" x14ac:dyDescent="0.35">
      <c r="B9" s="17" t="s">
        <v>494</v>
      </c>
      <c r="C9" s="16">
        <v>0.29591836734693899</v>
      </c>
      <c r="D9" s="16">
        <v>0.33333333333333298</v>
      </c>
      <c r="E9" s="16">
        <v>0.28571428571428598</v>
      </c>
      <c r="F9" s="16">
        <v>0.16666666666666699</v>
      </c>
      <c r="G9" s="16">
        <v>0.16666666666666699</v>
      </c>
      <c r="H9" s="16">
        <v>0.4</v>
      </c>
      <c r="I9" s="16">
        <v>0.44444444444444398</v>
      </c>
      <c r="J9" s="16">
        <v>0.36363636363636398</v>
      </c>
      <c r="K9" s="16">
        <v>0.16666666666666699</v>
      </c>
      <c r="L9" s="16">
        <v>0.3</v>
      </c>
      <c r="M9" s="16">
        <v>0.5</v>
      </c>
      <c r="N9" s="16">
        <v>0.5</v>
      </c>
      <c r="O9" s="16">
        <v>0.2</v>
      </c>
      <c r="P9" s="16"/>
      <c r="Q9" s="16">
        <v>0.33333333333333298</v>
      </c>
      <c r="R9" s="16"/>
      <c r="S9" s="16">
        <v>0.30851063829787201</v>
      </c>
      <c r="T9" s="16"/>
      <c r="U9" s="16">
        <v>0.35294117647058798</v>
      </c>
      <c r="V9" s="16"/>
      <c r="W9" s="16">
        <v>0.26086956521739102</v>
      </c>
      <c r="X9" s="16"/>
      <c r="Y9" s="16">
        <v>0.30909090909090903</v>
      </c>
      <c r="Z9" s="16">
        <v>0.27500000000000002</v>
      </c>
      <c r="AA9" s="16">
        <v>0</v>
      </c>
      <c r="AB9" s="16">
        <v>1</v>
      </c>
      <c r="AC9" s="16"/>
      <c r="AD9" s="16">
        <v>0.44444444444444398</v>
      </c>
      <c r="AE9" s="16">
        <v>0.46153846153846201</v>
      </c>
      <c r="AF9" s="16">
        <v>0.3</v>
      </c>
      <c r="AG9" s="16">
        <v>0.29166666666666702</v>
      </c>
      <c r="AH9" s="16">
        <v>0.238095238095238</v>
      </c>
      <c r="AI9" s="16">
        <v>0.2</v>
      </c>
      <c r="AJ9" s="16">
        <v>0.18181818181818199</v>
      </c>
      <c r="AK9" s="16"/>
      <c r="AL9" s="16">
        <v>0.66666666666666696</v>
      </c>
      <c r="AM9" s="16">
        <v>0.15384615384615399</v>
      </c>
      <c r="AN9" s="16">
        <v>0.4</v>
      </c>
      <c r="AO9" s="16">
        <v>0.33333333333333298</v>
      </c>
      <c r="AP9" s="16" t="s">
        <v>703</v>
      </c>
      <c r="AQ9" s="16">
        <v>0.2</v>
      </c>
      <c r="AR9" s="16">
        <v>1</v>
      </c>
      <c r="AS9" s="16">
        <v>0</v>
      </c>
      <c r="AT9" s="16">
        <v>0.25</v>
      </c>
      <c r="AU9" s="16">
        <v>0</v>
      </c>
      <c r="AV9" s="16">
        <v>0</v>
      </c>
      <c r="AW9" s="16">
        <v>0.25</v>
      </c>
    </row>
    <row r="10" spans="2:49" x14ac:dyDescent="0.35">
      <c r="B10" s="17" t="s">
        <v>495</v>
      </c>
      <c r="C10" s="16">
        <v>0.37755102040816302</v>
      </c>
      <c r="D10" s="16">
        <v>0.33333333333333298</v>
      </c>
      <c r="E10" s="16">
        <v>0.42857142857142899</v>
      </c>
      <c r="F10" s="16">
        <v>0.5</v>
      </c>
      <c r="G10" s="16">
        <v>0.5</v>
      </c>
      <c r="H10" s="16">
        <v>0.4</v>
      </c>
      <c r="I10" s="16">
        <v>0.11111111111111099</v>
      </c>
      <c r="J10" s="16">
        <v>0.63636363636363602</v>
      </c>
      <c r="K10" s="16">
        <v>0.16666666666666699</v>
      </c>
      <c r="L10" s="16">
        <v>0.3</v>
      </c>
      <c r="M10" s="16">
        <v>0</v>
      </c>
      <c r="N10" s="16">
        <v>0</v>
      </c>
      <c r="O10" s="16">
        <v>0.6</v>
      </c>
      <c r="P10" s="16"/>
      <c r="Q10" s="16">
        <v>0.37037037037037002</v>
      </c>
      <c r="R10" s="16"/>
      <c r="S10" s="16">
        <v>0.37234042553191499</v>
      </c>
      <c r="T10" s="16"/>
      <c r="U10" s="16">
        <v>0.38235294117647101</v>
      </c>
      <c r="V10" s="16"/>
      <c r="W10" s="16">
        <v>0.52173913043478304</v>
      </c>
      <c r="X10" s="16"/>
      <c r="Y10" s="16">
        <v>0.36363636363636398</v>
      </c>
      <c r="Z10" s="16">
        <v>0.4</v>
      </c>
      <c r="AA10" s="16">
        <v>0.5</v>
      </c>
      <c r="AB10" s="16">
        <v>0</v>
      </c>
      <c r="AC10" s="16"/>
      <c r="AD10" s="16">
        <v>0.33333333333333298</v>
      </c>
      <c r="AE10" s="16">
        <v>0.30769230769230799</v>
      </c>
      <c r="AF10" s="16">
        <v>0.4</v>
      </c>
      <c r="AG10" s="16">
        <v>0.25</v>
      </c>
      <c r="AH10" s="16">
        <v>0.476190476190476</v>
      </c>
      <c r="AI10" s="16">
        <v>0.6</v>
      </c>
      <c r="AJ10" s="16">
        <v>0.36363636363636398</v>
      </c>
      <c r="AK10" s="16"/>
      <c r="AL10" s="16">
        <v>0.16666666666666699</v>
      </c>
      <c r="AM10" s="16">
        <v>0.53846153846153799</v>
      </c>
      <c r="AN10" s="16">
        <v>0.36666666666666697</v>
      </c>
      <c r="AO10" s="16">
        <v>0.5</v>
      </c>
      <c r="AP10" s="16" t="s">
        <v>703</v>
      </c>
      <c r="AQ10" s="16">
        <v>0.4</v>
      </c>
      <c r="AR10" s="16">
        <v>0</v>
      </c>
      <c r="AS10" s="16">
        <v>1</v>
      </c>
      <c r="AT10" s="16">
        <v>0.41666666666666702</v>
      </c>
      <c r="AU10" s="16">
        <v>0</v>
      </c>
      <c r="AV10" s="16">
        <v>0.2</v>
      </c>
      <c r="AW10" s="16">
        <v>0.375</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t="s">
        <v>703</v>
      </c>
      <c r="AQ11" s="16">
        <v>0</v>
      </c>
      <c r="AR11" s="16">
        <v>0</v>
      </c>
      <c r="AS11" s="16">
        <v>0</v>
      </c>
      <c r="AT11" s="16">
        <v>0</v>
      </c>
      <c r="AU11" s="16">
        <v>0</v>
      </c>
      <c r="AV11" s="16">
        <v>0</v>
      </c>
      <c r="AW11" s="16">
        <v>0</v>
      </c>
    </row>
    <row r="12" spans="2:49" x14ac:dyDescent="0.35">
      <c r="B12" s="17" t="s">
        <v>699</v>
      </c>
      <c r="C12" s="23">
        <v>1.3571428571428601</v>
      </c>
      <c r="D12" s="23">
        <v>1.3333333333333399</v>
      </c>
      <c r="E12" s="23">
        <v>1.28571428571428</v>
      </c>
      <c r="F12" s="23">
        <v>1.5</v>
      </c>
      <c r="G12" s="23">
        <v>1.5</v>
      </c>
      <c r="H12" s="23">
        <v>1</v>
      </c>
      <c r="I12" s="23">
        <v>1.44444444444445</v>
      </c>
      <c r="J12" s="23">
        <v>0.63636363636363602</v>
      </c>
      <c r="K12" s="23">
        <v>2.1666666666666701</v>
      </c>
      <c r="L12" s="23">
        <v>1.5</v>
      </c>
      <c r="M12" s="23">
        <v>1.5</v>
      </c>
      <c r="N12" s="23">
        <v>1.5</v>
      </c>
      <c r="O12" s="23">
        <v>1.2</v>
      </c>
      <c r="P12" s="23"/>
      <c r="Q12" s="23">
        <v>1.25925925925926</v>
      </c>
      <c r="R12" s="23"/>
      <c r="S12" s="23">
        <v>1.3297872340425501</v>
      </c>
      <c r="T12" s="23"/>
      <c r="U12" s="23">
        <v>1.1764705882352899</v>
      </c>
      <c r="V12" s="23"/>
      <c r="W12" s="23">
        <v>1.1739130434782601</v>
      </c>
      <c r="X12" s="23"/>
      <c r="Y12" s="23">
        <v>1.3454545454545499</v>
      </c>
      <c r="Z12" s="23">
        <v>1.375</v>
      </c>
      <c r="AA12" s="23">
        <v>2</v>
      </c>
      <c r="AB12" s="23">
        <v>0</v>
      </c>
      <c r="AC12" s="23"/>
      <c r="AD12" s="23">
        <v>1</v>
      </c>
      <c r="AE12" s="23">
        <v>0.999999999999998</v>
      </c>
      <c r="AF12" s="23">
        <v>1.3</v>
      </c>
      <c r="AG12" s="23">
        <v>1.625</v>
      </c>
      <c r="AH12" s="23">
        <v>1.3333333333333299</v>
      </c>
      <c r="AI12" s="23">
        <v>1.2</v>
      </c>
      <c r="AJ12" s="23">
        <v>1.72727272727273</v>
      </c>
      <c r="AK12" s="23"/>
      <c r="AL12" s="23">
        <v>0.66666666666666496</v>
      </c>
      <c r="AM12" s="23">
        <v>1.4615384615384599</v>
      </c>
      <c r="AN12" s="23">
        <v>1.06666666666667</v>
      </c>
      <c r="AO12" s="23">
        <v>1</v>
      </c>
      <c r="AP12" s="23" t="s">
        <v>495</v>
      </c>
      <c r="AQ12" s="23">
        <v>1.6</v>
      </c>
      <c r="AR12" s="23">
        <v>0</v>
      </c>
      <c r="AS12" s="23">
        <v>1</v>
      </c>
      <c r="AT12" s="23">
        <v>1.4166666666666701</v>
      </c>
      <c r="AU12" s="23">
        <v>3</v>
      </c>
      <c r="AV12" s="23">
        <v>2.6</v>
      </c>
      <c r="AW12" s="23">
        <v>1.5</v>
      </c>
    </row>
    <row r="13" spans="2:49" x14ac:dyDescent="0.35">
      <c r="B13" s="17" t="s">
        <v>700</v>
      </c>
      <c r="C13" s="24">
        <v>-0.67484507717743902</v>
      </c>
      <c r="D13" s="24">
        <v>-0.77777777777777601</v>
      </c>
      <c r="E13" s="24">
        <v>-0.53877551020408299</v>
      </c>
      <c r="F13" s="24">
        <v>-0.4375</v>
      </c>
      <c r="G13" s="24">
        <v>-0.4375</v>
      </c>
      <c r="H13" s="24">
        <v>-0.5</v>
      </c>
      <c r="I13" s="24">
        <v>-1.61975308641975</v>
      </c>
      <c r="J13" s="24">
        <v>0</v>
      </c>
      <c r="K13" s="24">
        <v>-2.25</v>
      </c>
      <c r="L13" s="24">
        <v>-0.95</v>
      </c>
      <c r="M13" s="24">
        <v>-2.25</v>
      </c>
      <c r="N13" s="24">
        <v>-2.25</v>
      </c>
      <c r="O13" s="24">
        <v>-0.24</v>
      </c>
      <c r="P13" s="24"/>
      <c r="Q13" s="24">
        <v>-0.65832925554245103</v>
      </c>
      <c r="R13" s="24"/>
      <c r="S13" s="24">
        <v>-0.67812658773826595</v>
      </c>
      <c r="T13" s="24"/>
      <c r="U13" s="24">
        <v>-0.60265011194789198</v>
      </c>
      <c r="V13" s="24"/>
      <c r="W13" s="24">
        <v>-0.34588093476891002</v>
      </c>
      <c r="X13" s="24"/>
      <c r="Y13" s="24">
        <v>-0.70495291083720701</v>
      </c>
      <c r="Z13" s="24">
        <v>-0.62705439814814801</v>
      </c>
      <c r="AA13" s="24">
        <v>-0.5</v>
      </c>
      <c r="AB13" s="24">
        <v>0</v>
      </c>
      <c r="AC13" s="24"/>
      <c r="AD13" s="24">
        <v>-0.634920634920633</v>
      </c>
      <c r="AE13" s="24">
        <v>-0.69230769230769496</v>
      </c>
      <c r="AF13" s="24">
        <v>-0.60428571428571398</v>
      </c>
      <c r="AG13" s="24">
        <v>-1.20092147435897</v>
      </c>
      <c r="AH13" s="24">
        <v>-0.455026455026456</v>
      </c>
      <c r="AI13" s="24">
        <v>-0.24</v>
      </c>
      <c r="AJ13" s="24">
        <v>-0.85775106436263604</v>
      </c>
      <c r="AK13" s="24"/>
      <c r="AL13" s="24">
        <v>-0.78888888888889197</v>
      </c>
      <c r="AM13" s="24">
        <v>-0.35887321094421798</v>
      </c>
      <c r="AN13" s="24">
        <v>-0.59404186795490999</v>
      </c>
      <c r="AO13" s="24">
        <v>-0.33333333333333398</v>
      </c>
      <c r="AP13" s="24" t="s">
        <v>704</v>
      </c>
      <c r="AQ13" s="24">
        <v>-0.69866666666666699</v>
      </c>
      <c r="AR13" s="24">
        <v>0</v>
      </c>
      <c r="AS13" s="24">
        <v>0</v>
      </c>
      <c r="AT13" s="24">
        <v>-0.600405092592592</v>
      </c>
      <c r="AU13" s="24">
        <v>0</v>
      </c>
      <c r="AV13" s="24">
        <v>-2.048</v>
      </c>
      <c r="AW13" s="24">
        <v>-0.73124999999999996</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776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t="s">
        <v>710</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t="s">
        <v>494</v>
      </c>
      <c r="AS7" s="10">
        <v>15</v>
      </c>
      <c r="AT7" s="10">
        <v>83</v>
      </c>
      <c r="AU7" s="10">
        <v>13</v>
      </c>
      <c r="AV7" s="10">
        <v>33</v>
      </c>
      <c r="AW7" s="10">
        <v>43</v>
      </c>
    </row>
    <row r="8" spans="2:49" x14ac:dyDescent="0.35">
      <c r="B8" s="17" t="s">
        <v>397</v>
      </c>
      <c r="C8">
        <v>0.37606837606837601</v>
      </c>
      <c r="D8">
        <v>0.41176470588235298</v>
      </c>
      <c r="E8">
        <v>0.31818181818181801</v>
      </c>
      <c r="F8">
        <v>0.230769230769231</v>
      </c>
      <c r="G8">
        <v>0.4</v>
      </c>
      <c r="H8">
        <v>0.25</v>
      </c>
      <c r="I8">
        <v>0.36363636363636398</v>
      </c>
      <c r="J8">
        <v>0.41666666666666702</v>
      </c>
      <c r="K8">
        <v>0.4</v>
      </c>
      <c r="L8">
        <v>0.57142857142857095</v>
      </c>
      <c r="M8">
        <v>0.45454545454545497</v>
      </c>
      <c r="N8">
        <v>0.25</v>
      </c>
      <c r="O8" t="s">
        <v>397</v>
      </c>
      <c r="Q8">
        <v>0.38461538461538503</v>
      </c>
      <c r="S8">
        <v>0.37068965517241398</v>
      </c>
      <c r="U8">
        <v>0.37777777777777799</v>
      </c>
      <c r="W8">
        <v>0.41176470588235298</v>
      </c>
      <c r="Y8">
        <v>0.35616438356164398</v>
      </c>
      <c r="Z8">
        <v>0.35897435897435898</v>
      </c>
      <c r="AA8">
        <v>0.8</v>
      </c>
      <c r="AB8">
        <v>0</v>
      </c>
      <c r="AD8">
        <v>0.41666666666666702</v>
      </c>
      <c r="AE8">
        <v>0.38461538461538503</v>
      </c>
      <c r="AF8">
        <v>0.214285714285714</v>
      </c>
      <c r="AG8">
        <v>0.39130434782608697</v>
      </c>
      <c r="AH8">
        <v>0.42857142857142899</v>
      </c>
      <c r="AI8">
        <v>0.33333333333333298</v>
      </c>
      <c r="AJ8">
        <v>0.4</v>
      </c>
      <c r="AL8">
        <v>0.375</v>
      </c>
      <c r="AM8">
        <v>0.27777777777777801</v>
      </c>
      <c r="AN8">
        <v>0.45161290322580599</v>
      </c>
      <c r="AO8">
        <v>0.33333333333333298</v>
      </c>
      <c r="AP8">
        <v>0</v>
      </c>
      <c r="AQ8">
        <v>0.33333333333333298</v>
      </c>
      <c r="AR8" t="s">
        <v>397</v>
      </c>
      <c r="AS8">
        <v>0.4</v>
      </c>
      <c r="AT8">
        <v>0.5</v>
      </c>
      <c r="AU8">
        <v>0</v>
      </c>
      <c r="AV8">
        <v>0.25</v>
      </c>
      <c r="AW8">
        <v>0.4</v>
      </c>
    </row>
    <row r="9" spans="2:49" x14ac:dyDescent="0.35">
      <c r="B9" s="17" t="s">
        <v>494</v>
      </c>
      <c r="C9" s="16">
        <v>0.29059829059829101</v>
      </c>
      <c r="D9" s="16">
        <v>0.23529411764705899</v>
      </c>
      <c r="E9" s="16">
        <v>0.40909090909090901</v>
      </c>
      <c r="F9" s="16">
        <v>0.46153846153846201</v>
      </c>
      <c r="G9" s="16">
        <v>0.2</v>
      </c>
      <c r="H9" s="16">
        <v>0.625</v>
      </c>
      <c r="I9" s="16">
        <v>0.18181818181818199</v>
      </c>
      <c r="J9" s="16">
        <v>0.25</v>
      </c>
      <c r="K9" s="16">
        <v>0</v>
      </c>
      <c r="L9" s="16">
        <v>0.14285714285714299</v>
      </c>
      <c r="M9" s="16">
        <v>0.18181818181818199</v>
      </c>
      <c r="N9" s="16">
        <v>0.25</v>
      </c>
      <c r="O9" s="16" t="s">
        <v>703</v>
      </c>
      <c r="P9" s="16"/>
      <c r="Q9" s="16">
        <v>0.27884615384615402</v>
      </c>
      <c r="R9" s="16"/>
      <c r="S9" s="16">
        <v>0.29310344827586199</v>
      </c>
      <c r="T9" s="16"/>
      <c r="U9" s="16">
        <v>0.3</v>
      </c>
      <c r="V9" s="16"/>
      <c r="W9" s="16">
        <v>0.35294117647058798</v>
      </c>
      <c r="X9" s="16"/>
      <c r="Y9" s="16">
        <v>0.28767123287671198</v>
      </c>
      <c r="Z9" s="16">
        <v>0.30769230769230799</v>
      </c>
      <c r="AA9" s="16">
        <v>0.2</v>
      </c>
      <c r="AB9" s="16">
        <v>0</v>
      </c>
      <c r="AC9" s="16"/>
      <c r="AD9" s="16">
        <v>0.25</v>
      </c>
      <c r="AE9" s="16">
        <v>0.230769230769231</v>
      </c>
      <c r="AF9" s="16">
        <v>0.28571428571428598</v>
      </c>
      <c r="AG9" s="16">
        <v>0.34782608695652201</v>
      </c>
      <c r="AH9" s="16">
        <v>0.238095238095238</v>
      </c>
      <c r="AI9" s="16">
        <v>0.25</v>
      </c>
      <c r="AJ9" s="16">
        <v>0.5</v>
      </c>
      <c r="AK9" s="16"/>
      <c r="AL9" s="16">
        <v>0.375</v>
      </c>
      <c r="AM9" s="16">
        <v>0.38888888888888901</v>
      </c>
      <c r="AN9" s="16">
        <v>0.25806451612903197</v>
      </c>
      <c r="AO9" s="16">
        <v>0.38095238095238099</v>
      </c>
      <c r="AP9" s="16">
        <v>0</v>
      </c>
      <c r="AQ9" s="16">
        <v>0.33333333333333298</v>
      </c>
      <c r="AR9" s="16" t="s">
        <v>703</v>
      </c>
      <c r="AS9" s="16">
        <v>0</v>
      </c>
      <c r="AT9" s="16">
        <v>8.3333333333333301E-2</v>
      </c>
      <c r="AU9" s="16">
        <v>0.5</v>
      </c>
      <c r="AV9" s="16">
        <v>0.75</v>
      </c>
      <c r="AW9" s="16">
        <v>0.2</v>
      </c>
    </row>
    <row r="10" spans="2:49" x14ac:dyDescent="0.35">
      <c r="B10" s="17" t="s">
        <v>495</v>
      </c>
      <c r="C10" s="16">
        <v>0.33333333333333298</v>
      </c>
      <c r="D10" s="16">
        <v>0.35294117647058798</v>
      </c>
      <c r="E10" s="16">
        <v>0.27272727272727298</v>
      </c>
      <c r="F10" s="16">
        <v>0.30769230769230799</v>
      </c>
      <c r="G10" s="16">
        <v>0.4</v>
      </c>
      <c r="H10" s="16">
        <v>0.125</v>
      </c>
      <c r="I10" s="16">
        <v>0.45454545454545497</v>
      </c>
      <c r="J10" s="16">
        <v>0.33333333333333298</v>
      </c>
      <c r="K10" s="16">
        <v>0.6</v>
      </c>
      <c r="L10" s="16">
        <v>0.28571428571428598</v>
      </c>
      <c r="M10" s="16">
        <v>0.36363636363636398</v>
      </c>
      <c r="N10" s="16">
        <v>0.5</v>
      </c>
      <c r="O10" s="16" t="s">
        <v>703</v>
      </c>
      <c r="P10" s="16"/>
      <c r="Q10" s="16">
        <v>0.33653846153846201</v>
      </c>
      <c r="R10" s="16"/>
      <c r="S10" s="16">
        <v>0.33620689655172398</v>
      </c>
      <c r="T10" s="16"/>
      <c r="U10" s="16">
        <v>0.32222222222222202</v>
      </c>
      <c r="V10" s="16"/>
      <c r="W10" s="16">
        <v>0.23529411764705899</v>
      </c>
      <c r="X10" s="16"/>
      <c r="Y10" s="16">
        <v>0.35616438356164398</v>
      </c>
      <c r="Z10" s="16">
        <v>0.33333333333333298</v>
      </c>
      <c r="AA10" s="16">
        <v>0</v>
      </c>
      <c r="AB10" s="16">
        <v>0</v>
      </c>
      <c r="AC10" s="16"/>
      <c r="AD10" s="16">
        <v>0.33333333333333298</v>
      </c>
      <c r="AE10" s="16">
        <v>0.38461538461538503</v>
      </c>
      <c r="AF10" s="16">
        <v>0.5</v>
      </c>
      <c r="AG10" s="16">
        <v>0.26086956521739102</v>
      </c>
      <c r="AH10" s="16">
        <v>0.33333333333333298</v>
      </c>
      <c r="AI10" s="16">
        <v>0.41666666666666702</v>
      </c>
      <c r="AJ10" s="16">
        <v>0.1</v>
      </c>
      <c r="AK10" s="16"/>
      <c r="AL10" s="16">
        <v>0.25</v>
      </c>
      <c r="AM10" s="16">
        <v>0.33333333333333298</v>
      </c>
      <c r="AN10" s="16">
        <v>0.29032258064516098</v>
      </c>
      <c r="AO10" s="16">
        <v>0.28571428571428598</v>
      </c>
      <c r="AP10" s="16">
        <v>1</v>
      </c>
      <c r="AQ10" s="16">
        <v>0.33333333333333298</v>
      </c>
      <c r="AR10" s="16" t="s">
        <v>703</v>
      </c>
      <c r="AS10" s="16">
        <v>0.6</v>
      </c>
      <c r="AT10" s="16">
        <v>0.41666666666666702</v>
      </c>
      <c r="AU10" s="16">
        <v>0.5</v>
      </c>
      <c r="AV10" s="16">
        <v>0</v>
      </c>
      <c r="AW10" s="16">
        <v>0.4</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t="s">
        <v>703</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t="s">
        <v>703</v>
      </c>
      <c r="AS11" s="16">
        <v>0</v>
      </c>
      <c r="AT11" s="16">
        <v>0</v>
      </c>
      <c r="AU11" s="16">
        <v>0</v>
      </c>
      <c r="AV11" s="16">
        <v>0</v>
      </c>
      <c r="AW11" s="16">
        <v>0</v>
      </c>
    </row>
    <row r="12" spans="2:49" x14ac:dyDescent="0.35">
      <c r="B12" s="17" t="s">
        <v>699</v>
      </c>
      <c r="C12" s="23">
        <v>1.4615384615384599</v>
      </c>
      <c r="D12" s="23">
        <v>1.5882352941176501</v>
      </c>
      <c r="E12" s="23">
        <v>1.22727272727273</v>
      </c>
      <c r="F12" s="23">
        <v>0.999999999999998</v>
      </c>
      <c r="G12" s="23">
        <v>1.6</v>
      </c>
      <c r="H12" s="23">
        <v>0.875</v>
      </c>
      <c r="I12" s="23">
        <v>1.5454545454545401</v>
      </c>
      <c r="J12" s="23">
        <v>1.5833333333333299</v>
      </c>
      <c r="K12" s="23">
        <v>1.8</v>
      </c>
      <c r="L12" s="23">
        <v>2</v>
      </c>
      <c r="M12" s="23">
        <v>1.72727272727273</v>
      </c>
      <c r="N12" s="23">
        <v>1.25</v>
      </c>
      <c r="O12" s="23" t="s">
        <v>495</v>
      </c>
      <c r="P12" s="23"/>
      <c r="Q12" s="23">
        <v>1.4903846153846101</v>
      </c>
      <c r="R12" s="23"/>
      <c r="S12" s="23">
        <v>1.44827586206897</v>
      </c>
      <c r="T12" s="23"/>
      <c r="U12" s="23">
        <v>1.4555555555555599</v>
      </c>
      <c r="V12" s="23"/>
      <c r="W12" s="23">
        <v>1.47058823529412</v>
      </c>
      <c r="X12" s="23"/>
      <c r="Y12" s="23">
        <v>1.4246575342465799</v>
      </c>
      <c r="Z12" s="23">
        <v>1.4102564102564099</v>
      </c>
      <c r="AA12" s="23">
        <v>2.4</v>
      </c>
      <c r="AB12" s="23">
        <v>3</v>
      </c>
      <c r="AC12" s="23"/>
      <c r="AD12" s="23">
        <v>1.5833333333333299</v>
      </c>
      <c r="AE12" s="23">
        <v>1.5384615384615401</v>
      </c>
      <c r="AF12" s="23">
        <v>1.1428571428571399</v>
      </c>
      <c r="AG12" s="23">
        <v>1.4347826086956501</v>
      </c>
      <c r="AH12" s="23">
        <v>1.61904761904762</v>
      </c>
      <c r="AI12" s="23">
        <v>1.4166666666666701</v>
      </c>
      <c r="AJ12" s="23">
        <v>1.3</v>
      </c>
      <c r="AK12" s="23"/>
      <c r="AL12" s="23">
        <v>1.375</v>
      </c>
      <c r="AM12" s="23">
        <v>1.1666666666666701</v>
      </c>
      <c r="AN12" s="23">
        <v>1.6451612903225801</v>
      </c>
      <c r="AO12" s="23">
        <v>1.28571428571429</v>
      </c>
      <c r="AP12" s="23">
        <v>1</v>
      </c>
      <c r="AQ12" s="23">
        <v>1.3333333333333399</v>
      </c>
      <c r="AR12" s="23" t="s">
        <v>495</v>
      </c>
      <c r="AS12" s="23">
        <v>1.8</v>
      </c>
      <c r="AT12" s="23">
        <v>1.9166666666666701</v>
      </c>
      <c r="AU12" s="23">
        <v>0.5</v>
      </c>
      <c r="AV12" s="23">
        <v>0.75</v>
      </c>
      <c r="AW12" s="23">
        <v>1.6</v>
      </c>
    </row>
    <row r="13" spans="2:49" x14ac:dyDescent="0.35">
      <c r="B13" s="17" t="s">
        <v>700</v>
      </c>
      <c r="C13" s="24">
        <v>-0.83151440077759398</v>
      </c>
      <c r="D13" s="24">
        <v>-0.82922857724404697</v>
      </c>
      <c r="E13" s="24">
        <v>-0.89406461307287699</v>
      </c>
      <c r="F13" s="24">
        <v>-0.69230769230769496</v>
      </c>
      <c r="G13" s="24">
        <v>-0.69866666666666699</v>
      </c>
      <c r="H13" s="24">
        <v>-1.1009114583333299</v>
      </c>
      <c r="I13" s="24">
        <v>-0.54523988408285995</v>
      </c>
      <c r="J13" s="24">
        <v>-0.88707010582010704</v>
      </c>
      <c r="K13" s="24">
        <v>-0.25600000000000001</v>
      </c>
      <c r="L13" s="24">
        <v>-1.3333333333333299</v>
      </c>
      <c r="M13" s="24">
        <v>-0.85775106436263604</v>
      </c>
      <c r="N13" s="24">
        <v>-0.39583333333333298</v>
      </c>
      <c r="O13" s="24" t="s">
        <v>704</v>
      </c>
      <c r="P13" s="24"/>
      <c r="Q13" s="24">
        <v>-0.83486814850506497</v>
      </c>
      <c r="R13" s="24"/>
      <c r="S13" s="24">
        <v>-0.81764502523875304</v>
      </c>
      <c r="T13" s="24"/>
      <c r="U13" s="24">
        <v>-0.86096271800901503</v>
      </c>
      <c r="V13" s="24"/>
      <c r="W13" s="24">
        <v>-1.14866680236108</v>
      </c>
      <c r="X13" s="24"/>
      <c r="Y13" s="24">
        <v>-0.75345512166262596</v>
      </c>
      <c r="Z13" s="24">
        <v>-0.80957804413425805</v>
      </c>
      <c r="AA13" s="24">
        <v>-4.8959999999999999</v>
      </c>
      <c r="AB13" s="24">
        <v>0</v>
      </c>
      <c r="AC13" s="24"/>
      <c r="AD13" s="24">
        <v>-0.88707010582010704</v>
      </c>
      <c r="AE13" s="24">
        <v>-0.719162494310425</v>
      </c>
      <c r="AF13" s="24">
        <v>-0.37331036310628102</v>
      </c>
      <c r="AG13" s="24">
        <v>-1.0398149561460199</v>
      </c>
      <c r="AH13" s="24">
        <v>-0.90443796566245704</v>
      </c>
      <c r="AI13" s="24">
        <v>-0.600405092592592</v>
      </c>
      <c r="AJ13" s="24">
        <v>-1.53266666666667</v>
      </c>
      <c r="AK13" s="24"/>
      <c r="AL13" s="24">
        <v>-1.0406249999999999</v>
      </c>
      <c r="AM13" s="24">
        <v>-0.70987654320987803</v>
      </c>
      <c r="AN13" s="24">
        <v>-1.0648300809364</v>
      </c>
      <c r="AO13" s="24">
        <v>-0.88629737609329295</v>
      </c>
      <c r="AP13" s="24">
        <v>0</v>
      </c>
      <c r="AQ13" s="24">
        <v>-0.77777777777777601</v>
      </c>
      <c r="AR13" s="24" t="s">
        <v>704</v>
      </c>
      <c r="AS13" s="24">
        <v>-0.25600000000000001</v>
      </c>
      <c r="AT13" s="24">
        <v>-0.75405092592592604</v>
      </c>
      <c r="AU13" s="24">
        <v>0</v>
      </c>
      <c r="AV13" s="24">
        <v>-1.40625</v>
      </c>
      <c r="AW13" s="24">
        <v>-0.69866666666666699</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777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0.49863013698630099</v>
      </c>
      <c r="D8">
        <v>0.52941176470588203</v>
      </c>
      <c r="E8">
        <v>0.4</v>
      </c>
      <c r="F8">
        <v>0.527272727272727</v>
      </c>
      <c r="G8">
        <v>0.71875</v>
      </c>
      <c r="H8">
        <v>0.61538461538461497</v>
      </c>
      <c r="I8">
        <v>0.51612903225806495</v>
      </c>
      <c r="J8">
        <v>0.48148148148148101</v>
      </c>
      <c r="K8">
        <v>0.44444444444444398</v>
      </c>
      <c r="L8">
        <v>0.51851851851851805</v>
      </c>
      <c r="M8">
        <v>0.32</v>
      </c>
      <c r="N8">
        <v>0.4375</v>
      </c>
      <c r="O8">
        <v>0.44444444444444398</v>
      </c>
      <c r="Q8">
        <v>0.52631578947368396</v>
      </c>
      <c r="S8">
        <v>0.50282485875706195</v>
      </c>
      <c r="U8">
        <v>0.52631578947368396</v>
      </c>
      <c r="W8">
        <v>0.35849056603773599</v>
      </c>
      <c r="Y8">
        <v>0.54330708661417304</v>
      </c>
      <c r="Z8">
        <v>0.402061855670103</v>
      </c>
      <c r="AA8">
        <v>0.4</v>
      </c>
      <c r="AB8">
        <v>0.25</v>
      </c>
      <c r="AD8">
        <v>0.57746478873239404</v>
      </c>
      <c r="AE8">
        <v>0.43181818181818199</v>
      </c>
      <c r="AF8">
        <v>0.59649122807017496</v>
      </c>
      <c r="AG8">
        <v>0.50588235294117601</v>
      </c>
      <c r="AH8">
        <v>0.52083333333333304</v>
      </c>
      <c r="AI8">
        <v>0.42857142857142899</v>
      </c>
      <c r="AJ8">
        <v>0.25</v>
      </c>
      <c r="AL8">
        <v>0.5</v>
      </c>
      <c r="AM8">
        <v>0.5</v>
      </c>
      <c r="AN8">
        <v>0.483870967741935</v>
      </c>
      <c r="AO8">
        <v>0.50666666666666704</v>
      </c>
      <c r="AP8">
        <v>0.54545454545454497</v>
      </c>
      <c r="AQ8">
        <v>0.73529411764705899</v>
      </c>
      <c r="AR8">
        <v>0</v>
      </c>
      <c r="AS8">
        <v>0.2</v>
      </c>
      <c r="AT8">
        <v>0.51428571428571401</v>
      </c>
      <c r="AU8">
        <v>0.25</v>
      </c>
      <c r="AV8">
        <v>0.25</v>
      </c>
      <c r="AW8">
        <v>0.33333333333333298</v>
      </c>
    </row>
    <row r="9" spans="2:49" x14ac:dyDescent="0.35">
      <c r="B9" s="17" t="s">
        <v>494</v>
      </c>
      <c r="C9" s="16">
        <v>0.29041095890411001</v>
      </c>
      <c r="D9" s="16">
        <v>0.23529411764705899</v>
      </c>
      <c r="E9" s="16">
        <v>0.35384615384615398</v>
      </c>
      <c r="F9" s="16">
        <v>0.32727272727272699</v>
      </c>
      <c r="G9" s="16">
        <v>0.1875</v>
      </c>
      <c r="H9" s="16">
        <v>0.19230769230769201</v>
      </c>
      <c r="I9" s="16">
        <v>0.25806451612903197</v>
      </c>
      <c r="J9" s="16">
        <v>0.33333333333333298</v>
      </c>
      <c r="K9" s="16">
        <v>0.38888888888888901</v>
      </c>
      <c r="L9" s="16">
        <v>0.25925925925925902</v>
      </c>
      <c r="M9" s="16">
        <v>0.36</v>
      </c>
      <c r="N9" s="16">
        <v>0.25</v>
      </c>
      <c r="O9" s="16">
        <v>0.22222222222222199</v>
      </c>
      <c r="P9" s="16"/>
      <c r="Q9" s="16">
        <v>0.27244582043343701</v>
      </c>
      <c r="R9" s="16"/>
      <c r="S9" s="16">
        <v>0.290960451977401</v>
      </c>
      <c r="T9" s="16"/>
      <c r="U9" s="16">
        <v>0.266666666666667</v>
      </c>
      <c r="V9" s="16"/>
      <c r="W9" s="16">
        <v>0.45283018867924502</v>
      </c>
      <c r="X9" s="16"/>
      <c r="Y9" s="16">
        <v>0.24803149606299199</v>
      </c>
      <c r="Z9" s="16">
        <v>0.38144329896907198</v>
      </c>
      <c r="AA9" s="16">
        <v>0.4</v>
      </c>
      <c r="AB9" s="16">
        <v>0.5</v>
      </c>
      <c r="AC9" s="16"/>
      <c r="AD9" s="16">
        <v>0.19718309859154901</v>
      </c>
      <c r="AE9" s="16">
        <v>0.38636363636363602</v>
      </c>
      <c r="AF9" s="16">
        <v>0.22807017543859601</v>
      </c>
      <c r="AG9" s="16">
        <v>0.29411764705882398</v>
      </c>
      <c r="AH9" s="16">
        <v>0.3125</v>
      </c>
      <c r="AI9" s="16">
        <v>0.25</v>
      </c>
      <c r="AJ9" s="16">
        <v>0.46875</v>
      </c>
      <c r="AK9" s="16"/>
      <c r="AL9" s="16">
        <v>0.15</v>
      </c>
      <c r="AM9" s="16">
        <v>0.35185185185185203</v>
      </c>
      <c r="AN9" s="16">
        <v>0.29032258064516098</v>
      </c>
      <c r="AO9" s="16">
        <v>0.2</v>
      </c>
      <c r="AP9" s="16">
        <v>0.36363636363636398</v>
      </c>
      <c r="AQ9" s="16">
        <v>0.23529411764705899</v>
      </c>
      <c r="AR9" s="16">
        <v>0</v>
      </c>
      <c r="AS9" s="16">
        <v>0.4</v>
      </c>
      <c r="AT9" s="16">
        <v>0.34285714285714303</v>
      </c>
      <c r="AU9" s="16">
        <v>0.5</v>
      </c>
      <c r="AV9" s="16">
        <v>0.375</v>
      </c>
      <c r="AW9" s="16">
        <v>0.42857142857142899</v>
      </c>
    </row>
    <row r="10" spans="2:49" x14ac:dyDescent="0.35">
      <c r="B10" s="17" t="s">
        <v>495</v>
      </c>
      <c r="C10" s="16">
        <v>0.21095890410958901</v>
      </c>
      <c r="D10" s="16">
        <v>0.23529411764705899</v>
      </c>
      <c r="E10" s="16">
        <v>0.246153846153846</v>
      </c>
      <c r="F10" s="16">
        <v>0.145454545454545</v>
      </c>
      <c r="G10" s="16">
        <v>9.375E-2</v>
      </c>
      <c r="H10" s="16">
        <v>0.19230769230769201</v>
      </c>
      <c r="I10" s="16">
        <v>0.225806451612903</v>
      </c>
      <c r="J10" s="16">
        <v>0.18518518518518501</v>
      </c>
      <c r="K10" s="16">
        <v>0.16666666666666699</v>
      </c>
      <c r="L10" s="16">
        <v>0.22222222222222199</v>
      </c>
      <c r="M10" s="16">
        <v>0.32</v>
      </c>
      <c r="N10" s="16">
        <v>0.3125</v>
      </c>
      <c r="O10" s="16">
        <v>0.33333333333333298</v>
      </c>
      <c r="P10" s="16"/>
      <c r="Q10" s="16">
        <v>0.201238390092879</v>
      </c>
      <c r="R10" s="16"/>
      <c r="S10" s="16">
        <v>0.20621468926553699</v>
      </c>
      <c r="T10" s="16"/>
      <c r="U10" s="16">
        <v>0.20701754385964899</v>
      </c>
      <c r="V10" s="16"/>
      <c r="W10" s="16">
        <v>0.18867924528301899</v>
      </c>
      <c r="X10" s="16"/>
      <c r="Y10" s="16">
        <v>0.208661417322835</v>
      </c>
      <c r="Z10" s="16">
        <v>0.216494845360825</v>
      </c>
      <c r="AA10" s="16">
        <v>0.2</v>
      </c>
      <c r="AB10" s="16">
        <v>0.25</v>
      </c>
      <c r="AC10" s="16"/>
      <c r="AD10" s="16">
        <v>0.22535211267605601</v>
      </c>
      <c r="AE10" s="16">
        <v>0.18181818181818199</v>
      </c>
      <c r="AF10" s="16">
        <v>0.175438596491228</v>
      </c>
      <c r="AG10" s="16">
        <v>0.2</v>
      </c>
      <c r="AH10" s="16">
        <v>0.16666666666666699</v>
      </c>
      <c r="AI10" s="16">
        <v>0.32142857142857101</v>
      </c>
      <c r="AJ10" s="16">
        <v>0.28125</v>
      </c>
      <c r="AK10" s="16"/>
      <c r="AL10" s="16">
        <v>0.35</v>
      </c>
      <c r="AM10" s="16">
        <v>0.148148148148148</v>
      </c>
      <c r="AN10" s="16">
        <v>0.225806451612903</v>
      </c>
      <c r="AO10" s="16">
        <v>0.293333333333333</v>
      </c>
      <c r="AP10" s="16">
        <v>9.0909090909090898E-2</v>
      </c>
      <c r="AQ10" s="16">
        <v>2.9411764705882401E-2</v>
      </c>
      <c r="AR10" s="16">
        <v>0</v>
      </c>
      <c r="AS10" s="16">
        <v>0.4</v>
      </c>
      <c r="AT10" s="16">
        <v>0.14285714285714299</v>
      </c>
      <c r="AU10" s="16">
        <v>0.25</v>
      </c>
      <c r="AV10" s="16">
        <v>0.375</v>
      </c>
      <c r="AW10" s="16">
        <v>0.238095238095238</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1.70684931506849</v>
      </c>
      <c r="D12" s="23">
        <v>1.8235294117647101</v>
      </c>
      <c r="E12" s="23">
        <v>1.4461538461538499</v>
      </c>
      <c r="F12" s="23">
        <v>1.72727272727273</v>
      </c>
      <c r="G12" s="23">
        <v>2.25</v>
      </c>
      <c r="H12" s="23">
        <v>2.0384615384615401</v>
      </c>
      <c r="I12" s="23">
        <v>1.7741935483871001</v>
      </c>
      <c r="J12" s="23">
        <v>1.62962962962963</v>
      </c>
      <c r="K12" s="23">
        <v>1.5</v>
      </c>
      <c r="L12" s="23">
        <v>1.7777777777777799</v>
      </c>
      <c r="M12" s="23">
        <v>1.28</v>
      </c>
      <c r="N12" s="23">
        <v>1.625</v>
      </c>
      <c r="O12" s="23">
        <v>1.6666666666666701</v>
      </c>
      <c r="P12" s="23"/>
      <c r="Q12" s="23">
        <v>1.78018575851393</v>
      </c>
      <c r="R12" s="23"/>
      <c r="S12" s="23">
        <v>1.7146892655367201</v>
      </c>
      <c r="T12" s="23"/>
      <c r="U12" s="23">
        <v>1.7859649122807</v>
      </c>
      <c r="V12" s="23"/>
      <c r="W12" s="23">
        <v>1.2641509433962299</v>
      </c>
      <c r="X12" s="23"/>
      <c r="Y12" s="23">
        <v>1.83858267716535</v>
      </c>
      <c r="Z12" s="23">
        <v>1.4226804123711301</v>
      </c>
      <c r="AA12" s="23">
        <v>1.4</v>
      </c>
      <c r="AB12" s="23">
        <v>1</v>
      </c>
      <c r="AC12" s="23"/>
      <c r="AD12" s="23">
        <v>1.9577464788732399</v>
      </c>
      <c r="AE12" s="23">
        <v>1.47727272727273</v>
      </c>
      <c r="AF12" s="23">
        <v>1.9649122807017601</v>
      </c>
      <c r="AG12" s="23">
        <v>1.71764705882353</v>
      </c>
      <c r="AH12" s="23">
        <v>1.7291666666666701</v>
      </c>
      <c r="AI12" s="23">
        <v>1.6071428571428601</v>
      </c>
      <c r="AJ12" s="23">
        <v>1.03125</v>
      </c>
      <c r="AK12" s="23"/>
      <c r="AL12" s="23">
        <v>1.85</v>
      </c>
      <c r="AM12" s="23">
        <v>1.6481481481481499</v>
      </c>
      <c r="AN12" s="23">
        <v>1.67741935483871</v>
      </c>
      <c r="AO12" s="23">
        <v>1.8133333333333299</v>
      </c>
      <c r="AP12" s="23">
        <v>1.72727272727273</v>
      </c>
      <c r="AQ12" s="23">
        <v>2.2352941176470602</v>
      </c>
      <c r="AR12" s="23">
        <v>3</v>
      </c>
      <c r="AS12" s="23">
        <v>1</v>
      </c>
      <c r="AT12" s="23">
        <v>1.6857142857142799</v>
      </c>
      <c r="AU12" s="23">
        <v>1</v>
      </c>
      <c r="AV12" s="23">
        <v>1.125</v>
      </c>
      <c r="AW12" s="23">
        <v>1.2380952380952399</v>
      </c>
    </row>
    <row r="13" spans="2:49" x14ac:dyDescent="0.35">
      <c r="B13" s="17" t="s">
        <v>700</v>
      </c>
      <c r="C13" s="24">
        <v>-1.4292503622588799</v>
      </c>
      <c r="D13" s="24">
        <v>-1.4261143903928299</v>
      </c>
      <c r="E13" s="24">
        <v>-1.09557153694432</v>
      </c>
      <c r="F13" s="24">
        <v>-1.7661792752701799</v>
      </c>
      <c r="G13" s="24">
        <v>-3.0696614583333299</v>
      </c>
      <c r="H13" s="24">
        <v>-1.8948566226672701</v>
      </c>
      <c r="I13" s="24">
        <v>-1.4244660020364099</v>
      </c>
      <c r="J13" s="24">
        <v>-1.4714292972180401</v>
      </c>
      <c r="K13" s="24">
        <v>-1.43333333333333</v>
      </c>
      <c r="L13" s="24">
        <v>-1.44426858007105</v>
      </c>
      <c r="M13" s="24">
        <v>-0.79055811764705897</v>
      </c>
      <c r="N13" s="24">
        <v>-0.97601996527777801</v>
      </c>
      <c r="O13" s="24">
        <v>-0.92839506172839303</v>
      </c>
      <c r="P13" s="24"/>
      <c r="Q13" s="24">
        <v>-1.5458601740228599</v>
      </c>
      <c r="R13" s="24"/>
      <c r="S13" s="24">
        <v>-1.4578545106691401</v>
      </c>
      <c r="T13" s="24"/>
      <c r="U13" s="24">
        <v>-1.52388558002852</v>
      </c>
      <c r="V13" s="24"/>
      <c r="W13" s="24">
        <v>-1.17424372033921</v>
      </c>
      <c r="X13" s="24"/>
      <c r="Y13" s="24">
        <v>-1.57004097340396</v>
      </c>
      <c r="Z13" s="24">
        <v>-1.18326962820124</v>
      </c>
      <c r="AA13" s="24">
        <v>-1.2266666666666699</v>
      </c>
      <c r="AB13" s="24">
        <v>-0.83333333333333304</v>
      </c>
      <c r="AC13" s="24"/>
      <c r="AD13" s="24">
        <v>-1.6081113274901599</v>
      </c>
      <c r="AE13" s="24">
        <v>-1.35314331329827</v>
      </c>
      <c r="AF13" s="24">
        <v>-1.9043705051299</v>
      </c>
      <c r="AG13" s="24">
        <v>-1.4890262374846099</v>
      </c>
      <c r="AH13" s="24">
        <v>-1.6605297340478999</v>
      </c>
      <c r="AI13" s="24">
        <v>-0.93691918731778601</v>
      </c>
      <c r="AJ13" s="24">
        <v>-0.771881103515625</v>
      </c>
      <c r="AK13" s="24"/>
      <c r="AL13" s="24">
        <v>-0.96462499999999995</v>
      </c>
      <c r="AM13" s="24">
        <v>-1.6610145811106001</v>
      </c>
      <c r="AN13" s="24">
        <v>-1.33907891645127</v>
      </c>
      <c r="AO13" s="24">
        <v>-1.16394448848849</v>
      </c>
      <c r="AP13" s="24">
        <v>-2.0664162283996999</v>
      </c>
      <c r="AQ13" s="24">
        <v>-3.7725874663590999</v>
      </c>
      <c r="AR13" s="24">
        <v>0</v>
      </c>
      <c r="AS13" s="24">
        <v>-0.5</v>
      </c>
      <c r="AT13" s="24">
        <v>-1.72977808266163</v>
      </c>
      <c r="AU13" s="24">
        <v>-0.83333333333333304</v>
      </c>
      <c r="AV13" s="24">
        <v>-0.599609375</v>
      </c>
      <c r="AW13" s="24">
        <v>-1.0004319187992701</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778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t="s">
        <v>718</v>
      </c>
      <c r="AV7" s="10">
        <v>33</v>
      </c>
      <c r="AW7" s="10">
        <v>43</v>
      </c>
    </row>
    <row r="8" spans="2:49" x14ac:dyDescent="0.35">
      <c r="B8" s="17" t="s">
        <v>397</v>
      </c>
      <c r="C8">
        <v>0.32183908045977</v>
      </c>
      <c r="D8">
        <v>0.38461538461538503</v>
      </c>
      <c r="E8">
        <v>0.4375</v>
      </c>
      <c r="F8">
        <v>0.18181818181818199</v>
      </c>
      <c r="G8">
        <v>0.14285714285714299</v>
      </c>
      <c r="H8">
        <v>0</v>
      </c>
      <c r="I8">
        <v>0</v>
      </c>
      <c r="J8">
        <v>0.30769230769230799</v>
      </c>
      <c r="K8">
        <v>0</v>
      </c>
      <c r="L8">
        <v>0.71428571428571397</v>
      </c>
      <c r="M8">
        <v>0.16666666666666699</v>
      </c>
      <c r="N8">
        <v>0.75</v>
      </c>
      <c r="O8">
        <v>0</v>
      </c>
      <c r="Q8">
        <v>0.314285714285714</v>
      </c>
      <c r="S8">
        <v>0.32530120481927699</v>
      </c>
      <c r="U8">
        <v>0.32258064516128998</v>
      </c>
      <c r="W8">
        <v>0.375</v>
      </c>
      <c r="Y8">
        <v>0.266666666666667</v>
      </c>
      <c r="Z8">
        <v>0.30434782608695699</v>
      </c>
      <c r="AA8">
        <v>0.54545454545454497</v>
      </c>
      <c r="AB8">
        <v>0</v>
      </c>
      <c r="AD8">
        <v>0.28571428571428598</v>
      </c>
      <c r="AE8">
        <v>0.25</v>
      </c>
      <c r="AF8">
        <v>0.3</v>
      </c>
      <c r="AG8">
        <v>0.230769230769231</v>
      </c>
      <c r="AH8">
        <v>0.4</v>
      </c>
      <c r="AI8">
        <v>0.22727272727272699</v>
      </c>
      <c r="AJ8">
        <v>0.476190476190476</v>
      </c>
      <c r="AL8">
        <v>0.42857142857142899</v>
      </c>
      <c r="AM8">
        <v>0.4</v>
      </c>
      <c r="AN8">
        <v>0.1875</v>
      </c>
      <c r="AO8">
        <v>0.28571428571428598</v>
      </c>
      <c r="AP8">
        <v>0.33333333333333298</v>
      </c>
      <c r="AQ8">
        <v>0.33333333333333298</v>
      </c>
      <c r="AR8">
        <v>0</v>
      </c>
      <c r="AS8">
        <v>0</v>
      </c>
      <c r="AT8">
        <v>0.3</v>
      </c>
      <c r="AU8" t="s">
        <v>397</v>
      </c>
      <c r="AV8">
        <v>0.66666666666666696</v>
      </c>
      <c r="AW8">
        <v>0.22222222222222199</v>
      </c>
    </row>
    <row r="9" spans="2:49" x14ac:dyDescent="0.35">
      <c r="B9" s="17" t="s">
        <v>494</v>
      </c>
      <c r="C9" s="16">
        <v>0.28735632183908</v>
      </c>
      <c r="D9" s="16">
        <v>0.38461538461538503</v>
      </c>
      <c r="E9" s="16">
        <v>0.25</v>
      </c>
      <c r="F9" s="16">
        <v>0.36363636363636398</v>
      </c>
      <c r="G9" s="16">
        <v>0.28571428571428598</v>
      </c>
      <c r="H9" s="16">
        <v>0.6</v>
      </c>
      <c r="I9" s="16">
        <v>0</v>
      </c>
      <c r="J9" s="16">
        <v>0.38461538461538503</v>
      </c>
      <c r="K9" s="16">
        <v>0</v>
      </c>
      <c r="L9" s="16">
        <v>0.14285714285714299</v>
      </c>
      <c r="M9" s="16">
        <v>0.16666666666666699</v>
      </c>
      <c r="N9" s="16">
        <v>0</v>
      </c>
      <c r="O9" s="16">
        <v>0</v>
      </c>
      <c r="P9" s="16"/>
      <c r="Q9" s="16">
        <v>0.28571428571428598</v>
      </c>
      <c r="R9" s="16"/>
      <c r="S9" s="16">
        <v>0.27710843373493999</v>
      </c>
      <c r="T9" s="16"/>
      <c r="U9" s="16">
        <v>0.27419354838709697</v>
      </c>
      <c r="V9" s="16"/>
      <c r="W9" s="16">
        <v>0.29166666666666702</v>
      </c>
      <c r="X9" s="16"/>
      <c r="Y9" s="16">
        <v>0.3</v>
      </c>
      <c r="Z9" s="16">
        <v>0.26086956521739102</v>
      </c>
      <c r="AA9" s="16">
        <v>0.36363636363636398</v>
      </c>
      <c r="AB9" s="16">
        <v>0</v>
      </c>
      <c r="AC9" s="16"/>
      <c r="AD9" s="16">
        <v>0.28571428571428598</v>
      </c>
      <c r="AE9" s="16">
        <v>0.5</v>
      </c>
      <c r="AF9" s="16">
        <v>0.4</v>
      </c>
      <c r="AG9" s="16">
        <v>0.30769230769230799</v>
      </c>
      <c r="AH9" s="16">
        <v>0.1</v>
      </c>
      <c r="AI9" s="16">
        <v>0.36363636363636398</v>
      </c>
      <c r="AJ9" s="16">
        <v>0.19047619047618999</v>
      </c>
      <c r="AK9" s="16"/>
      <c r="AL9" s="16">
        <v>0</v>
      </c>
      <c r="AM9" s="16">
        <v>0.2</v>
      </c>
      <c r="AN9" s="16">
        <v>0.3125</v>
      </c>
      <c r="AO9" s="16">
        <v>0.42857142857142899</v>
      </c>
      <c r="AP9" s="16">
        <v>0.33333333333333298</v>
      </c>
      <c r="AQ9" s="16">
        <v>0</v>
      </c>
      <c r="AR9" s="16">
        <v>1</v>
      </c>
      <c r="AS9" s="16">
        <v>0</v>
      </c>
      <c r="AT9" s="16">
        <v>0.3</v>
      </c>
      <c r="AU9" s="16" t="s">
        <v>703</v>
      </c>
      <c r="AV9" s="16">
        <v>0</v>
      </c>
      <c r="AW9" s="16">
        <v>0.55555555555555602</v>
      </c>
    </row>
    <row r="10" spans="2:49" x14ac:dyDescent="0.35">
      <c r="B10" s="17" t="s">
        <v>495</v>
      </c>
      <c r="C10" s="16">
        <v>0.390804597701149</v>
      </c>
      <c r="D10" s="16">
        <v>0.230769230769231</v>
      </c>
      <c r="E10" s="16">
        <v>0.3125</v>
      </c>
      <c r="F10" s="16">
        <v>0.45454545454545497</v>
      </c>
      <c r="G10" s="16">
        <v>0.57142857142857095</v>
      </c>
      <c r="H10" s="16">
        <v>0.4</v>
      </c>
      <c r="I10" s="16">
        <v>1</v>
      </c>
      <c r="J10" s="16">
        <v>0.30769230769230799</v>
      </c>
      <c r="K10" s="16">
        <v>1</v>
      </c>
      <c r="L10" s="16">
        <v>0.14285714285714299</v>
      </c>
      <c r="M10" s="16">
        <v>0.66666666666666696</v>
      </c>
      <c r="N10" s="16">
        <v>0.25</v>
      </c>
      <c r="O10" s="16">
        <v>1</v>
      </c>
      <c r="P10" s="16"/>
      <c r="Q10" s="16">
        <v>0.4</v>
      </c>
      <c r="R10" s="16"/>
      <c r="S10" s="16">
        <v>0.39759036144578302</v>
      </c>
      <c r="T10" s="16"/>
      <c r="U10" s="16">
        <v>0.40322580645161299</v>
      </c>
      <c r="V10" s="16"/>
      <c r="W10" s="16">
        <v>0.33333333333333298</v>
      </c>
      <c r="X10" s="16"/>
      <c r="Y10" s="16">
        <v>0.43333333333333302</v>
      </c>
      <c r="Z10" s="16">
        <v>0.434782608695652</v>
      </c>
      <c r="AA10" s="16">
        <v>9.0909090909090898E-2</v>
      </c>
      <c r="AB10" s="16">
        <v>0</v>
      </c>
      <c r="AC10" s="16"/>
      <c r="AD10" s="16">
        <v>0.42857142857142899</v>
      </c>
      <c r="AE10" s="16">
        <v>0.25</v>
      </c>
      <c r="AF10" s="16">
        <v>0.3</v>
      </c>
      <c r="AG10" s="16">
        <v>0.46153846153846201</v>
      </c>
      <c r="AH10" s="16">
        <v>0.5</v>
      </c>
      <c r="AI10" s="16">
        <v>0.40909090909090901</v>
      </c>
      <c r="AJ10" s="16">
        <v>0.33333333333333298</v>
      </c>
      <c r="AK10" s="16"/>
      <c r="AL10" s="16">
        <v>0.57142857142857095</v>
      </c>
      <c r="AM10" s="16">
        <v>0.4</v>
      </c>
      <c r="AN10" s="16">
        <v>0.5</v>
      </c>
      <c r="AO10" s="16">
        <v>0.28571428571428598</v>
      </c>
      <c r="AP10" s="16">
        <v>0.33333333333333298</v>
      </c>
      <c r="AQ10" s="16">
        <v>0.66666666666666696</v>
      </c>
      <c r="AR10" s="16">
        <v>0</v>
      </c>
      <c r="AS10" s="16">
        <v>0</v>
      </c>
      <c r="AT10" s="16">
        <v>0.4</v>
      </c>
      <c r="AU10" s="16" t="s">
        <v>703</v>
      </c>
      <c r="AV10" s="16">
        <v>0.33333333333333298</v>
      </c>
      <c r="AW10" s="16">
        <v>0.22222222222222199</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t="s">
        <v>703</v>
      </c>
      <c r="AV11" s="16">
        <v>0</v>
      </c>
      <c r="AW11" s="16">
        <v>0</v>
      </c>
    </row>
    <row r="12" spans="2:49" x14ac:dyDescent="0.35">
      <c r="B12" s="17" t="s">
        <v>699</v>
      </c>
      <c r="C12" s="23">
        <v>1.3563218390804599</v>
      </c>
      <c r="D12" s="23">
        <v>1.3846153846153799</v>
      </c>
      <c r="E12" s="23">
        <v>1.625</v>
      </c>
      <c r="F12" s="23">
        <v>0.999999999999998</v>
      </c>
      <c r="G12" s="23">
        <v>1</v>
      </c>
      <c r="H12" s="23">
        <v>0.4</v>
      </c>
      <c r="I12" s="23">
        <v>1</v>
      </c>
      <c r="J12" s="23">
        <v>1.2307692307692299</v>
      </c>
      <c r="K12" s="23">
        <v>1</v>
      </c>
      <c r="L12" s="23">
        <v>2.28571428571429</v>
      </c>
      <c r="M12" s="23">
        <v>1.1666666666666701</v>
      </c>
      <c r="N12" s="23">
        <v>2.5</v>
      </c>
      <c r="O12" s="23">
        <v>1</v>
      </c>
      <c r="P12" s="23"/>
      <c r="Q12" s="23">
        <v>1.3428571428571401</v>
      </c>
      <c r="R12" s="23"/>
      <c r="S12" s="23">
        <v>1.37349397590361</v>
      </c>
      <c r="T12" s="23"/>
      <c r="U12" s="23">
        <v>1.37096774193548</v>
      </c>
      <c r="V12" s="23"/>
      <c r="W12" s="23">
        <v>1.4583333333333299</v>
      </c>
      <c r="X12" s="23"/>
      <c r="Y12" s="23">
        <v>1.2333333333333301</v>
      </c>
      <c r="Z12" s="23">
        <v>1.34782608695652</v>
      </c>
      <c r="AA12" s="23">
        <v>1.72727272727273</v>
      </c>
      <c r="AB12" s="23">
        <v>3</v>
      </c>
      <c r="AC12" s="23"/>
      <c r="AD12" s="23">
        <v>1.28571428571428</v>
      </c>
      <c r="AE12" s="23">
        <v>1</v>
      </c>
      <c r="AF12" s="23">
        <v>1.2</v>
      </c>
      <c r="AG12" s="23">
        <v>1.15384615384615</v>
      </c>
      <c r="AH12" s="23">
        <v>1.7</v>
      </c>
      <c r="AI12" s="23">
        <v>1.0909090909090899</v>
      </c>
      <c r="AJ12" s="23">
        <v>1.7619047619047601</v>
      </c>
      <c r="AK12" s="23"/>
      <c r="AL12" s="23">
        <v>1.8571428571428601</v>
      </c>
      <c r="AM12" s="23">
        <v>1.6</v>
      </c>
      <c r="AN12" s="23">
        <v>1.0625</v>
      </c>
      <c r="AO12" s="23">
        <v>1.1428571428571399</v>
      </c>
      <c r="AP12" s="23">
        <v>1.3333333333333399</v>
      </c>
      <c r="AQ12" s="23">
        <v>1.6666666666666701</v>
      </c>
      <c r="AR12" s="23">
        <v>0</v>
      </c>
      <c r="AS12" s="23">
        <v>3</v>
      </c>
      <c r="AT12" s="23">
        <v>1.3</v>
      </c>
      <c r="AU12" s="23" t="s">
        <v>495</v>
      </c>
      <c r="AV12" s="23">
        <v>2.3333333333333299</v>
      </c>
      <c r="AW12" s="23">
        <v>0.88888888888888795</v>
      </c>
    </row>
    <row r="13" spans="2:49" x14ac:dyDescent="0.35">
      <c r="B13" s="17" t="s">
        <v>700</v>
      </c>
      <c r="C13" s="24">
        <v>-0.64285441269369004</v>
      </c>
      <c r="D13" s="24">
        <v>-1.1094674556213</v>
      </c>
      <c r="E13" s="24">
        <v>-0.97601996527777801</v>
      </c>
      <c r="F13" s="24">
        <v>-0.40404040404040498</v>
      </c>
      <c r="G13" s="24">
        <v>-0.238095238095239</v>
      </c>
      <c r="H13" s="24">
        <v>0</v>
      </c>
      <c r="I13" s="24">
        <v>0</v>
      </c>
      <c r="J13" s="24">
        <v>-0.80129469478582105</v>
      </c>
      <c r="K13" s="24">
        <v>0</v>
      </c>
      <c r="L13" s="24">
        <v>-2.6384839650145699</v>
      </c>
      <c r="M13" s="24">
        <v>-0.16111111111111201</v>
      </c>
      <c r="N13" s="24">
        <v>-1.6875</v>
      </c>
      <c r="O13" s="24">
        <v>0</v>
      </c>
      <c r="P13" s="24"/>
      <c r="Q13" s="24">
        <v>-0.61730417881438304</v>
      </c>
      <c r="R13" s="24"/>
      <c r="S13" s="24">
        <v>-0.63224380007640202</v>
      </c>
      <c r="T13" s="24"/>
      <c r="U13" s="24">
        <v>-0.618329521060211</v>
      </c>
      <c r="V13" s="24"/>
      <c r="W13" s="24">
        <v>-0.83012152777777903</v>
      </c>
      <c r="X13" s="24"/>
      <c r="Y13" s="24">
        <v>-0.51500336700336802</v>
      </c>
      <c r="Z13" s="24">
        <v>-0.54188583874414498</v>
      </c>
      <c r="AA13" s="24">
        <v>-2.0664162283996999</v>
      </c>
      <c r="AB13" s="24">
        <v>0</v>
      </c>
      <c r="AC13" s="24"/>
      <c r="AD13" s="24">
        <v>-0.53877551020408299</v>
      </c>
      <c r="AE13" s="24">
        <v>-0.83333333333333304</v>
      </c>
      <c r="AF13" s="24">
        <v>-0.80742857142857105</v>
      </c>
      <c r="AG13" s="24">
        <v>-0.44078288575330099</v>
      </c>
      <c r="AH13" s="24">
        <v>-0.46866666666666701</v>
      </c>
      <c r="AI13" s="24">
        <v>-0.51807575020992602</v>
      </c>
      <c r="AJ13" s="24">
        <v>-0.97888506051771196</v>
      </c>
      <c r="AK13" s="24"/>
      <c r="AL13" s="24">
        <v>-0.314868804664724</v>
      </c>
      <c r="AM13" s="24">
        <v>-0.69866666666666699</v>
      </c>
      <c r="AN13" s="24">
        <v>-0.35257662259615402</v>
      </c>
      <c r="AO13" s="24">
        <v>-0.81749271137026502</v>
      </c>
      <c r="AP13" s="24">
        <v>-0.77777777777777601</v>
      </c>
      <c r="AQ13" s="24">
        <v>-0.148148148148148</v>
      </c>
      <c r="AR13" s="24">
        <v>0</v>
      </c>
      <c r="AS13" s="24">
        <v>0</v>
      </c>
      <c r="AT13" s="24">
        <v>-0.60428571428571398</v>
      </c>
      <c r="AU13" s="24" t="s">
        <v>704</v>
      </c>
      <c r="AV13" s="24">
        <v>-1.18518518518519</v>
      </c>
      <c r="AW13" s="24">
        <v>-0.83362727807172199</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779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t="s">
        <v>718</v>
      </c>
      <c r="AV7" s="10">
        <v>33</v>
      </c>
      <c r="AW7" s="10">
        <v>43</v>
      </c>
    </row>
    <row r="8" spans="2:49" x14ac:dyDescent="0.35">
      <c r="B8" s="17" t="s">
        <v>397</v>
      </c>
      <c r="C8">
        <v>0.28282828282828298</v>
      </c>
      <c r="D8">
        <v>0.5</v>
      </c>
      <c r="E8">
        <v>0.11111111111111099</v>
      </c>
      <c r="F8">
        <v>0.38095238095238099</v>
      </c>
      <c r="G8">
        <v>0</v>
      </c>
      <c r="H8">
        <v>0.33333333333333298</v>
      </c>
      <c r="I8">
        <v>0.28571428571428598</v>
      </c>
      <c r="J8">
        <v>0.28571428571428598</v>
      </c>
      <c r="K8">
        <v>0.2</v>
      </c>
      <c r="L8">
        <v>0.33333333333333298</v>
      </c>
      <c r="M8">
        <v>0.16666666666666699</v>
      </c>
      <c r="N8">
        <v>0.4</v>
      </c>
      <c r="O8">
        <v>0</v>
      </c>
      <c r="Q8">
        <v>0.253164556962025</v>
      </c>
      <c r="S8">
        <v>0.27777777777777801</v>
      </c>
      <c r="U8">
        <v>0.28358208955223901</v>
      </c>
      <c r="W8">
        <v>0.41176470588235298</v>
      </c>
      <c r="Y8">
        <v>0.21875</v>
      </c>
      <c r="Z8">
        <v>0.29824561403508798</v>
      </c>
      <c r="AA8">
        <v>0.44444444444444398</v>
      </c>
      <c r="AB8">
        <v>0</v>
      </c>
      <c r="AD8">
        <v>0.18181818181818199</v>
      </c>
      <c r="AE8">
        <v>0.5</v>
      </c>
      <c r="AF8">
        <v>0</v>
      </c>
      <c r="AG8">
        <v>0.17647058823529399</v>
      </c>
      <c r="AH8">
        <v>0.214285714285714</v>
      </c>
      <c r="AI8">
        <v>0.5</v>
      </c>
      <c r="AJ8">
        <v>0.32</v>
      </c>
      <c r="AL8">
        <v>0.5</v>
      </c>
      <c r="AM8">
        <v>0.2</v>
      </c>
      <c r="AN8">
        <v>0.21052631578947401</v>
      </c>
      <c r="AO8">
        <v>0.33333333333333298</v>
      </c>
      <c r="AP8">
        <v>0</v>
      </c>
      <c r="AQ8">
        <v>0.2</v>
      </c>
      <c r="AR8">
        <v>0</v>
      </c>
      <c r="AS8">
        <v>0.5</v>
      </c>
      <c r="AT8">
        <v>7.69230769230769E-2</v>
      </c>
      <c r="AU8" t="s">
        <v>397</v>
      </c>
      <c r="AV8">
        <v>0.5</v>
      </c>
      <c r="AW8">
        <v>0.45454545454545497</v>
      </c>
    </row>
    <row r="9" spans="2:49" x14ac:dyDescent="0.35">
      <c r="B9" s="17" t="s">
        <v>494</v>
      </c>
      <c r="C9" s="16">
        <v>0.32323232323232298</v>
      </c>
      <c r="D9" s="16">
        <v>0.2</v>
      </c>
      <c r="E9" s="16">
        <v>0.38888888888888901</v>
      </c>
      <c r="F9" s="16">
        <v>0.14285714285714299</v>
      </c>
      <c r="G9" s="16">
        <v>0.2</v>
      </c>
      <c r="H9" s="16">
        <v>0.5</v>
      </c>
      <c r="I9" s="16">
        <v>0.28571428571428598</v>
      </c>
      <c r="J9" s="16">
        <v>0.42857142857142899</v>
      </c>
      <c r="K9" s="16">
        <v>0.6</v>
      </c>
      <c r="L9" s="16">
        <v>0.44444444444444398</v>
      </c>
      <c r="M9" s="16">
        <v>0.16666666666666699</v>
      </c>
      <c r="N9" s="16">
        <v>0.6</v>
      </c>
      <c r="O9" s="16">
        <v>0</v>
      </c>
      <c r="P9" s="16"/>
      <c r="Q9" s="16">
        <v>0.341772151898734</v>
      </c>
      <c r="R9" s="16"/>
      <c r="S9" s="16">
        <v>0.33333333333333298</v>
      </c>
      <c r="T9" s="16"/>
      <c r="U9" s="16">
        <v>0.328358208955224</v>
      </c>
      <c r="V9" s="16"/>
      <c r="W9" s="16">
        <v>0.23529411764705899</v>
      </c>
      <c r="X9" s="16"/>
      <c r="Y9" s="16">
        <v>0.28125</v>
      </c>
      <c r="Z9" s="16">
        <v>0.35087719298245601</v>
      </c>
      <c r="AA9" s="16">
        <v>0.33333333333333298</v>
      </c>
      <c r="AB9" s="16">
        <v>0</v>
      </c>
      <c r="AC9" s="16"/>
      <c r="AD9" s="16">
        <v>0.18181818181818199</v>
      </c>
      <c r="AE9" s="16">
        <v>0.16666666666666699</v>
      </c>
      <c r="AF9" s="16">
        <v>0.375</v>
      </c>
      <c r="AG9" s="16">
        <v>0.29411764705882398</v>
      </c>
      <c r="AH9" s="16">
        <v>0.42857142857142899</v>
      </c>
      <c r="AI9" s="16">
        <v>0.27777777777777801</v>
      </c>
      <c r="AJ9" s="16">
        <v>0.4</v>
      </c>
      <c r="AK9" s="16"/>
      <c r="AL9" s="16">
        <v>0.25</v>
      </c>
      <c r="AM9" s="16">
        <v>0.4</v>
      </c>
      <c r="AN9" s="16">
        <v>0.26315789473684198</v>
      </c>
      <c r="AO9" s="16">
        <v>0.53333333333333299</v>
      </c>
      <c r="AP9" s="16">
        <v>0.5</v>
      </c>
      <c r="AQ9" s="16">
        <v>0.2</v>
      </c>
      <c r="AR9" s="16">
        <v>0</v>
      </c>
      <c r="AS9" s="16">
        <v>0</v>
      </c>
      <c r="AT9" s="16">
        <v>0.38461538461538503</v>
      </c>
      <c r="AU9" s="16" t="s">
        <v>703</v>
      </c>
      <c r="AV9" s="16">
        <v>0</v>
      </c>
      <c r="AW9" s="16">
        <v>0.18181818181818199</v>
      </c>
    </row>
    <row r="10" spans="2:49" x14ac:dyDescent="0.35">
      <c r="B10" s="17" t="s">
        <v>495</v>
      </c>
      <c r="C10" s="16">
        <v>0.39393939393939398</v>
      </c>
      <c r="D10" s="16">
        <v>0.3</v>
      </c>
      <c r="E10" s="16">
        <v>0.5</v>
      </c>
      <c r="F10" s="16">
        <v>0.476190476190476</v>
      </c>
      <c r="G10" s="16">
        <v>0.8</v>
      </c>
      <c r="H10" s="16">
        <v>0.16666666666666699</v>
      </c>
      <c r="I10" s="16">
        <v>0.42857142857142899</v>
      </c>
      <c r="J10" s="16">
        <v>0.28571428571428598</v>
      </c>
      <c r="K10" s="16">
        <v>0.2</v>
      </c>
      <c r="L10" s="16">
        <v>0.22222222222222199</v>
      </c>
      <c r="M10" s="16">
        <v>0.66666666666666696</v>
      </c>
      <c r="N10" s="16">
        <v>0</v>
      </c>
      <c r="O10" s="16">
        <v>0</v>
      </c>
      <c r="P10" s="16"/>
      <c r="Q10" s="16">
        <v>0.40506329113924</v>
      </c>
      <c r="R10" s="16"/>
      <c r="S10" s="16">
        <v>0.38888888888888901</v>
      </c>
      <c r="T10" s="16"/>
      <c r="U10" s="16">
        <v>0.38805970149253699</v>
      </c>
      <c r="V10" s="16"/>
      <c r="W10" s="16">
        <v>0.35294117647058798</v>
      </c>
      <c r="X10" s="16"/>
      <c r="Y10" s="16">
        <v>0.5</v>
      </c>
      <c r="Z10" s="16">
        <v>0.35087719298245601</v>
      </c>
      <c r="AA10" s="16">
        <v>0.22222222222222199</v>
      </c>
      <c r="AB10" s="16">
        <v>1</v>
      </c>
      <c r="AC10" s="16"/>
      <c r="AD10" s="16">
        <v>0.63636363636363602</v>
      </c>
      <c r="AE10" s="16">
        <v>0.33333333333333298</v>
      </c>
      <c r="AF10" s="16">
        <v>0.625</v>
      </c>
      <c r="AG10" s="16">
        <v>0.52941176470588203</v>
      </c>
      <c r="AH10" s="16">
        <v>0.35714285714285698</v>
      </c>
      <c r="AI10" s="16">
        <v>0.22222222222222199</v>
      </c>
      <c r="AJ10" s="16">
        <v>0.28000000000000003</v>
      </c>
      <c r="AK10" s="16"/>
      <c r="AL10" s="16">
        <v>0.25</v>
      </c>
      <c r="AM10" s="16">
        <v>0.4</v>
      </c>
      <c r="AN10" s="16">
        <v>0.52631578947368396</v>
      </c>
      <c r="AO10" s="16">
        <v>0.133333333333333</v>
      </c>
      <c r="AP10" s="16">
        <v>0.5</v>
      </c>
      <c r="AQ10" s="16">
        <v>0.6</v>
      </c>
      <c r="AR10" s="16">
        <v>0</v>
      </c>
      <c r="AS10" s="16">
        <v>0.5</v>
      </c>
      <c r="AT10" s="16">
        <v>0.53846153846153799</v>
      </c>
      <c r="AU10" s="16" t="s">
        <v>703</v>
      </c>
      <c r="AV10" s="16">
        <v>0.5</v>
      </c>
      <c r="AW10" s="16">
        <v>0.36363636363636398</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t="s">
        <v>703</v>
      </c>
      <c r="AV11" s="16">
        <v>0</v>
      </c>
      <c r="AW11" s="16">
        <v>0</v>
      </c>
    </row>
    <row r="12" spans="2:49" x14ac:dyDescent="0.35">
      <c r="B12" s="17" t="s">
        <v>699</v>
      </c>
      <c r="C12" s="23">
        <v>1.24242424242424</v>
      </c>
      <c r="D12" s="23">
        <v>1.8</v>
      </c>
      <c r="E12" s="23">
        <v>0.83333333333333304</v>
      </c>
      <c r="F12" s="23">
        <v>1.61904761904762</v>
      </c>
      <c r="G12" s="23">
        <v>0.8</v>
      </c>
      <c r="H12" s="23">
        <v>1.1666666666666701</v>
      </c>
      <c r="I12" s="23">
        <v>1.28571428571428</v>
      </c>
      <c r="J12" s="23">
        <v>1.1428571428571399</v>
      </c>
      <c r="K12" s="23">
        <v>0.8</v>
      </c>
      <c r="L12" s="23">
        <v>1.2222222222222201</v>
      </c>
      <c r="M12" s="23">
        <v>1.1666666666666701</v>
      </c>
      <c r="N12" s="23">
        <v>1.2</v>
      </c>
      <c r="O12" s="23">
        <v>3</v>
      </c>
      <c r="P12" s="23"/>
      <c r="Q12" s="23">
        <v>1.16455696202532</v>
      </c>
      <c r="R12" s="23"/>
      <c r="S12" s="23">
        <v>1.2222222222222201</v>
      </c>
      <c r="T12" s="23"/>
      <c r="U12" s="23">
        <v>1.23880597014925</v>
      </c>
      <c r="V12" s="23"/>
      <c r="W12" s="23">
        <v>1.5882352941176501</v>
      </c>
      <c r="X12" s="23"/>
      <c r="Y12" s="23">
        <v>1.15625</v>
      </c>
      <c r="Z12" s="23">
        <v>1.2456140350877201</v>
      </c>
      <c r="AA12" s="23">
        <v>1.55555555555556</v>
      </c>
      <c r="AB12" s="23">
        <v>1</v>
      </c>
      <c r="AC12" s="23"/>
      <c r="AD12" s="23">
        <v>1.1818181818181801</v>
      </c>
      <c r="AE12" s="23">
        <v>1.8333333333333299</v>
      </c>
      <c r="AF12" s="23">
        <v>0.625</v>
      </c>
      <c r="AG12" s="23">
        <v>1.0588235294117601</v>
      </c>
      <c r="AH12" s="23">
        <v>0.999999999999999</v>
      </c>
      <c r="AI12" s="23">
        <v>1.7222222222222201</v>
      </c>
      <c r="AJ12" s="23">
        <v>1.24</v>
      </c>
      <c r="AK12" s="23"/>
      <c r="AL12" s="23">
        <v>1.75</v>
      </c>
      <c r="AM12" s="23">
        <v>1</v>
      </c>
      <c r="AN12" s="23">
        <v>1.15789473684211</v>
      </c>
      <c r="AO12" s="23">
        <v>1.13333333333334</v>
      </c>
      <c r="AP12" s="23">
        <v>0.5</v>
      </c>
      <c r="AQ12" s="23">
        <v>1.2</v>
      </c>
      <c r="AR12" s="23">
        <v>3</v>
      </c>
      <c r="AS12" s="23">
        <v>2</v>
      </c>
      <c r="AT12" s="23">
        <v>0.76923076923076905</v>
      </c>
      <c r="AU12" s="23" t="s">
        <v>495</v>
      </c>
      <c r="AV12" s="23">
        <v>2</v>
      </c>
      <c r="AW12" s="23">
        <v>1.72727272727273</v>
      </c>
    </row>
    <row r="13" spans="2:49" x14ac:dyDescent="0.35">
      <c r="B13" s="17" t="s">
        <v>700</v>
      </c>
      <c r="C13" s="24">
        <v>-0.59966809417785205</v>
      </c>
      <c r="D13" s="24">
        <v>-1.1279999999999999</v>
      </c>
      <c r="E13" s="24">
        <v>-0.26369598765432101</v>
      </c>
      <c r="F13" s="24">
        <v>-0.51039512264002096</v>
      </c>
      <c r="G13" s="24">
        <v>0</v>
      </c>
      <c r="H13" s="24">
        <v>-1.18287037037037</v>
      </c>
      <c r="I13" s="24">
        <v>-0.53877551020408299</v>
      </c>
      <c r="J13" s="24">
        <v>-0.81749271137026502</v>
      </c>
      <c r="K13" s="24">
        <v>-0.82399999999999995</v>
      </c>
      <c r="L13" s="24">
        <v>-1.0397805212619999</v>
      </c>
      <c r="M13" s="24">
        <v>-0.16111111111111201</v>
      </c>
      <c r="N13" s="24">
        <v>-1.8720000000000001</v>
      </c>
      <c r="O13" s="24">
        <v>0</v>
      </c>
      <c r="P13" s="24"/>
      <c r="Q13" s="24">
        <v>-0.55113802837682302</v>
      </c>
      <c r="R13" s="24"/>
      <c r="S13" s="24">
        <v>-0.60409412261264095</v>
      </c>
      <c r="T13" s="24"/>
      <c r="U13" s="24">
        <v>-0.61138241184365605</v>
      </c>
      <c r="V13" s="24"/>
      <c r="W13" s="24">
        <v>-0.82922857724404697</v>
      </c>
      <c r="X13" s="24"/>
      <c r="Y13" s="24">
        <v>-0.37640380859375</v>
      </c>
      <c r="Z13" s="24">
        <v>-0.69934878748116902</v>
      </c>
      <c r="AA13" s="24">
        <v>-1.2565157750342899</v>
      </c>
      <c r="AB13" s="24">
        <v>0</v>
      </c>
      <c r="AC13" s="24"/>
      <c r="AD13" s="24">
        <v>-0.194674012855831</v>
      </c>
      <c r="AE13" s="24">
        <v>-1.0185185185185199</v>
      </c>
      <c r="AF13" s="24">
        <v>0</v>
      </c>
      <c r="AG13" s="24">
        <v>-0.30854002500654298</v>
      </c>
      <c r="AH13" s="24">
        <v>-0.58441558441558406</v>
      </c>
      <c r="AI13" s="24">
        <v>-1.3933470507544601</v>
      </c>
      <c r="AJ13" s="24">
        <v>-0.88009788235294095</v>
      </c>
      <c r="AK13" s="24"/>
      <c r="AL13" s="24">
        <v>-1.296875</v>
      </c>
      <c r="AM13" s="24">
        <v>-0.5</v>
      </c>
      <c r="AN13" s="24">
        <v>-0.33571463284249398</v>
      </c>
      <c r="AO13" s="24">
        <v>-1.2728888888888901</v>
      </c>
      <c r="AP13" s="24">
        <v>0</v>
      </c>
      <c r="AQ13" s="24">
        <v>-0.24</v>
      </c>
      <c r="AR13" s="24">
        <v>0</v>
      </c>
      <c r="AS13" s="24">
        <v>-0.5</v>
      </c>
      <c r="AT13" s="24">
        <v>-0.18085267789409801</v>
      </c>
      <c r="AU13" s="24" t="s">
        <v>704</v>
      </c>
      <c r="AV13" s="24">
        <v>-0.5</v>
      </c>
      <c r="AW13" s="24">
        <v>-0.85775106436263604</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780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t="s">
        <v>711</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t="s">
        <v>718</v>
      </c>
      <c r="AV7" s="10">
        <v>33</v>
      </c>
      <c r="AW7" s="10">
        <v>43</v>
      </c>
    </row>
    <row r="8" spans="2:49" x14ac:dyDescent="0.35">
      <c r="B8" s="17" t="s">
        <v>397</v>
      </c>
      <c r="C8">
        <v>0.43046357615893999</v>
      </c>
      <c r="D8">
        <v>0.28571428571428598</v>
      </c>
      <c r="E8">
        <v>0.5</v>
      </c>
      <c r="F8">
        <v>0.47058823529411797</v>
      </c>
      <c r="G8">
        <v>0.43333333333333302</v>
      </c>
      <c r="H8">
        <v>0.35294117647058798</v>
      </c>
      <c r="I8">
        <v>0.41666666666666702</v>
      </c>
      <c r="J8">
        <v>0.35294117647058798</v>
      </c>
      <c r="K8">
        <v>0.625</v>
      </c>
      <c r="L8">
        <v>0.36363636363636398</v>
      </c>
      <c r="M8">
        <v>0.53333333333333299</v>
      </c>
      <c r="N8">
        <v>0.25</v>
      </c>
      <c r="O8">
        <v>0.44444444444444398</v>
      </c>
      <c r="Q8">
        <v>0.43579766536964998</v>
      </c>
      <c r="S8">
        <v>0.43598615916955002</v>
      </c>
      <c r="U8">
        <v>0.43668122270742399</v>
      </c>
      <c r="W8">
        <v>0.56666666666666698</v>
      </c>
      <c r="Y8">
        <v>0.41666666666666702</v>
      </c>
      <c r="Z8">
        <v>0.44318181818181801</v>
      </c>
      <c r="AA8">
        <v>0.55555555555555602</v>
      </c>
      <c r="AB8" t="s">
        <v>397</v>
      </c>
      <c r="AD8">
        <v>0.407407407407407</v>
      </c>
      <c r="AE8">
        <v>0.51612903225806495</v>
      </c>
      <c r="AF8">
        <v>0.4</v>
      </c>
      <c r="AG8">
        <v>0.47058823529411797</v>
      </c>
      <c r="AH8">
        <v>0.36585365853658502</v>
      </c>
      <c r="AI8">
        <v>0.35483870967741898</v>
      </c>
      <c r="AJ8">
        <v>0.476190476190476</v>
      </c>
      <c r="AL8">
        <v>0.5</v>
      </c>
      <c r="AM8">
        <v>0.38888888888888901</v>
      </c>
      <c r="AN8">
        <v>0.40217391304347799</v>
      </c>
      <c r="AO8">
        <v>0.40909090909090901</v>
      </c>
      <c r="AP8">
        <v>0.5</v>
      </c>
      <c r="AQ8">
        <v>0.44444444444444398</v>
      </c>
      <c r="AR8">
        <v>0</v>
      </c>
      <c r="AS8">
        <v>0.33333333333333298</v>
      </c>
      <c r="AT8">
        <v>0.48275862068965503</v>
      </c>
      <c r="AU8" t="s">
        <v>397</v>
      </c>
      <c r="AV8">
        <v>0.5</v>
      </c>
      <c r="AW8">
        <v>0.46666666666666701</v>
      </c>
    </row>
    <row r="9" spans="2:49" x14ac:dyDescent="0.35">
      <c r="B9" s="17" t="s">
        <v>494</v>
      </c>
      <c r="C9" s="16">
        <v>0.36754966887417201</v>
      </c>
      <c r="D9" s="16">
        <v>0.57142857142857095</v>
      </c>
      <c r="E9" s="16">
        <v>0.269230769230769</v>
      </c>
      <c r="F9" s="16">
        <v>0.29411764705882398</v>
      </c>
      <c r="G9" s="16">
        <v>0.4</v>
      </c>
      <c r="H9" s="16">
        <v>0.47058823529411797</v>
      </c>
      <c r="I9" s="16">
        <v>0.375</v>
      </c>
      <c r="J9" s="16">
        <v>0.35294117647058798</v>
      </c>
      <c r="K9" s="16">
        <v>0.1875</v>
      </c>
      <c r="L9" s="16">
        <v>0.45454545454545497</v>
      </c>
      <c r="M9" s="16">
        <v>0.266666666666667</v>
      </c>
      <c r="N9" s="16">
        <v>0.58333333333333304</v>
      </c>
      <c r="O9" s="16">
        <v>0.33333333333333298</v>
      </c>
      <c r="P9" s="16"/>
      <c r="Q9" s="16">
        <v>0.369649805447471</v>
      </c>
      <c r="R9" s="16"/>
      <c r="S9" s="16">
        <v>0.36678200692041502</v>
      </c>
      <c r="T9" s="16"/>
      <c r="U9" s="16">
        <v>0.36244541484716197</v>
      </c>
      <c r="V9" s="16"/>
      <c r="W9" s="16">
        <v>0.33333333333333298</v>
      </c>
      <c r="X9" s="16"/>
      <c r="Y9" s="16">
        <v>0.36274509803921601</v>
      </c>
      <c r="Z9" s="16">
        <v>0.38636363636363602</v>
      </c>
      <c r="AA9" s="16">
        <v>0.33333333333333298</v>
      </c>
      <c r="AB9" s="16" t="s">
        <v>703</v>
      </c>
      <c r="AC9" s="16"/>
      <c r="AD9" s="16">
        <v>0.33333333333333298</v>
      </c>
      <c r="AE9" s="16">
        <v>0.25806451612903197</v>
      </c>
      <c r="AF9" s="16">
        <v>0.42857142857142899</v>
      </c>
      <c r="AG9" s="16">
        <v>0.32352941176470601</v>
      </c>
      <c r="AH9" s="16">
        <v>0.46341463414634099</v>
      </c>
      <c r="AI9" s="16">
        <v>0.35483870967741898</v>
      </c>
      <c r="AJ9" s="16">
        <v>0.42857142857142899</v>
      </c>
      <c r="AK9" s="16"/>
      <c r="AL9" s="16">
        <v>0.38461538461538503</v>
      </c>
      <c r="AM9" s="16">
        <v>0.37037037037037002</v>
      </c>
      <c r="AN9" s="16">
        <v>0.40217391304347799</v>
      </c>
      <c r="AO9" s="16">
        <v>0.36363636363636398</v>
      </c>
      <c r="AP9" s="16">
        <v>0.3</v>
      </c>
      <c r="AQ9" s="16">
        <v>0.38888888888888901</v>
      </c>
      <c r="AR9" s="16">
        <v>0</v>
      </c>
      <c r="AS9" s="16">
        <v>0.33333333333333298</v>
      </c>
      <c r="AT9" s="16">
        <v>0.41379310344827602</v>
      </c>
      <c r="AU9" s="16" t="s">
        <v>703</v>
      </c>
      <c r="AV9" s="16">
        <v>0.125</v>
      </c>
      <c r="AW9" s="16">
        <v>0.266666666666667</v>
      </c>
    </row>
    <row r="10" spans="2:49" x14ac:dyDescent="0.35">
      <c r="B10" s="17" t="s">
        <v>495</v>
      </c>
      <c r="C10" s="16">
        <v>0.20198675496688701</v>
      </c>
      <c r="D10" s="16">
        <v>0.14285714285714299</v>
      </c>
      <c r="E10" s="16">
        <v>0.230769230769231</v>
      </c>
      <c r="F10" s="16">
        <v>0.23529411764705899</v>
      </c>
      <c r="G10" s="16">
        <v>0.16666666666666699</v>
      </c>
      <c r="H10" s="16">
        <v>0.17647058823529399</v>
      </c>
      <c r="I10" s="16">
        <v>0.20833333333333301</v>
      </c>
      <c r="J10" s="16">
        <v>0.29411764705882398</v>
      </c>
      <c r="K10" s="16">
        <v>0.1875</v>
      </c>
      <c r="L10" s="16">
        <v>0.18181818181818199</v>
      </c>
      <c r="M10" s="16">
        <v>0.2</v>
      </c>
      <c r="N10" s="16">
        <v>0.16666666666666699</v>
      </c>
      <c r="O10" s="16">
        <v>0.22222222222222199</v>
      </c>
      <c r="P10" s="16"/>
      <c r="Q10" s="16">
        <v>0.19455252918287899</v>
      </c>
      <c r="R10" s="16"/>
      <c r="S10" s="16">
        <v>0.19723183391003499</v>
      </c>
      <c r="T10" s="16"/>
      <c r="U10" s="16">
        <v>0.20087336244541501</v>
      </c>
      <c r="V10" s="16"/>
      <c r="W10" s="16">
        <v>0.1</v>
      </c>
      <c r="X10" s="16"/>
      <c r="Y10" s="16">
        <v>0.220588235294118</v>
      </c>
      <c r="Z10" s="16">
        <v>0.170454545454545</v>
      </c>
      <c r="AA10" s="16">
        <v>0.11111111111111099</v>
      </c>
      <c r="AB10" s="16" t="s">
        <v>703</v>
      </c>
      <c r="AC10" s="16"/>
      <c r="AD10" s="16">
        <v>0.25925925925925902</v>
      </c>
      <c r="AE10" s="16">
        <v>0.225806451612903</v>
      </c>
      <c r="AF10" s="16">
        <v>0.17142857142857101</v>
      </c>
      <c r="AG10" s="16">
        <v>0.20588235294117599</v>
      </c>
      <c r="AH10" s="16">
        <v>0.17073170731707299</v>
      </c>
      <c r="AI10" s="16">
        <v>0.29032258064516098</v>
      </c>
      <c r="AJ10" s="16">
        <v>9.5238095238095205E-2</v>
      </c>
      <c r="AK10" s="16"/>
      <c r="AL10" s="16">
        <v>0.115384615384615</v>
      </c>
      <c r="AM10" s="16">
        <v>0.240740740740741</v>
      </c>
      <c r="AN10" s="16">
        <v>0.19565217391304299</v>
      </c>
      <c r="AO10" s="16">
        <v>0.22727272727272699</v>
      </c>
      <c r="AP10" s="16">
        <v>0.2</v>
      </c>
      <c r="AQ10" s="16">
        <v>0.16666666666666699</v>
      </c>
      <c r="AR10" s="16">
        <v>0</v>
      </c>
      <c r="AS10" s="16">
        <v>0.33333333333333298</v>
      </c>
      <c r="AT10" s="16">
        <v>0.10344827586206901</v>
      </c>
      <c r="AU10" s="16" t="s">
        <v>703</v>
      </c>
      <c r="AV10" s="16">
        <v>0.375</v>
      </c>
      <c r="AW10" s="16">
        <v>0.266666666666667</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t="s">
        <v>703</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t="s">
        <v>703</v>
      </c>
      <c r="AV11" s="16">
        <v>0</v>
      </c>
      <c r="AW11" s="16">
        <v>0</v>
      </c>
    </row>
    <row r="12" spans="2:49" x14ac:dyDescent="0.35">
      <c r="B12" s="17" t="s">
        <v>699</v>
      </c>
      <c r="C12" s="23">
        <v>1.4933774834437099</v>
      </c>
      <c r="D12" s="23">
        <v>1</v>
      </c>
      <c r="E12" s="23">
        <v>1.7307692307692299</v>
      </c>
      <c r="F12" s="23">
        <v>1.6470588235294099</v>
      </c>
      <c r="G12" s="23">
        <v>1.4666666666666699</v>
      </c>
      <c r="H12" s="23">
        <v>1.23529411764706</v>
      </c>
      <c r="I12" s="23">
        <v>1.4583333333333299</v>
      </c>
      <c r="J12" s="23">
        <v>1.3529411764705901</v>
      </c>
      <c r="K12" s="23">
        <v>2.0625</v>
      </c>
      <c r="L12" s="23">
        <v>1.27272727272727</v>
      </c>
      <c r="M12" s="23">
        <v>1.8</v>
      </c>
      <c r="N12" s="23">
        <v>0.91666666666666696</v>
      </c>
      <c r="O12" s="23">
        <v>1.55555555555556</v>
      </c>
      <c r="P12" s="23"/>
      <c r="Q12" s="23">
        <v>1.5019455252918299</v>
      </c>
      <c r="R12" s="23"/>
      <c r="S12" s="23">
        <v>1.50519031141869</v>
      </c>
      <c r="T12" s="23"/>
      <c r="U12" s="23">
        <v>1.51091703056768</v>
      </c>
      <c r="V12" s="23"/>
      <c r="W12" s="23">
        <v>1.8</v>
      </c>
      <c r="X12" s="23"/>
      <c r="Y12" s="23">
        <v>1.47058823529412</v>
      </c>
      <c r="Z12" s="23">
        <v>1.5</v>
      </c>
      <c r="AA12" s="23">
        <v>1.7777777777777799</v>
      </c>
      <c r="AB12" s="23" t="s">
        <v>495</v>
      </c>
      <c r="AC12" s="23"/>
      <c r="AD12" s="23">
        <v>1.4814814814814801</v>
      </c>
      <c r="AE12" s="23">
        <v>1.7741935483871001</v>
      </c>
      <c r="AF12" s="23">
        <v>1.3714285714285701</v>
      </c>
      <c r="AG12" s="23">
        <v>1.6176470588235301</v>
      </c>
      <c r="AH12" s="23">
        <v>1.26829268292683</v>
      </c>
      <c r="AI12" s="23">
        <v>1.3548387096774199</v>
      </c>
      <c r="AJ12" s="23">
        <v>1.52380952380952</v>
      </c>
      <c r="AK12" s="23"/>
      <c r="AL12" s="23">
        <v>1.6153846153846101</v>
      </c>
      <c r="AM12" s="23">
        <v>1.4074074074074101</v>
      </c>
      <c r="AN12" s="23">
        <v>1.40217391304348</v>
      </c>
      <c r="AO12" s="23">
        <v>1.4545454545454499</v>
      </c>
      <c r="AP12" s="23">
        <v>1.7</v>
      </c>
      <c r="AQ12" s="23">
        <v>1.5</v>
      </c>
      <c r="AR12" s="23">
        <v>3</v>
      </c>
      <c r="AS12" s="23">
        <v>1.3333333333333399</v>
      </c>
      <c r="AT12" s="23">
        <v>1.55172413793103</v>
      </c>
      <c r="AU12" s="23" t="s">
        <v>495</v>
      </c>
      <c r="AV12" s="23">
        <v>1.875</v>
      </c>
      <c r="AW12" s="23">
        <v>1.6666666666666701</v>
      </c>
    </row>
    <row r="13" spans="2:49" x14ac:dyDescent="0.35">
      <c r="B13" s="17" t="s">
        <v>700</v>
      </c>
      <c r="C13" s="24">
        <v>-1.2872823996887199</v>
      </c>
      <c r="D13" s="24">
        <v>-1.1428571428571399</v>
      </c>
      <c r="E13" s="24">
        <v>-1.3634501593081501</v>
      </c>
      <c r="F13" s="24">
        <v>-1.27534658615465</v>
      </c>
      <c r="G13" s="24">
        <v>-1.4049063180827901</v>
      </c>
      <c r="H13" s="24">
        <v>-1.19638065984494</v>
      </c>
      <c r="I13" s="24">
        <v>-1.2375475363756601</v>
      </c>
      <c r="J13" s="24">
        <v>-0.89462094998427</v>
      </c>
      <c r="K13" s="24">
        <v>-1.956787109375</v>
      </c>
      <c r="L13" s="24">
        <v>-1.20339164967264</v>
      </c>
      <c r="M13" s="24">
        <v>-1.5725714285714301</v>
      </c>
      <c r="N13" s="24">
        <v>-1.00771604938272</v>
      </c>
      <c r="O13" s="24">
        <v>-1.2565157750342899</v>
      </c>
      <c r="P13" s="24"/>
      <c r="Q13" s="24">
        <v>-1.32271559598229</v>
      </c>
      <c r="R13" s="24"/>
      <c r="S13" s="24">
        <v>-1.3147873967424999</v>
      </c>
      <c r="T13" s="24"/>
      <c r="U13" s="24">
        <v>-1.30505890083638</v>
      </c>
      <c r="V13" s="24"/>
      <c r="W13" s="24">
        <v>-2.12369230769231</v>
      </c>
      <c r="X13" s="24"/>
      <c r="Y13" s="24">
        <v>-1.2013075126244299</v>
      </c>
      <c r="Z13" s="24">
        <v>-1.4177295918367301</v>
      </c>
      <c r="AA13" s="24">
        <v>-2.02331961591221</v>
      </c>
      <c r="AB13" s="24" t="s">
        <v>704</v>
      </c>
      <c r="AC13" s="24"/>
      <c r="AD13" s="24">
        <v>-1.0727277345933</v>
      </c>
      <c r="AE13" s="24">
        <v>-1.4244660020364099</v>
      </c>
      <c r="AF13" s="24">
        <v>-1.3109271137026299</v>
      </c>
      <c r="AG13" s="24">
        <v>-1.371893163263</v>
      </c>
      <c r="AH13" s="24">
        <v>-1.23889335950971</v>
      </c>
      <c r="AI13" s="24">
        <v>-0.906555671175856</v>
      </c>
      <c r="AJ13" s="24">
        <v>-1.7774440223419801</v>
      </c>
      <c r="AK13" s="24"/>
      <c r="AL13" s="24">
        <v>-1.7847064178425101</v>
      </c>
      <c r="AM13" s="24">
        <v>-1.0900754227228799</v>
      </c>
      <c r="AN13" s="24">
        <v>-1.2439572950678801</v>
      </c>
      <c r="AO13" s="24">
        <v>-1.1664162283996999</v>
      </c>
      <c r="AP13" s="24">
        <v>-1.472</v>
      </c>
      <c r="AQ13" s="24">
        <v>-1.43333333333333</v>
      </c>
      <c r="AR13" s="24">
        <v>0</v>
      </c>
      <c r="AS13" s="24">
        <v>-0.77777777777777601</v>
      </c>
      <c r="AT13" s="24">
        <v>-1.7693878387797799</v>
      </c>
      <c r="AU13" s="24" t="s">
        <v>704</v>
      </c>
      <c r="AV13" s="24">
        <v>-0.884765625</v>
      </c>
      <c r="AW13" s="24">
        <v>-1.1666666666666701</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W19"/>
  <sheetViews>
    <sheetView showGridLines="0" workbookViewId="0">
      <pane xSplit="2" topLeftCell="C1" activePane="topRight" state="frozen"/>
      <selection pane="topRight" activeCell="B14" sqref="B14"/>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395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388</v>
      </c>
      <c r="C8" s="16">
        <v>0.118081180811808</v>
      </c>
      <c r="D8" s="16">
        <v>9.7560975609756101E-2</v>
      </c>
      <c r="E8" s="16">
        <v>6.7164179104477598E-2</v>
      </c>
      <c r="F8" s="16">
        <v>0.109243697478992</v>
      </c>
      <c r="G8" s="16">
        <v>0.133333333333333</v>
      </c>
      <c r="H8" s="16">
        <v>0.134615384615385</v>
      </c>
      <c r="I8" s="16">
        <v>0.15151515151515199</v>
      </c>
      <c r="J8" s="16">
        <v>9.8360655737704902E-2</v>
      </c>
      <c r="K8" s="16">
        <v>0.15384615384615399</v>
      </c>
      <c r="L8" s="16">
        <v>0.17499999999999999</v>
      </c>
      <c r="M8" s="16">
        <v>0.12676056338028199</v>
      </c>
      <c r="N8" s="16">
        <v>6.0606060606060601E-2</v>
      </c>
      <c r="O8" s="16">
        <v>0.25</v>
      </c>
      <c r="P8" s="16"/>
      <c r="Q8" s="16">
        <v>0.11918604651162799</v>
      </c>
      <c r="R8" s="16"/>
      <c r="S8" s="16">
        <v>0.120711562897078</v>
      </c>
      <c r="T8" s="16"/>
      <c r="U8" s="16">
        <v>0.124378109452736</v>
      </c>
      <c r="V8" s="16"/>
      <c r="W8" s="16">
        <v>4.0650406504064998E-2</v>
      </c>
      <c r="X8" s="16"/>
      <c r="Y8" s="16">
        <v>0.11111111111111099</v>
      </c>
      <c r="Z8" s="16">
        <v>0.14772727272727301</v>
      </c>
      <c r="AA8" s="16">
        <v>2.7777777777777801E-2</v>
      </c>
      <c r="AB8" s="16">
        <v>0</v>
      </c>
      <c r="AC8" s="16"/>
      <c r="AD8" s="16">
        <v>0.17123287671232901</v>
      </c>
      <c r="AE8" s="16">
        <v>0.11111111111111099</v>
      </c>
      <c r="AF8" s="16">
        <v>9.1836734693877597E-2</v>
      </c>
      <c r="AG8" s="16">
        <v>8.8888888888888906E-2</v>
      </c>
      <c r="AH8" s="16">
        <v>0.138211382113821</v>
      </c>
      <c r="AI8" s="16">
        <v>0.13095238095238099</v>
      </c>
      <c r="AJ8" s="16">
        <v>8.6956521739130405E-2</v>
      </c>
      <c r="AK8" s="16"/>
      <c r="AL8" s="16">
        <v>0.19298245614035101</v>
      </c>
      <c r="AM8" s="16">
        <v>0.118110236220472</v>
      </c>
      <c r="AN8" s="16">
        <v>0.131221719457014</v>
      </c>
      <c r="AO8" s="16">
        <v>0.12949640287769801</v>
      </c>
      <c r="AP8" s="16">
        <v>5.2631578947368397E-2</v>
      </c>
      <c r="AQ8" s="16">
        <v>0.04</v>
      </c>
      <c r="AR8" s="16">
        <v>0</v>
      </c>
      <c r="AS8" s="16">
        <v>6.6666666666666693E-2</v>
      </c>
      <c r="AT8" s="16">
        <v>8.4337349397590397E-2</v>
      </c>
      <c r="AU8" s="16">
        <v>0</v>
      </c>
      <c r="AV8" s="16">
        <v>6.0606060606060601E-2</v>
      </c>
      <c r="AW8" s="16">
        <v>0.162790697674419</v>
      </c>
    </row>
    <row r="9" spans="2:49" x14ac:dyDescent="0.35">
      <c r="B9" s="17" t="s">
        <v>389</v>
      </c>
      <c r="C9" s="16">
        <v>0.17835178351783501</v>
      </c>
      <c r="D9" s="16">
        <v>0.18292682926829301</v>
      </c>
      <c r="E9" s="16">
        <v>0.171641791044776</v>
      </c>
      <c r="F9" s="16">
        <v>0.16806722689075601</v>
      </c>
      <c r="G9" s="16">
        <v>0.266666666666667</v>
      </c>
      <c r="H9" s="16">
        <v>0.19230769230769201</v>
      </c>
      <c r="I9" s="16">
        <v>0.21212121212121199</v>
      </c>
      <c r="J9" s="16">
        <v>0.114754098360656</v>
      </c>
      <c r="K9" s="16">
        <v>0.28205128205128199</v>
      </c>
      <c r="L9" s="16">
        <v>0.13750000000000001</v>
      </c>
      <c r="M9" s="16">
        <v>0.154929577464789</v>
      </c>
      <c r="N9" s="16">
        <v>0.15151515151515199</v>
      </c>
      <c r="O9" s="16">
        <v>0.125</v>
      </c>
      <c r="P9" s="16"/>
      <c r="Q9" s="16">
        <v>0.190406976744186</v>
      </c>
      <c r="R9" s="16"/>
      <c r="S9" s="16">
        <v>0.18170266836086399</v>
      </c>
      <c r="T9" s="16"/>
      <c r="U9" s="16">
        <v>0.18905472636815901</v>
      </c>
      <c r="V9" s="16"/>
      <c r="W9" s="16">
        <v>5.6910569105691103E-2</v>
      </c>
      <c r="X9" s="16"/>
      <c r="Y9" s="16">
        <v>0.21230158730158699</v>
      </c>
      <c r="Z9" s="16">
        <v>0.13257575757575801</v>
      </c>
      <c r="AA9" s="16">
        <v>5.5555555555555601E-2</v>
      </c>
      <c r="AB9" s="16">
        <v>0.11111111111111099</v>
      </c>
      <c r="AC9" s="16"/>
      <c r="AD9" s="16">
        <v>0.27397260273972601</v>
      </c>
      <c r="AE9" s="16">
        <v>0.27777777777777801</v>
      </c>
      <c r="AF9" s="16">
        <v>0.20408163265306101</v>
      </c>
      <c r="AG9" s="16">
        <v>0.15</v>
      </c>
      <c r="AH9" s="16">
        <v>0.12195121951219499</v>
      </c>
      <c r="AI9" s="16">
        <v>0.107142857142857</v>
      </c>
      <c r="AJ9" s="16">
        <v>9.7826086956521702E-2</v>
      </c>
      <c r="AK9" s="16"/>
      <c r="AL9" s="16">
        <v>8.7719298245614002E-2</v>
      </c>
      <c r="AM9" s="16">
        <v>0.133858267716535</v>
      </c>
      <c r="AN9" s="16">
        <v>0.20814479638009101</v>
      </c>
      <c r="AO9" s="16">
        <v>0.194244604316547</v>
      </c>
      <c r="AP9" s="16">
        <v>0.26315789473684198</v>
      </c>
      <c r="AQ9" s="16">
        <v>0.18</v>
      </c>
      <c r="AR9" s="16">
        <v>0</v>
      </c>
      <c r="AS9" s="16">
        <v>0.133333333333333</v>
      </c>
      <c r="AT9" s="16">
        <v>0.21686746987951799</v>
      </c>
      <c r="AU9" s="16">
        <v>0.15384615384615399</v>
      </c>
      <c r="AV9" s="16">
        <v>0.15151515151515199</v>
      </c>
      <c r="AW9" s="16">
        <v>0.116279069767442</v>
      </c>
    </row>
    <row r="10" spans="2:49" x14ac:dyDescent="0.35">
      <c r="B10" s="17" t="s">
        <v>390</v>
      </c>
      <c r="C10" s="16">
        <v>0.223862238622386</v>
      </c>
      <c r="D10" s="16">
        <v>0.28048780487804897</v>
      </c>
      <c r="E10" s="16">
        <v>0.26119402985074602</v>
      </c>
      <c r="F10" s="16">
        <v>0.24369747899159699</v>
      </c>
      <c r="G10" s="16">
        <v>0.15</v>
      </c>
      <c r="H10" s="16">
        <v>0.269230769230769</v>
      </c>
      <c r="I10" s="16">
        <v>0.22727272727272699</v>
      </c>
      <c r="J10" s="16">
        <v>0.16393442622950799</v>
      </c>
      <c r="K10" s="16">
        <v>0.15384615384615399</v>
      </c>
      <c r="L10" s="16">
        <v>0.22500000000000001</v>
      </c>
      <c r="M10" s="16">
        <v>0.183098591549296</v>
      </c>
      <c r="N10" s="16">
        <v>0.21212121212121199</v>
      </c>
      <c r="O10" s="16">
        <v>0.1875</v>
      </c>
      <c r="P10" s="16"/>
      <c r="Q10" s="16">
        <v>0.228197674418605</v>
      </c>
      <c r="R10" s="16"/>
      <c r="S10" s="16">
        <v>0.22490470139771301</v>
      </c>
      <c r="T10" s="16"/>
      <c r="U10" s="16">
        <v>0.23051409618573801</v>
      </c>
      <c r="V10" s="16"/>
      <c r="W10" s="16">
        <v>0.113821138211382</v>
      </c>
      <c r="X10" s="16"/>
      <c r="Y10" s="16">
        <v>0.23015873015873001</v>
      </c>
      <c r="Z10" s="16">
        <v>0.234848484848485</v>
      </c>
      <c r="AA10" s="16">
        <v>8.3333333333333301E-2</v>
      </c>
      <c r="AB10" s="16">
        <v>0.11111111111111099</v>
      </c>
      <c r="AC10" s="16"/>
      <c r="AD10" s="16">
        <v>0.21232876712328799</v>
      </c>
      <c r="AE10" s="16">
        <v>0.18888888888888899</v>
      </c>
      <c r="AF10" s="16">
        <v>0.30612244897959201</v>
      </c>
      <c r="AG10" s="16">
        <v>0.24444444444444399</v>
      </c>
      <c r="AH10" s="16">
        <v>0.219512195121951</v>
      </c>
      <c r="AI10" s="16">
        <v>0.19047619047618999</v>
      </c>
      <c r="AJ10" s="16">
        <v>0.184782608695652</v>
      </c>
      <c r="AK10" s="16"/>
      <c r="AL10" s="16">
        <v>0.21052631578947401</v>
      </c>
      <c r="AM10" s="16">
        <v>0.21259842519684999</v>
      </c>
      <c r="AN10" s="16">
        <v>0.24886877828054299</v>
      </c>
      <c r="AO10" s="16">
        <v>0.23741007194244601</v>
      </c>
      <c r="AP10" s="16">
        <v>0.26315789473684198</v>
      </c>
      <c r="AQ10" s="16">
        <v>0.24</v>
      </c>
      <c r="AR10" s="16">
        <v>0</v>
      </c>
      <c r="AS10" s="16">
        <v>0.266666666666667</v>
      </c>
      <c r="AT10" s="16">
        <v>0.21686746987951799</v>
      </c>
      <c r="AU10" s="16">
        <v>0.230769230769231</v>
      </c>
      <c r="AV10" s="16">
        <v>9.0909090909090898E-2</v>
      </c>
      <c r="AW10" s="16">
        <v>0.186046511627907</v>
      </c>
    </row>
    <row r="11" spans="2:49" x14ac:dyDescent="0.35">
      <c r="B11" s="17" t="s">
        <v>391</v>
      </c>
      <c r="C11" s="16">
        <v>0.163591635916359</v>
      </c>
      <c r="D11" s="16">
        <v>0.19512195121951201</v>
      </c>
      <c r="E11" s="16">
        <v>0.164179104477612</v>
      </c>
      <c r="F11" s="16">
        <v>0.11764705882352899</v>
      </c>
      <c r="G11" s="16">
        <v>0.15</v>
      </c>
      <c r="H11" s="16">
        <v>0.15384615384615399</v>
      </c>
      <c r="I11" s="16">
        <v>0.12121212121212099</v>
      </c>
      <c r="J11" s="16">
        <v>0.14754098360655701</v>
      </c>
      <c r="K11" s="16">
        <v>0.15384615384615399</v>
      </c>
      <c r="L11" s="16">
        <v>0.21249999999999999</v>
      </c>
      <c r="M11" s="16">
        <v>0.183098591549296</v>
      </c>
      <c r="N11" s="16">
        <v>0.27272727272727298</v>
      </c>
      <c r="O11" s="16">
        <v>0.125</v>
      </c>
      <c r="P11" s="16"/>
      <c r="Q11" s="16">
        <v>0.15406976744185999</v>
      </c>
      <c r="R11" s="16"/>
      <c r="S11" s="16">
        <v>0.16010165184243999</v>
      </c>
      <c r="T11" s="16"/>
      <c r="U11" s="16">
        <v>0.15754560530679901</v>
      </c>
      <c r="V11" s="16"/>
      <c r="W11" s="16">
        <v>0.13008130081300801</v>
      </c>
      <c r="X11" s="16"/>
      <c r="Y11" s="16">
        <v>0.158730158730159</v>
      </c>
      <c r="Z11" s="16">
        <v>0.174242424242424</v>
      </c>
      <c r="AA11" s="16">
        <v>0.11111111111111099</v>
      </c>
      <c r="AB11" s="16">
        <v>0.33333333333333298</v>
      </c>
      <c r="AC11" s="16"/>
      <c r="AD11" s="16">
        <v>0.13013698630136999</v>
      </c>
      <c r="AE11" s="16">
        <v>0.133333333333333</v>
      </c>
      <c r="AF11" s="16">
        <v>0.122448979591837</v>
      </c>
      <c r="AG11" s="16">
        <v>0.133333333333333</v>
      </c>
      <c r="AH11" s="16">
        <v>0.24390243902438999</v>
      </c>
      <c r="AI11" s="16">
        <v>0.202380952380952</v>
      </c>
      <c r="AJ11" s="16">
        <v>0.20652173913043501</v>
      </c>
      <c r="AK11" s="16"/>
      <c r="AL11" s="16">
        <v>0.29824561403508798</v>
      </c>
      <c r="AM11" s="16">
        <v>0.15748031496063</v>
      </c>
      <c r="AN11" s="16">
        <v>0.13574660633484201</v>
      </c>
      <c r="AO11" s="16">
        <v>0.15107913669064699</v>
      </c>
      <c r="AP11" s="16">
        <v>0.105263157894737</v>
      </c>
      <c r="AQ11" s="16">
        <v>0.18</v>
      </c>
      <c r="AR11" s="16">
        <v>0</v>
      </c>
      <c r="AS11" s="16">
        <v>0.2</v>
      </c>
      <c r="AT11" s="16">
        <v>0.120481927710843</v>
      </c>
      <c r="AU11" s="16">
        <v>0.30769230769230799</v>
      </c>
      <c r="AV11" s="16">
        <v>0.21212121212121199</v>
      </c>
      <c r="AW11" s="16">
        <v>0.209302325581395</v>
      </c>
    </row>
    <row r="12" spans="2:49" x14ac:dyDescent="0.35">
      <c r="B12" s="17" t="s">
        <v>392</v>
      </c>
      <c r="C12" s="19">
        <v>0.309963099630996</v>
      </c>
      <c r="D12" s="19">
        <v>0.24390243902438999</v>
      </c>
      <c r="E12" s="19">
        <v>0.328358208955224</v>
      </c>
      <c r="F12" s="19">
        <v>0.35294117647058798</v>
      </c>
      <c r="G12" s="19">
        <v>0.3</v>
      </c>
      <c r="H12" s="19">
        <v>0.230769230769231</v>
      </c>
      <c r="I12" s="19">
        <v>0.28787878787878801</v>
      </c>
      <c r="J12" s="19">
        <v>0.44262295081967201</v>
      </c>
      <c r="K12" s="19">
        <v>0.256410256410256</v>
      </c>
      <c r="L12" s="19">
        <v>0.25</v>
      </c>
      <c r="M12" s="19">
        <v>0.352112676056338</v>
      </c>
      <c r="N12" s="19">
        <v>0.30303030303030298</v>
      </c>
      <c r="O12" s="19">
        <v>0.3125</v>
      </c>
      <c r="P12" s="19"/>
      <c r="Q12" s="19">
        <v>0.30087209302325602</v>
      </c>
      <c r="R12" s="19"/>
      <c r="S12" s="19">
        <v>0.30622617534942798</v>
      </c>
      <c r="T12" s="19"/>
      <c r="U12" s="19">
        <v>0.29021558872305098</v>
      </c>
      <c r="V12" s="19"/>
      <c r="W12" s="19">
        <v>0.65853658536585402</v>
      </c>
      <c r="X12" s="19"/>
      <c r="Y12" s="19">
        <v>0.28174603174603202</v>
      </c>
      <c r="Z12" s="19">
        <v>0.30681818181818199</v>
      </c>
      <c r="AA12" s="19">
        <v>0.69444444444444398</v>
      </c>
      <c r="AB12" s="19">
        <v>0.44444444444444398</v>
      </c>
      <c r="AC12" s="19"/>
      <c r="AD12" s="19">
        <v>0.19178082191780799</v>
      </c>
      <c r="AE12" s="19">
        <v>0.266666666666667</v>
      </c>
      <c r="AF12" s="19">
        <v>0.27551020408163301</v>
      </c>
      <c r="AG12" s="19">
        <v>0.38333333333333303</v>
      </c>
      <c r="AH12" s="19">
        <v>0.276422764227642</v>
      </c>
      <c r="AI12" s="19">
        <v>0.36904761904761901</v>
      </c>
      <c r="AJ12" s="19">
        <v>0.42391304347826098</v>
      </c>
      <c r="AK12" s="19"/>
      <c r="AL12" s="19">
        <v>0.21052631578947401</v>
      </c>
      <c r="AM12" s="19">
        <v>0.37795275590551197</v>
      </c>
      <c r="AN12" s="19">
        <v>0.25791855203619901</v>
      </c>
      <c r="AO12" s="19">
        <v>0.28776978417266202</v>
      </c>
      <c r="AP12" s="19">
        <v>0.31578947368421101</v>
      </c>
      <c r="AQ12" s="19">
        <v>0.36</v>
      </c>
      <c r="AR12" s="19">
        <v>1</v>
      </c>
      <c r="AS12" s="19">
        <v>0.266666666666667</v>
      </c>
      <c r="AT12" s="19">
        <v>0.36144578313253001</v>
      </c>
      <c r="AU12" s="19">
        <v>0.30769230769230799</v>
      </c>
      <c r="AV12" s="19">
        <v>0.48484848484848497</v>
      </c>
      <c r="AW12" s="19">
        <v>0.32558139534883701</v>
      </c>
    </row>
    <row r="13" spans="2:49" x14ac:dyDescent="0.35">
      <c r="B13" s="17" t="s">
        <v>393</v>
      </c>
      <c r="C13" s="19">
        <v>6.1500615006150096E-3</v>
      </c>
      <c r="D13" s="19">
        <v>0</v>
      </c>
      <c r="E13" s="19">
        <v>7.4626865671641798E-3</v>
      </c>
      <c r="F13" s="19">
        <v>8.4033613445378096E-3</v>
      </c>
      <c r="G13" s="19">
        <v>0</v>
      </c>
      <c r="H13" s="19">
        <v>1.9230769230769201E-2</v>
      </c>
      <c r="I13" s="19">
        <v>0</v>
      </c>
      <c r="J13" s="19">
        <v>3.2786885245901599E-2</v>
      </c>
      <c r="K13" s="19">
        <v>0</v>
      </c>
      <c r="L13" s="19">
        <v>0</v>
      </c>
      <c r="M13" s="19">
        <v>0</v>
      </c>
      <c r="N13" s="19">
        <v>0</v>
      </c>
      <c r="O13" s="19">
        <v>0</v>
      </c>
      <c r="P13" s="19"/>
      <c r="Q13" s="19">
        <v>7.2674418604651196E-3</v>
      </c>
      <c r="R13" s="19"/>
      <c r="S13" s="19">
        <v>6.35324015247776E-3</v>
      </c>
      <c r="T13" s="19"/>
      <c r="U13" s="19">
        <v>8.2918739635157498E-3</v>
      </c>
      <c r="V13" s="19"/>
      <c r="W13" s="19">
        <v>0</v>
      </c>
      <c r="X13" s="19"/>
      <c r="Y13" s="19">
        <v>5.9523809523809503E-3</v>
      </c>
      <c r="Z13" s="19">
        <v>3.7878787878787902E-3</v>
      </c>
      <c r="AA13" s="19">
        <v>2.7777777777777801E-2</v>
      </c>
      <c r="AB13" s="19">
        <v>0</v>
      </c>
      <c r="AC13" s="19"/>
      <c r="AD13" s="19">
        <v>2.0547945205479499E-2</v>
      </c>
      <c r="AE13" s="19">
        <v>2.2222222222222199E-2</v>
      </c>
      <c r="AF13" s="19">
        <v>0</v>
      </c>
      <c r="AG13" s="19">
        <v>0</v>
      </c>
      <c r="AH13" s="19">
        <v>0</v>
      </c>
      <c r="AI13" s="19">
        <v>0</v>
      </c>
      <c r="AJ13" s="19">
        <v>0</v>
      </c>
      <c r="AK13" s="19"/>
      <c r="AL13" s="19">
        <v>0</v>
      </c>
      <c r="AM13" s="19">
        <v>0</v>
      </c>
      <c r="AN13" s="19">
        <v>1.8099547511312201E-2</v>
      </c>
      <c r="AO13" s="19">
        <v>0</v>
      </c>
      <c r="AP13" s="19">
        <v>0</v>
      </c>
      <c r="AQ13" s="19">
        <v>0</v>
      </c>
      <c r="AR13" s="19">
        <v>0</v>
      </c>
      <c r="AS13" s="19">
        <v>6.6666666666666693E-2</v>
      </c>
      <c r="AT13" s="19">
        <v>0</v>
      </c>
      <c r="AU13" s="19">
        <v>0</v>
      </c>
      <c r="AV13" s="19">
        <v>0</v>
      </c>
      <c r="AW13" s="19">
        <v>0</v>
      </c>
    </row>
    <row r="14" spans="2:49" ht="29" x14ac:dyDescent="0.35">
      <c r="B14" s="17" t="s">
        <v>394</v>
      </c>
      <c r="C14" s="20">
        <v>0.296432964329643</v>
      </c>
      <c r="D14" s="20">
        <v>0.28048780487804897</v>
      </c>
      <c r="E14" s="20">
        <v>0.238805970149254</v>
      </c>
      <c r="F14" s="20">
        <v>0.27731092436974802</v>
      </c>
      <c r="G14" s="20">
        <v>0.4</v>
      </c>
      <c r="H14" s="20">
        <v>0.32692307692307698</v>
      </c>
      <c r="I14" s="20">
        <v>0.36363636363636398</v>
      </c>
      <c r="J14" s="20">
        <v>0.213114754098361</v>
      </c>
      <c r="K14" s="20">
        <v>0.43589743589743601</v>
      </c>
      <c r="L14" s="20">
        <v>0.3125</v>
      </c>
      <c r="M14" s="20">
        <v>0.28169014084506999</v>
      </c>
      <c r="N14" s="20">
        <v>0.21212121212121199</v>
      </c>
      <c r="O14" s="20">
        <v>0.375</v>
      </c>
      <c r="P14" s="20"/>
      <c r="Q14" s="20">
        <v>0.309593023255814</v>
      </c>
      <c r="R14" s="20"/>
      <c r="S14" s="20">
        <v>0.30241423125794198</v>
      </c>
      <c r="T14" s="20"/>
      <c r="U14" s="20">
        <v>0.31343283582089598</v>
      </c>
      <c r="V14" s="20"/>
      <c r="W14" s="20">
        <v>9.7560975609756101E-2</v>
      </c>
      <c r="X14" s="20"/>
      <c r="Y14" s="20">
        <v>0.32341269841269799</v>
      </c>
      <c r="Z14" s="20">
        <v>0.28030303030303</v>
      </c>
      <c r="AA14" s="20">
        <v>8.3333333333333301E-2</v>
      </c>
      <c r="AB14" s="20">
        <v>0.11111111111111099</v>
      </c>
      <c r="AC14" s="20"/>
      <c r="AD14" s="20">
        <v>0.44520547945205502</v>
      </c>
      <c r="AE14" s="20">
        <v>0.38888888888888901</v>
      </c>
      <c r="AF14" s="20">
        <v>0.29591836734693899</v>
      </c>
      <c r="AG14" s="20">
        <v>0.23888888888888901</v>
      </c>
      <c r="AH14" s="20">
        <v>0.26016260162601601</v>
      </c>
      <c r="AI14" s="20">
        <v>0.238095238095238</v>
      </c>
      <c r="AJ14" s="20">
        <v>0.184782608695652</v>
      </c>
      <c r="AK14" s="20"/>
      <c r="AL14" s="20">
        <v>0.28070175438596501</v>
      </c>
      <c r="AM14" s="20">
        <v>0.25196850393700798</v>
      </c>
      <c r="AN14" s="20">
        <v>0.33936651583710398</v>
      </c>
      <c r="AO14" s="20">
        <v>0.32374100719424498</v>
      </c>
      <c r="AP14" s="20">
        <v>0.31578947368421101</v>
      </c>
      <c r="AQ14" s="20">
        <v>0.22</v>
      </c>
      <c r="AR14" s="20">
        <v>0</v>
      </c>
      <c r="AS14" s="20">
        <v>0.2</v>
      </c>
      <c r="AT14" s="20">
        <v>0.30120481927710802</v>
      </c>
      <c r="AU14" s="20">
        <v>0.15384615384615399</v>
      </c>
      <c r="AV14" s="20">
        <v>0.21212121212121199</v>
      </c>
      <c r="AW14" s="20">
        <v>0.27906976744186002</v>
      </c>
    </row>
    <row r="15" spans="2:49" x14ac:dyDescent="0.35">
      <c r="B15" s="15"/>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781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0.152542372881356</v>
      </c>
      <c r="D8">
        <v>0</v>
      </c>
      <c r="E8">
        <v>0.375</v>
      </c>
      <c r="F8">
        <v>0</v>
      </c>
      <c r="G8">
        <v>0</v>
      </c>
      <c r="H8">
        <v>0.4</v>
      </c>
      <c r="I8">
        <v>0.125</v>
      </c>
      <c r="J8">
        <v>0.2</v>
      </c>
      <c r="K8">
        <v>0</v>
      </c>
      <c r="L8">
        <v>0.33333333333333298</v>
      </c>
      <c r="M8">
        <v>0.16666666666666699</v>
      </c>
      <c r="N8">
        <v>0</v>
      </c>
      <c r="O8">
        <v>0</v>
      </c>
      <c r="Q8">
        <v>0.14000000000000001</v>
      </c>
      <c r="S8">
        <v>0.152542372881356</v>
      </c>
      <c r="U8">
        <v>0.13953488372093001</v>
      </c>
      <c r="W8">
        <v>0.14285714285714299</v>
      </c>
      <c r="Y8">
        <v>0.17499999999999999</v>
      </c>
      <c r="Z8">
        <v>0.14285714285714299</v>
      </c>
      <c r="AA8">
        <v>0</v>
      </c>
      <c r="AB8">
        <v>0</v>
      </c>
      <c r="AD8">
        <v>0.11111111111111099</v>
      </c>
      <c r="AE8">
        <v>0.33333333333333298</v>
      </c>
      <c r="AF8">
        <v>0.11111111111111099</v>
      </c>
      <c r="AG8">
        <v>0.14285714285714299</v>
      </c>
      <c r="AH8">
        <v>0.14285714285714299</v>
      </c>
      <c r="AI8">
        <v>0.5</v>
      </c>
      <c r="AJ8">
        <v>0</v>
      </c>
      <c r="AL8">
        <v>0</v>
      </c>
      <c r="AM8">
        <v>0.14285714285714299</v>
      </c>
      <c r="AN8">
        <v>0.17647058823529399</v>
      </c>
      <c r="AO8">
        <v>0.22222222222222199</v>
      </c>
      <c r="AP8">
        <v>0</v>
      </c>
      <c r="AQ8">
        <v>0</v>
      </c>
      <c r="AR8">
        <v>0</v>
      </c>
      <c r="AS8">
        <v>0</v>
      </c>
      <c r="AT8">
        <v>0.14285714285714299</v>
      </c>
      <c r="AU8">
        <v>0</v>
      </c>
      <c r="AV8">
        <v>0.4</v>
      </c>
      <c r="AW8">
        <v>0</v>
      </c>
    </row>
    <row r="9" spans="2:49" x14ac:dyDescent="0.35">
      <c r="B9" s="17" t="s">
        <v>494</v>
      </c>
      <c r="C9" s="16">
        <v>0.42372881355932202</v>
      </c>
      <c r="D9" s="16">
        <v>0.83333333333333304</v>
      </c>
      <c r="E9" s="16">
        <v>0.125</v>
      </c>
      <c r="F9" s="16">
        <v>0.42857142857142899</v>
      </c>
      <c r="G9" s="16">
        <v>0.6</v>
      </c>
      <c r="H9" s="16">
        <v>0.4</v>
      </c>
      <c r="I9" s="16">
        <v>0.5</v>
      </c>
      <c r="J9" s="16">
        <v>0.2</v>
      </c>
      <c r="K9" s="16">
        <v>0.33333333333333298</v>
      </c>
      <c r="L9" s="16">
        <v>0.33333333333333298</v>
      </c>
      <c r="M9" s="16">
        <v>0.66666666666666696</v>
      </c>
      <c r="N9" s="16">
        <v>0</v>
      </c>
      <c r="O9" s="16">
        <v>0</v>
      </c>
      <c r="P9" s="16"/>
      <c r="Q9" s="16">
        <v>0.42</v>
      </c>
      <c r="R9" s="16"/>
      <c r="S9" s="16">
        <v>0.42372881355932202</v>
      </c>
      <c r="T9" s="16"/>
      <c r="U9" s="16">
        <v>0.418604651162791</v>
      </c>
      <c r="V9" s="16"/>
      <c r="W9" s="16">
        <v>0.42857142857142899</v>
      </c>
      <c r="X9" s="16"/>
      <c r="Y9" s="16">
        <v>0.375</v>
      </c>
      <c r="Z9" s="16">
        <v>0.57142857142857095</v>
      </c>
      <c r="AA9" s="16">
        <v>0.5</v>
      </c>
      <c r="AB9" s="16">
        <v>0</v>
      </c>
      <c r="AC9" s="16"/>
      <c r="AD9" s="16">
        <v>0.55555555555555602</v>
      </c>
      <c r="AE9" s="16">
        <v>0.5</v>
      </c>
      <c r="AF9" s="16">
        <v>0.33333333333333298</v>
      </c>
      <c r="AG9" s="16">
        <v>0.35714285714285698</v>
      </c>
      <c r="AH9" s="16">
        <v>0.42857142857142899</v>
      </c>
      <c r="AI9" s="16">
        <v>0.5</v>
      </c>
      <c r="AJ9" s="16">
        <v>0.4</v>
      </c>
      <c r="AK9" s="16"/>
      <c r="AL9" s="16">
        <v>0.28571428571428598</v>
      </c>
      <c r="AM9" s="16">
        <v>0.42857142857142899</v>
      </c>
      <c r="AN9" s="16">
        <v>0.41176470588235298</v>
      </c>
      <c r="AO9" s="16">
        <v>0.44444444444444398</v>
      </c>
      <c r="AP9" s="16">
        <v>0.5</v>
      </c>
      <c r="AQ9" s="16">
        <v>0.66666666666666696</v>
      </c>
      <c r="AR9" s="16">
        <v>0</v>
      </c>
      <c r="AS9" s="16">
        <v>0</v>
      </c>
      <c r="AT9" s="16">
        <v>0.42857142857142899</v>
      </c>
      <c r="AU9" s="16">
        <v>1</v>
      </c>
      <c r="AV9" s="16">
        <v>0.2</v>
      </c>
      <c r="AW9" s="16">
        <v>1</v>
      </c>
    </row>
    <row r="10" spans="2:49" x14ac:dyDescent="0.35">
      <c r="B10" s="17" t="s">
        <v>495</v>
      </c>
      <c r="C10" s="16">
        <v>0.42372881355932202</v>
      </c>
      <c r="D10" s="16">
        <v>0.16666666666666699</v>
      </c>
      <c r="E10" s="16">
        <v>0.5</v>
      </c>
      <c r="F10" s="16">
        <v>0.57142857142857095</v>
      </c>
      <c r="G10" s="16">
        <v>0.4</v>
      </c>
      <c r="H10" s="16">
        <v>0.2</v>
      </c>
      <c r="I10" s="16">
        <v>0.375</v>
      </c>
      <c r="J10" s="16">
        <v>0.6</v>
      </c>
      <c r="K10" s="16">
        <v>0.66666666666666696</v>
      </c>
      <c r="L10" s="16">
        <v>0.33333333333333298</v>
      </c>
      <c r="M10" s="16">
        <v>0.16666666666666699</v>
      </c>
      <c r="N10" s="16">
        <v>1</v>
      </c>
      <c r="O10" s="16">
        <v>0</v>
      </c>
      <c r="P10" s="16"/>
      <c r="Q10" s="16">
        <v>0.44</v>
      </c>
      <c r="R10" s="16"/>
      <c r="S10" s="16">
        <v>0.42372881355932202</v>
      </c>
      <c r="T10" s="16"/>
      <c r="U10" s="16">
        <v>0.44186046511627902</v>
      </c>
      <c r="V10" s="16"/>
      <c r="W10" s="16">
        <v>0.42857142857142899</v>
      </c>
      <c r="X10" s="16"/>
      <c r="Y10" s="16">
        <v>0.45</v>
      </c>
      <c r="Z10" s="16">
        <v>0.28571428571428598</v>
      </c>
      <c r="AA10" s="16">
        <v>0.5</v>
      </c>
      <c r="AB10" s="16">
        <v>1</v>
      </c>
      <c r="AC10" s="16"/>
      <c r="AD10" s="16">
        <v>0.33333333333333298</v>
      </c>
      <c r="AE10" s="16">
        <v>0.16666666666666699</v>
      </c>
      <c r="AF10" s="16">
        <v>0.55555555555555602</v>
      </c>
      <c r="AG10" s="16">
        <v>0.5</v>
      </c>
      <c r="AH10" s="16">
        <v>0.42857142857142899</v>
      </c>
      <c r="AI10" s="16">
        <v>0</v>
      </c>
      <c r="AJ10" s="16">
        <v>0.6</v>
      </c>
      <c r="AK10" s="16"/>
      <c r="AL10" s="16">
        <v>0.71428571428571397</v>
      </c>
      <c r="AM10" s="16">
        <v>0.42857142857142899</v>
      </c>
      <c r="AN10" s="16">
        <v>0.41176470588235298</v>
      </c>
      <c r="AO10" s="16">
        <v>0.33333333333333298</v>
      </c>
      <c r="AP10" s="16">
        <v>0.5</v>
      </c>
      <c r="AQ10" s="16">
        <v>0.33333333333333298</v>
      </c>
      <c r="AR10" s="16">
        <v>0</v>
      </c>
      <c r="AS10" s="16">
        <v>0</v>
      </c>
      <c r="AT10" s="16">
        <v>0.42857142857142899</v>
      </c>
      <c r="AU10" s="16">
        <v>0</v>
      </c>
      <c r="AV10" s="16">
        <v>0.4</v>
      </c>
      <c r="AW10" s="16">
        <v>0</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0.88135593220339004</v>
      </c>
      <c r="D12" s="23">
        <v>0.16666666666666699</v>
      </c>
      <c r="E12" s="23">
        <v>1.625</v>
      </c>
      <c r="F12" s="23">
        <v>0.57142857142857095</v>
      </c>
      <c r="G12" s="23">
        <v>0.4</v>
      </c>
      <c r="H12" s="23">
        <v>1.4</v>
      </c>
      <c r="I12" s="23">
        <v>0.75</v>
      </c>
      <c r="J12" s="23">
        <v>1.2</v>
      </c>
      <c r="K12" s="23">
        <v>0.66666666666666696</v>
      </c>
      <c r="L12" s="23">
        <v>1.3333333333333399</v>
      </c>
      <c r="M12" s="23">
        <v>0.66666666666666496</v>
      </c>
      <c r="N12" s="23">
        <v>1</v>
      </c>
      <c r="O12" s="23">
        <v>3</v>
      </c>
      <c r="P12" s="23"/>
      <c r="Q12" s="23">
        <v>0.86</v>
      </c>
      <c r="R12" s="23"/>
      <c r="S12" s="23">
        <v>0.88135593220339004</v>
      </c>
      <c r="T12" s="23"/>
      <c r="U12" s="23">
        <v>0.86046511627906896</v>
      </c>
      <c r="V12" s="23"/>
      <c r="W12" s="23">
        <v>0.85714285714285499</v>
      </c>
      <c r="X12" s="23"/>
      <c r="Y12" s="23">
        <v>0.97499999999999998</v>
      </c>
      <c r="Z12" s="23">
        <v>0.71428571428571497</v>
      </c>
      <c r="AA12" s="23">
        <v>0.5</v>
      </c>
      <c r="AB12" s="23">
        <v>1</v>
      </c>
      <c r="AC12" s="23"/>
      <c r="AD12" s="23">
        <v>0.66666666666666596</v>
      </c>
      <c r="AE12" s="23">
        <v>1.1666666666666701</v>
      </c>
      <c r="AF12" s="23">
        <v>0.88888888888888895</v>
      </c>
      <c r="AG12" s="23">
        <v>0.92857142857142905</v>
      </c>
      <c r="AH12" s="23">
        <v>0.85714285714285499</v>
      </c>
      <c r="AI12" s="23">
        <v>1.5</v>
      </c>
      <c r="AJ12" s="23">
        <v>0.6</v>
      </c>
      <c r="AK12" s="23"/>
      <c r="AL12" s="23">
        <v>0.71428571428571397</v>
      </c>
      <c r="AM12" s="23">
        <v>0.85714285714285499</v>
      </c>
      <c r="AN12" s="23">
        <v>0.94117647058823495</v>
      </c>
      <c r="AO12" s="23">
        <v>1</v>
      </c>
      <c r="AP12" s="23">
        <v>0.5</v>
      </c>
      <c r="AQ12" s="23">
        <v>0.33333333333333298</v>
      </c>
      <c r="AR12" s="23">
        <v>3</v>
      </c>
      <c r="AS12" s="23">
        <v>3</v>
      </c>
      <c r="AT12" s="23">
        <v>0.85714285714285499</v>
      </c>
      <c r="AU12" s="23">
        <v>0</v>
      </c>
      <c r="AV12" s="23">
        <v>1.6</v>
      </c>
      <c r="AW12" s="23">
        <v>0</v>
      </c>
    </row>
    <row r="13" spans="2:49" x14ac:dyDescent="0.35">
      <c r="B13" s="17" t="s">
        <v>700</v>
      </c>
      <c r="C13" s="24">
        <v>-0.40267505441160001</v>
      </c>
      <c r="D13" s="24">
        <v>0</v>
      </c>
      <c r="E13" s="24">
        <v>-0.45703125</v>
      </c>
      <c r="F13" s="24">
        <v>0</v>
      </c>
      <c r="G13" s="24">
        <v>0</v>
      </c>
      <c r="H13" s="24">
        <v>-1.2266666666666699</v>
      </c>
      <c r="I13" s="24">
        <v>-0.40513392857142899</v>
      </c>
      <c r="J13" s="24">
        <v>-0.24</v>
      </c>
      <c r="K13" s="24">
        <v>0</v>
      </c>
      <c r="L13" s="24">
        <v>-0.77777777777777601</v>
      </c>
      <c r="M13" s="24">
        <v>-0.78888888888889197</v>
      </c>
      <c r="N13" s="24">
        <v>0</v>
      </c>
      <c r="O13" s="24">
        <v>0</v>
      </c>
      <c r="P13" s="24"/>
      <c r="Q13" s="24">
        <v>-0.36508874418604598</v>
      </c>
      <c r="R13" s="24"/>
      <c r="S13" s="24">
        <v>-0.40267505441160001</v>
      </c>
      <c r="T13" s="24"/>
      <c r="U13" s="24">
        <v>-0.36239134477025398</v>
      </c>
      <c r="V13" s="24"/>
      <c r="W13" s="24">
        <v>-0.38192419825072998</v>
      </c>
      <c r="X13" s="24"/>
      <c r="Y13" s="24">
        <v>-0.40186363636363598</v>
      </c>
      <c r="Z13" s="24">
        <v>-0.55004859086491698</v>
      </c>
      <c r="AA13" s="24">
        <v>0</v>
      </c>
      <c r="AB13" s="24">
        <v>0</v>
      </c>
      <c r="AC13" s="24"/>
      <c r="AD13" s="24">
        <v>-0.41358024691357997</v>
      </c>
      <c r="AE13" s="24">
        <v>-1.18287037037037</v>
      </c>
      <c r="AF13" s="24">
        <v>-0.21947873799725601</v>
      </c>
      <c r="AG13" s="24">
        <v>-0.30715500485908698</v>
      </c>
      <c r="AH13" s="24">
        <v>-0.38192419825072998</v>
      </c>
      <c r="AI13" s="24">
        <v>-2.25</v>
      </c>
      <c r="AJ13" s="24">
        <v>0</v>
      </c>
      <c r="AK13" s="24"/>
      <c r="AL13" s="24">
        <v>0</v>
      </c>
      <c r="AM13" s="24">
        <v>-0.38192419825072998</v>
      </c>
      <c r="AN13" s="24">
        <v>-0.45247303073478501</v>
      </c>
      <c r="AO13" s="24">
        <v>-0.634920634920633</v>
      </c>
      <c r="AP13" s="24">
        <v>0</v>
      </c>
      <c r="AQ13" s="24">
        <v>0</v>
      </c>
      <c r="AR13" s="24">
        <v>0</v>
      </c>
      <c r="AS13" s="24">
        <v>0</v>
      </c>
      <c r="AT13" s="24">
        <v>-0.38192419825072998</v>
      </c>
      <c r="AU13" s="24">
        <v>0</v>
      </c>
      <c r="AV13" s="24">
        <v>-0.69866666666666699</v>
      </c>
      <c r="AW13" s="24">
        <v>0</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784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t="s">
        <v>773</v>
      </c>
      <c r="H7" s="10" t="s">
        <v>782</v>
      </c>
      <c r="I7" s="10" t="s">
        <v>783</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0.434782608695652</v>
      </c>
      <c r="D8">
        <v>0</v>
      </c>
      <c r="E8">
        <v>0.33333333333333298</v>
      </c>
      <c r="F8">
        <v>0.44444444444444398</v>
      </c>
      <c r="G8" t="s">
        <v>397</v>
      </c>
      <c r="H8" t="s">
        <v>397</v>
      </c>
      <c r="I8" t="s">
        <v>397</v>
      </c>
      <c r="J8">
        <v>0</v>
      </c>
      <c r="K8">
        <v>0.66666666666666696</v>
      </c>
      <c r="L8">
        <v>0.5</v>
      </c>
      <c r="M8">
        <v>0.5</v>
      </c>
      <c r="N8">
        <v>0</v>
      </c>
      <c r="O8">
        <v>0</v>
      </c>
      <c r="Q8">
        <v>0.441176470588235</v>
      </c>
      <c r="S8">
        <v>0.44444444444444398</v>
      </c>
      <c r="U8">
        <v>0.48275862068965503</v>
      </c>
      <c r="W8">
        <v>0.42857142857142899</v>
      </c>
      <c r="Y8">
        <v>0.434782608695652</v>
      </c>
      <c r="Z8">
        <v>0.44444444444444398</v>
      </c>
      <c r="AA8">
        <v>0.66666666666666696</v>
      </c>
      <c r="AB8">
        <v>0</v>
      </c>
      <c r="AD8">
        <v>0.55555555555555602</v>
      </c>
      <c r="AE8">
        <v>0</v>
      </c>
      <c r="AF8">
        <v>0</v>
      </c>
      <c r="AG8">
        <v>0.6</v>
      </c>
      <c r="AH8">
        <v>0.42857142857142899</v>
      </c>
      <c r="AI8">
        <v>0.375</v>
      </c>
      <c r="AJ8">
        <v>0.5</v>
      </c>
      <c r="AL8">
        <v>0.4</v>
      </c>
      <c r="AM8">
        <v>0.16666666666666699</v>
      </c>
      <c r="AN8">
        <v>0.63636363636363602</v>
      </c>
      <c r="AO8">
        <v>0.5</v>
      </c>
      <c r="AP8">
        <v>0.5</v>
      </c>
      <c r="AQ8">
        <v>0.5</v>
      </c>
      <c r="AR8">
        <v>0</v>
      </c>
      <c r="AS8">
        <v>0.33333333333333298</v>
      </c>
      <c r="AT8">
        <v>0.25</v>
      </c>
      <c r="AU8">
        <v>0</v>
      </c>
      <c r="AV8">
        <v>0.5</v>
      </c>
      <c r="AW8">
        <v>0.33333333333333298</v>
      </c>
    </row>
    <row r="9" spans="2:49" x14ac:dyDescent="0.35">
      <c r="B9" s="17" t="s">
        <v>494</v>
      </c>
      <c r="C9" s="16">
        <v>0.36956521739130399</v>
      </c>
      <c r="D9" s="16">
        <v>1</v>
      </c>
      <c r="E9" s="16">
        <v>0.41666666666666702</v>
      </c>
      <c r="F9" s="16">
        <v>0.22222222222222199</v>
      </c>
      <c r="G9" s="16" t="s">
        <v>703</v>
      </c>
      <c r="H9" s="16" t="s">
        <v>703</v>
      </c>
      <c r="I9" s="16" t="s">
        <v>703</v>
      </c>
      <c r="J9" s="16">
        <v>0.66666666666666696</v>
      </c>
      <c r="K9" s="16">
        <v>0.33333333333333298</v>
      </c>
      <c r="L9" s="16">
        <v>0.5</v>
      </c>
      <c r="M9" s="16">
        <v>0.25</v>
      </c>
      <c r="N9" s="16">
        <v>0.66666666666666696</v>
      </c>
      <c r="O9" s="16">
        <v>0</v>
      </c>
      <c r="P9" s="16"/>
      <c r="Q9" s="16">
        <v>0.38235294117647101</v>
      </c>
      <c r="R9" s="16"/>
      <c r="S9" s="16">
        <v>0.35555555555555601</v>
      </c>
      <c r="T9" s="16"/>
      <c r="U9" s="16">
        <v>0.34482758620689702</v>
      </c>
      <c r="V9" s="16"/>
      <c r="W9" s="16">
        <v>0.28571428571428598</v>
      </c>
      <c r="X9" s="16"/>
      <c r="Y9" s="16">
        <v>0.30434782608695699</v>
      </c>
      <c r="Z9" s="16">
        <v>0.44444444444444398</v>
      </c>
      <c r="AA9" s="16">
        <v>0</v>
      </c>
      <c r="AB9" s="16">
        <v>1</v>
      </c>
      <c r="AC9" s="16"/>
      <c r="AD9" s="16">
        <v>0.33333333333333298</v>
      </c>
      <c r="AE9" s="16">
        <v>0.75</v>
      </c>
      <c r="AF9" s="16">
        <v>0.5</v>
      </c>
      <c r="AG9" s="16">
        <v>0.2</v>
      </c>
      <c r="AH9" s="16">
        <v>0.42857142857142899</v>
      </c>
      <c r="AI9" s="16">
        <v>0.375</v>
      </c>
      <c r="AJ9" s="16">
        <v>0.33333333333333298</v>
      </c>
      <c r="AK9" s="16"/>
      <c r="AL9" s="16">
        <v>0.6</v>
      </c>
      <c r="AM9" s="16">
        <v>0.5</v>
      </c>
      <c r="AN9" s="16">
        <v>0.18181818181818199</v>
      </c>
      <c r="AO9" s="16">
        <v>0.25</v>
      </c>
      <c r="AP9" s="16">
        <v>0.5</v>
      </c>
      <c r="AQ9" s="16">
        <v>0.5</v>
      </c>
      <c r="AR9" s="16">
        <v>0</v>
      </c>
      <c r="AS9" s="16">
        <v>0.66666666666666696</v>
      </c>
      <c r="AT9" s="16">
        <v>0.5</v>
      </c>
      <c r="AU9" s="16">
        <v>0</v>
      </c>
      <c r="AV9" s="16">
        <v>0.16666666666666699</v>
      </c>
      <c r="AW9" s="16">
        <v>0.33333333333333298</v>
      </c>
    </row>
    <row r="10" spans="2:49" x14ac:dyDescent="0.35">
      <c r="B10" s="17" t="s">
        <v>495</v>
      </c>
      <c r="C10" s="16">
        <v>0.19565217391304299</v>
      </c>
      <c r="D10" s="16">
        <v>0</v>
      </c>
      <c r="E10" s="16">
        <v>0.25</v>
      </c>
      <c r="F10" s="16">
        <v>0.33333333333333298</v>
      </c>
      <c r="G10" s="16" t="s">
        <v>703</v>
      </c>
      <c r="H10" s="16" t="s">
        <v>703</v>
      </c>
      <c r="I10" s="16" t="s">
        <v>703</v>
      </c>
      <c r="J10" s="16">
        <v>0.33333333333333298</v>
      </c>
      <c r="K10" s="16">
        <v>0</v>
      </c>
      <c r="L10" s="16">
        <v>0</v>
      </c>
      <c r="M10" s="16">
        <v>0.25</v>
      </c>
      <c r="N10" s="16">
        <v>0.33333333333333298</v>
      </c>
      <c r="O10" s="16">
        <v>0</v>
      </c>
      <c r="P10" s="16"/>
      <c r="Q10" s="16">
        <v>0.17647058823529399</v>
      </c>
      <c r="R10" s="16"/>
      <c r="S10" s="16">
        <v>0.2</v>
      </c>
      <c r="T10" s="16"/>
      <c r="U10" s="16">
        <v>0.17241379310344801</v>
      </c>
      <c r="V10" s="16"/>
      <c r="W10" s="16">
        <v>0.28571428571428598</v>
      </c>
      <c r="X10" s="16"/>
      <c r="Y10" s="16">
        <v>0.26086956521739102</v>
      </c>
      <c r="Z10" s="16">
        <v>0.11111111111111099</v>
      </c>
      <c r="AA10" s="16">
        <v>0.33333333333333298</v>
      </c>
      <c r="AB10" s="16">
        <v>0</v>
      </c>
      <c r="AC10" s="16"/>
      <c r="AD10" s="16">
        <v>0.11111111111111099</v>
      </c>
      <c r="AE10" s="16">
        <v>0.25</v>
      </c>
      <c r="AF10" s="16">
        <v>0.5</v>
      </c>
      <c r="AG10" s="16">
        <v>0.2</v>
      </c>
      <c r="AH10" s="16">
        <v>0.14285714285714299</v>
      </c>
      <c r="AI10" s="16">
        <v>0.25</v>
      </c>
      <c r="AJ10" s="16">
        <v>0.16666666666666699</v>
      </c>
      <c r="AK10" s="16"/>
      <c r="AL10" s="16">
        <v>0</v>
      </c>
      <c r="AM10" s="16">
        <v>0.33333333333333298</v>
      </c>
      <c r="AN10" s="16">
        <v>0.18181818181818199</v>
      </c>
      <c r="AO10" s="16">
        <v>0.25</v>
      </c>
      <c r="AP10" s="16">
        <v>0</v>
      </c>
      <c r="AQ10" s="16">
        <v>0</v>
      </c>
      <c r="AR10" s="16">
        <v>0</v>
      </c>
      <c r="AS10" s="16">
        <v>0</v>
      </c>
      <c r="AT10" s="16">
        <v>0.25</v>
      </c>
      <c r="AU10" s="16">
        <v>0</v>
      </c>
      <c r="AV10" s="16">
        <v>0.33333333333333298</v>
      </c>
      <c r="AW10" s="16">
        <v>0.33333333333333298</v>
      </c>
    </row>
    <row r="11" spans="2:49" x14ac:dyDescent="0.35">
      <c r="B11" s="17" t="s">
        <v>698</v>
      </c>
      <c r="C11" s="16">
        <v>0</v>
      </c>
      <c r="D11" s="16">
        <v>0</v>
      </c>
      <c r="E11" s="16">
        <v>0</v>
      </c>
      <c r="F11" s="16">
        <v>0</v>
      </c>
      <c r="G11" s="16" t="s">
        <v>703</v>
      </c>
      <c r="H11" s="16" t="s">
        <v>703</v>
      </c>
      <c r="I11" s="16" t="s">
        <v>703</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1.5</v>
      </c>
      <c r="D12" s="23">
        <v>0</v>
      </c>
      <c r="E12" s="23">
        <v>1.25</v>
      </c>
      <c r="F12" s="23">
        <v>1.6666666666666701</v>
      </c>
      <c r="G12" s="23" t="s">
        <v>495</v>
      </c>
      <c r="H12" s="23" t="s">
        <v>495</v>
      </c>
      <c r="I12" s="23" t="s">
        <v>495</v>
      </c>
      <c r="J12" s="23">
        <v>0.33333333333333298</v>
      </c>
      <c r="K12" s="23">
        <v>2</v>
      </c>
      <c r="L12" s="23">
        <v>1.5</v>
      </c>
      <c r="M12" s="23">
        <v>1.75</v>
      </c>
      <c r="N12" s="23">
        <v>0.33333333333333298</v>
      </c>
      <c r="O12" s="23">
        <v>3</v>
      </c>
      <c r="P12" s="23"/>
      <c r="Q12" s="23">
        <v>1.5</v>
      </c>
      <c r="R12" s="23"/>
      <c r="S12" s="23">
        <v>1.5333333333333301</v>
      </c>
      <c r="T12" s="23"/>
      <c r="U12" s="23">
        <v>1.6206896551724099</v>
      </c>
      <c r="V12" s="23"/>
      <c r="W12" s="23">
        <v>1.5714285714285701</v>
      </c>
      <c r="X12" s="23"/>
      <c r="Y12" s="23">
        <v>1.5652173913043499</v>
      </c>
      <c r="Z12" s="23">
        <v>1.44444444444445</v>
      </c>
      <c r="AA12" s="23">
        <v>2.3333333333333299</v>
      </c>
      <c r="AB12" s="23">
        <v>0</v>
      </c>
      <c r="AC12" s="23"/>
      <c r="AD12" s="23">
        <v>1.7777777777777799</v>
      </c>
      <c r="AE12" s="23">
        <v>0.25</v>
      </c>
      <c r="AF12" s="23">
        <v>0.5</v>
      </c>
      <c r="AG12" s="23">
        <v>2</v>
      </c>
      <c r="AH12" s="23">
        <v>1.4285714285714299</v>
      </c>
      <c r="AI12" s="23">
        <v>1.375</v>
      </c>
      <c r="AJ12" s="23">
        <v>1.6666666666666701</v>
      </c>
      <c r="AK12" s="23"/>
      <c r="AL12" s="23">
        <v>1.2</v>
      </c>
      <c r="AM12" s="23">
        <v>0.83333333333333404</v>
      </c>
      <c r="AN12" s="23">
        <v>2.0909090909090899</v>
      </c>
      <c r="AO12" s="23">
        <v>1.75</v>
      </c>
      <c r="AP12" s="23">
        <v>1.5</v>
      </c>
      <c r="AQ12" s="23">
        <v>1.5</v>
      </c>
      <c r="AR12" s="23">
        <v>3</v>
      </c>
      <c r="AS12" s="23">
        <v>0.999999999999999</v>
      </c>
      <c r="AT12" s="23">
        <v>1</v>
      </c>
      <c r="AU12" s="23">
        <v>3</v>
      </c>
      <c r="AV12" s="23">
        <v>1.8333333333333299</v>
      </c>
      <c r="AW12" s="23">
        <v>1.3333333333333399</v>
      </c>
    </row>
    <row r="13" spans="2:49" x14ac:dyDescent="0.35">
      <c r="B13" s="17" t="s">
        <v>700</v>
      </c>
      <c r="C13" s="24">
        <v>-1.31688963210702</v>
      </c>
      <c r="D13" s="24">
        <v>0</v>
      </c>
      <c r="E13" s="24">
        <v>-0.97135416666666596</v>
      </c>
      <c r="F13" s="24">
        <v>-0.92839506172839303</v>
      </c>
      <c r="G13" s="24" t="s">
        <v>704</v>
      </c>
      <c r="H13" s="24" t="s">
        <v>704</v>
      </c>
      <c r="I13" s="24" t="s">
        <v>704</v>
      </c>
      <c r="J13" s="24">
        <v>0</v>
      </c>
      <c r="K13" s="24">
        <v>-3.3333333333333401</v>
      </c>
      <c r="L13" s="24">
        <v>-2.25</v>
      </c>
      <c r="M13" s="24">
        <v>-1.296875</v>
      </c>
      <c r="N13" s="24">
        <v>0</v>
      </c>
      <c r="O13" s="24">
        <v>0</v>
      </c>
      <c r="P13" s="24"/>
      <c r="Q13" s="24">
        <v>-1.39318885448916</v>
      </c>
      <c r="R13" s="24"/>
      <c r="S13" s="24">
        <v>-1.32614320987654</v>
      </c>
      <c r="T13" s="24"/>
      <c r="U13" s="24">
        <v>-1.5196468353219399</v>
      </c>
      <c r="V13" s="24"/>
      <c r="W13" s="24">
        <v>-1.0364431486880501</v>
      </c>
      <c r="X13" s="24"/>
      <c r="Y13" s="24">
        <v>-1.1196110538594299</v>
      </c>
      <c r="Z13" s="24">
        <v>-1.61975308641975</v>
      </c>
      <c r="AA13" s="24">
        <v>-1.18518518518519</v>
      </c>
      <c r="AB13" s="24">
        <v>0</v>
      </c>
      <c r="AC13" s="24"/>
      <c r="AD13" s="24">
        <v>-2.02331961591221</v>
      </c>
      <c r="AE13" s="24">
        <v>0</v>
      </c>
      <c r="AF13" s="24">
        <v>0</v>
      </c>
      <c r="AG13" s="24">
        <v>-1.8</v>
      </c>
      <c r="AH13" s="24">
        <v>-1.46938775510205</v>
      </c>
      <c r="AI13" s="24">
        <v>-1.0406249999999999</v>
      </c>
      <c r="AJ13" s="24">
        <v>-1.5925925925925899</v>
      </c>
      <c r="AK13" s="24"/>
      <c r="AL13" s="24">
        <v>-1.8720000000000001</v>
      </c>
      <c r="AM13" s="24">
        <v>-0.54074074074074197</v>
      </c>
      <c r="AN13" s="24">
        <v>-2.0326821938392201</v>
      </c>
      <c r="AO13" s="24">
        <v>-1.296875</v>
      </c>
      <c r="AP13" s="24">
        <v>-2.25</v>
      </c>
      <c r="AQ13" s="24">
        <v>-2.25</v>
      </c>
      <c r="AR13" s="24">
        <v>0</v>
      </c>
      <c r="AS13" s="24">
        <v>-1.6666666666666701</v>
      </c>
      <c r="AT13" s="24">
        <v>-0.83333333333333304</v>
      </c>
      <c r="AU13" s="24">
        <v>0</v>
      </c>
      <c r="AV13" s="24">
        <v>-1.0185185185185199</v>
      </c>
      <c r="AW13" s="24">
        <v>-0.77777777777777601</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785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0.28901734104046201</v>
      </c>
      <c r="D8">
        <v>0.28571428571428598</v>
      </c>
      <c r="E8">
        <v>0.407407407407407</v>
      </c>
      <c r="F8">
        <v>0.28000000000000003</v>
      </c>
      <c r="G8">
        <v>0</v>
      </c>
      <c r="H8">
        <v>0.4</v>
      </c>
      <c r="I8">
        <v>5.8823529411764698E-2</v>
      </c>
      <c r="J8">
        <v>0.58333333333333304</v>
      </c>
      <c r="K8">
        <v>0.125</v>
      </c>
      <c r="L8">
        <v>0.32</v>
      </c>
      <c r="M8">
        <v>0.2</v>
      </c>
      <c r="N8">
        <v>0.33333333333333298</v>
      </c>
      <c r="O8">
        <v>0</v>
      </c>
      <c r="Q8">
        <v>0.28965517241379302</v>
      </c>
      <c r="S8">
        <v>0.28915662650602397</v>
      </c>
      <c r="U8">
        <v>0.30232558139534899</v>
      </c>
      <c r="W8">
        <v>0.230769230769231</v>
      </c>
      <c r="Y8">
        <v>0.24175824175824201</v>
      </c>
      <c r="Z8">
        <v>0.35820895522388102</v>
      </c>
      <c r="AA8">
        <v>0.18181818181818199</v>
      </c>
      <c r="AB8">
        <v>0.5</v>
      </c>
      <c r="AD8">
        <v>0.3</v>
      </c>
      <c r="AE8">
        <v>0.31578947368421101</v>
      </c>
      <c r="AF8">
        <v>0.34782608695652201</v>
      </c>
      <c r="AG8">
        <v>0.23529411764705899</v>
      </c>
      <c r="AH8">
        <v>0.33333333333333298</v>
      </c>
      <c r="AI8">
        <v>0.38095238095238099</v>
      </c>
      <c r="AJ8">
        <v>0.16</v>
      </c>
      <c r="AL8">
        <v>7.69230769230769E-2</v>
      </c>
      <c r="AM8">
        <v>0.34482758620689702</v>
      </c>
      <c r="AN8">
        <v>0.32786885245901598</v>
      </c>
      <c r="AO8">
        <v>0.27272727272727298</v>
      </c>
      <c r="AP8">
        <v>0</v>
      </c>
      <c r="AQ8">
        <v>0</v>
      </c>
      <c r="AR8">
        <v>0</v>
      </c>
      <c r="AS8">
        <v>0.22222222222222199</v>
      </c>
      <c r="AT8">
        <v>0.214285714285714</v>
      </c>
      <c r="AU8">
        <v>0.66666666666666696</v>
      </c>
      <c r="AV8">
        <v>0</v>
      </c>
      <c r="AW8">
        <v>0.33333333333333298</v>
      </c>
    </row>
    <row r="9" spans="2:49" x14ac:dyDescent="0.35">
      <c r="B9" s="17" t="s">
        <v>494</v>
      </c>
      <c r="C9" s="16">
        <v>0.300578034682081</v>
      </c>
      <c r="D9" s="16">
        <v>0.19047619047618999</v>
      </c>
      <c r="E9" s="16">
        <v>0.18518518518518501</v>
      </c>
      <c r="F9" s="16">
        <v>0.28000000000000003</v>
      </c>
      <c r="G9" s="16">
        <v>1</v>
      </c>
      <c r="H9" s="16">
        <v>0.2</v>
      </c>
      <c r="I9" s="16">
        <v>0.47058823529411797</v>
      </c>
      <c r="J9" s="16">
        <v>0.33333333333333298</v>
      </c>
      <c r="K9" s="16">
        <v>0.25</v>
      </c>
      <c r="L9" s="16">
        <v>0.28000000000000003</v>
      </c>
      <c r="M9" s="16">
        <v>0.4</v>
      </c>
      <c r="N9" s="16">
        <v>0.16666666666666699</v>
      </c>
      <c r="O9" s="16">
        <v>0</v>
      </c>
      <c r="P9" s="16"/>
      <c r="Q9" s="16">
        <v>0.32413793103448302</v>
      </c>
      <c r="R9" s="16"/>
      <c r="S9" s="16">
        <v>0.30120481927710802</v>
      </c>
      <c r="T9" s="16"/>
      <c r="U9" s="16">
        <v>0.31782945736434098</v>
      </c>
      <c r="V9" s="16"/>
      <c r="W9" s="16">
        <v>0.269230769230769</v>
      </c>
      <c r="X9" s="16"/>
      <c r="Y9" s="16">
        <v>0.31868131868131899</v>
      </c>
      <c r="Z9" s="16">
        <v>0.28358208955223901</v>
      </c>
      <c r="AA9" s="16">
        <v>0.36363636363636398</v>
      </c>
      <c r="AB9" s="16">
        <v>0</v>
      </c>
      <c r="AC9" s="16"/>
      <c r="AD9" s="16">
        <v>0.36666666666666697</v>
      </c>
      <c r="AE9" s="16">
        <v>0.26315789473684198</v>
      </c>
      <c r="AF9" s="16">
        <v>0.30434782608695699</v>
      </c>
      <c r="AG9" s="16">
        <v>0.23529411764705899</v>
      </c>
      <c r="AH9" s="16">
        <v>0.238095238095238</v>
      </c>
      <c r="AI9" s="16">
        <v>0.476190476190476</v>
      </c>
      <c r="AJ9" s="16">
        <v>0.24</v>
      </c>
      <c r="AK9" s="16"/>
      <c r="AL9" s="16">
        <v>0.38461538461538503</v>
      </c>
      <c r="AM9" s="16">
        <v>0.34482758620689702</v>
      </c>
      <c r="AN9" s="16">
        <v>0.29508196721311503</v>
      </c>
      <c r="AO9" s="16">
        <v>0.22727272727272699</v>
      </c>
      <c r="AP9" s="16">
        <v>0</v>
      </c>
      <c r="AQ9" s="16">
        <v>0.5</v>
      </c>
      <c r="AR9" s="16">
        <v>0</v>
      </c>
      <c r="AS9" s="16">
        <v>0.44444444444444398</v>
      </c>
      <c r="AT9" s="16">
        <v>0.35714285714285698</v>
      </c>
      <c r="AU9" s="16">
        <v>0.33333333333333298</v>
      </c>
      <c r="AV9" s="16">
        <v>0.33333333333333298</v>
      </c>
      <c r="AW9" s="16">
        <v>0.133333333333333</v>
      </c>
    </row>
    <row r="10" spans="2:49" x14ac:dyDescent="0.35">
      <c r="B10" s="17" t="s">
        <v>495</v>
      </c>
      <c r="C10" s="16">
        <v>0.410404624277457</v>
      </c>
      <c r="D10" s="16">
        <v>0.52380952380952395</v>
      </c>
      <c r="E10" s="16">
        <v>0.407407407407407</v>
      </c>
      <c r="F10" s="16">
        <v>0.44</v>
      </c>
      <c r="G10" s="16">
        <v>0</v>
      </c>
      <c r="H10" s="16">
        <v>0.4</v>
      </c>
      <c r="I10" s="16">
        <v>0.47058823529411797</v>
      </c>
      <c r="J10" s="16">
        <v>8.3333333333333301E-2</v>
      </c>
      <c r="K10" s="16">
        <v>0.625</v>
      </c>
      <c r="L10" s="16">
        <v>0.4</v>
      </c>
      <c r="M10" s="16">
        <v>0.4</v>
      </c>
      <c r="N10" s="16">
        <v>0.5</v>
      </c>
      <c r="O10" s="16">
        <v>1</v>
      </c>
      <c r="P10" s="16"/>
      <c r="Q10" s="16">
        <v>0.38620689655172402</v>
      </c>
      <c r="R10" s="16"/>
      <c r="S10" s="16">
        <v>0.40963855421686701</v>
      </c>
      <c r="T10" s="16"/>
      <c r="U10" s="16">
        <v>0.37984496124030998</v>
      </c>
      <c r="V10" s="16"/>
      <c r="W10" s="16">
        <v>0.5</v>
      </c>
      <c r="X10" s="16"/>
      <c r="Y10" s="16">
        <v>0.43956043956044</v>
      </c>
      <c r="Z10" s="16">
        <v>0.35820895522388102</v>
      </c>
      <c r="AA10" s="16">
        <v>0.45454545454545497</v>
      </c>
      <c r="AB10" s="16">
        <v>0.5</v>
      </c>
      <c r="AC10" s="16"/>
      <c r="AD10" s="16">
        <v>0.33333333333333298</v>
      </c>
      <c r="AE10" s="16">
        <v>0.42105263157894701</v>
      </c>
      <c r="AF10" s="16">
        <v>0.34782608695652201</v>
      </c>
      <c r="AG10" s="16">
        <v>0.52941176470588203</v>
      </c>
      <c r="AH10" s="16">
        <v>0.42857142857142899</v>
      </c>
      <c r="AI10" s="16">
        <v>0.14285714285714299</v>
      </c>
      <c r="AJ10" s="16">
        <v>0.6</v>
      </c>
      <c r="AK10" s="16"/>
      <c r="AL10" s="16">
        <v>0.53846153846153799</v>
      </c>
      <c r="AM10" s="16">
        <v>0.31034482758620702</v>
      </c>
      <c r="AN10" s="16">
        <v>0.37704918032786899</v>
      </c>
      <c r="AO10" s="16">
        <v>0.5</v>
      </c>
      <c r="AP10" s="16">
        <v>0</v>
      </c>
      <c r="AQ10" s="16">
        <v>0.5</v>
      </c>
      <c r="AR10" s="16">
        <v>1</v>
      </c>
      <c r="AS10" s="16">
        <v>0.33333333333333298</v>
      </c>
      <c r="AT10" s="16">
        <v>0.42857142857142899</v>
      </c>
      <c r="AU10" s="16">
        <v>0</v>
      </c>
      <c r="AV10" s="16">
        <v>0.66666666666666696</v>
      </c>
      <c r="AW10" s="16">
        <v>0.53333333333333299</v>
      </c>
    </row>
    <row r="11" spans="2:49" x14ac:dyDescent="0.35">
      <c r="B11" s="17" t="s">
        <v>698</v>
      </c>
      <c r="C11" s="16">
        <v>0</v>
      </c>
      <c r="D11" s="16">
        <v>0</v>
      </c>
      <c r="E11" s="16">
        <v>0</v>
      </c>
      <c r="F11" s="16">
        <v>0</v>
      </c>
      <c r="G11" s="16">
        <v>0</v>
      </c>
      <c r="H11" s="16">
        <v>0</v>
      </c>
      <c r="I11" s="16">
        <v>0</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1.27745664739884</v>
      </c>
      <c r="D12" s="23">
        <v>1.38095238095238</v>
      </c>
      <c r="E12" s="23">
        <v>1.62962962962963</v>
      </c>
      <c r="F12" s="23">
        <v>1.28</v>
      </c>
      <c r="G12" s="23">
        <v>0</v>
      </c>
      <c r="H12" s="23">
        <v>1.6</v>
      </c>
      <c r="I12" s="23">
        <v>0.64705882352941002</v>
      </c>
      <c r="J12" s="23">
        <v>1.8333333333333299</v>
      </c>
      <c r="K12" s="23">
        <v>1</v>
      </c>
      <c r="L12" s="23">
        <v>1.36</v>
      </c>
      <c r="M12" s="23">
        <v>1</v>
      </c>
      <c r="N12" s="23">
        <v>1.5</v>
      </c>
      <c r="O12" s="23">
        <v>1</v>
      </c>
      <c r="P12" s="23"/>
      <c r="Q12" s="23">
        <v>1.2551724137931</v>
      </c>
      <c r="R12" s="23"/>
      <c r="S12" s="23">
        <v>1.2771084337349401</v>
      </c>
      <c r="T12" s="23"/>
      <c r="U12" s="23">
        <v>1.28682170542636</v>
      </c>
      <c r="V12" s="23"/>
      <c r="W12" s="23">
        <v>1.1923076923076901</v>
      </c>
      <c r="X12" s="23"/>
      <c r="Y12" s="23">
        <v>1.16483516483516</v>
      </c>
      <c r="Z12" s="23">
        <v>1.4328358208955201</v>
      </c>
      <c r="AA12" s="23">
        <v>0.999999999999998</v>
      </c>
      <c r="AB12" s="23">
        <v>2</v>
      </c>
      <c r="AC12" s="23"/>
      <c r="AD12" s="23">
        <v>1.2333333333333301</v>
      </c>
      <c r="AE12" s="23">
        <v>1.3684210526315801</v>
      </c>
      <c r="AF12" s="23">
        <v>1.39130434782609</v>
      </c>
      <c r="AG12" s="23">
        <v>1.23529411764706</v>
      </c>
      <c r="AH12" s="23">
        <v>1.4285714285714299</v>
      </c>
      <c r="AI12" s="23">
        <v>1.28571428571429</v>
      </c>
      <c r="AJ12" s="23">
        <v>1.08</v>
      </c>
      <c r="AK12" s="23"/>
      <c r="AL12" s="23">
        <v>0.76923076923076905</v>
      </c>
      <c r="AM12" s="23">
        <v>1.3448275862068999</v>
      </c>
      <c r="AN12" s="23">
        <v>1.36065573770492</v>
      </c>
      <c r="AO12" s="23">
        <v>1.3181818181818199</v>
      </c>
      <c r="AP12" s="23">
        <v>3</v>
      </c>
      <c r="AQ12" s="23">
        <v>0.5</v>
      </c>
      <c r="AR12" s="23">
        <v>1</v>
      </c>
      <c r="AS12" s="23">
        <v>1</v>
      </c>
      <c r="AT12" s="23">
        <v>1.0714285714285701</v>
      </c>
      <c r="AU12" s="23">
        <v>2</v>
      </c>
      <c r="AV12" s="23">
        <v>0.66666666666666696</v>
      </c>
      <c r="AW12" s="23">
        <v>1.5333333333333301</v>
      </c>
    </row>
    <row r="13" spans="2:49" x14ac:dyDescent="0.35">
      <c r="B13" s="17" t="s">
        <v>700</v>
      </c>
      <c r="C13" s="24">
        <v>-0.57478357095736599</v>
      </c>
      <c r="D13" s="24">
        <v>-0.37542382032177901</v>
      </c>
      <c r="E13" s="24">
        <v>-0.68823350099070102</v>
      </c>
      <c r="F13" s="24">
        <v>-0.51395555555555605</v>
      </c>
      <c r="G13" s="24">
        <v>0</v>
      </c>
      <c r="H13" s="24">
        <v>-0.69866666666666699</v>
      </c>
      <c r="I13" s="24">
        <v>-0.17881131691430899</v>
      </c>
      <c r="J13" s="24">
        <v>-2.2847222222222201</v>
      </c>
      <c r="K13" s="24">
        <v>-0.17857142857142899</v>
      </c>
      <c r="L13" s="24">
        <v>-0.62250164705882405</v>
      </c>
      <c r="M13" s="24">
        <v>-0.5</v>
      </c>
      <c r="N13" s="24">
        <v>-0.4375</v>
      </c>
      <c r="O13" s="24">
        <v>0</v>
      </c>
      <c r="P13" s="24"/>
      <c r="Q13" s="24">
        <v>-0.62087652916900704</v>
      </c>
      <c r="R13" s="24"/>
      <c r="S13" s="24">
        <v>-0.57632768490032305</v>
      </c>
      <c r="T13" s="24"/>
      <c r="U13" s="24">
        <v>-0.64582641764441295</v>
      </c>
      <c r="V13" s="24"/>
      <c r="W13" s="24">
        <v>-0.38430245789713302</v>
      </c>
      <c r="X13" s="24"/>
      <c r="Y13" s="24">
        <v>-0.48387485448752099</v>
      </c>
      <c r="Z13" s="24">
        <v>-0.75113704996339303</v>
      </c>
      <c r="AA13" s="24">
        <v>-0.40404040404040498</v>
      </c>
      <c r="AB13" s="24">
        <v>-0.5</v>
      </c>
      <c r="AC13" s="24"/>
      <c r="AD13" s="24">
        <v>-0.73726984126984196</v>
      </c>
      <c r="AE13" s="24">
        <v>-0.57714176769432701</v>
      </c>
      <c r="AF13" s="24">
        <v>-0.76267499520561299</v>
      </c>
      <c r="AG13" s="24">
        <v>-0.34495608198030397</v>
      </c>
      <c r="AH13" s="24">
        <v>-0.57628765792031</v>
      </c>
      <c r="AI13" s="24">
        <v>-1.3527696793002899</v>
      </c>
      <c r="AJ13" s="24">
        <v>-0.22257371428571401</v>
      </c>
      <c r="AK13" s="24"/>
      <c r="AL13" s="24">
        <v>-0.18085267789409801</v>
      </c>
      <c r="AM13" s="24">
        <v>-0.84485887727642806</v>
      </c>
      <c r="AN13" s="24">
        <v>-0.67725449460097698</v>
      </c>
      <c r="AO13" s="24">
        <v>-0.40814002629601798</v>
      </c>
      <c r="AP13" s="24">
        <v>0</v>
      </c>
      <c r="AQ13" s="24">
        <v>0</v>
      </c>
      <c r="AR13" s="24">
        <v>0</v>
      </c>
      <c r="AS13" s="24">
        <v>-0.634920634920633</v>
      </c>
      <c r="AT13" s="24">
        <v>-0.47468857672939202</v>
      </c>
      <c r="AU13" s="24">
        <v>-3.3333333333333401</v>
      </c>
      <c r="AV13" s="24">
        <v>0</v>
      </c>
      <c r="AW13" s="24">
        <v>-0.375999999999999</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786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t="s">
        <v>783</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397</v>
      </c>
      <c r="C8">
        <v>0.57647058823529396</v>
      </c>
      <c r="D8">
        <v>0.66666666666666696</v>
      </c>
      <c r="E8">
        <v>0.61538461538461497</v>
      </c>
      <c r="F8">
        <v>0.58823529411764697</v>
      </c>
      <c r="G8">
        <v>0.33333333333333298</v>
      </c>
      <c r="H8">
        <v>0.71428571428571397</v>
      </c>
      <c r="I8" t="s">
        <v>397</v>
      </c>
      <c r="J8">
        <v>0.4</v>
      </c>
      <c r="K8">
        <v>0.75</v>
      </c>
      <c r="L8">
        <v>0.33333333333333298</v>
      </c>
      <c r="M8">
        <v>0.55555555555555602</v>
      </c>
      <c r="N8">
        <v>0</v>
      </c>
      <c r="O8">
        <v>0</v>
      </c>
      <c r="Q8">
        <v>0.57746478873239404</v>
      </c>
      <c r="S8">
        <v>0.57142857142857095</v>
      </c>
      <c r="U8">
        <v>0.58730158730158699</v>
      </c>
      <c r="W8">
        <v>0.476190476190476</v>
      </c>
      <c r="Y8">
        <v>0.62295081967213095</v>
      </c>
      <c r="Z8">
        <v>0.44444444444444398</v>
      </c>
      <c r="AA8">
        <v>0.33333333333333298</v>
      </c>
      <c r="AB8">
        <v>0.66666666666666696</v>
      </c>
      <c r="AD8">
        <v>0.69565217391304301</v>
      </c>
      <c r="AE8">
        <v>0.61538461538461497</v>
      </c>
      <c r="AF8">
        <v>0.41666666666666702</v>
      </c>
      <c r="AG8">
        <v>0.6875</v>
      </c>
      <c r="AH8">
        <v>0.41666666666666702</v>
      </c>
      <c r="AI8">
        <v>0.5</v>
      </c>
      <c r="AJ8">
        <v>0</v>
      </c>
      <c r="AL8">
        <v>0.75</v>
      </c>
      <c r="AM8">
        <v>0.58333333333333304</v>
      </c>
      <c r="AN8">
        <v>0.53571428571428603</v>
      </c>
      <c r="AO8">
        <v>0.66666666666666696</v>
      </c>
      <c r="AP8">
        <v>0</v>
      </c>
      <c r="AQ8">
        <v>0.42857142857142899</v>
      </c>
      <c r="AR8">
        <v>0</v>
      </c>
      <c r="AS8">
        <v>0</v>
      </c>
      <c r="AT8">
        <v>0.66666666666666696</v>
      </c>
      <c r="AU8">
        <v>0.5</v>
      </c>
      <c r="AV8">
        <v>0.83333333333333304</v>
      </c>
      <c r="AW8">
        <v>0</v>
      </c>
    </row>
    <row r="9" spans="2:49" x14ac:dyDescent="0.35">
      <c r="B9" s="17" t="s">
        <v>494</v>
      </c>
      <c r="C9" s="16">
        <v>9.41176470588235E-2</v>
      </c>
      <c r="D9" s="16">
        <v>0.11111111111111099</v>
      </c>
      <c r="E9" s="16">
        <v>0.15384615384615399</v>
      </c>
      <c r="F9" s="16">
        <v>0.11764705882352899</v>
      </c>
      <c r="G9" s="16">
        <v>0</v>
      </c>
      <c r="H9" s="16">
        <v>0</v>
      </c>
      <c r="I9" s="16" t="s">
        <v>703</v>
      </c>
      <c r="J9" s="16">
        <v>0</v>
      </c>
      <c r="K9" s="16">
        <v>0</v>
      </c>
      <c r="L9" s="16">
        <v>0.22222222222222199</v>
      </c>
      <c r="M9" s="16">
        <v>0.11111111111111099</v>
      </c>
      <c r="N9" s="16">
        <v>0</v>
      </c>
      <c r="O9" s="16">
        <v>0</v>
      </c>
      <c r="P9" s="16"/>
      <c r="Q9" s="16">
        <v>8.4507042253521097E-2</v>
      </c>
      <c r="R9" s="16"/>
      <c r="S9" s="16">
        <v>9.5238095238095205E-2</v>
      </c>
      <c r="T9" s="16"/>
      <c r="U9" s="16">
        <v>6.3492063492063502E-2</v>
      </c>
      <c r="V9" s="16"/>
      <c r="W9" s="16">
        <v>9.5238095238095205E-2</v>
      </c>
      <c r="X9" s="16"/>
      <c r="Y9" s="16">
        <v>0.114754098360656</v>
      </c>
      <c r="Z9" s="16">
        <v>5.5555555555555601E-2</v>
      </c>
      <c r="AA9" s="16">
        <v>0</v>
      </c>
      <c r="AB9" s="16">
        <v>0</v>
      </c>
      <c r="AC9" s="16"/>
      <c r="AD9" s="16">
        <v>0.173913043478261</v>
      </c>
      <c r="AE9" s="16">
        <v>0</v>
      </c>
      <c r="AF9" s="16">
        <v>0.16666666666666699</v>
      </c>
      <c r="AG9" s="16">
        <v>6.25E-2</v>
      </c>
      <c r="AH9" s="16">
        <v>8.3333333333333301E-2</v>
      </c>
      <c r="AI9" s="16">
        <v>0</v>
      </c>
      <c r="AJ9" s="16">
        <v>0</v>
      </c>
      <c r="AK9" s="16"/>
      <c r="AL9" s="16">
        <v>0</v>
      </c>
      <c r="AM9" s="16">
        <v>0</v>
      </c>
      <c r="AN9" s="16">
        <v>0.14285714285714299</v>
      </c>
      <c r="AO9" s="16">
        <v>0</v>
      </c>
      <c r="AP9" s="16">
        <v>1</v>
      </c>
      <c r="AQ9" s="16">
        <v>0.14285714285714299</v>
      </c>
      <c r="AR9" s="16">
        <v>0</v>
      </c>
      <c r="AS9" s="16">
        <v>0</v>
      </c>
      <c r="AT9" s="16">
        <v>0.16666666666666699</v>
      </c>
      <c r="AU9" s="16">
        <v>0.5</v>
      </c>
      <c r="AV9" s="16">
        <v>0</v>
      </c>
      <c r="AW9" s="16">
        <v>0</v>
      </c>
    </row>
    <row r="10" spans="2:49" x14ac:dyDescent="0.35">
      <c r="B10" s="17" t="s">
        <v>495</v>
      </c>
      <c r="C10" s="16">
        <v>0.32941176470588202</v>
      </c>
      <c r="D10" s="16">
        <v>0.22222222222222199</v>
      </c>
      <c r="E10" s="16">
        <v>0.230769230769231</v>
      </c>
      <c r="F10" s="16">
        <v>0.29411764705882398</v>
      </c>
      <c r="G10" s="16">
        <v>0.66666666666666696</v>
      </c>
      <c r="H10" s="16">
        <v>0.28571428571428598</v>
      </c>
      <c r="I10" s="16" t="s">
        <v>703</v>
      </c>
      <c r="J10" s="16">
        <v>0.6</v>
      </c>
      <c r="K10" s="16">
        <v>0.25</v>
      </c>
      <c r="L10" s="16">
        <v>0.44444444444444398</v>
      </c>
      <c r="M10" s="16">
        <v>0.33333333333333298</v>
      </c>
      <c r="N10" s="16">
        <v>1</v>
      </c>
      <c r="O10" s="16">
        <v>0</v>
      </c>
      <c r="P10" s="16"/>
      <c r="Q10" s="16">
        <v>0.338028169014085</v>
      </c>
      <c r="R10" s="16"/>
      <c r="S10" s="16">
        <v>0.33333333333333298</v>
      </c>
      <c r="T10" s="16"/>
      <c r="U10" s="16">
        <v>0.34920634920634902</v>
      </c>
      <c r="V10" s="16"/>
      <c r="W10" s="16">
        <v>0.42857142857142899</v>
      </c>
      <c r="X10" s="16"/>
      <c r="Y10" s="16">
        <v>0.26229508196721302</v>
      </c>
      <c r="Z10" s="16">
        <v>0.5</v>
      </c>
      <c r="AA10" s="16">
        <v>0.66666666666666696</v>
      </c>
      <c r="AB10" s="16">
        <v>0.33333333333333298</v>
      </c>
      <c r="AC10" s="16"/>
      <c r="AD10" s="16">
        <v>0.13043478260869601</v>
      </c>
      <c r="AE10" s="16">
        <v>0.38461538461538503</v>
      </c>
      <c r="AF10" s="16">
        <v>0.41666666666666702</v>
      </c>
      <c r="AG10" s="16">
        <v>0.25</v>
      </c>
      <c r="AH10" s="16">
        <v>0.5</v>
      </c>
      <c r="AI10" s="16">
        <v>0.5</v>
      </c>
      <c r="AJ10" s="16">
        <v>1</v>
      </c>
      <c r="AK10" s="16"/>
      <c r="AL10" s="16">
        <v>0.25</v>
      </c>
      <c r="AM10" s="16">
        <v>0.41666666666666702</v>
      </c>
      <c r="AN10" s="16">
        <v>0.32142857142857101</v>
      </c>
      <c r="AO10" s="16">
        <v>0.33333333333333298</v>
      </c>
      <c r="AP10" s="16">
        <v>0</v>
      </c>
      <c r="AQ10" s="16">
        <v>0.42857142857142899</v>
      </c>
      <c r="AR10" s="16">
        <v>0</v>
      </c>
      <c r="AS10" s="16">
        <v>1</v>
      </c>
      <c r="AT10" s="16">
        <v>0.16666666666666699</v>
      </c>
      <c r="AU10" s="16">
        <v>0</v>
      </c>
      <c r="AV10" s="16">
        <v>0.16666666666666699</v>
      </c>
      <c r="AW10" s="16">
        <v>1</v>
      </c>
    </row>
    <row r="11" spans="2:49" x14ac:dyDescent="0.35">
      <c r="B11" s="17" t="s">
        <v>698</v>
      </c>
      <c r="C11" s="16">
        <v>0</v>
      </c>
      <c r="D11" s="16">
        <v>0</v>
      </c>
      <c r="E11" s="16">
        <v>0</v>
      </c>
      <c r="F11" s="16">
        <v>0</v>
      </c>
      <c r="G11" s="16">
        <v>0</v>
      </c>
      <c r="H11" s="16">
        <v>0</v>
      </c>
      <c r="I11" s="16" t="s">
        <v>703</v>
      </c>
      <c r="J11" s="16">
        <v>0</v>
      </c>
      <c r="K11" s="16">
        <v>0</v>
      </c>
      <c r="L11" s="16">
        <v>0</v>
      </c>
      <c r="M11" s="16">
        <v>0</v>
      </c>
      <c r="N11" s="16">
        <v>0</v>
      </c>
      <c r="O11" s="16">
        <v>0</v>
      </c>
      <c r="P11" s="16"/>
      <c r="Q11" s="16">
        <v>0</v>
      </c>
      <c r="R11" s="16"/>
      <c r="S11" s="16">
        <v>0</v>
      </c>
      <c r="T11" s="16"/>
      <c r="U11" s="16">
        <v>0</v>
      </c>
      <c r="V11" s="16"/>
      <c r="W11" s="16">
        <v>0</v>
      </c>
      <c r="X11" s="16"/>
      <c r="Y11" s="16">
        <v>0</v>
      </c>
      <c r="Z11" s="16">
        <v>0</v>
      </c>
      <c r="AA11" s="16">
        <v>0</v>
      </c>
      <c r="AB11" s="16">
        <v>0</v>
      </c>
      <c r="AC11" s="16"/>
      <c r="AD11" s="16">
        <v>0</v>
      </c>
      <c r="AE11" s="16">
        <v>0</v>
      </c>
      <c r="AF11" s="16">
        <v>0</v>
      </c>
      <c r="AG11" s="16">
        <v>0</v>
      </c>
      <c r="AH11" s="16">
        <v>0</v>
      </c>
      <c r="AI11" s="16">
        <v>0</v>
      </c>
      <c r="AJ11" s="16">
        <v>0</v>
      </c>
      <c r="AK11" s="16"/>
      <c r="AL11" s="16">
        <v>0</v>
      </c>
      <c r="AM11" s="16">
        <v>0</v>
      </c>
      <c r="AN11" s="16">
        <v>0</v>
      </c>
      <c r="AO11" s="16">
        <v>0</v>
      </c>
      <c r="AP11" s="16">
        <v>0</v>
      </c>
      <c r="AQ11" s="16">
        <v>0</v>
      </c>
      <c r="AR11" s="16">
        <v>0</v>
      </c>
      <c r="AS11" s="16">
        <v>0</v>
      </c>
      <c r="AT11" s="16">
        <v>0</v>
      </c>
      <c r="AU11" s="16">
        <v>0</v>
      </c>
      <c r="AV11" s="16">
        <v>0</v>
      </c>
      <c r="AW11" s="16">
        <v>0</v>
      </c>
    </row>
    <row r="12" spans="2:49" x14ac:dyDescent="0.35">
      <c r="B12" s="17" t="s">
        <v>699</v>
      </c>
      <c r="C12" s="23">
        <v>2.0588235294117698</v>
      </c>
      <c r="D12" s="23">
        <v>2.2222222222222201</v>
      </c>
      <c r="E12" s="23">
        <v>2.0769230769230802</v>
      </c>
      <c r="F12" s="23">
        <v>2.0588235294117601</v>
      </c>
      <c r="G12" s="23">
        <v>1.6666666666666701</v>
      </c>
      <c r="H12" s="23">
        <v>2.4285714285714302</v>
      </c>
      <c r="I12" s="23" t="s">
        <v>495</v>
      </c>
      <c r="J12" s="23">
        <v>1.8</v>
      </c>
      <c r="K12" s="23">
        <v>2.5</v>
      </c>
      <c r="L12" s="23">
        <v>1.44444444444445</v>
      </c>
      <c r="M12" s="23">
        <v>2</v>
      </c>
      <c r="N12" s="23">
        <v>1</v>
      </c>
      <c r="O12" s="23">
        <v>3</v>
      </c>
      <c r="P12" s="23"/>
      <c r="Q12" s="23">
        <v>2.0704225352112702</v>
      </c>
      <c r="R12" s="23"/>
      <c r="S12" s="23">
        <v>2.0476190476190501</v>
      </c>
      <c r="T12" s="23"/>
      <c r="U12" s="23">
        <v>2.1111111111111098</v>
      </c>
      <c r="V12" s="23"/>
      <c r="W12" s="23">
        <v>1.8571428571428601</v>
      </c>
      <c r="X12" s="23"/>
      <c r="Y12" s="23">
        <v>2.1311475409836098</v>
      </c>
      <c r="Z12" s="23">
        <v>1.8333333333333299</v>
      </c>
      <c r="AA12" s="23">
        <v>1.6666666666666701</v>
      </c>
      <c r="AB12" s="23">
        <v>2.3333333333333299</v>
      </c>
      <c r="AC12" s="23"/>
      <c r="AD12" s="23">
        <v>2.2173913043478199</v>
      </c>
      <c r="AE12" s="23">
        <v>2.2307692307692299</v>
      </c>
      <c r="AF12" s="23">
        <v>1.6666666666666601</v>
      </c>
      <c r="AG12" s="23">
        <v>2.3125</v>
      </c>
      <c r="AH12" s="23">
        <v>1.75</v>
      </c>
      <c r="AI12" s="23">
        <v>2</v>
      </c>
      <c r="AJ12" s="23">
        <v>1</v>
      </c>
      <c r="AK12" s="23"/>
      <c r="AL12" s="23">
        <v>2.5</v>
      </c>
      <c r="AM12" s="23">
        <v>2.1666666666666701</v>
      </c>
      <c r="AN12" s="23">
        <v>1.9285714285714299</v>
      </c>
      <c r="AO12" s="23">
        <v>2.3333333333333299</v>
      </c>
      <c r="AP12" s="23">
        <v>0</v>
      </c>
      <c r="AQ12" s="23">
        <v>1.71428571428571</v>
      </c>
      <c r="AR12" s="23">
        <v>3</v>
      </c>
      <c r="AS12" s="23">
        <v>1</v>
      </c>
      <c r="AT12" s="23">
        <v>2.1666666666666701</v>
      </c>
      <c r="AU12" s="23">
        <v>1.5</v>
      </c>
      <c r="AV12" s="23">
        <v>2.6666666666666701</v>
      </c>
      <c r="AW12" s="23">
        <v>1</v>
      </c>
    </row>
    <row r="13" spans="2:49" x14ac:dyDescent="0.35">
      <c r="B13" s="17" t="s">
        <v>700</v>
      </c>
      <c r="C13" s="24">
        <v>-1.15914693443698</v>
      </c>
      <c r="D13" s="24">
        <v>-1.89574759945131</v>
      </c>
      <c r="E13" s="24">
        <v>-1.69977241693218</v>
      </c>
      <c r="F13" s="24">
        <v>-1.33232531767032</v>
      </c>
      <c r="G13" s="24">
        <v>-0.148148148148148</v>
      </c>
      <c r="H13" s="24">
        <v>-1.45772594752186</v>
      </c>
      <c r="I13" s="24" t="s">
        <v>704</v>
      </c>
      <c r="J13" s="24">
        <v>-0.25600000000000001</v>
      </c>
      <c r="K13" s="24">
        <v>-1.6875</v>
      </c>
      <c r="L13" s="24">
        <v>-0.54458161865569199</v>
      </c>
      <c r="M13" s="24">
        <v>-1.1111111111111101</v>
      </c>
      <c r="N13" s="24">
        <v>0</v>
      </c>
      <c r="O13" s="24">
        <v>0</v>
      </c>
      <c r="P13" s="24"/>
      <c r="Q13" s="24">
        <v>-1.1242062970961999</v>
      </c>
      <c r="R13" s="24"/>
      <c r="S13" s="24">
        <v>-1.1353705503365299</v>
      </c>
      <c r="T13" s="24"/>
      <c r="U13" s="24">
        <v>-1.0875955320399799</v>
      </c>
      <c r="V13" s="24"/>
      <c r="W13" s="24">
        <v>-0.69794151426804396</v>
      </c>
      <c r="X13" s="24"/>
      <c r="Y13" s="24">
        <v>-1.55869817105933</v>
      </c>
      <c r="Z13" s="24">
        <v>-0.48765432098765399</v>
      </c>
      <c r="AA13" s="24">
        <v>-0.148148148148148</v>
      </c>
      <c r="AB13" s="24">
        <v>-1.18518518518519</v>
      </c>
      <c r="AC13" s="24"/>
      <c r="AD13" s="24">
        <v>-2.6398337423240799</v>
      </c>
      <c r="AE13" s="24">
        <v>-0.93218024578971104</v>
      </c>
      <c r="AF13" s="24">
        <v>-0.67460317460317598</v>
      </c>
      <c r="AG13" s="24">
        <v>-1.74775390625</v>
      </c>
      <c r="AH13" s="24">
        <v>-0.476190476190477</v>
      </c>
      <c r="AI13" s="24">
        <v>-0.5</v>
      </c>
      <c r="AJ13" s="24">
        <v>0</v>
      </c>
      <c r="AK13" s="24"/>
      <c r="AL13" s="24">
        <v>-1.6875</v>
      </c>
      <c r="AM13" s="24">
        <v>-0.79398148148147996</v>
      </c>
      <c r="AN13" s="24">
        <v>-1.1220985647006101</v>
      </c>
      <c r="AO13" s="24">
        <v>-1.18518518518519</v>
      </c>
      <c r="AP13" s="24">
        <v>0</v>
      </c>
      <c r="AQ13" s="24">
        <v>-0.65597667638484103</v>
      </c>
      <c r="AR13" s="24">
        <v>0</v>
      </c>
      <c r="AS13" s="24">
        <v>0</v>
      </c>
      <c r="AT13" s="24">
        <v>-2.25</v>
      </c>
      <c r="AU13" s="24">
        <v>-2.25</v>
      </c>
      <c r="AV13" s="24">
        <v>-2.31481481481481</v>
      </c>
      <c r="AW13" s="24">
        <v>0</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795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805</v>
      </c>
      <c r="D7" s="10">
        <v>81</v>
      </c>
      <c r="E7" s="10">
        <v>133</v>
      </c>
      <c r="F7" s="10">
        <v>116</v>
      </c>
      <c r="G7" s="10">
        <v>60</v>
      </c>
      <c r="H7" s="10">
        <v>50</v>
      </c>
      <c r="I7" s="10">
        <v>66</v>
      </c>
      <c r="J7" s="10">
        <v>61</v>
      </c>
      <c r="K7" s="10">
        <v>39</v>
      </c>
      <c r="L7" s="10">
        <v>80</v>
      </c>
      <c r="M7" s="10">
        <v>70</v>
      </c>
      <c r="N7" s="10">
        <v>33</v>
      </c>
      <c r="O7" s="10">
        <v>16</v>
      </c>
      <c r="P7" s="10"/>
      <c r="Q7" s="10">
        <v>681</v>
      </c>
      <c r="R7" s="10"/>
      <c r="S7" s="10">
        <v>779</v>
      </c>
      <c r="T7" s="10"/>
      <c r="U7" s="10">
        <v>596</v>
      </c>
      <c r="V7" s="10"/>
      <c r="W7" s="10">
        <v>123</v>
      </c>
      <c r="X7" s="10"/>
      <c r="Y7" s="10">
        <v>500</v>
      </c>
      <c r="Z7" s="10">
        <v>261</v>
      </c>
      <c r="AA7" s="10">
        <v>35</v>
      </c>
      <c r="AB7" s="10">
        <v>9</v>
      </c>
      <c r="AC7" s="10"/>
      <c r="AD7" s="10">
        <v>145</v>
      </c>
      <c r="AE7" s="10">
        <v>87</v>
      </c>
      <c r="AF7" s="10">
        <v>98</v>
      </c>
      <c r="AG7" s="10">
        <v>179</v>
      </c>
      <c r="AH7" s="10">
        <v>122</v>
      </c>
      <c r="AI7" s="10">
        <v>83</v>
      </c>
      <c r="AJ7" s="10">
        <v>91</v>
      </c>
      <c r="AK7" s="10"/>
      <c r="AL7" s="10">
        <v>57</v>
      </c>
      <c r="AM7" s="10">
        <v>125</v>
      </c>
      <c r="AN7" s="10">
        <v>217</v>
      </c>
      <c r="AO7" s="10">
        <v>139</v>
      </c>
      <c r="AP7" s="10">
        <v>18</v>
      </c>
      <c r="AQ7" s="10">
        <v>50</v>
      </c>
      <c r="AR7" s="10">
        <v>2</v>
      </c>
      <c r="AS7" s="10">
        <v>15</v>
      </c>
      <c r="AT7" s="10">
        <v>83</v>
      </c>
      <c r="AU7" s="10">
        <v>13</v>
      </c>
      <c r="AV7" s="10">
        <v>33</v>
      </c>
      <c r="AW7" s="10">
        <v>42</v>
      </c>
    </row>
    <row r="8" spans="2:49" ht="43.5" x14ac:dyDescent="0.35">
      <c r="B8" s="17" t="s">
        <v>787</v>
      </c>
      <c r="C8" s="16">
        <v>0.70434782608695701</v>
      </c>
      <c r="D8" s="16">
        <v>0.64197530864197505</v>
      </c>
      <c r="E8" s="16">
        <v>0.73684210526315796</v>
      </c>
      <c r="F8" s="16">
        <v>0.69827586206896597</v>
      </c>
      <c r="G8" s="16">
        <v>0.75</v>
      </c>
      <c r="H8" s="16">
        <v>0.68</v>
      </c>
      <c r="I8" s="16">
        <v>0.68181818181818199</v>
      </c>
      <c r="J8" s="16">
        <v>0.70491803278688503</v>
      </c>
      <c r="K8" s="16">
        <v>0.58974358974358998</v>
      </c>
      <c r="L8" s="16">
        <v>0.77500000000000002</v>
      </c>
      <c r="M8" s="16">
        <v>0.74285714285714299</v>
      </c>
      <c r="N8" s="16">
        <v>0.66666666666666696</v>
      </c>
      <c r="O8" s="16">
        <v>0.625</v>
      </c>
      <c r="P8" s="16"/>
      <c r="Q8" s="16">
        <v>0.70337738619676904</v>
      </c>
      <c r="R8" s="16"/>
      <c r="S8" s="16">
        <v>0.69833119383825404</v>
      </c>
      <c r="T8" s="16"/>
      <c r="U8" s="16">
        <v>0.69798657718120805</v>
      </c>
      <c r="V8" s="16"/>
      <c r="W8" s="16">
        <v>0.75609756097560998</v>
      </c>
      <c r="X8" s="16"/>
      <c r="Y8" s="16">
        <v>0.66800000000000004</v>
      </c>
      <c r="Z8" s="16">
        <v>0.75478927203065105</v>
      </c>
      <c r="AA8" s="16">
        <v>0.8</v>
      </c>
      <c r="AB8" s="16">
        <v>0.88888888888888895</v>
      </c>
      <c r="AC8" s="16"/>
      <c r="AD8" s="16">
        <v>0.68275862068965498</v>
      </c>
      <c r="AE8" s="16">
        <v>0.73563218390804597</v>
      </c>
      <c r="AF8" s="16">
        <v>0.62244897959183698</v>
      </c>
      <c r="AG8" s="16">
        <v>0.64804469273743004</v>
      </c>
      <c r="AH8" s="16">
        <v>0.73770491803278704</v>
      </c>
      <c r="AI8" s="16">
        <v>0.74698795180722899</v>
      </c>
      <c r="AJ8" s="16">
        <v>0.82417582417582402</v>
      </c>
      <c r="AK8" s="16"/>
      <c r="AL8" s="16">
        <v>0.80701754385964897</v>
      </c>
      <c r="AM8" s="16">
        <v>0.71199999999999997</v>
      </c>
      <c r="AN8" s="16">
        <v>0.71428571428571397</v>
      </c>
      <c r="AO8" s="16">
        <v>0.71223021582733803</v>
      </c>
      <c r="AP8" s="16">
        <v>0.55555555555555602</v>
      </c>
      <c r="AQ8" s="16">
        <v>0.54</v>
      </c>
      <c r="AR8" s="16">
        <v>1</v>
      </c>
      <c r="AS8" s="16">
        <v>0.66666666666666696</v>
      </c>
      <c r="AT8" s="16">
        <v>0.73493975903614495</v>
      </c>
      <c r="AU8" s="16">
        <v>0.61538461538461497</v>
      </c>
      <c r="AV8" s="16">
        <v>0.72727272727272696</v>
      </c>
      <c r="AW8" s="16">
        <v>0.76190476190476197</v>
      </c>
    </row>
    <row r="9" spans="2:49" ht="43.5" x14ac:dyDescent="0.35">
      <c r="B9" s="17" t="s">
        <v>788</v>
      </c>
      <c r="C9" s="16">
        <v>0.39627329192546601</v>
      </c>
      <c r="D9" s="16">
        <v>0.43209876543209902</v>
      </c>
      <c r="E9" s="16">
        <v>0.42857142857142899</v>
      </c>
      <c r="F9" s="16">
        <v>0.431034482758621</v>
      </c>
      <c r="G9" s="16">
        <v>0.3</v>
      </c>
      <c r="H9" s="16">
        <v>0.46</v>
      </c>
      <c r="I9" s="16">
        <v>0.27272727272727298</v>
      </c>
      <c r="J9" s="16">
        <v>0.409836065573771</v>
      </c>
      <c r="K9" s="16">
        <v>0.41025641025641002</v>
      </c>
      <c r="L9" s="16">
        <v>0.32500000000000001</v>
      </c>
      <c r="M9" s="16">
        <v>0.371428571428571</v>
      </c>
      <c r="N9" s="16">
        <v>0.48484848484848497</v>
      </c>
      <c r="O9" s="16">
        <v>0.5625</v>
      </c>
      <c r="P9" s="16"/>
      <c r="Q9" s="16">
        <v>0.383259911894273</v>
      </c>
      <c r="R9" s="16"/>
      <c r="S9" s="16">
        <v>0.38639281129653402</v>
      </c>
      <c r="T9" s="16"/>
      <c r="U9" s="16">
        <v>0.39093959731543598</v>
      </c>
      <c r="V9" s="16"/>
      <c r="W9" s="16">
        <v>0.34146341463414598</v>
      </c>
      <c r="X9" s="16"/>
      <c r="Y9" s="16">
        <v>0.36799999999999999</v>
      </c>
      <c r="Z9" s="16">
        <v>0.43678160919540199</v>
      </c>
      <c r="AA9" s="16">
        <v>0.57142857142857095</v>
      </c>
      <c r="AB9" s="16">
        <v>0.11111111111111099</v>
      </c>
      <c r="AC9" s="16"/>
      <c r="AD9" s="16">
        <v>0.32413793103448302</v>
      </c>
      <c r="AE9" s="16">
        <v>0.40229885057471299</v>
      </c>
      <c r="AF9" s="16">
        <v>0.41836734693877597</v>
      </c>
      <c r="AG9" s="16">
        <v>0.34636871508379902</v>
      </c>
      <c r="AH9" s="16">
        <v>0.36885245901639302</v>
      </c>
      <c r="AI9" s="16">
        <v>0.469879518072289</v>
      </c>
      <c r="AJ9" s="16">
        <v>0.54945054945054905</v>
      </c>
      <c r="AK9" s="16"/>
      <c r="AL9" s="16">
        <v>0.49122807017543901</v>
      </c>
      <c r="AM9" s="16">
        <v>0.52</v>
      </c>
      <c r="AN9" s="16">
        <v>0.38709677419354799</v>
      </c>
      <c r="AO9" s="16">
        <v>0.29496402877697803</v>
      </c>
      <c r="AP9" s="16">
        <v>0.5</v>
      </c>
      <c r="AQ9" s="16">
        <v>0.42</v>
      </c>
      <c r="AR9" s="16">
        <v>0</v>
      </c>
      <c r="AS9" s="16">
        <v>0.266666666666667</v>
      </c>
      <c r="AT9" s="16">
        <v>0.36144578313253001</v>
      </c>
      <c r="AU9" s="16">
        <v>0.230769230769231</v>
      </c>
      <c r="AV9" s="16">
        <v>0.24242424242424199</v>
      </c>
      <c r="AW9" s="16">
        <v>0.547619047619048</v>
      </c>
    </row>
    <row r="10" spans="2:49" x14ac:dyDescent="0.35">
      <c r="B10" s="17" t="s">
        <v>789</v>
      </c>
      <c r="C10" s="16">
        <v>0.15776397515528001</v>
      </c>
      <c r="D10" s="16">
        <v>0.22222222222222199</v>
      </c>
      <c r="E10" s="16">
        <v>0.180451127819549</v>
      </c>
      <c r="F10" s="16">
        <v>0.12068965517241401</v>
      </c>
      <c r="G10" s="16">
        <v>0.1</v>
      </c>
      <c r="H10" s="16">
        <v>0.1</v>
      </c>
      <c r="I10" s="16">
        <v>0.13636363636363599</v>
      </c>
      <c r="J10" s="16">
        <v>0.16393442622950799</v>
      </c>
      <c r="K10" s="16">
        <v>0.256410256410256</v>
      </c>
      <c r="L10" s="16">
        <v>0.16250000000000001</v>
      </c>
      <c r="M10" s="16">
        <v>0.157142857142857</v>
      </c>
      <c r="N10" s="16">
        <v>0.15151515151515199</v>
      </c>
      <c r="O10" s="16">
        <v>0.125</v>
      </c>
      <c r="P10" s="16"/>
      <c r="Q10" s="16">
        <v>0.15565345080763601</v>
      </c>
      <c r="R10" s="16"/>
      <c r="S10" s="16">
        <v>0.157894736842105</v>
      </c>
      <c r="T10" s="16"/>
      <c r="U10" s="16">
        <v>0.15100671140939601</v>
      </c>
      <c r="V10" s="16"/>
      <c r="W10" s="16">
        <v>0.13008130081300801</v>
      </c>
      <c r="X10" s="16"/>
      <c r="Y10" s="16">
        <v>0.15</v>
      </c>
      <c r="Z10" s="16">
        <v>0.16858237547892699</v>
      </c>
      <c r="AA10" s="16">
        <v>0.17142857142857101</v>
      </c>
      <c r="AB10" s="16">
        <v>0.22222222222222199</v>
      </c>
      <c r="AC10" s="16"/>
      <c r="AD10" s="16">
        <v>0.12413793103448301</v>
      </c>
      <c r="AE10" s="16">
        <v>0.126436781609195</v>
      </c>
      <c r="AF10" s="16">
        <v>0.16326530612244899</v>
      </c>
      <c r="AG10" s="16">
        <v>0.18435754189944101</v>
      </c>
      <c r="AH10" s="16">
        <v>0.22131147540983601</v>
      </c>
      <c r="AI10" s="16">
        <v>0.132530120481928</v>
      </c>
      <c r="AJ10" s="16">
        <v>0.120879120879121</v>
      </c>
      <c r="AK10" s="16"/>
      <c r="AL10" s="16">
        <v>0.157894736842105</v>
      </c>
      <c r="AM10" s="16">
        <v>0.112</v>
      </c>
      <c r="AN10" s="16">
        <v>0.17511520737327199</v>
      </c>
      <c r="AO10" s="16">
        <v>0.115107913669065</v>
      </c>
      <c r="AP10" s="16">
        <v>0.16666666666666699</v>
      </c>
      <c r="AQ10" s="16">
        <v>0.18</v>
      </c>
      <c r="AR10" s="16">
        <v>0</v>
      </c>
      <c r="AS10" s="16">
        <v>6.6666666666666693E-2</v>
      </c>
      <c r="AT10" s="16">
        <v>0.21686746987951799</v>
      </c>
      <c r="AU10" s="16">
        <v>0.15384615384615399</v>
      </c>
      <c r="AV10" s="16">
        <v>0.18181818181818199</v>
      </c>
      <c r="AW10" s="16">
        <v>0.14285714285714299</v>
      </c>
    </row>
    <row r="11" spans="2:49" x14ac:dyDescent="0.35">
      <c r="B11" s="17" t="s">
        <v>790</v>
      </c>
      <c r="C11" s="16">
        <v>0.13167701863354001</v>
      </c>
      <c r="D11" s="16">
        <v>9.8765432098765399E-2</v>
      </c>
      <c r="E11" s="16">
        <v>0.150375939849624</v>
      </c>
      <c r="F11" s="16">
        <v>0.12931034482758599</v>
      </c>
      <c r="G11" s="16">
        <v>8.3333333333333301E-2</v>
      </c>
      <c r="H11" s="16">
        <v>0.08</v>
      </c>
      <c r="I11" s="16">
        <v>0.16666666666666699</v>
      </c>
      <c r="J11" s="16">
        <v>0.114754098360656</v>
      </c>
      <c r="K11" s="16">
        <v>7.69230769230769E-2</v>
      </c>
      <c r="L11" s="16">
        <v>0.17499999999999999</v>
      </c>
      <c r="M11" s="16">
        <v>0.17142857142857101</v>
      </c>
      <c r="N11" s="16">
        <v>0.18181818181818199</v>
      </c>
      <c r="O11" s="16">
        <v>6.25E-2</v>
      </c>
      <c r="P11" s="16"/>
      <c r="Q11" s="16">
        <v>0.116005873715125</v>
      </c>
      <c r="R11" s="16"/>
      <c r="S11" s="16">
        <v>0.123234916559692</v>
      </c>
      <c r="T11" s="16"/>
      <c r="U11" s="16">
        <v>0.12080536912751701</v>
      </c>
      <c r="V11" s="16"/>
      <c r="W11" s="16">
        <v>6.50406504065041E-2</v>
      </c>
      <c r="X11" s="16"/>
      <c r="Y11" s="16">
        <v>9.4E-2</v>
      </c>
      <c r="Z11" s="16">
        <v>0.19157088122605401</v>
      </c>
      <c r="AA11" s="16">
        <v>0.25714285714285701</v>
      </c>
      <c r="AB11" s="16">
        <v>0</v>
      </c>
      <c r="AC11" s="16"/>
      <c r="AD11" s="16">
        <v>3.4482758620689703E-2</v>
      </c>
      <c r="AE11" s="16">
        <v>1.1494252873563199E-2</v>
      </c>
      <c r="AF11" s="16">
        <v>3.06122448979592E-2</v>
      </c>
      <c r="AG11" s="16">
        <v>0.13966480446927401</v>
      </c>
      <c r="AH11" s="16">
        <v>0.22131147540983601</v>
      </c>
      <c r="AI11" s="16">
        <v>0.265060240963855</v>
      </c>
      <c r="AJ11" s="16">
        <v>0.25274725274725302</v>
      </c>
      <c r="AK11" s="16"/>
      <c r="AL11" s="16">
        <v>0.22807017543859601</v>
      </c>
      <c r="AM11" s="16">
        <v>0.13600000000000001</v>
      </c>
      <c r="AN11" s="16">
        <v>0.124423963133641</v>
      </c>
      <c r="AO11" s="16">
        <v>7.9136690647481994E-2</v>
      </c>
      <c r="AP11" s="16">
        <v>0.16666666666666699</v>
      </c>
      <c r="AQ11" s="16">
        <v>0.08</v>
      </c>
      <c r="AR11" s="16">
        <v>0</v>
      </c>
      <c r="AS11" s="16">
        <v>0.2</v>
      </c>
      <c r="AT11" s="16">
        <v>8.4337349397590397E-2</v>
      </c>
      <c r="AU11" s="16">
        <v>0.15384615384615399</v>
      </c>
      <c r="AV11" s="16">
        <v>0.15151515151515199</v>
      </c>
      <c r="AW11" s="16">
        <v>0.30952380952380998</v>
      </c>
    </row>
    <row r="12" spans="2:49" x14ac:dyDescent="0.35">
      <c r="B12" s="17" t="s">
        <v>791</v>
      </c>
      <c r="C12" s="16">
        <v>5.5900621118012403E-2</v>
      </c>
      <c r="D12" s="16">
        <v>3.7037037037037E-2</v>
      </c>
      <c r="E12" s="16">
        <v>3.00751879699248E-2</v>
      </c>
      <c r="F12" s="16">
        <v>2.5862068965517199E-2</v>
      </c>
      <c r="G12" s="16">
        <v>6.6666666666666693E-2</v>
      </c>
      <c r="H12" s="16">
        <v>0.1</v>
      </c>
      <c r="I12" s="16">
        <v>7.5757575757575801E-2</v>
      </c>
      <c r="J12" s="16">
        <v>0.114754098360656</v>
      </c>
      <c r="K12" s="16">
        <v>5.1282051282051301E-2</v>
      </c>
      <c r="L12" s="16">
        <v>6.25E-2</v>
      </c>
      <c r="M12" s="16">
        <v>5.7142857142857099E-2</v>
      </c>
      <c r="N12" s="16">
        <v>6.0606060606060601E-2</v>
      </c>
      <c r="O12" s="16">
        <v>6.25E-2</v>
      </c>
      <c r="P12" s="16"/>
      <c r="Q12" s="16">
        <v>5.1395007342143903E-2</v>
      </c>
      <c r="R12" s="16"/>
      <c r="S12" s="16">
        <v>5.2631578947368397E-2</v>
      </c>
      <c r="T12" s="16"/>
      <c r="U12" s="16">
        <v>5.3691275167785199E-2</v>
      </c>
      <c r="V12" s="16"/>
      <c r="W12" s="16">
        <v>3.2520325203252001E-2</v>
      </c>
      <c r="X12" s="16"/>
      <c r="Y12" s="16">
        <v>5.1999999999999998E-2</v>
      </c>
      <c r="Z12" s="16">
        <v>5.7471264367816098E-2</v>
      </c>
      <c r="AA12" s="16">
        <v>0.114285714285714</v>
      </c>
      <c r="AB12" s="16">
        <v>0</v>
      </c>
      <c r="AC12" s="16"/>
      <c r="AD12" s="16">
        <v>7.5862068965517199E-2</v>
      </c>
      <c r="AE12" s="16">
        <v>5.7471264367816098E-2</v>
      </c>
      <c r="AF12" s="16">
        <v>5.10204081632653E-2</v>
      </c>
      <c r="AG12" s="16">
        <v>3.91061452513966E-2</v>
      </c>
      <c r="AH12" s="16">
        <v>5.7377049180327898E-2</v>
      </c>
      <c r="AI12" s="16">
        <v>4.81927710843374E-2</v>
      </c>
      <c r="AJ12" s="16">
        <v>6.5934065934065894E-2</v>
      </c>
      <c r="AK12" s="16"/>
      <c r="AL12" s="16">
        <v>3.5087719298245598E-2</v>
      </c>
      <c r="AM12" s="16">
        <v>9.6000000000000002E-2</v>
      </c>
      <c r="AN12" s="16">
        <v>3.6866359447004601E-2</v>
      </c>
      <c r="AO12" s="16">
        <v>4.3165467625899297E-2</v>
      </c>
      <c r="AP12" s="16">
        <v>0.11111111111111099</v>
      </c>
      <c r="AQ12" s="16">
        <v>0.04</v>
      </c>
      <c r="AR12" s="16">
        <v>0</v>
      </c>
      <c r="AS12" s="16">
        <v>0.2</v>
      </c>
      <c r="AT12" s="16">
        <v>6.02409638554217E-2</v>
      </c>
      <c r="AU12" s="16">
        <v>7.69230769230769E-2</v>
      </c>
      <c r="AV12" s="16">
        <v>0</v>
      </c>
      <c r="AW12" s="16">
        <v>4.7619047619047603E-2</v>
      </c>
    </row>
    <row r="13" spans="2:49" x14ac:dyDescent="0.35">
      <c r="B13" s="17" t="s">
        <v>792</v>
      </c>
      <c r="C13" s="16">
        <v>2.8571428571428598E-2</v>
      </c>
      <c r="D13" s="16">
        <v>1.2345679012345699E-2</v>
      </c>
      <c r="E13" s="16">
        <v>2.2556390977443601E-2</v>
      </c>
      <c r="F13" s="16">
        <v>2.5862068965517199E-2</v>
      </c>
      <c r="G13" s="16">
        <v>0.05</v>
      </c>
      <c r="H13" s="16">
        <v>0</v>
      </c>
      <c r="I13" s="16">
        <v>3.03030303030303E-2</v>
      </c>
      <c r="J13" s="16">
        <v>8.1967213114754106E-2</v>
      </c>
      <c r="K13" s="16">
        <v>2.5641025641025599E-2</v>
      </c>
      <c r="L13" s="16">
        <v>2.5000000000000001E-2</v>
      </c>
      <c r="M13" s="16">
        <v>1.4285714285714299E-2</v>
      </c>
      <c r="N13" s="16">
        <v>0</v>
      </c>
      <c r="O13" s="16">
        <v>0.125</v>
      </c>
      <c r="P13" s="16"/>
      <c r="Q13" s="16">
        <v>2.3494860499265802E-2</v>
      </c>
      <c r="R13" s="16"/>
      <c r="S13" s="16">
        <v>2.6957637997432601E-2</v>
      </c>
      <c r="T13" s="16"/>
      <c r="U13" s="16">
        <v>2.3489932885905999E-2</v>
      </c>
      <c r="V13" s="16"/>
      <c r="W13" s="16">
        <v>8.1300813008130107E-3</v>
      </c>
      <c r="X13" s="16"/>
      <c r="Y13" s="16">
        <v>1.6E-2</v>
      </c>
      <c r="Z13" s="16">
        <v>4.5977011494252901E-2</v>
      </c>
      <c r="AA13" s="16">
        <v>8.5714285714285701E-2</v>
      </c>
      <c r="AB13" s="16">
        <v>0</v>
      </c>
      <c r="AC13" s="16"/>
      <c r="AD13" s="16">
        <v>1.37931034482759E-2</v>
      </c>
      <c r="AE13" s="16">
        <v>1.1494252873563199E-2</v>
      </c>
      <c r="AF13" s="16">
        <v>0</v>
      </c>
      <c r="AG13" s="16">
        <v>2.7932960893854698E-2</v>
      </c>
      <c r="AH13" s="16">
        <v>2.4590163934426201E-2</v>
      </c>
      <c r="AI13" s="16">
        <v>7.2289156626505993E-2</v>
      </c>
      <c r="AJ13" s="16">
        <v>6.5934065934065894E-2</v>
      </c>
      <c r="AK13" s="16"/>
      <c r="AL13" s="16">
        <v>5.2631578947368397E-2</v>
      </c>
      <c r="AM13" s="16">
        <v>3.2000000000000001E-2</v>
      </c>
      <c r="AN13" s="16">
        <v>1.8433179723502301E-2</v>
      </c>
      <c r="AO13" s="16">
        <v>1.4388489208633099E-2</v>
      </c>
      <c r="AP13" s="16">
        <v>5.5555555555555601E-2</v>
      </c>
      <c r="AQ13" s="16">
        <v>0.02</v>
      </c>
      <c r="AR13" s="16">
        <v>0</v>
      </c>
      <c r="AS13" s="16">
        <v>6.6666666666666693E-2</v>
      </c>
      <c r="AT13" s="16">
        <v>1.20481927710843E-2</v>
      </c>
      <c r="AU13" s="16">
        <v>0</v>
      </c>
      <c r="AV13" s="16">
        <v>3.03030303030303E-2</v>
      </c>
      <c r="AW13" s="16">
        <v>0.119047619047619</v>
      </c>
    </row>
    <row r="14" spans="2:49" ht="29" x14ac:dyDescent="0.35">
      <c r="B14" s="17" t="s">
        <v>793</v>
      </c>
      <c r="C14" s="16">
        <v>2.7329192546583801E-2</v>
      </c>
      <c r="D14" s="16">
        <v>3.7037037037037E-2</v>
      </c>
      <c r="E14" s="16">
        <v>1.50375939849624E-2</v>
      </c>
      <c r="F14" s="16">
        <v>2.5862068965517199E-2</v>
      </c>
      <c r="G14" s="16">
        <v>6.6666666666666693E-2</v>
      </c>
      <c r="H14" s="16">
        <v>0</v>
      </c>
      <c r="I14" s="16">
        <v>1.5151515151515201E-2</v>
      </c>
      <c r="J14" s="16">
        <v>4.91803278688525E-2</v>
      </c>
      <c r="K14" s="16">
        <v>2.5641025641025599E-2</v>
      </c>
      <c r="L14" s="16">
        <v>0.05</v>
      </c>
      <c r="M14" s="16">
        <v>1.4285714285714299E-2</v>
      </c>
      <c r="N14" s="16">
        <v>0</v>
      </c>
      <c r="O14" s="16">
        <v>0</v>
      </c>
      <c r="P14" s="16"/>
      <c r="Q14" s="16">
        <v>2.93685756240822E-2</v>
      </c>
      <c r="R14" s="16"/>
      <c r="S14" s="16">
        <v>2.6957637997432601E-2</v>
      </c>
      <c r="T14" s="16"/>
      <c r="U14" s="16">
        <v>2.85234899328859E-2</v>
      </c>
      <c r="V14" s="16"/>
      <c r="W14" s="16">
        <v>0</v>
      </c>
      <c r="X14" s="16"/>
      <c r="Y14" s="16">
        <v>8.0000000000000002E-3</v>
      </c>
      <c r="Z14" s="16">
        <v>5.7471264367816098E-2</v>
      </c>
      <c r="AA14" s="16">
        <v>8.5714285714285701E-2</v>
      </c>
      <c r="AB14" s="16">
        <v>0</v>
      </c>
      <c r="AC14" s="16"/>
      <c r="AD14" s="16">
        <v>1.37931034482759E-2</v>
      </c>
      <c r="AE14" s="16">
        <v>0</v>
      </c>
      <c r="AF14" s="16">
        <v>0</v>
      </c>
      <c r="AG14" s="16">
        <v>2.23463687150838E-2</v>
      </c>
      <c r="AH14" s="16">
        <v>1.63934426229508E-2</v>
      </c>
      <c r="AI14" s="16">
        <v>6.02409638554217E-2</v>
      </c>
      <c r="AJ14" s="16">
        <v>9.8901098901098897E-2</v>
      </c>
      <c r="AK14" s="16"/>
      <c r="AL14" s="16">
        <v>3.5087719298245598E-2</v>
      </c>
      <c r="AM14" s="16">
        <v>4.8000000000000001E-2</v>
      </c>
      <c r="AN14" s="16">
        <v>3.6866359447004601E-2</v>
      </c>
      <c r="AO14" s="16">
        <v>7.1942446043165497E-3</v>
      </c>
      <c r="AP14" s="16">
        <v>0.11111111111111099</v>
      </c>
      <c r="AQ14" s="16">
        <v>0</v>
      </c>
      <c r="AR14" s="16">
        <v>0</v>
      </c>
      <c r="AS14" s="16">
        <v>0</v>
      </c>
      <c r="AT14" s="16">
        <v>1.20481927710843E-2</v>
      </c>
      <c r="AU14" s="16">
        <v>0</v>
      </c>
      <c r="AV14" s="16">
        <v>3.03030303030303E-2</v>
      </c>
      <c r="AW14" s="16">
        <v>2.3809523809523801E-2</v>
      </c>
    </row>
    <row r="15" spans="2:49" x14ac:dyDescent="0.35">
      <c r="B15" s="17" t="s">
        <v>794</v>
      </c>
      <c r="C15" s="16">
        <v>2.1118012422360201E-2</v>
      </c>
      <c r="D15" s="16">
        <v>2.4691358024691398E-2</v>
      </c>
      <c r="E15" s="16">
        <v>2.2556390977443601E-2</v>
      </c>
      <c r="F15" s="16">
        <v>2.5862068965517199E-2</v>
      </c>
      <c r="G15" s="16">
        <v>1.6666666666666701E-2</v>
      </c>
      <c r="H15" s="16">
        <v>0</v>
      </c>
      <c r="I15" s="16">
        <v>4.5454545454545497E-2</v>
      </c>
      <c r="J15" s="16">
        <v>1.63934426229508E-2</v>
      </c>
      <c r="K15" s="16">
        <v>2.5641025641025599E-2</v>
      </c>
      <c r="L15" s="16">
        <v>2.5000000000000001E-2</v>
      </c>
      <c r="M15" s="16">
        <v>0</v>
      </c>
      <c r="N15" s="16">
        <v>0</v>
      </c>
      <c r="O15" s="16">
        <v>6.25E-2</v>
      </c>
      <c r="P15" s="16"/>
      <c r="Q15" s="16">
        <v>1.9089574155653401E-2</v>
      </c>
      <c r="R15" s="16"/>
      <c r="S15" s="16">
        <v>2.0539152759948699E-2</v>
      </c>
      <c r="T15" s="16"/>
      <c r="U15" s="16">
        <v>1.84563758389262E-2</v>
      </c>
      <c r="V15" s="16"/>
      <c r="W15" s="16">
        <v>0</v>
      </c>
      <c r="X15" s="16"/>
      <c r="Y15" s="16">
        <v>4.0000000000000001E-3</v>
      </c>
      <c r="Z15" s="16">
        <v>5.3639846743295E-2</v>
      </c>
      <c r="AA15" s="16">
        <v>2.8571428571428598E-2</v>
      </c>
      <c r="AB15" s="16">
        <v>0</v>
      </c>
      <c r="AC15" s="16"/>
      <c r="AD15" s="16">
        <v>1.37931034482759E-2</v>
      </c>
      <c r="AE15" s="16">
        <v>0</v>
      </c>
      <c r="AF15" s="16">
        <v>1.02040816326531E-2</v>
      </c>
      <c r="AG15" s="16">
        <v>2.23463687150838E-2</v>
      </c>
      <c r="AH15" s="16">
        <v>2.4590163934426201E-2</v>
      </c>
      <c r="AI15" s="16">
        <v>3.6144578313252997E-2</v>
      </c>
      <c r="AJ15" s="16">
        <v>4.3956043956044001E-2</v>
      </c>
      <c r="AK15" s="16"/>
      <c r="AL15" s="16">
        <v>0</v>
      </c>
      <c r="AM15" s="16">
        <v>3.2000000000000001E-2</v>
      </c>
      <c r="AN15" s="16">
        <v>1.8433179723502301E-2</v>
      </c>
      <c r="AO15" s="16">
        <v>7.1942446043165497E-3</v>
      </c>
      <c r="AP15" s="16">
        <v>0.11111111111111099</v>
      </c>
      <c r="AQ15" s="16">
        <v>0</v>
      </c>
      <c r="AR15" s="16">
        <v>0</v>
      </c>
      <c r="AS15" s="16">
        <v>6.6666666666666693E-2</v>
      </c>
      <c r="AT15" s="16">
        <v>1.20481927710843E-2</v>
      </c>
      <c r="AU15" s="16">
        <v>7.69230769230769E-2</v>
      </c>
      <c r="AV15" s="16">
        <v>0</v>
      </c>
      <c r="AW15" s="16">
        <v>7.1428571428571397E-2</v>
      </c>
    </row>
    <row r="16" spans="2:49" x14ac:dyDescent="0.35">
      <c r="B16" s="17" t="s">
        <v>549</v>
      </c>
      <c r="C16" s="18">
        <v>6.9565217391304293E-2</v>
      </c>
      <c r="D16" s="18">
        <v>8.6419753086419707E-2</v>
      </c>
      <c r="E16" s="18">
        <v>5.2631578947368397E-2</v>
      </c>
      <c r="F16" s="18">
        <v>7.7586206896551699E-2</v>
      </c>
      <c r="G16" s="18">
        <v>8.3333333333333301E-2</v>
      </c>
      <c r="H16" s="18">
        <v>0.08</v>
      </c>
      <c r="I16" s="18">
        <v>4.5454545454545497E-2</v>
      </c>
      <c r="J16" s="18">
        <v>8.1967213114754106E-2</v>
      </c>
      <c r="K16" s="18">
        <v>7.69230769230769E-2</v>
      </c>
      <c r="L16" s="18">
        <v>0.05</v>
      </c>
      <c r="M16" s="18">
        <v>7.1428571428571397E-2</v>
      </c>
      <c r="N16" s="18">
        <v>9.0909090909090898E-2</v>
      </c>
      <c r="O16" s="18">
        <v>6.25E-2</v>
      </c>
      <c r="P16" s="18"/>
      <c r="Q16" s="18">
        <v>7.19530102790015E-2</v>
      </c>
      <c r="R16" s="18"/>
      <c r="S16" s="18">
        <v>7.1887034659820298E-2</v>
      </c>
      <c r="T16" s="18"/>
      <c r="U16" s="18">
        <v>7.7181208053691303E-2</v>
      </c>
      <c r="V16" s="18"/>
      <c r="W16" s="18">
        <v>0.105691056910569</v>
      </c>
      <c r="X16" s="18"/>
      <c r="Y16" s="18">
        <v>8.7999999999999995E-2</v>
      </c>
      <c r="Z16" s="18">
        <v>4.2145593869731802E-2</v>
      </c>
      <c r="AA16" s="18">
        <v>2.8571428571428598E-2</v>
      </c>
      <c r="AB16" s="18">
        <v>0</v>
      </c>
      <c r="AC16" s="18"/>
      <c r="AD16" s="18">
        <v>8.2758620689655199E-2</v>
      </c>
      <c r="AE16" s="18">
        <v>5.7471264367816098E-2</v>
      </c>
      <c r="AF16" s="18">
        <v>8.1632653061224497E-2</v>
      </c>
      <c r="AG16" s="18">
        <v>8.3798882681564199E-2</v>
      </c>
      <c r="AH16" s="18">
        <v>5.7377049180327898E-2</v>
      </c>
      <c r="AI16" s="18">
        <v>6.02409638554217E-2</v>
      </c>
      <c r="AJ16" s="18">
        <v>4.3956043956044001E-2</v>
      </c>
      <c r="AK16" s="18"/>
      <c r="AL16" s="18">
        <v>0</v>
      </c>
      <c r="AM16" s="18">
        <v>9.6000000000000002E-2</v>
      </c>
      <c r="AN16" s="18">
        <v>6.4516129032258104E-2</v>
      </c>
      <c r="AO16" s="18">
        <v>9.3525179856115095E-2</v>
      </c>
      <c r="AP16" s="18">
        <v>0.22222222222222199</v>
      </c>
      <c r="AQ16" s="18">
        <v>0.08</v>
      </c>
      <c r="AR16" s="18">
        <v>0</v>
      </c>
      <c r="AS16" s="18">
        <v>6.6666666666666693E-2</v>
      </c>
      <c r="AT16" s="18">
        <v>4.81927710843374E-2</v>
      </c>
      <c r="AU16" s="18">
        <v>7.69230769230769E-2</v>
      </c>
      <c r="AV16" s="18">
        <v>6.0606060606060601E-2</v>
      </c>
      <c r="AW16" s="18">
        <v>2.3809523809523801E-2</v>
      </c>
    </row>
    <row r="17" spans="2:2" x14ac:dyDescent="0.35">
      <c r="B17" s="15" t="s">
        <v>796</v>
      </c>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AW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808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805</v>
      </c>
      <c r="D7" s="10">
        <v>81</v>
      </c>
      <c r="E7" s="10">
        <v>133</v>
      </c>
      <c r="F7" s="10">
        <v>116</v>
      </c>
      <c r="G7" s="10">
        <v>60</v>
      </c>
      <c r="H7" s="10">
        <v>50</v>
      </c>
      <c r="I7" s="10">
        <v>66</v>
      </c>
      <c r="J7" s="10">
        <v>61</v>
      </c>
      <c r="K7" s="10">
        <v>39</v>
      </c>
      <c r="L7" s="10">
        <v>80</v>
      </c>
      <c r="M7" s="10">
        <v>70</v>
      </c>
      <c r="N7" s="10">
        <v>33</v>
      </c>
      <c r="O7" s="10">
        <v>16</v>
      </c>
      <c r="P7" s="10"/>
      <c r="Q7" s="10">
        <v>681</v>
      </c>
      <c r="R7" s="10"/>
      <c r="S7" s="10">
        <v>779</v>
      </c>
      <c r="T7" s="10"/>
      <c r="U7" s="10">
        <v>596</v>
      </c>
      <c r="V7" s="10"/>
      <c r="W7" s="10">
        <v>123</v>
      </c>
      <c r="X7" s="10"/>
      <c r="Y7" s="10">
        <v>500</v>
      </c>
      <c r="Z7" s="10">
        <v>261</v>
      </c>
      <c r="AA7" s="10">
        <v>35</v>
      </c>
      <c r="AB7" s="10">
        <v>9</v>
      </c>
      <c r="AC7" s="10"/>
      <c r="AD7" s="10">
        <v>145</v>
      </c>
      <c r="AE7" s="10">
        <v>87</v>
      </c>
      <c r="AF7" s="10">
        <v>98</v>
      </c>
      <c r="AG7" s="10">
        <v>179</v>
      </c>
      <c r="AH7" s="10">
        <v>122</v>
      </c>
      <c r="AI7" s="10">
        <v>83</v>
      </c>
      <c r="AJ7" s="10">
        <v>91</v>
      </c>
      <c r="AK7" s="10"/>
      <c r="AL7" s="10">
        <v>57</v>
      </c>
      <c r="AM7" s="10">
        <v>125</v>
      </c>
      <c r="AN7" s="10">
        <v>217</v>
      </c>
      <c r="AO7" s="10">
        <v>139</v>
      </c>
      <c r="AP7" s="10">
        <v>18</v>
      </c>
      <c r="AQ7" s="10">
        <v>50</v>
      </c>
      <c r="AR7" s="10">
        <v>2</v>
      </c>
      <c r="AS7" s="10">
        <v>15</v>
      </c>
      <c r="AT7" s="10">
        <v>83</v>
      </c>
      <c r="AU7" s="10">
        <v>13</v>
      </c>
      <c r="AV7" s="10">
        <v>33</v>
      </c>
      <c r="AW7" s="10">
        <v>42</v>
      </c>
    </row>
    <row r="8" spans="2:49" ht="29" x14ac:dyDescent="0.35">
      <c r="B8" s="17" t="s">
        <v>797</v>
      </c>
      <c r="C8" s="16">
        <v>0.55403726708074497</v>
      </c>
      <c r="D8" s="16">
        <v>0.50617283950617298</v>
      </c>
      <c r="E8" s="16">
        <v>0.533834586466165</v>
      </c>
      <c r="F8" s="16">
        <v>0.58620689655172398</v>
      </c>
      <c r="G8" s="16">
        <v>0.56666666666666698</v>
      </c>
      <c r="H8" s="16">
        <v>0.68</v>
      </c>
      <c r="I8" s="16">
        <v>0.53030303030303005</v>
      </c>
      <c r="J8" s="16">
        <v>0.52459016393442603</v>
      </c>
      <c r="K8" s="16">
        <v>0.512820512820513</v>
      </c>
      <c r="L8" s="16">
        <v>0.52500000000000002</v>
      </c>
      <c r="M8" s="16">
        <v>0.57142857142857095</v>
      </c>
      <c r="N8" s="16">
        <v>0.54545454545454497</v>
      </c>
      <c r="O8" s="16">
        <v>0.6875</v>
      </c>
      <c r="P8" s="16"/>
      <c r="Q8" s="16">
        <v>0.55506607929515395</v>
      </c>
      <c r="R8" s="16"/>
      <c r="S8" s="16">
        <v>0.55584082156611003</v>
      </c>
      <c r="T8" s="16"/>
      <c r="U8" s="16">
        <v>0.54530201342281903</v>
      </c>
      <c r="V8" s="16"/>
      <c r="W8" s="16">
        <v>0.56097560975609795</v>
      </c>
      <c r="X8" s="16"/>
      <c r="Y8" s="16">
        <v>0.52600000000000002</v>
      </c>
      <c r="Z8" s="16">
        <v>0.60153256704980795</v>
      </c>
      <c r="AA8" s="16">
        <v>0.68571428571428605</v>
      </c>
      <c r="AB8" s="16">
        <v>0.22222222222222199</v>
      </c>
      <c r="AC8" s="16"/>
      <c r="AD8" s="16">
        <v>0.44137931034482802</v>
      </c>
      <c r="AE8" s="16">
        <v>0.51724137931034497</v>
      </c>
      <c r="AF8" s="16">
        <v>0.52040816326530603</v>
      </c>
      <c r="AG8" s="16">
        <v>0.56424581005586605</v>
      </c>
      <c r="AH8" s="16">
        <v>0.67213114754098402</v>
      </c>
      <c r="AI8" s="16">
        <v>0.49397590361445798</v>
      </c>
      <c r="AJ8" s="16">
        <v>0.68131868131868101</v>
      </c>
      <c r="AK8" s="16"/>
      <c r="AL8" s="16">
        <v>0.54385964912280704</v>
      </c>
      <c r="AM8" s="16">
        <v>0.57599999999999996</v>
      </c>
      <c r="AN8" s="16">
        <v>0.57603686635944695</v>
      </c>
      <c r="AO8" s="16">
        <v>0.48201438848920902</v>
      </c>
      <c r="AP8" s="16">
        <v>0.38888888888888901</v>
      </c>
      <c r="AQ8" s="16">
        <v>0.64</v>
      </c>
      <c r="AR8" s="16">
        <v>0.5</v>
      </c>
      <c r="AS8" s="16">
        <v>0.53333333333333299</v>
      </c>
      <c r="AT8" s="16">
        <v>0.59036144578313299</v>
      </c>
      <c r="AU8" s="16">
        <v>0.69230769230769196</v>
      </c>
      <c r="AV8" s="16">
        <v>0.60606060606060597</v>
      </c>
      <c r="AW8" s="16">
        <v>0.476190476190476</v>
      </c>
    </row>
    <row r="9" spans="2:49" x14ac:dyDescent="0.35">
      <c r="B9" s="17" t="s">
        <v>798</v>
      </c>
      <c r="C9" s="16">
        <v>0.40745341614906799</v>
      </c>
      <c r="D9" s="16">
        <v>0.43209876543209902</v>
      </c>
      <c r="E9" s="16">
        <v>0.45112781954887199</v>
      </c>
      <c r="F9" s="16">
        <v>0.27586206896551702</v>
      </c>
      <c r="G9" s="16">
        <v>0.483333333333333</v>
      </c>
      <c r="H9" s="16">
        <v>0.46</v>
      </c>
      <c r="I9" s="16">
        <v>0.34848484848484901</v>
      </c>
      <c r="J9" s="16">
        <v>0.44262295081967201</v>
      </c>
      <c r="K9" s="16">
        <v>0.46153846153846201</v>
      </c>
      <c r="L9" s="16">
        <v>0.41249999999999998</v>
      </c>
      <c r="M9" s="16">
        <v>0.42857142857142899</v>
      </c>
      <c r="N9" s="16">
        <v>0.36363636363636398</v>
      </c>
      <c r="O9" s="16">
        <v>0.375</v>
      </c>
      <c r="P9" s="16"/>
      <c r="Q9" s="16">
        <v>0.41409691629955903</v>
      </c>
      <c r="R9" s="16"/>
      <c r="S9" s="16">
        <v>0.40949935815147598</v>
      </c>
      <c r="T9" s="16"/>
      <c r="U9" s="16">
        <v>0.41946308724832199</v>
      </c>
      <c r="V9" s="16"/>
      <c r="W9" s="16">
        <v>0.439024390243902</v>
      </c>
      <c r="X9" s="16"/>
      <c r="Y9" s="16">
        <v>0.44600000000000001</v>
      </c>
      <c r="Z9" s="16">
        <v>0.34099616858237503</v>
      </c>
      <c r="AA9" s="16">
        <v>0.34285714285714303</v>
      </c>
      <c r="AB9" s="16">
        <v>0.44444444444444398</v>
      </c>
      <c r="AC9" s="16"/>
      <c r="AD9" s="16">
        <v>0.53103448275862097</v>
      </c>
      <c r="AE9" s="16">
        <v>0.56321839080459801</v>
      </c>
      <c r="AF9" s="16">
        <v>0.42857142857142899</v>
      </c>
      <c r="AG9" s="16">
        <v>0.35195530726257002</v>
      </c>
      <c r="AH9" s="16">
        <v>0.40163934426229497</v>
      </c>
      <c r="AI9" s="16">
        <v>0.27710843373493999</v>
      </c>
      <c r="AJ9" s="16">
        <v>0.27472527472527503</v>
      </c>
      <c r="AK9" s="16"/>
      <c r="AL9" s="16">
        <v>0.21052631578947401</v>
      </c>
      <c r="AM9" s="16">
        <v>0.46400000000000002</v>
      </c>
      <c r="AN9" s="16">
        <v>0.41013824884792599</v>
      </c>
      <c r="AO9" s="16">
        <v>0.51798561151079103</v>
      </c>
      <c r="AP9" s="16">
        <v>0.44444444444444398</v>
      </c>
      <c r="AQ9" s="16">
        <v>0.28000000000000003</v>
      </c>
      <c r="AR9" s="16">
        <v>0.5</v>
      </c>
      <c r="AS9" s="16">
        <v>0.4</v>
      </c>
      <c r="AT9" s="16">
        <v>0.38554216867469898</v>
      </c>
      <c r="AU9" s="16">
        <v>0.15384615384615399</v>
      </c>
      <c r="AV9" s="16">
        <v>0.45454545454545497</v>
      </c>
      <c r="AW9" s="16">
        <v>0.33333333333333298</v>
      </c>
    </row>
    <row r="10" spans="2:49" ht="29" x14ac:dyDescent="0.35">
      <c r="B10" s="17" t="s">
        <v>799</v>
      </c>
      <c r="C10" s="16">
        <v>0.24099378881987599</v>
      </c>
      <c r="D10" s="16">
        <v>0.24691358024691401</v>
      </c>
      <c r="E10" s="16">
        <v>0.22556390977443599</v>
      </c>
      <c r="F10" s="16">
        <v>0.26724137931034497</v>
      </c>
      <c r="G10" s="16">
        <v>0.25</v>
      </c>
      <c r="H10" s="16">
        <v>0.3</v>
      </c>
      <c r="I10" s="16">
        <v>0.25757575757575801</v>
      </c>
      <c r="J10" s="16">
        <v>0.24590163934426201</v>
      </c>
      <c r="K10" s="16">
        <v>0.17948717948717899</v>
      </c>
      <c r="L10" s="16">
        <v>0.33750000000000002</v>
      </c>
      <c r="M10" s="16">
        <v>0.17142857142857101</v>
      </c>
      <c r="N10" s="16">
        <v>9.0909090909090898E-2</v>
      </c>
      <c r="O10" s="16">
        <v>0.125</v>
      </c>
      <c r="P10" s="16"/>
      <c r="Q10" s="16">
        <v>0.24229074889867799</v>
      </c>
      <c r="R10" s="16"/>
      <c r="S10" s="16">
        <v>0.24261874197689301</v>
      </c>
      <c r="T10" s="16"/>
      <c r="U10" s="16">
        <v>0.24496644295302</v>
      </c>
      <c r="V10" s="16"/>
      <c r="W10" s="16">
        <v>0.19512195121951201</v>
      </c>
      <c r="X10" s="16"/>
      <c r="Y10" s="16">
        <v>0.19600000000000001</v>
      </c>
      <c r="Z10" s="16">
        <v>0.31800766283524901</v>
      </c>
      <c r="AA10" s="16">
        <v>0.34285714285714303</v>
      </c>
      <c r="AB10" s="16">
        <v>0.11111111111111099</v>
      </c>
      <c r="AC10" s="16"/>
      <c r="AD10" s="16">
        <v>0.20689655172413801</v>
      </c>
      <c r="AE10" s="16">
        <v>0.18390804597701099</v>
      </c>
      <c r="AF10" s="16">
        <v>0.19387755102040799</v>
      </c>
      <c r="AG10" s="16">
        <v>0.229050279329609</v>
      </c>
      <c r="AH10" s="16">
        <v>0.24590163934426201</v>
      </c>
      <c r="AI10" s="16">
        <v>0.34939759036144602</v>
      </c>
      <c r="AJ10" s="16">
        <v>0.31868131868131899</v>
      </c>
      <c r="AK10" s="16"/>
      <c r="AL10" s="16">
        <v>0.31578947368421101</v>
      </c>
      <c r="AM10" s="16">
        <v>0.30399999999999999</v>
      </c>
      <c r="AN10" s="16">
        <v>0.23963133640553</v>
      </c>
      <c r="AO10" s="16">
        <v>0.201438848920863</v>
      </c>
      <c r="AP10" s="16">
        <v>0.16666666666666699</v>
      </c>
      <c r="AQ10" s="16">
        <v>0.16</v>
      </c>
      <c r="AR10" s="16">
        <v>0</v>
      </c>
      <c r="AS10" s="16">
        <v>0.33333333333333298</v>
      </c>
      <c r="AT10" s="16">
        <v>0.21686746987951799</v>
      </c>
      <c r="AU10" s="16">
        <v>0.30769230769230799</v>
      </c>
      <c r="AV10" s="16">
        <v>0.18181818181818199</v>
      </c>
      <c r="AW10" s="16">
        <v>0.26190476190476197</v>
      </c>
    </row>
    <row r="11" spans="2:49" ht="29" x14ac:dyDescent="0.35">
      <c r="B11" s="17" t="s">
        <v>800</v>
      </c>
      <c r="C11" s="16">
        <v>0.21118012422360199</v>
      </c>
      <c r="D11" s="16">
        <v>0.11111111111111099</v>
      </c>
      <c r="E11" s="16">
        <v>0.255639097744361</v>
      </c>
      <c r="F11" s="16">
        <v>0.15517241379310301</v>
      </c>
      <c r="G11" s="16">
        <v>0.21666666666666701</v>
      </c>
      <c r="H11" s="16">
        <v>0.26</v>
      </c>
      <c r="I11" s="16">
        <v>0.16666666666666699</v>
      </c>
      <c r="J11" s="16">
        <v>0.32786885245901598</v>
      </c>
      <c r="K11" s="16">
        <v>0.20512820512820501</v>
      </c>
      <c r="L11" s="16">
        <v>0.27500000000000002</v>
      </c>
      <c r="M11" s="16">
        <v>0.2</v>
      </c>
      <c r="N11" s="16">
        <v>0.15151515151515199</v>
      </c>
      <c r="O11" s="16">
        <v>0.1875</v>
      </c>
      <c r="P11" s="16"/>
      <c r="Q11" s="16">
        <v>0.20117474302496299</v>
      </c>
      <c r="R11" s="16"/>
      <c r="S11" s="16">
        <v>0.21181001283697001</v>
      </c>
      <c r="T11" s="16"/>
      <c r="U11" s="16">
        <v>0.206375838926175</v>
      </c>
      <c r="V11" s="16"/>
      <c r="W11" s="16">
        <v>0.292682926829268</v>
      </c>
      <c r="X11" s="16"/>
      <c r="Y11" s="16">
        <v>0.224</v>
      </c>
      <c r="Z11" s="16">
        <v>0.18390804597701099</v>
      </c>
      <c r="AA11" s="16">
        <v>0.2</v>
      </c>
      <c r="AB11" s="16">
        <v>0.33333333333333298</v>
      </c>
      <c r="AC11" s="16"/>
      <c r="AD11" s="16">
        <v>0.24137931034482801</v>
      </c>
      <c r="AE11" s="16">
        <v>0.26436781609195398</v>
      </c>
      <c r="AF11" s="16">
        <v>0.28571428571428598</v>
      </c>
      <c r="AG11" s="16">
        <v>0.18994413407821201</v>
      </c>
      <c r="AH11" s="16">
        <v>0.18032786885245899</v>
      </c>
      <c r="AI11" s="16">
        <v>0.14457831325301199</v>
      </c>
      <c r="AJ11" s="16">
        <v>0.175824175824176</v>
      </c>
      <c r="AK11" s="16"/>
      <c r="AL11" s="16">
        <v>0.157894736842105</v>
      </c>
      <c r="AM11" s="16">
        <v>0.25600000000000001</v>
      </c>
      <c r="AN11" s="16">
        <v>0.13824884792626699</v>
      </c>
      <c r="AO11" s="16">
        <v>0.28057553956834502</v>
      </c>
      <c r="AP11" s="16">
        <v>0.38888888888888901</v>
      </c>
      <c r="AQ11" s="16">
        <v>0.22</v>
      </c>
      <c r="AR11" s="16">
        <v>0.5</v>
      </c>
      <c r="AS11" s="16">
        <v>0.133333333333333</v>
      </c>
      <c r="AT11" s="16">
        <v>0.180722891566265</v>
      </c>
      <c r="AU11" s="16">
        <v>0.15384615384615399</v>
      </c>
      <c r="AV11" s="16">
        <v>0.36363636363636398</v>
      </c>
      <c r="AW11" s="16">
        <v>0.214285714285714</v>
      </c>
    </row>
    <row r="12" spans="2:49" ht="43.5" x14ac:dyDescent="0.35">
      <c r="B12" s="17" t="s">
        <v>801</v>
      </c>
      <c r="C12" s="16">
        <v>0.175155279503106</v>
      </c>
      <c r="D12" s="16">
        <v>0.13580246913580199</v>
      </c>
      <c r="E12" s="16">
        <v>0.21052631578947401</v>
      </c>
      <c r="F12" s="16">
        <v>0.15517241379310301</v>
      </c>
      <c r="G12" s="16">
        <v>0.18333333333333299</v>
      </c>
      <c r="H12" s="16">
        <v>0.12</v>
      </c>
      <c r="I12" s="16">
        <v>0.24242424242424199</v>
      </c>
      <c r="J12" s="16">
        <v>0.19672131147541</v>
      </c>
      <c r="K12" s="16">
        <v>0.17948717948717899</v>
      </c>
      <c r="L12" s="16">
        <v>0.16250000000000001</v>
      </c>
      <c r="M12" s="16">
        <v>0.128571428571429</v>
      </c>
      <c r="N12" s="16">
        <v>0.24242424242424199</v>
      </c>
      <c r="O12" s="16">
        <v>0.125</v>
      </c>
      <c r="P12" s="16"/>
      <c r="Q12" s="16">
        <v>0.164464023494861</v>
      </c>
      <c r="R12" s="16"/>
      <c r="S12" s="16">
        <v>0.173299101412067</v>
      </c>
      <c r="T12" s="16"/>
      <c r="U12" s="16">
        <v>0.16778523489932901</v>
      </c>
      <c r="V12" s="16"/>
      <c r="W12" s="16">
        <v>0.19512195121951201</v>
      </c>
      <c r="X12" s="16"/>
      <c r="Y12" s="16">
        <v>0.19</v>
      </c>
      <c r="Z12" s="16">
        <v>0.160919540229885</v>
      </c>
      <c r="AA12" s="16">
        <v>8.5714285714285701E-2</v>
      </c>
      <c r="AB12" s="16">
        <v>0.11111111111111099</v>
      </c>
      <c r="AC12" s="16"/>
      <c r="AD12" s="16">
        <v>0.19310344827586201</v>
      </c>
      <c r="AE12" s="16">
        <v>0.229885057471264</v>
      </c>
      <c r="AF12" s="16">
        <v>0.214285714285714</v>
      </c>
      <c r="AG12" s="16">
        <v>0.16201117318435801</v>
      </c>
      <c r="AH12" s="16">
        <v>0.188524590163934</v>
      </c>
      <c r="AI12" s="16">
        <v>0.132530120481928</v>
      </c>
      <c r="AJ12" s="16">
        <v>9.8901098901098897E-2</v>
      </c>
      <c r="AK12" s="16"/>
      <c r="AL12" s="16">
        <v>0.157894736842105</v>
      </c>
      <c r="AM12" s="16">
        <v>0.2</v>
      </c>
      <c r="AN12" s="16">
        <v>0.13364055299539199</v>
      </c>
      <c r="AO12" s="16">
        <v>0.15827338129496399</v>
      </c>
      <c r="AP12" s="16">
        <v>0.22222222222222199</v>
      </c>
      <c r="AQ12" s="16">
        <v>0.16</v>
      </c>
      <c r="AR12" s="16">
        <v>0</v>
      </c>
      <c r="AS12" s="16">
        <v>0.46666666666666701</v>
      </c>
      <c r="AT12" s="16">
        <v>0.180722891566265</v>
      </c>
      <c r="AU12" s="16">
        <v>7.69230769230769E-2</v>
      </c>
      <c r="AV12" s="16">
        <v>0.30303030303030298</v>
      </c>
      <c r="AW12" s="16">
        <v>0.214285714285714</v>
      </c>
    </row>
    <row r="13" spans="2:49" ht="29" x14ac:dyDescent="0.35">
      <c r="B13" s="17" t="s">
        <v>802</v>
      </c>
      <c r="C13" s="16">
        <v>0.12919254658385099</v>
      </c>
      <c r="D13" s="16">
        <v>0.234567901234568</v>
      </c>
      <c r="E13" s="16">
        <v>8.2706766917293201E-2</v>
      </c>
      <c r="F13" s="16">
        <v>0.13793103448275901</v>
      </c>
      <c r="G13" s="16">
        <v>8.3333333333333301E-2</v>
      </c>
      <c r="H13" s="16">
        <v>0.1</v>
      </c>
      <c r="I13" s="16">
        <v>0.12121212121212099</v>
      </c>
      <c r="J13" s="16">
        <v>0.13114754098360701</v>
      </c>
      <c r="K13" s="16">
        <v>5.1282051282051301E-2</v>
      </c>
      <c r="L13" s="16">
        <v>0.21249999999999999</v>
      </c>
      <c r="M13" s="16">
        <v>0.157142857142857</v>
      </c>
      <c r="N13" s="16">
        <v>6.0606060606060601E-2</v>
      </c>
      <c r="O13" s="16">
        <v>0</v>
      </c>
      <c r="P13" s="16"/>
      <c r="Q13" s="16">
        <v>0.124816446402349</v>
      </c>
      <c r="R13" s="16"/>
      <c r="S13" s="16">
        <v>0.12195121951219499</v>
      </c>
      <c r="T13" s="16"/>
      <c r="U13" s="16">
        <v>0.12919463087248301</v>
      </c>
      <c r="V13" s="16"/>
      <c r="W13" s="16">
        <v>7.3170731707317097E-2</v>
      </c>
      <c r="X13" s="16"/>
      <c r="Y13" s="16">
        <v>7.8E-2</v>
      </c>
      <c r="Z13" s="16">
        <v>0.20689655172413801</v>
      </c>
      <c r="AA13" s="16">
        <v>0.314285714285714</v>
      </c>
      <c r="AB13" s="16">
        <v>0</v>
      </c>
      <c r="AC13" s="16"/>
      <c r="AD13" s="16">
        <v>6.2068965517241399E-2</v>
      </c>
      <c r="AE13" s="16">
        <v>9.1954022988505704E-2</v>
      </c>
      <c r="AF13" s="16">
        <v>6.1224489795918401E-2</v>
      </c>
      <c r="AG13" s="16">
        <v>7.8212290502793297E-2</v>
      </c>
      <c r="AH13" s="16">
        <v>0.16393442622950799</v>
      </c>
      <c r="AI13" s="16">
        <v>0.265060240963855</v>
      </c>
      <c r="AJ13" s="16">
        <v>0.27472527472527503</v>
      </c>
      <c r="AK13" s="16"/>
      <c r="AL13" s="16">
        <v>0.22807017543859601</v>
      </c>
      <c r="AM13" s="16">
        <v>0.20799999999999999</v>
      </c>
      <c r="AN13" s="16">
        <v>0.124423963133641</v>
      </c>
      <c r="AO13" s="16">
        <v>7.9136690647481994E-2</v>
      </c>
      <c r="AP13" s="16">
        <v>0.11111111111111099</v>
      </c>
      <c r="AQ13" s="16">
        <v>0.04</v>
      </c>
      <c r="AR13" s="16">
        <v>0.5</v>
      </c>
      <c r="AS13" s="16">
        <v>0.2</v>
      </c>
      <c r="AT13" s="16">
        <v>8.4337349397590397E-2</v>
      </c>
      <c r="AU13" s="16">
        <v>7.69230769230769E-2</v>
      </c>
      <c r="AV13" s="16">
        <v>0</v>
      </c>
      <c r="AW13" s="16">
        <v>0.214285714285714</v>
      </c>
    </row>
    <row r="14" spans="2:49" ht="29" x14ac:dyDescent="0.35">
      <c r="B14" s="17" t="s">
        <v>803</v>
      </c>
      <c r="C14" s="16">
        <v>0.11677018633540399</v>
      </c>
      <c r="D14" s="16">
        <v>0.11111111111111099</v>
      </c>
      <c r="E14" s="16">
        <v>0.12781954887218</v>
      </c>
      <c r="F14" s="16">
        <v>9.4827586206896505E-2</v>
      </c>
      <c r="G14" s="16">
        <v>0.1</v>
      </c>
      <c r="H14" s="16">
        <v>0.1</v>
      </c>
      <c r="I14" s="16">
        <v>0.16666666666666699</v>
      </c>
      <c r="J14" s="16">
        <v>0.114754098360656</v>
      </c>
      <c r="K14" s="16">
        <v>5.1282051282051301E-2</v>
      </c>
      <c r="L14" s="16">
        <v>0.15</v>
      </c>
      <c r="M14" s="16">
        <v>0.157142857142857</v>
      </c>
      <c r="N14" s="16">
        <v>9.0909090909090898E-2</v>
      </c>
      <c r="O14" s="16">
        <v>0</v>
      </c>
      <c r="P14" s="16"/>
      <c r="Q14" s="16">
        <v>0.10719530102789999</v>
      </c>
      <c r="R14" s="16"/>
      <c r="S14" s="16">
        <v>0.115532734274711</v>
      </c>
      <c r="T14" s="16"/>
      <c r="U14" s="16">
        <v>0.110738255033557</v>
      </c>
      <c r="V14" s="16"/>
      <c r="W14" s="16">
        <v>5.6910569105691103E-2</v>
      </c>
      <c r="X14" s="16"/>
      <c r="Y14" s="16">
        <v>9.6000000000000002E-2</v>
      </c>
      <c r="Z14" s="16">
        <v>0.160919540229885</v>
      </c>
      <c r="AA14" s="16">
        <v>0.114285714285714</v>
      </c>
      <c r="AB14" s="16">
        <v>0</v>
      </c>
      <c r="AC14" s="16"/>
      <c r="AD14" s="16">
        <v>4.8275862068965503E-2</v>
      </c>
      <c r="AE14" s="16">
        <v>2.2988505747126398E-2</v>
      </c>
      <c r="AF14" s="16">
        <v>7.1428571428571397E-2</v>
      </c>
      <c r="AG14" s="16">
        <v>0.11731843575419</v>
      </c>
      <c r="AH14" s="16">
        <v>0.213114754098361</v>
      </c>
      <c r="AI14" s="16">
        <v>0.180722891566265</v>
      </c>
      <c r="AJ14" s="16">
        <v>0.175824175824176</v>
      </c>
      <c r="AK14" s="16"/>
      <c r="AL14" s="16">
        <v>0.140350877192982</v>
      </c>
      <c r="AM14" s="16">
        <v>0.12</v>
      </c>
      <c r="AN14" s="16">
        <v>0.13364055299539199</v>
      </c>
      <c r="AO14" s="16">
        <v>7.1942446043165506E-2</v>
      </c>
      <c r="AP14" s="16">
        <v>0.11111111111111099</v>
      </c>
      <c r="AQ14" s="16">
        <v>0.06</v>
      </c>
      <c r="AR14" s="16">
        <v>0</v>
      </c>
      <c r="AS14" s="16">
        <v>0.2</v>
      </c>
      <c r="AT14" s="16">
        <v>8.4337349397590397E-2</v>
      </c>
      <c r="AU14" s="16">
        <v>0.15384615384615399</v>
      </c>
      <c r="AV14" s="16">
        <v>0.15151515151515199</v>
      </c>
      <c r="AW14" s="16">
        <v>0.214285714285714</v>
      </c>
    </row>
    <row r="15" spans="2:49" ht="29" x14ac:dyDescent="0.35">
      <c r="B15" s="17" t="s">
        <v>804</v>
      </c>
      <c r="C15" s="16">
        <v>9.8136645962732902E-2</v>
      </c>
      <c r="D15" s="16">
        <v>7.4074074074074098E-2</v>
      </c>
      <c r="E15" s="16">
        <v>0.12030075187969901</v>
      </c>
      <c r="F15" s="16">
        <v>0.10344827586206901</v>
      </c>
      <c r="G15" s="16">
        <v>0.1</v>
      </c>
      <c r="H15" s="16">
        <v>0.08</v>
      </c>
      <c r="I15" s="16">
        <v>7.5757575757575801E-2</v>
      </c>
      <c r="J15" s="16">
        <v>0.114754098360656</v>
      </c>
      <c r="K15" s="16">
        <v>7.69230769230769E-2</v>
      </c>
      <c r="L15" s="16">
        <v>0.16250000000000001</v>
      </c>
      <c r="M15" s="16">
        <v>5.7142857142857099E-2</v>
      </c>
      <c r="N15" s="16">
        <v>6.0606060606060601E-2</v>
      </c>
      <c r="O15" s="16">
        <v>6.25E-2</v>
      </c>
      <c r="P15" s="16"/>
      <c r="Q15" s="16">
        <v>9.9853157121879602E-2</v>
      </c>
      <c r="R15" s="16"/>
      <c r="S15" s="16">
        <v>9.6277278562259302E-2</v>
      </c>
      <c r="T15" s="16"/>
      <c r="U15" s="16">
        <v>0.10402684563758401</v>
      </c>
      <c r="V15" s="16"/>
      <c r="W15" s="16">
        <v>4.0650406504064998E-2</v>
      </c>
      <c r="X15" s="16"/>
      <c r="Y15" s="16">
        <v>8.4000000000000005E-2</v>
      </c>
      <c r="Z15" s="16">
        <v>0.122605363984674</v>
      </c>
      <c r="AA15" s="16">
        <v>5.7142857142857099E-2</v>
      </c>
      <c r="AB15" s="16">
        <v>0.33333333333333298</v>
      </c>
      <c r="AC15" s="16"/>
      <c r="AD15" s="16">
        <v>8.2758620689655199E-2</v>
      </c>
      <c r="AE15" s="16">
        <v>8.04597701149425E-2</v>
      </c>
      <c r="AF15" s="16">
        <v>9.1836734693877597E-2</v>
      </c>
      <c r="AG15" s="16">
        <v>9.4972067039106101E-2</v>
      </c>
      <c r="AH15" s="16">
        <v>0.114754098360656</v>
      </c>
      <c r="AI15" s="16">
        <v>8.4337349397590397E-2</v>
      </c>
      <c r="AJ15" s="16">
        <v>0.14285714285714299</v>
      </c>
      <c r="AK15" s="16"/>
      <c r="AL15" s="16">
        <v>8.7719298245614002E-2</v>
      </c>
      <c r="AM15" s="16">
        <v>0.16800000000000001</v>
      </c>
      <c r="AN15" s="16">
        <v>0.12903225806451599</v>
      </c>
      <c r="AO15" s="16">
        <v>7.1942446043165506E-2</v>
      </c>
      <c r="AP15" s="16">
        <v>0.11111111111111099</v>
      </c>
      <c r="AQ15" s="16">
        <v>0.02</v>
      </c>
      <c r="AR15" s="16">
        <v>0</v>
      </c>
      <c r="AS15" s="16">
        <v>6.6666666666666693E-2</v>
      </c>
      <c r="AT15" s="16">
        <v>6.02409638554217E-2</v>
      </c>
      <c r="AU15" s="16">
        <v>0</v>
      </c>
      <c r="AV15" s="16">
        <v>6.0606060606060601E-2</v>
      </c>
      <c r="AW15" s="16">
        <v>9.5238095238095205E-2</v>
      </c>
    </row>
    <row r="16" spans="2:49" ht="29" x14ac:dyDescent="0.35">
      <c r="B16" s="17" t="s">
        <v>805</v>
      </c>
      <c r="C16" s="16">
        <v>7.3291925465838501E-2</v>
      </c>
      <c r="D16" s="16">
        <v>6.1728395061728399E-2</v>
      </c>
      <c r="E16" s="16">
        <v>0.105263157894737</v>
      </c>
      <c r="F16" s="16">
        <v>6.8965517241379296E-2</v>
      </c>
      <c r="G16" s="16">
        <v>6.6666666666666693E-2</v>
      </c>
      <c r="H16" s="16">
        <v>0.08</v>
      </c>
      <c r="I16" s="16">
        <v>3.03030303030303E-2</v>
      </c>
      <c r="J16" s="16">
        <v>6.5573770491803296E-2</v>
      </c>
      <c r="K16" s="16">
        <v>2.5641025641025599E-2</v>
      </c>
      <c r="L16" s="16">
        <v>0.1125</v>
      </c>
      <c r="M16" s="16">
        <v>7.1428571428571397E-2</v>
      </c>
      <c r="N16" s="16">
        <v>9.0909090909090898E-2</v>
      </c>
      <c r="O16" s="16">
        <v>0</v>
      </c>
      <c r="P16" s="16"/>
      <c r="Q16" s="16">
        <v>8.2232011747430306E-2</v>
      </c>
      <c r="R16" s="16"/>
      <c r="S16" s="16">
        <v>7.5738125802310693E-2</v>
      </c>
      <c r="T16" s="16"/>
      <c r="U16" s="16">
        <v>8.5570469798657706E-2</v>
      </c>
      <c r="V16" s="16"/>
      <c r="W16" s="16">
        <v>4.0650406504064998E-2</v>
      </c>
      <c r="X16" s="16"/>
      <c r="Y16" s="16">
        <v>0.08</v>
      </c>
      <c r="Z16" s="16">
        <v>6.5134099616858204E-2</v>
      </c>
      <c r="AA16" s="16">
        <v>2.8571428571428598E-2</v>
      </c>
      <c r="AB16" s="16">
        <v>0.11111111111111099</v>
      </c>
      <c r="AC16" s="16"/>
      <c r="AD16" s="16">
        <v>0.11034482758620701</v>
      </c>
      <c r="AE16" s="16">
        <v>9.1954022988505704E-2</v>
      </c>
      <c r="AF16" s="16">
        <v>0.14285714285714299</v>
      </c>
      <c r="AG16" s="16">
        <v>5.5865921787709501E-2</v>
      </c>
      <c r="AH16" s="16">
        <v>3.2786885245901599E-2</v>
      </c>
      <c r="AI16" s="16">
        <v>4.81927710843374E-2</v>
      </c>
      <c r="AJ16" s="16">
        <v>3.2967032967033003E-2</v>
      </c>
      <c r="AK16" s="16"/>
      <c r="AL16" s="16">
        <v>7.0175438596491196E-2</v>
      </c>
      <c r="AM16" s="16">
        <v>9.6000000000000002E-2</v>
      </c>
      <c r="AN16" s="16">
        <v>6.9124423963133605E-2</v>
      </c>
      <c r="AO16" s="16">
        <v>9.3525179856115095E-2</v>
      </c>
      <c r="AP16" s="16">
        <v>0.11111111111111099</v>
      </c>
      <c r="AQ16" s="16">
        <v>0.08</v>
      </c>
      <c r="AR16" s="16">
        <v>0</v>
      </c>
      <c r="AS16" s="16">
        <v>0.133333333333333</v>
      </c>
      <c r="AT16" s="16">
        <v>6.02409638554217E-2</v>
      </c>
      <c r="AU16" s="16">
        <v>0</v>
      </c>
      <c r="AV16" s="16">
        <v>3.03030303030303E-2</v>
      </c>
      <c r="AW16" s="16">
        <v>0</v>
      </c>
    </row>
    <row r="17" spans="2:49" ht="29" x14ac:dyDescent="0.35">
      <c r="B17" s="17" t="s">
        <v>806</v>
      </c>
      <c r="C17" s="16">
        <v>7.3291925465838501E-2</v>
      </c>
      <c r="D17" s="16">
        <v>8.6419753086419707E-2</v>
      </c>
      <c r="E17" s="16">
        <v>6.01503759398496E-2</v>
      </c>
      <c r="F17" s="16">
        <v>0.10344827586206901</v>
      </c>
      <c r="G17" s="16">
        <v>1.6666666666666701E-2</v>
      </c>
      <c r="H17" s="16">
        <v>0.04</v>
      </c>
      <c r="I17" s="16">
        <v>4.5454545454545497E-2</v>
      </c>
      <c r="J17" s="16">
        <v>0.114754098360656</v>
      </c>
      <c r="K17" s="16">
        <v>5.1282051282051301E-2</v>
      </c>
      <c r="L17" s="16">
        <v>0.13750000000000001</v>
      </c>
      <c r="M17" s="16">
        <v>5.7142857142857099E-2</v>
      </c>
      <c r="N17" s="16">
        <v>3.03030303030303E-2</v>
      </c>
      <c r="O17" s="16">
        <v>6.25E-2</v>
      </c>
      <c r="P17" s="16"/>
      <c r="Q17" s="16">
        <v>7.63582966226138E-2</v>
      </c>
      <c r="R17" s="16"/>
      <c r="S17" s="16">
        <v>7.1887034659820298E-2</v>
      </c>
      <c r="T17" s="16"/>
      <c r="U17" s="16">
        <v>7.8859060402684603E-2</v>
      </c>
      <c r="V17" s="16"/>
      <c r="W17" s="16">
        <v>2.4390243902439001E-2</v>
      </c>
      <c r="X17" s="16"/>
      <c r="Y17" s="16">
        <v>0.04</v>
      </c>
      <c r="Z17" s="16">
        <v>0.13409961685823801</v>
      </c>
      <c r="AA17" s="16">
        <v>0.114285714285714</v>
      </c>
      <c r="AB17" s="16">
        <v>0</v>
      </c>
      <c r="AC17" s="16"/>
      <c r="AD17" s="16">
        <v>4.13793103448276E-2</v>
      </c>
      <c r="AE17" s="16">
        <v>3.4482758620689703E-2</v>
      </c>
      <c r="AF17" s="16">
        <v>2.04081632653061E-2</v>
      </c>
      <c r="AG17" s="16">
        <v>5.0279329608938501E-2</v>
      </c>
      <c r="AH17" s="16">
        <v>0.114754098360656</v>
      </c>
      <c r="AI17" s="16">
        <v>0.14457831325301199</v>
      </c>
      <c r="AJ17" s="16">
        <v>0.14285714285714299</v>
      </c>
      <c r="AK17" s="16"/>
      <c r="AL17" s="16">
        <v>0.12280701754386</v>
      </c>
      <c r="AM17" s="16">
        <v>0.08</v>
      </c>
      <c r="AN17" s="16">
        <v>8.7557603686635899E-2</v>
      </c>
      <c r="AO17" s="16">
        <v>7.9136690647481994E-2</v>
      </c>
      <c r="AP17" s="16">
        <v>0</v>
      </c>
      <c r="AQ17" s="16">
        <v>0.04</v>
      </c>
      <c r="AR17" s="16">
        <v>0</v>
      </c>
      <c r="AS17" s="16">
        <v>6.6666666666666693E-2</v>
      </c>
      <c r="AT17" s="16">
        <v>4.81927710843374E-2</v>
      </c>
      <c r="AU17" s="16">
        <v>0</v>
      </c>
      <c r="AV17" s="16">
        <v>0</v>
      </c>
      <c r="AW17" s="16">
        <v>9.5238095238095205E-2</v>
      </c>
    </row>
    <row r="18" spans="2:49" x14ac:dyDescent="0.35">
      <c r="B18" s="17" t="s">
        <v>503</v>
      </c>
      <c r="C18" s="16">
        <v>6.9565217391304293E-2</v>
      </c>
      <c r="D18" s="16">
        <v>4.9382716049382699E-2</v>
      </c>
      <c r="E18" s="16">
        <v>9.0225563909774403E-2</v>
      </c>
      <c r="F18" s="16">
        <v>6.8965517241379296E-2</v>
      </c>
      <c r="G18" s="16">
        <v>0.1</v>
      </c>
      <c r="H18" s="16">
        <v>0.04</v>
      </c>
      <c r="I18" s="16">
        <v>3.03030303030303E-2</v>
      </c>
      <c r="J18" s="16">
        <v>6.5573770491803296E-2</v>
      </c>
      <c r="K18" s="16">
        <v>5.1282051282051301E-2</v>
      </c>
      <c r="L18" s="16">
        <v>7.4999999999999997E-2</v>
      </c>
      <c r="M18" s="16">
        <v>7.1428571428571397E-2</v>
      </c>
      <c r="N18" s="16">
        <v>0.12121212121212099</v>
      </c>
      <c r="O18" s="16">
        <v>6.25E-2</v>
      </c>
      <c r="P18" s="16"/>
      <c r="Q18" s="16">
        <v>6.7547723935389103E-2</v>
      </c>
      <c r="R18" s="16"/>
      <c r="S18" s="16">
        <v>6.6752246469833104E-2</v>
      </c>
      <c r="T18" s="16"/>
      <c r="U18" s="16">
        <v>6.8791946308724802E-2</v>
      </c>
      <c r="V18" s="16"/>
      <c r="W18" s="16">
        <v>8.9430894308943104E-2</v>
      </c>
      <c r="X18" s="16"/>
      <c r="Y18" s="16">
        <v>6.6000000000000003E-2</v>
      </c>
      <c r="Z18" s="16">
        <v>7.2796934865900401E-2</v>
      </c>
      <c r="AA18" s="16">
        <v>0.114285714285714</v>
      </c>
      <c r="AB18" s="16">
        <v>0</v>
      </c>
      <c r="AC18" s="16"/>
      <c r="AD18" s="16">
        <v>4.8275862068965503E-2</v>
      </c>
      <c r="AE18" s="16">
        <v>5.7471264367816098E-2</v>
      </c>
      <c r="AF18" s="16">
        <v>9.1836734693877597E-2</v>
      </c>
      <c r="AG18" s="16">
        <v>6.7039106145251395E-2</v>
      </c>
      <c r="AH18" s="16">
        <v>7.3770491803278701E-2</v>
      </c>
      <c r="AI18" s="16">
        <v>9.6385542168674704E-2</v>
      </c>
      <c r="AJ18" s="16">
        <v>6.5934065934065894E-2</v>
      </c>
      <c r="AK18" s="16"/>
      <c r="AL18" s="16">
        <v>8.7719298245614002E-2</v>
      </c>
      <c r="AM18" s="16">
        <v>7.1999999999999995E-2</v>
      </c>
      <c r="AN18" s="16">
        <v>7.3732718894009203E-2</v>
      </c>
      <c r="AO18" s="16">
        <v>5.7553956834532398E-2</v>
      </c>
      <c r="AP18" s="16">
        <v>5.5555555555555601E-2</v>
      </c>
      <c r="AQ18" s="16">
        <v>0.1</v>
      </c>
      <c r="AR18" s="16">
        <v>0</v>
      </c>
      <c r="AS18" s="16">
        <v>0</v>
      </c>
      <c r="AT18" s="16">
        <v>4.81927710843374E-2</v>
      </c>
      <c r="AU18" s="16">
        <v>0</v>
      </c>
      <c r="AV18" s="16">
        <v>3.03030303030303E-2</v>
      </c>
      <c r="AW18" s="16">
        <v>0.119047619047619</v>
      </c>
    </row>
    <row r="19" spans="2:49" ht="29" x14ac:dyDescent="0.35">
      <c r="B19" s="17" t="s">
        <v>807</v>
      </c>
      <c r="C19" s="16">
        <v>2.3602484472049701E-2</v>
      </c>
      <c r="D19" s="16">
        <v>1.2345679012345699E-2</v>
      </c>
      <c r="E19" s="16">
        <v>0</v>
      </c>
      <c r="F19" s="16">
        <v>2.5862068965517199E-2</v>
      </c>
      <c r="G19" s="16">
        <v>1.6666666666666701E-2</v>
      </c>
      <c r="H19" s="16">
        <v>0.04</v>
      </c>
      <c r="I19" s="16">
        <v>7.5757575757575801E-2</v>
      </c>
      <c r="J19" s="16">
        <v>1.63934426229508E-2</v>
      </c>
      <c r="K19" s="16">
        <v>0</v>
      </c>
      <c r="L19" s="16">
        <v>7.4999999999999997E-2</v>
      </c>
      <c r="M19" s="16">
        <v>0</v>
      </c>
      <c r="N19" s="16">
        <v>0</v>
      </c>
      <c r="O19" s="16">
        <v>0</v>
      </c>
      <c r="P19" s="16"/>
      <c r="Q19" s="16">
        <v>2.3494860499265802E-2</v>
      </c>
      <c r="R19" s="16"/>
      <c r="S19" s="16">
        <v>2.1822849807445401E-2</v>
      </c>
      <c r="T19" s="16"/>
      <c r="U19" s="16">
        <v>2.5167785234899299E-2</v>
      </c>
      <c r="V19" s="16"/>
      <c r="W19" s="16">
        <v>2.4390243902439001E-2</v>
      </c>
      <c r="X19" s="16"/>
      <c r="Y19" s="16">
        <v>1.2E-2</v>
      </c>
      <c r="Z19" s="16">
        <v>4.2145593869731802E-2</v>
      </c>
      <c r="AA19" s="16">
        <v>5.7142857142857099E-2</v>
      </c>
      <c r="AB19" s="16">
        <v>0</v>
      </c>
      <c r="AC19" s="16"/>
      <c r="AD19" s="16">
        <v>2.06896551724138E-2</v>
      </c>
      <c r="AE19" s="16">
        <v>1.1494252873563199E-2</v>
      </c>
      <c r="AF19" s="16">
        <v>1.02040816326531E-2</v>
      </c>
      <c r="AG19" s="16">
        <v>1.11731843575419E-2</v>
      </c>
      <c r="AH19" s="16">
        <v>4.91803278688525E-2</v>
      </c>
      <c r="AI19" s="16">
        <v>2.40963855421687E-2</v>
      </c>
      <c r="AJ19" s="16">
        <v>4.3956043956044001E-2</v>
      </c>
      <c r="AK19" s="16"/>
      <c r="AL19" s="16">
        <v>1.7543859649122799E-2</v>
      </c>
      <c r="AM19" s="16">
        <v>6.4000000000000001E-2</v>
      </c>
      <c r="AN19" s="16">
        <v>1.8433179723502301E-2</v>
      </c>
      <c r="AO19" s="16">
        <v>1.4388489208633099E-2</v>
      </c>
      <c r="AP19" s="16">
        <v>5.5555555555555601E-2</v>
      </c>
      <c r="AQ19" s="16">
        <v>0</v>
      </c>
      <c r="AR19" s="16">
        <v>0</v>
      </c>
      <c r="AS19" s="16">
        <v>6.6666666666666693E-2</v>
      </c>
      <c r="AT19" s="16">
        <v>1.20481927710843E-2</v>
      </c>
      <c r="AU19" s="16">
        <v>0</v>
      </c>
      <c r="AV19" s="16">
        <v>0</v>
      </c>
      <c r="AW19" s="16">
        <v>2.3809523809523801E-2</v>
      </c>
    </row>
    <row r="20" spans="2:49" x14ac:dyDescent="0.35">
      <c r="B20" s="17" t="s">
        <v>549</v>
      </c>
      <c r="C20" s="18">
        <v>4.3478260869565202E-2</v>
      </c>
      <c r="D20" s="18">
        <v>3.7037037037037E-2</v>
      </c>
      <c r="E20" s="18">
        <v>2.2556390977443601E-2</v>
      </c>
      <c r="F20" s="18">
        <v>7.7586206896551699E-2</v>
      </c>
      <c r="G20" s="18">
        <v>6.6666666666666693E-2</v>
      </c>
      <c r="H20" s="18">
        <v>0</v>
      </c>
      <c r="I20" s="18">
        <v>4.5454545454545497E-2</v>
      </c>
      <c r="J20" s="18">
        <v>4.91803278688525E-2</v>
      </c>
      <c r="K20" s="18">
        <v>2.5641025641025599E-2</v>
      </c>
      <c r="L20" s="18">
        <v>3.7499999999999999E-2</v>
      </c>
      <c r="M20" s="18">
        <v>5.7142857142857099E-2</v>
      </c>
      <c r="N20" s="18">
        <v>3.03030303030303E-2</v>
      </c>
      <c r="O20" s="18">
        <v>6.25E-2</v>
      </c>
      <c r="P20" s="18"/>
      <c r="Q20" s="18">
        <v>4.5521292217327501E-2</v>
      </c>
      <c r="R20" s="18"/>
      <c r="S20" s="18">
        <v>4.4929396662387697E-2</v>
      </c>
      <c r="T20" s="18"/>
      <c r="U20" s="18">
        <v>4.6979865771812103E-2</v>
      </c>
      <c r="V20" s="18"/>
      <c r="W20" s="18">
        <v>7.3170731707317097E-2</v>
      </c>
      <c r="X20" s="18"/>
      <c r="Y20" s="18">
        <v>5.1999999999999998E-2</v>
      </c>
      <c r="Z20" s="18">
        <v>3.0651340996168602E-2</v>
      </c>
      <c r="AA20" s="18">
        <v>0</v>
      </c>
      <c r="AB20" s="18">
        <v>0.11111111111111099</v>
      </c>
      <c r="AC20" s="18"/>
      <c r="AD20" s="18">
        <v>4.13793103448276E-2</v>
      </c>
      <c r="AE20" s="18">
        <v>4.5977011494252901E-2</v>
      </c>
      <c r="AF20" s="18">
        <v>5.10204081632653E-2</v>
      </c>
      <c r="AG20" s="18">
        <v>6.1452513966480403E-2</v>
      </c>
      <c r="AH20" s="18">
        <v>2.4590163934426201E-2</v>
      </c>
      <c r="AI20" s="18">
        <v>3.6144578313252997E-2</v>
      </c>
      <c r="AJ20" s="18">
        <v>3.2967032967033003E-2</v>
      </c>
      <c r="AK20" s="18"/>
      <c r="AL20" s="18">
        <v>3.5087719298245598E-2</v>
      </c>
      <c r="AM20" s="18">
        <v>4.8000000000000001E-2</v>
      </c>
      <c r="AN20" s="18">
        <v>3.2258064516128997E-2</v>
      </c>
      <c r="AO20" s="18">
        <v>3.5971223021582698E-2</v>
      </c>
      <c r="AP20" s="18">
        <v>0.27777777777777801</v>
      </c>
      <c r="AQ20" s="18">
        <v>0.06</v>
      </c>
      <c r="AR20" s="18">
        <v>0</v>
      </c>
      <c r="AS20" s="18">
        <v>0</v>
      </c>
      <c r="AT20" s="18">
        <v>3.6144578313252997E-2</v>
      </c>
      <c r="AU20" s="18">
        <v>0.15384615384615399</v>
      </c>
      <c r="AV20" s="18">
        <v>0</v>
      </c>
      <c r="AW20" s="18">
        <v>2.3809523809523801E-2</v>
      </c>
    </row>
    <row r="21" spans="2:49" x14ac:dyDescent="0.35">
      <c r="B21" s="15" t="s">
        <v>796</v>
      </c>
    </row>
    <row r="22" spans="2:49" x14ac:dyDescent="0.35">
      <c r="B22" t="s">
        <v>66</v>
      </c>
    </row>
    <row r="23" spans="2:49" x14ac:dyDescent="0.35">
      <c r="B23" t="s">
        <v>67</v>
      </c>
    </row>
    <row r="25" spans="2:49" x14ac:dyDescent="0.35">
      <c r="B25"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AW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811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37</v>
      </c>
      <c r="D7" s="10">
        <v>7</v>
      </c>
      <c r="E7" s="10">
        <v>7</v>
      </c>
      <c r="F7" s="10">
        <v>3</v>
      </c>
      <c r="G7" s="10">
        <v>2</v>
      </c>
      <c r="H7" s="10">
        <v>3</v>
      </c>
      <c r="I7" s="10">
        <v>0</v>
      </c>
      <c r="J7" s="10">
        <v>2</v>
      </c>
      <c r="K7" s="10">
        <v>3</v>
      </c>
      <c r="L7" s="10">
        <v>6</v>
      </c>
      <c r="M7" s="10">
        <v>2</v>
      </c>
      <c r="N7" s="10">
        <v>1</v>
      </c>
      <c r="O7" s="10">
        <v>1</v>
      </c>
      <c r="P7" s="10"/>
      <c r="Q7" s="10">
        <v>29</v>
      </c>
      <c r="R7" s="10"/>
      <c r="S7" s="10">
        <v>34</v>
      </c>
      <c r="T7" s="10"/>
      <c r="U7" s="10">
        <v>28</v>
      </c>
      <c r="V7" s="10"/>
      <c r="W7" s="10">
        <v>4</v>
      </c>
      <c r="X7" s="10"/>
      <c r="Y7" s="10">
        <v>18</v>
      </c>
      <c r="Z7" s="10">
        <v>14</v>
      </c>
      <c r="AA7" s="10">
        <v>5</v>
      </c>
      <c r="AB7" s="10">
        <v>0</v>
      </c>
      <c r="AC7" s="10"/>
      <c r="AD7" s="10">
        <v>7</v>
      </c>
      <c r="AE7" s="10">
        <v>3</v>
      </c>
      <c r="AF7" s="10">
        <v>3</v>
      </c>
      <c r="AG7" s="10">
        <v>5</v>
      </c>
      <c r="AH7" s="10">
        <v>6</v>
      </c>
      <c r="AI7" s="10">
        <v>8</v>
      </c>
      <c r="AJ7" s="10">
        <v>5</v>
      </c>
      <c r="AK7" s="10"/>
      <c r="AL7" s="10">
        <v>1</v>
      </c>
      <c r="AM7" s="10">
        <v>4</v>
      </c>
      <c r="AN7" s="10">
        <v>12</v>
      </c>
      <c r="AO7" s="10">
        <v>7</v>
      </c>
      <c r="AP7" s="10">
        <v>2</v>
      </c>
      <c r="AQ7" s="10">
        <v>1</v>
      </c>
      <c r="AR7" s="10">
        <v>0</v>
      </c>
      <c r="AS7" s="10">
        <v>1</v>
      </c>
      <c r="AT7" s="10">
        <v>1</v>
      </c>
      <c r="AU7" s="10">
        <v>0</v>
      </c>
      <c r="AV7" s="10">
        <v>1</v>
      </c>
      <c r="AW7" s="10">
        <v>5</v>
      </c>
    </row>
    <row r="8" spans="2:49" x14ac:dyDescent="0.35">
      <c r="B8" s="17" t="s">
        <v>798</v>
      </c>
      <c r="C8" s="16">
        <v>0.45945945945945899</v>
      </c>
      <c r="D8" s="16">
        <v>0.42857142857142899</v>
      </c>
      <c r="E8" s="16">
        <v>0.28571428571428598</v>
      </c>
      <c r="F8" s="16">
        <v>0.66666666666666696</v>
      </c>
      <c r="G8" s="16">
        <v>0.5</v>
      </c>
      <c r="H8" s="16">
        <v>0.33333333333333298</v>
      </c>
      <c r="I8" s="16">
        <v>0</v>
      </c>
      <c r="J8" s="16">
        <v>1</v>
      </c>
      <c r="K8" s="16">
        <v>0.66666666666666696</v>
      </c>
      <c r="L8" s="16">
        <v>0.16666666666666699</v>
      </c>
      <c r="M8" s="16">
        <v>0.5</v>
      </c>
      <c r="N8" s="16">
        <v>1</v>
      </c>
      <c r="O8" s="16">
        <v>1</v>
      </c>
      <c r="P8" s="16"/>
      <c r="Q8" s="16">
        <v>0.37931034482758602</v>
      </c>
      <c r="R8" s="16"/>
      <c r="S8" s="16">
        <v>0.41176470588235298</v>
      </c>
      <c r="T8" s="16"/>
      <c r="U8" s="16">
        <v>0.39285714285714302</v>
      </c>
      <c r="V8" s="16"/>
      <c r="W8" s="16">
        <v>0.75</v>
      </c>
      <c r="X8" s="16"/>
      <c r="Y8" s="16">
        <v>0.38888888888888901</v>
      </c>
      <c r="Z8" s="16">
        <v>0.64285714285714302</v>
      </c>
      <c r="AA8" s="16">
        <v>0.2</v>
      </c>
      <c r="AB8" s="16">
        <v>0</v>
      </c>
      <c r="AC8" s="16"/>
      <c r="AD8" s="16">
        <v>0.28571428571428598</v>
      </c>
      <c r="AE8" s="16">
        <v>0.33333333333333298</v>
      </c>
      <c r="AF8" s="16">
        <v>0.33333333333333298</v>
      </c>
      <c r="AG8" s="16">
        <v>0.2</v>
      </c>
      <c r="AH8" s="16">
        <v>0.5</v>
      </c>
      <c r="AI8" s="16">
        <v>0.75</v>
      </c>
      <c r="AJ8" s="16">
        <v>0.6</v>
      </c>
      <c r="AK8" s="16"/>
      <c r="AL8" s="16">
        <v>1</v>
      </c>
      <c r="AM8" s="16">
        <v>0.75</v>
      </c>
      <c r="AN8" s="16">
        <v>0.25</v>
      </c>
      <c r="AO8" s="16">
        <v>0.42857142857142899</v>
      </c>
      <c r="AP8" s="16">
        <v>0.5</v>
      </c>
      <c r="AQ8" s="16">
        <v>0</v>
      </c>
      <c r="AR8" s="16">
        <v>0</v>
      </c>
      <c r="AS8" s="16">
        <v>1</v>
      </c>
      <c r="AT8" s="16">
        <v>0</v>
      </c>
      <c r="AU8" s="16">
        <v>0</v>
      </c>
      <c r="AV8" s="16">
        <v>0</v>
      </c>
      <c r="AW8" s="16">
        <v>0.8</v>
      </c>
    </row>
    <row r="9" spans="2:49" ht="43.5" x14ac:dyDescent="0.35">
      <c r="B9" s="17" t="s">
        <v>801</v>
      </c>
      <c r="C9" s="16">
        <v>0.32432432432432401</v>
      </c>
      <c r="D9" s="16">
        <v>0.28571428571428598</v>
      </c>
      <c r="E9" s="16">
        <v>0.42857142857142899</v>
      </c>
      <c r="F9" s="16">
        <v>0.66666666666666696</v>
      </c>
      <c r="G9" s="16">
        <v>0</v>
      </c>
      <c r="H9" s="16">
        <v>0</v>
      </c>
      <c r="I9" s="16">
        <v>0</v>
      </c>
      <c r="J9" s="16">
        <v>0.5</v>
      </c>
      <c r="K9" s="16">
        <v>0.33333333333333298</v>
      </c>
      <c r="L9" s="16">
        <v>0.16666666666666699</v>
      </c>
      <c r="M9" s="16">
        <v>0.5</v>
      </c>
      <c r="N9" s="16">
        <v>1</v>
      </c>
      <c r="O9" s="16">
        <v>0</v>
      </c>
      <c r="P9" s="16"/>
      <c r="Q9" s="16">
        <v>0.27586206896551702</v>
      </c>
      <c r="R9" s="16"/>
      <c r="S9" s="16">
        <v>0.29411764705882398</v>
      </c>
      <c r="T9" s="16"/>
      <c r="U9" s="16">
        <v>0.28571428571428598</v>
      </c>
      <c r="V9" s="16"/>
      <c r="W9" s="16">
        <v>0.5</v>
      </c>
      <c r="X9" s="16"/>
      <c r="Y9" s="16">
        <v>0.27777777777777801</v>
      </c>
      <c r="Z9" s="16">
        <v>0.28571428571428598</v>
      </c>
      <c r="AA9" s="16">
        <v>0.6</v>
      </c>
      <c r="AB9" s="16">
        <v>0</v>
      </c>
      <c r="AC9" s="16"/>
      <c r="AD9" s="16">
        <v>0.14285714285714299</v>
      </c>
      <c r="AE9" s="16">
        <v>0.66666666666666696</v>
      </c>
      <c r="AF9" s="16">
        <v>0.66666666666666696</v>
      </c>
      <c r="AG9" s="16">
        <v>0</v>
      </c>
      <c r="AH9" s="16">
        <v>0.16666666666666699</v>
      </c>
      <c r="AI9" s="16">
        <v>0.375</v>
      </c>
      <c r="AJ9" s="16">
        <v>0.6</v>
      </c>
      <c r="AK9" s="16"/>
      <c r="AL9" s="16">
        <v>0</v>
      </c>
      <c r="AM9" s="16">
        <v>1</v>
      </c>
      <c r="AN9" s="16">
        <v>0.25</v>
      </c>
      <c r="AO9" s="16">
        <v>0.28571428571428598</v>
      </c>
      <c r="AP9" s="16">
        <v>0</v>
      </c>
      <c r="AQ9" s="16">
        <v>0</v>
      </c>
      <c r="AR9" s="16">
        <v>0</v>
      </c>
      <c r="AS9" s="16">
        <v>0</v>
      </c>
      <c r="AT9" s="16">
        <v>0</v>
      </c>
      <c r="AU9" s="16">
        <v>0</v>
      </c>
      <c r="AV9" s="16">
        <v>0</v>
      </c>
      <c r="AW9" s="16">
        <v>0.4</v>
      </c>
    </row>
    <row r="10" spans="2:49" ht="29" x14ac:dyDescent="0.35">
      <c r="B10" s="17" t="s">
        <v>800</v>
      </c>
      <c r="C10" s="16">
        <v>0.24324324324324301</v>
      </c>
      <c r="D10" s="16">
        <v>0.14285714285714299</v>
      </c>
      <c r="E10" s="16">
        <v>0.28571428571428598</v>
      </c>
      <c r="F10" s="16">
        <v>0.33333333333333298</v>
      </c>
      <c r="G10" s="16">
        <v>0.5</v>
      </c>
      <c r="H10" s="16">
        <v>0</v>
      </c>
      <c r="I10" s="16">
        <v>0</v>
      </c>
      <c r="J10" s="16">
        <v>0.5</v>
      </c>
      <c r="K10" s="16">
        <v>0.33333333333333298</v>
      </c>
      <c r="L10" s="16">
        <v>0.16666666666666699</v>
      </c>
      <c r="M10" s="16">
        <v>0</v>
      </c>
      <c r="N10" s="16">
        <v>1</v>
      </c>
      <c r="O10" s="16">
        <v>0</v>
      </c>
      <c r="P10" s="16"/>
      <c r="Q10" s="16">
        <v>0.17241379310344801</v>
      </c>
      <c r="R10" s="16"/>
      <c r="S10" s="16">
        <v>0.20588235294117599</v>
      </c>
      <c r="T10" s="16"/>
      <c r="U10" s="16">
        <v>0.17857142857142899</v>
      </c>
      <c r="V10" s="16"/>
      <c r="W10" s="16">
        <v>0.5</v>
      </c>
      <c r="X10" s="16"/>
      <c r="Y10" s="16">
        <v>0.16666666666666699</v>
      </c>
      <c r="Z10" s="16">
        <v>0.28571428571428598</v>
      </c>
      <c r="AA10" s="16">
        <v>0.4</v>
      </c>
      <c r="AB10" s="16">
        <v>0</v>
      </c>
      <c r="AC10" s="16"/>
      <c r="AD10" s="16">
        <v>0</v>
      </c>
      <c r="AE10" s="16">
        <v>0.33333333333333298</v>
      </c>
      <c r="AF10" s="16">
        <v>0.33333333333333298</v>
      </c>
      <c r="AG10" s="16">
        <v>0</v>
      </c>
      <c r="AH10" s="16">
        <v>0.16666666666666699</v>
      </c>
      <c r="AI10" s="16">
        <v>0.375</v>
      </c>
      <c r="AJ10" s="16">
        <v>0.6</v>
      </c>
      <c r="AK10" s="16"/>
      <c r="AL10" s="16">
        <v>0</v>
      </c>
      <c r="AM10" s="16">
        <v>1</v>
      </c>
      <c r="AN10" s="16">
        <v>8.3333333333333301E-2</v>
      </c>
      <c r="AO10" s="16">
        <v>0.14285714285714299</v>
      </c>
      <c r="AP10" s="16">
        <v>0</v>
      </c>
      <c r="AQ10" s="16">
        <v>0</v>
      </c>
      <c r="AR10" s="16">
        <v>0</v>
      </c>
      <c r="AS10" s="16">
        <v>0</v>
      </c>
      <c r="AT10" s="16">
        <v>0</v>
      </c>
      <c r="AU10" s="16">
        <v>0</v>
      </c>
      <c r="AV10" s="16">
        <v>0</v>
      </c>
      <c r="AW10" s="16">
        <v>0.4</v>
      </c>
    </row>
    <row r="11" spans="2:49" ht="29" x14ac:dyDescent="0.35">
      <c r="B11" s="17" t="s">
        <v>805</v>
      </c>
      <c r="C11" s="16">
        <v>0.162162162162162</v>
      </c>
      <c r="D11" s="16">
        <v>0</v>
      </c>
      <c r="E11" s="16">
        <v>0.14285714285714299</v>
      </c>
      <c r="F11" s="16">
        <v>0</v>
      </c>
      <c r="G11" s="16">
        <v>0</v>
      </c>
      <c r="H11" s="16">
        <v>0.33333333333333298</v>
      </c>
      <c r="I11" s="16">
        <v>0</v>
      </c>
      <c r="J11" s="16">
        <v>0.5</v>
      </c>
      <c r="K11" s="16">
        <v>0.33333333333333298</v>
      </c>
      <c r="L11" s="16">
        <v>0.33333333333333298</v>
      </c>
      <c r="M11" s="16">
        <v>0</v>
      </c>
      <c r="N11" s="16">
        <v>0</v>
      </c>
      <c r="O11" s="16">
        <v>0</v>
      </c>
      <c r="P11" s="16"/>
      <c r="Q11" s="16">
        <v>0.17241379310344801</v>
      </c>
      <c r="R11" s="16"/>
      <c r="S11" s="16">
        <v>0.14705882352941199</v>
      </c>
      <c r="T11" s="16"/>
      <c r="U11" s="16">
        <v>0.17857142857142899</v>
      </c>
      <c r="V11" s="16"/>
      <c r="W11" s="16">
        <v>0</v>
      </c>
      <c r="X11" s="16"/>
      <c r="Y11" s="16">
        <v>0.16666666666666699</v>
      </c>
      <c r="Z11" s="16">
        <v>0.14285714285714299</v>
      </c>
      <c r="AA11" s="16">
        <v>0.2</v>
      </c>
      <c r="AB11" s="16">
        <v>0</v>
      </c>
      <c r="AC11" s="16"/>
      <c r="AD11" s="16">
        <v>0.14285714285714299</v>
      </c>
      <c r="AE11" s="16">
        <v>0</v>
      </c>
      <c r="AF11" s="16">
        <v>0</v>
      </c>
      <c r="AG11" s="16">
        <v>0.2</v>
      </c>
      <c r="AH11" s="16">
        <v>0.16666666666666699</v>
      </c>
      <c r="AI11" s="16">
        <v>0.25</v>
      </c>
      <c r="AJ11" s="16">
        <v>0.2</v>
      </c>
      <c r="AK11" s="16"/>
      <c r="AL11" s="16">
        <v>0</v>
      </c>
      <c r="AM11" s="16">
        <v>0.5</v>
      </c>
      <c r="AN11" s="16">
        <v>8.3333333333333301E-2</v>
      </c>
      <c r="AO11" s="16">
        <v>0.14285714285714299</v>
      </c>
      <c r="AP11" s="16">
        <v>0</v>
      </c>
      <c r="AQ11" s="16">
        <v>0</v>
      </c>
      <c r="AR11" s="16">
        <v>0</v>
      </c>
      <c r="AS11" s="16">
        <v>0</v>
      </c>
      <c r="AT11" s="16">
        <v>0</v>
      </c>
      <c r="AU11" s="16">
        <v>0</v>
      </c>
      <c r="AV11" s="16">
        <v>0</v>
      </c>
      <c r="AW11" s="16">
        <v>0.2</v>
      </c>
    </row>
    <row r="12" spans="2:49" ht="29" x14ac:dyDescent="0.35">
      <c r="B12" s="17" t="s">
        <v>809</v>
      </c>
      <c r="C12" s="16">
        <v>0.162162162162162</v>
      </c>
      <c r="D12" s="16">
        <v>0</v>
      </c>
      <c r="E12" s="16">
        <v>0.14285714285714299</v>
      </c>
      <c r="F12" s="16">
        <v>0.33333333333333298</v>
      </c>
      <c r="G12" s="16">
        <v>0</v>
      </c>
      <c r="H12" s="16">
        <v>0</v>
      </c>
      <c r="I12" s="16">
        <v>0</v>
      </c>
      <c r="J12" s="16">
        <v>0.5</v>
      </c>
      <c r="K12" s="16">
        <v>0</v>
      </c>
      <c r="L12" s="16">
        <v>0.16666666666666699</v>
      </c>
      <c r="M12" s="16">
        <v>0</v>
      </c>
      <c r="N12" s="16">
        <v>1</v>
      </c>
      <c r="O12" s="16">
        <v>1</v>
      </c>
      <c r="P12" s="16"/>
      <c r="Q12" s="16">
        <v>0.17241379310344801</v>
      </c>
      <c r="R12" s="16"/>
      <c r="S12" s="16">
        <v>0.17647058823529399</v>
      </c>
      <c r="T12" s="16"/>
      <c r="U12" s="16">
        <v>0.17857142857142899</v>
      </c>
      <c r="V12" s="16"/>
      <c r="W12" s="16">
        <v>0.25</v>
      </c>
      <c r="X12" s="16"/>
      <c r="Y12" s="16">
        <v>0.22222222222222199</v>
      </c>
      <c r="Z12" s="16">
        <v>0.14285714285714299</v>
      </c>
      <c r="AA12" s="16">
        <v>0</v>
      </c>
      <c r="AB12" s="16">
        <v>0</v>
      </c>
      <c r="AC12" s="16"/>
      <c r="AD12" s="16">
        <v>0</v>
      </c>
      <c r="AE12" s="16">
        <v>0.33333333333333298</v>
      </c>
      <c r="AF12" s="16">
        <v>0.33333333333333298</v>
      </c>
      <c r="AG12" s="16">
        <v>0</v>
      </c>
      <c r="AH12" s="16">
        <v>0.33333333333333298</v>
      </c>
      <c r="AI12" s="16">
        <v>0.25</v>
      </c>
      <c r="AJ12" s="16">
        <v>0</v>
      </c>
      <c r="AK12" s="16"/>
      <c r="AL12" s="16">
        <v>0</v>
      </c>
      <c r="AM12" s="16">
        <v>0.5</v>
      </c>
      <c r="AN12" s="16">
        <v>8.3333333333333301E-2</v>
      </c>
      <c r="AO12" s="16">
        <v>0.14285714285714299</v>
      </c>
      <c r="AP12" s="16">
        <v>0.5</v>
      </c>
      <c r="AQ12" s="16">
        <v>0</v>
      </c>
      <c r="AR12" s="16">
        <v>0</v>
      </c>
      <c r="AS12" s="16">
        <v>0</v>
      </c>
      <c r="AT12" s="16">
        <v>0</v>
      </c>
      <c r="AU12" s="16">
        <v>0</v>
      </c>
      <c r="AV12" s="16">
        <v>0</v>
      </c>
      <c r="AW12" s="16">
        <v>0</v>
      </c>
    </row>
    <row r="13" spans="2:49" x14ac:dyDescent="0.35">
      <c r="B13" s="17" t="s">
        <v>503</v>
      </c>
      <c r="C13" s="16">
        <v>0.162162162162162</v>
      </c>
      <c r="D13" s="16">
        <v>0</v>
      </c>
      <c r="E13" s="16">
        <v>0.42857142857142899</v>
      </c>
      <c r="F13" s="16">
        <v>0</v>
      </c>
      <c r="G13" s="16">
        <v>0</v>
      </c>
      <c r="H13" s="16">
        <v>0.33333333333333298</v>
      </c>
      <c r="I13" s="16">
        <v>0</v>
      </c>
      <c r="J13" s="16">
        <v>0</v>
      </c>
      <c r="K13" s="16">
        <v>0</v>
      </c>
      <c r="L13" s="16">
        <v>0.33333333333333298</v>
      </c>
      <c r="M13" s="16">
        <v>0</v>
      </c>
      <c r="N13" s="16">
        <v>0</v>
      </c>
      <c r="O13" s="16">
        <v>0</v>
      </c>
      <c r="P13" s="16"/>
      <c r="Q13" s="16">
        <v>0.13793103448275901</v>
      </c>
      <c r="R13" s="16"/>
      <c r="S13" s="16">
        <v>0.17647058823529399</v>
      </c>
      <c r="T13" s="16"/>
      <c r="U13" s="16">
        <v>0.14285714285714299</v>
      </c>
      <c r="V13" s="16"/>
      <c r="W13" s="16">
        <v>0</v>
      </c>
      <c r="X13" s="16"/>
      <c r="Y13" s="16">
        <v>0.11111111111111099</v>
      </c>
      <c r="Z13" s="16">
        <v>0.214285714285714</v>
      </c>
      <c r="AA13" s="16">
        <v>0.2</v>
      </c>
      <c r="AB13" s="16">
        <v>0</v>
      </c>
      <c r="AC13" s="16"/>
      <c r="AD13" s="16">
        <v>0.14285714285714299</v>
      </c>
      <c r="AE13" s="16">
        <v>0</v>
      </c>
      <c r="AF13" s="16">
        <v>0</v>
      </c>
      <c r="AG13" s="16">
        <v>0.2</v>
      </c>
      <c r="AH13" s="16">
        <v>0.33333333333333298</v>
      </c>
      <c r="AI13" s="16">
        <v>0.25</v>
      </c>
      <c r="AJ13" s="16">
        <v>0</v>
      </c>
      <c r="AK13" s="16"/>
      <c r="AL13" s="16">
        <v>0</v>
      </c>
      <c r="AM13" s="16">
        <v>0</v>
      </c>
      <c r="AN13" s="16">
        <v>0.25</v>
      </c>
      <c r="AO13" s="16">
        <v>0.14285714285714299</v>
      </c>
      <c r="AP13" s="16">
        <v>0</v>
      </c>
      <c r="AQ13" s="16">
        <v>0</v>
      </c>
      <c r="AR13" s="16">
        <v>0</v>
      </c>
      <c r="AS13" s="16">
        <v>0</v>
      </c>
      <c r="AT13" s="16">
        <v>0</v>
      </c>
      <c r="AU13" s="16">
        <v>0</v>
      </c>
      <c r="AV13" s="16">
        <v>1</v>
      </c>
      <c r="AW13" s="16">
        <v>0.2</v>
      </c>
    </row>
    <row r="14" spans="2:49" ht="29" x14ac:dyDescent="0.35">
      <c r="B14" s="17" t="s">
        <v>810</v>
      </c>
      <c r="C14" s="16">
        <v>0.135135135135135</v>
      </c>
      <c r="D14" s="16">
        <v>0.14285714285714299</v>
      </c>
      <c r="E14" s="16">
        <v>0</v>
      </c>
      <c r="F14" s="16">
        <v>0</v>
      </c>
      <c r="G14" s="16">
        <v>0</v>
      </c>
      <c r="H14" s="16">
        <v>0</v>
      </c>
      <c r="I14" s="16">
        <v>0</v>
      </c>
      <c r="J14" s="16">
        <v>0</v>
      </c>
      <c r="K14" s="16">
        <v>0</v>
      </c>
      <c r="L14" s="16">
        <v>0.33333333333333298</v>
      </c>
      <c r="M14" s="16">
        <v>0.5</v>
      </c>
      <c r="N14" s="16">
        <v>1</v>
      </c>
      <c r="O14" s="16">
        <v>0</v>
      </c>
      <c r="P14" s="16"/>
      <c r="Q14" s="16">
        <v>0.17241379310344801</v>
      </c>
      <c r="R14" s="16"/>
      <c r="S14" s="16">
        <v>0.14705882352941199</v>
      </c>
      <c r="T14" s="16"/>
      <c r="U14" s="16">
        <v>0.14285714285714299</v>
      </c>
      <c r="V14" s="16"/>
      <c r="W14" s="16">
        <v>0</v>
      </c>
      <c r="X14" s="16"/>
      <c r="Y14" s="16">
        <v>0.22222222222222199</v>
      </c>
      <c r="Z14" s="16">
        <v>7.1428571428571397E-2</v>
      </c>
      <c r="AA14" s="16">
        <v>0</v>
      </c>
      <c r="AB14" s="16">
        <v>0</v>
      </c>
      <c r="AC14" s="16"/>
      <c r="AD14" s="16">
        <v>0.14285714285714299</v>
      </c>
      <c r="AE14" s="16">
        <v>0</v>
      </c>
      <c r="AF14" s="16">
        <v>0</v>
      </c>
      <c r="AG14" s="16">
        <v>0.2</v>
      </c>
      <c r="AH14" s="16">
        <v>0.33333333333333298</v>
      </c>
      <c r="AI14" s="16">
        <v>0.125</v>
      </c>
      <c r="AJ14" s="16">
        <v>0</v>
      </c>
      <c r="AK14" s="16"/>
      <c r="AL14" s="16">
        <v>0</v>
      </c>
      <c r="AM14" s="16">
        <v>0</v>
      </c>
      <c r="AN14" s="16">
        <v>0.25</v>
      </c>
      <c r="AO14" s="16">
        <v>0</v>
      </c>
      <c r="AP14" s="16">
        <v>0</v>
      </c>
      <c r="AQ14" s="16">
        <v>0</v>
      </c>
      <c r="AR14" s="16">
        <v>0</v>
      </c>
      <c r="AS14" s="16">
        <v>0</v>
      </c>
      <c r="AT14" s="16">
        <v>1</v>
      </c>
      <c r="AU14" s="16">
        <v>0</v>
      </c>
      <c r="AV14" s="16">
        <v>0</v>
      </c>
      <c r="AW14" s="16">
        <v>0</v>
      </c>
    </row>
    <row r="15" spans="2:49" ht="29" x14ac:dyDescent="0.35">
      <c r="B15" s="17" t="s">
        <v>804</v>
      </c>
      <c r="C15" s="16">
        <v>0.108108108108108</v>
      </c>
      <c r="D15" s="16">
        <v>0</v>
      </c>
      <c r="E15" s="16">
        <v>0</v>
      </c>
      <c r="F15" s="16">
        <v>0</v>
      </c>
      <c r="G15" s="16">
        <v>0</v>
      </c>
      <c r="H15" s="16">
        <v>0</v>
      </c>
      <c r="I15" s="16">
        <v>0</v>
      </c>
      <c r="J15" s="16">
        <v>0.5</v>
      </c>
      <c r="K15" s="16">
        <v>0.33333333333333298</v>
      </c>
      <c r="L15" s="16">
        <v>0.33333333333333298</v>
      </c>
      <c r="M15" s="16">
        <v>0</v>
      </c>
      <c r="N15" s="16">
        <v>0</v>
      </c>
      <c r="O15" s="16">
        <v>0</v>
      </c>
      <c r="P15" s="16"/>
      <c r="Q15" s="16">
        <v>0.13793103448275901</v>
      </c>
      <c r="R15" s="16"/>
      <c r="S15" s="16">
        <v>0.11764705882352899</v>
      </c>
      <c r="T15" s="16"/>
      <c r="U15" s="16">
        <v>0.14285714285714299</v>
      </c>
      <c r="V15" s="16"/>
      <c r="W15" s="16">
        <v>0</v>
      </c>
      <c r="X15" s="16"/>
      <c r="Y15" s="16">
        <v>0.16666666666666699</v>
      </c>
      <c r="Z15" s="16">
        <v>7.1428571428571397E-2</v>
      </c>
      <c r="AA15" s="16">
        <v>0</v>
      </c>
      <c r="AB15" s="16">
        <v>0</v>
      </c>
      <c r="AC15" s="16"/>
      <c r="AD15" s="16">
        <v>0</v>
      </c>
      <c r="AE15" s="16">
        <v>0</v>
      </c>
      <c r="AF15" s="16">
        <v>0</v>
      </c>
      <c r="AG15" s="16">
        <v>0.4</v>
      </c>
      <c r="AH15" s="16">
        <v>0.16666666666666699</v>
      </c>
      <c r="AI15" s="16">
        <v>0.125</v>
      </c>
      <c r="AJ15" s="16">
        <v>0</v>
      </c>
      <c r="AK15" s="16"/>
      <c r="AL15" s="16">
        <v>0</v>
      </c>
      <c r="AM15" s="16">
        <v>0.25</v>
      </c>
      <c r="AN15" s="16">
        <v>8.3333333333333301E-2</v>
      </c>
      <c r="AO15" s="16">
        <v>0.14285714285714299</v>
      </c>
      <c r="AP15" s="16">
        <v>0</v>
      </c>
      <c r="AQ15" s="16">
        <v>0</v>
      </c>
      <c r="AR15" s="16">
        <v>0</v>
      </c>
      <c r="AS15" s="16">
        <v>0</v>
      </c>
      <c r="AT15" s="16">
        <v>0</v>
      </c>
      <c r="AU15" s="16">
        <v>0</v>
      </c>
      <c r="AV15" s="16">
        <v>0</v>
      </c>
      <c r="AW15" s="16">
        <v>0</v>
      </c>
    </row>
    <row r="16" spans="2:49" ht="29" x14ac:dyDescent="0.35">
      <c r="B16" s="17" t="s">
        <v>797</v>
      </c>
      <c r="C16" s="16">
        <v>8.1081081081081099E-2</v>
      </c>
      <c r="D16" s="16">
        <v>0.28571428571428598</v>
      </c>
      <c r="E16" s="16">
        <v>0</v>
      </c>
      <c r="F16" s="16">
        <v>0</v>
      </c>
      <c r="G16" s="16">
        <v>0</v>
      </c>
      <c r="H16" s="16">
        <v>0</v>
      </c>
      <c r="I16" s="16">
        <v>0</v>
      </c>
      <c r="J16" s="16">
        <v>0</v>
      </c>
      <c r="K16" s="16">
        <v>0.33333333333333298</v>
      </c>
      <c r="L16" s="16">
        <v>0</v>
      </c>
      <c r="M16" s="16">
        <v>0</v>
      </c>
      <c r="N16" s="16">
        <v>0</v>
      </c>
      <c r="O16" s="16">
        <v>0</v>
      </c>
      <c r="P16" s="16"/>
      <c r="Q16" s="16">
        <v>0.10344827586206901</v>
      </c>
      <c r="R16" s="16"/>
      <c r="S16" s="16">
        <v>8.8235294117647106E-2</v>
      </c>
      <c r="T16" s="16"/>
      <c r="U16" s="16">
        <v>0.107142857142857</v>
      </c>
      <c r="V16" s="16"/>
      <c r="W16" s="16">
        <v>0</v>
      </c>
      <c r="X16" s="16"/>
      <c r="Y16" s="16">
        <v>0.11111111111111099</v>
      </c>
      <c r="Z16" s="16">
        <v>0</v>
      </c>
      <c r="AA16" s="16">
        <v>0.2</v>
      </c>
      <c r="AB16" s="16">
        <v>0</v>
      </c>
      <c r="AC16" s="16"/>
      <c r="AD16" s="16">
        <v>0.14285714285714299</v>
      </c>
      <c r="AE16" s="16">
        <v>0</v>
      </c>
      <c r="AF16" s="16">
        <v>0</v>
      </c>
      <c r="AG16" s="16">
        <v>0.2</v>
      </c>
      <c r="AH16" s="16">
        <v>0</v>
      </c>
      <c r="AI16" s="16">
        <v>0</v>
      </c>
      <c r="AJ16" s="16">
        <v>0.2</v>
      </c>
      <c r="AK16" s="16"/>
      <c r="AL16" s="16">
        <v>0</v>
      </c>
      <c r="AM16" s="16">
        <v>0</v>
      </c>
      <c r="AN16" s="16">
        <v>0.16666666666666699</v>
      </c>
      <c r="AO16" s="16">
        <v>0</v>
      </c>
      <c r="AP16" s="16">
        <v>0</v>
      </c>
      <c r="AQ16" s="16">
        <v>1</v>
      </c>
      <c r="AR16" s="16">
        <v>0</v>
      </c>
      <c r="AS16" s="16">
        <v>0</v>
      </c>
      <c r="AT16" s="16">
        <v>0</v>
      </c>
      <c r="AU16" s="16">
        <v>0</v>
      </c>
      <c r="AV16" s="16">
        <v>0</v>
      </c>
      <c r="AW16" s="16">
        <v>0</v>
      </c>
    </row>
    <row r="17" spans="2:49" ht="29" x14ac:dyDescent="0.35">
      <c r="B17" s="17" t="s">
        <v>806</v>
      </c>
      <c r="C17" s="16">
        <v>5.4054054054054099E-2</v>
      </c>
      <c r="D17" s="16">
        <v>0.14285714285714299</v>
      </c>
      <c r="E17" s="16">
        <v>0.14285714285714299</v>
      </c>
      <c r="F17" s="16">
        <v>0</v>
      </c>
      <c r="G17" s="16">
        <v>0</v>
      </c>
      <c r="H17" s="16">
        <v>0</v>
      </c>
      <c r="I17" s="16">
        <v>0</v>
      </c>
      <c r="J17" s="16">
        <v>0</v>
      </c>
      <c r="K17" s="16">
        <v>0</v>
      </c>
      <c r="L17" s="16">
        <v>0</v>
      </c>
      <c r="M17" s="16">
        <v>0</v>
      </c>
      <c r="N17" s="16">
        <v>0</v>
      </c>
      <c r="O17" s="16">
        <v>0</v>
      </c>
      <c r="P17" s="16"/>
      <c r="Q17" s="16">
        <v>3.4482758620689703E-2</v>
      </c>
      <c r="R17" s="16"/>
      <c r="S17" s="16">
        <v>5.8823529411764698E-2</v>
      </c>
      <c r="T17" s="16"/>
      <c r="U17" s="16">
        <v>3.5714285714285698E-2</v>
      </c>
      <c r="V17" s="16"/>
      <c r="W17" s="16">
        <v>0.25</v>
      </c>
      <c r="X17" s="16"/>
      <c r="Y17" s="16">
        <v>0.11111111111111099</v>
      </c>
      <c r="Z17" s="16">
        <v>0</v>
      </c>
      <c r="AA17" s="16">
        <v>0</v>
      </c>
      <c r="AB17" s="16">
        <v>0</v>
      </c>
      <c r="AC17" s="16"/>
      <c r="AD17" s="16">
        <v>0.14285714285714299</v>
      </c>
      <c r="AE17" s="16">
        <v>0.33333333333333298</v>
      </c>
      <c r="AF17" s="16">
        <v>0</v>
      </c>
      <c r="AG17" s="16">
        <v>0</v>
      </c>
      <c r="AH17" s="16">
        <v>0</v>
      </c>
      <c r="AI17" s="16">
        <v>0</v>
      </c>
      <c r="AJ17" s="16">
        <v>0</v>
      </c>
      <c r="AK17" s="16"/>
      <c r="AL17" s="16">
        <v>0</v>
      </c>
      <c r="AM17" s="16">
        <v>0.25</v>
      </c>
      <c r="AN17" s="16">
        <v>8.3333333333333301E-2</v>
      </c>
      <c r="AO17" s="16">
        <v>0</v>
      </c>
      <c r="AP17" s="16">
        <v>0</v>
      </c>
      <c r="AQ17" s="16">
        <v>0</v>
      </c>
      <c r="AR17" s="16">
        <v>0</v>
      </c>
      <c r="AS17" s="16">
        <v>0</v>
      </c>
      <c r="AT17" s="16">
        <v>0</v>
      </c>
      <c r="AU17" s="16">
        <v>0</v>
      </c>
      <c r="AV17" s="16">
        <v>0</v>
      </c>
      <c r="AW17" s="16">
        <v>0</v>
      </c>
    </row>
    <row r="18" spans="2:49" ht="29" x14ac:dyDescent="0.35">
      <c r="B18" s="17" t="s">
        <v>799</v>
      </c>
      <c r="C18" s="16">
        <v>2.7027027027027001E-2</v>
      </c>
      <c r="D18" s="16">
        <v>0</v>
      </c>
      <c r="E18" s="16">
        <v>0</v>
      </c>
      <c r="F18" s="16">
        <v>0</v>
      </c>
      <c r="G18" s="16">
        <v>0</v>
      </c>
      <c r="H18" s="16">
        <v>0</v>
      </c>
      <c r="I18" s="16">
        <v>0</v>
      </c>
      <c r="J18" s="16">
        <v>0</v>
      </c>
      <c r="K18" s="16">
        <v>0</v>
      </c>
      <c r="L18" s="16">
        <v>0.16666666666666699</v>
      </c>
      <c r="M18" s="16">
        <v>0</v>
      </c>
      <c r="N18" s="16">
        <v>0</v>
      </c>
      <c r="O18" s="16">
        <v>0</v>
      </c>
      <c r="P18" s="16"/>
      <c r="Q18" s="16">
        <v>3.4482758620689703E-2</v>
      </c>
      <c r="R18" s="16"/>
      <c r="S18" s="16">
        <v>2.9411764705882401E-2</v>
      </c>
      <c r="T18" s="16"/>
      <c r="U18" s="16">
        <v>3.5714285714285698E-2</v>
      </c>
      <c r="V18" s="16"/>
      <c r="W18" s="16">
        <v>0</v>
      </c>
      <c r="X18" s="16"/>
      <c r="Y18" s="16">
        <v>5.5555555555555601E-2</v>
      </c>
      <c r="Z18" s="16">
        <v>0</v>
      </c>
      <c r="AA18" s="16">
        <v>0</v>
      </c>
      <c r="AB18" s="16">
        <v>0</v>
      </c>
      <c r="AC18" s="16"/>
      <c r="AD18" s="16">
        <v>0</v>
      </c>
      <c r="AE18" s="16">
        <v>0</v>
      </c>
      <c r="AF18" s="16">
        <v>0</v>
      </c>
      <c r="AG18" s="16">
        <v>0.2</v>
      </c>
      <c r="AH18" s="16">
        <v>0</v>
      </c>
      <c r="AI18" s="16">
        <v>0</v>
      </c>
      <c r="AJ18" s="16">
        <v>0</v>
      </c>
      <c r="AK18" s="16"/>
      <c r="AL18" s="16">
        <v>0</v>
      </c>
      <c r="AM18" s="16">
        <v>0</v>
      </c>
      <c r="AN18" s="16">
        <v>0</v>
      </c>
      <c r="AO18" s="16">
        <v>0.14285714285714299</v>
      </c>
      <c r="AP18" s="16">
        <v>0</v>
      </c>
      <c r="AQ18" s="16">
        <v>0</v>
      </c>
      <c r="AR18" s="16">
        <v>0</v>
      </c>
      <c r="AS18" s="16">
        <v>0</v>
      </c>
      <c r="AT18" s="16">
        <v>0</v>
      </c>
      <c r="AU18" s="16">
        <v>0</v>
      </c>
      <c r="AV18" s="16">
        <v>0</v>
      </c>
      <c r="AW18" s="16">
        <v>0</v>
      </c>
    </row>
    <row r="19" spans="2:49" x14ac:dyDescent="0.35">
      <c r="B19" s="17" t="s">
        <v>549</v>
      </c>
      <c r="C19" s="18">
        <v>8.1081081081081099E-2</v>
      </c>
      <c r="D19" s="18">
        <v>0.14285714285714299</v>
      </c>
      <c r="E19" s="18">
        <v>0</v>
      </c>
      <c r="F19" s="18">
        <v>0.66666666666666696</v>
      </c>
      <c r="G19" s="18">
        <v>0</v>
      </c>
      <c r="H19" s="18">
        <v>0</v>
      </c>
      <c r="I19" s="18">
        <v>0</v>
      </c>
      <c r="J19" s="18">
        <v>0</v>
      </c>
      <c r="K19" s="18">
        <v>0</v>
      </c>
      <c r="L19" s="18">
        <v>0</v>
      </c>
      <c r="M19" s="18">
        <v>0</v>
      </c>
      <c r="N19" s="18">
        <v>0</v>
      </c>
      <c r="O19" s="18">
        <v>0</v>
      </c>
      <c r="P19" s="18"/>
      <c r="Q19" s="18">
        <v>6.8965517241379296E-2</v>
      </c>
      <c r="R19" s="18"/>
      <c r="S19" s="18">
        <v>8.8235294117647106E-2</v>
      </c>
      <c r="T19" s="18"/>
      <c r="U19" s="18">
        <v>7.1428571428571397E-2</v>
      </c>
      <c r="V19" s="18"/>
      <c r="W19" s="18">
        <v>0.25</v>
      </c>
      <c r="X19" s="18"/>
      <c r="Y19" s="18">
        <v>0</v>
      </c>
      <c r="Z19" s="18">
        <v>0.14285714285714299</v>
      </c>
      <c r="AA19" s="18">
        <v>0.2</v>
      </c>
      <c r="AB19" s="18">
        <v>0</v>
      </c>
      <c r="AC19" s="18"/>
      <c r="AD19" s="18">
        <v>0.14285714285714299</v>
      </c>
      <c r="AE19" s="18">
        <v>0.33333333333333298</v>
      </c>
      <c r="AF19" s="18">
        <v>0</v>
      </c>
      <c r="AG19" s="18">
        <v>0</v>
      </c>
      <c r="AH19" s="18">
        <v>0</v>
      </c>
      <c r="AI19" s="18">
        <v>0</v>
      </c>
      <c r="AJ19" s="18">
        <v>0.2</v>
      </c>
      <c r="AK19" s="18"/>
      <c r="AL19" s="18">
        <v>0</v>
      </c>
      <c r="AM19" s="18">
        <v>0.25</v>
      </c>
      <c r="AN19" s="18">
        <v>8.3333333333333301E-2</v>
      </c>
      <c r="AO19" s="18">
        <v>0</v>
      </c>
      <c r="AP19" s="18">
        <v>0.5</v>
      </c>
      <c r="AQ19" s="18">
        <v>0</v>
      </c>
      <c r="AR19" s="18">
        <v>0</v>
      </c>
      <c r="AS19" s="18">
        <v>0</v>
      </c>
      <c r="AT19" s="18">
        <v>0</v>
      </c>
      <c r="AU19" s="18">
        <v>0</v>
      </c>
      <c r="AV19" s="18">
        <v>0</v>
      </c>
      <c r="AW19" s="18">
        <v>0</v>
      </c>
    </row>
    <row r="20" spans="2:49" x14ac:dyDescent="0.35">
      <c r="B20" s="15" t="s">
        <v>812</v>
      </c>
    </row>
    <row r="21" spans="2:49" x14ac:dyDescent="0.35">
      <c r="B21" t="s">
        <v>66</v>
      </c>
    </row>
    <row r="22" spans="2:49" x14ac:dyDescent="0.35">
      <c r="B22" t="s">
        <v>67</v>
      </c>
    </row>
    <row r="24" spans="2:49" x14ac:dyDescent="0.35">
      <c r="B24"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W2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826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ht="29" x14ac:dyDescent="0.35">
      <c r="B8" s="17" t="s">
        <v>813</v>
      </c>
      <c r="C8" s="16">
        <v>0.45510455104551001</v>
      </c>
      <c r="D8" s="16">
        <v>0.36585365853658502</v>
      </c>
      <c r="E8" s="16">
        <v>0.48507462686567199</v>
      </c>
      <c r="F8" s="16">
        <v>0.56302521008403394</v>
      </c>
      <c r="G8" s="16">
        <v>0.51666666666666705</v>
      </c>
      <c r="H8" s="16">
        <v>0.53846153846153799</v>
      </c>
      <c r="I8" s="16">
        <v>0.40909090909090901</v>
      </c>
      <c r="J8" s="16">
        <v>0.409836065573771</v>
      </c>
      <c r="K8" s="16">
        <v>0.43589743589743601</v>
      </c>
      <c r="L8" s="16">
        <v>0.41249999999999998</v>
      </c>
      <c r="M8" s="16">
        <v>0.42253521126760601</v>
      </c>
      <c r="N8" s="16">
        <v>0.30303030303030298</v>
      </c>
      <c r="O8" s="16">
        <v>0.4375</v>
      </c>
      <c r="P8" s="16"/>
      <c r="Q8" s="16">
        <v>0.46366279069767402</v>
      </c>
      <c r="R8" s="16"/>
      <c r="S8" s="16">
        <v>0.45362134688691202</v>
      </c>
      <c r="T8" s="16"/>
      <c r="U8" s="16">
        <v>0.45771144278607001</v>
      </c>
      <c r="V8" s="16"/>
      <c r="W8" s="16">
        <v>0.47967479674796698</v>
      </c>
      <c r="X8" s="16"/>
      <c r="Y8" s="16">
        <v>0.48214285714285698</v>
      </c>
      <c r="Z8" s="16">
        <v>0.39393939393939398</v>
      </c>
      <c r="AA8" s="16">
        <v>0.5</v>
      </c>
      <c r="AB8" s="16">
        <v>0.55555555555555602</v>
      </c>
      <c r="AC8" s="16"/>
      <c r="AD8" s="16">
        <v>0.45890410958904099</v>
      </c>
      <c r="AE8" s="16">
        <v>0.54444444444444395</v>
      </c>
      <c r="AF8" s="16">
        <v>0.48979591836734698</v>
      </c>
      <c r="AG8" s="16">
        <v>0.44444444444444398</v>
      </c>
      <c r="AH8" s="16">
        <v>0.422764227642276</v>
      </c>
      <c r="AI8" s="16">
        <v>0.41666666666666702</v>
      </c>
      <c r="AJ8" s="16">
        <v>0.42391304347826098</v>
      </c>
      <c r="AK8" s="16"/>
      <c r="AL8" s="16">
        <v>0.50877192982456099</v>
      </c>
      <c r="AM8" s="16">
        <v>0.43307086614173201</v>
      </c>
      <c r="AN8" s="16">
        <v>0.42986425339366502</v>
      </c>
      <c r="AO8" s="16">
        <v>0.47482014388489202</v>
      </c>
      <c r="AP8" s="16">
        <v>0.42105263157894701</v>
      </c>
      <c r="AQ8" s="16">
        <v>0.48</v>
      </c>
      <c r="AR8" s="16">
        <v>0.5</v>
      </c>
      <c r="AS8" s="16">
        <v>0.6</v>
      </c>
      <c r="AT8" s="16">
        <v>0.49397590361445798</v>
      </c>
      <c r="AU8" s="16">
        <v>0.46153846153846201</v>
      </c>
      <c r="AV8" s="16">
        <v>0.42424242424242398</v>
      </c>
      <c r="AW8" s="16">
        <v>0.418604651162791</v>
      </c>
    </row>
    <row r="9" spans="2:49" ht="29" x14ac:dyDescent="0.35">
      <c r="B9" s="17" t="s">
        <v>814</v>
      </c>
      <c r="C9" s="16">
        <v>0.36777367773677699</v>
      </c>
      <c r="D9" s="16">
        <v>0.353658536585366</v>
      </c>
      <c r="E9" s="16">
        <v>0.44776119402985098</v>
      </c>
      <c r="F9" s="16">
        <v>0.38655462184874001</v>
      </c>
      <c r="G9" s="16">
        <v>0.28333333333333299</v>
      </c>
      <c r="H9" s="16">
        <v>0.32692307692307698</v>
      </c>
      <c r="I9" s="16">
        <v>0.37878787878787901</v>
      </c>
      <c r="J9" s="16">
        <v>0.34426229508196698</v>
      </c>
      <c r="K9" s="16">
        <v>0.33333333333333298</v>
      </c>
      <c r="L9" s="16">
        <v>0.36249999999999999</v>
      </c>
      <c r="M9" s="16">
        <v>0.39436619718309901</v>
      </c>
      <c r="N9" s="16">
        <v>0.24242424242424199</v>
      </c>
      <c r="O9" s="16">
        <v>0.375</v>
      </c>
      <c r="P9" s="16"/>
      <c r="Q9" s="16">
        <v>0.36918604651162801</v>
      </c>
      <c r="R9" s="16"/>
      <c r="S9" s="16">
        <v>0.36467598475222401</v>
      </c>
      <c r="T9" s="16"/>
      <c r="U9" s="16">
        <v>0.37810945273631802</v>
      </c>
      <c r="V9" s="16"/>
      <c r="W9" s="16">
        <v>0.45528455284552799</v>
      </c>
      <c r="X9" s="16"/>
      <c r="Y9" s="16">
        <v>0.34920634920634902</v>
      </c>
      <c r="Z9" s="16">
        <v>0.40909090909090901</v>
      </c>
      <c r="AA9" s="16">
        <v>0.38888888888888901</v>
      </c>
      <c r="AB9" s="16">
        <v>0.11111111111111099</v>
      </c>
      <c r="AC9" s="16"/>
      <c r="AD9" s="16">
        <v>0.34931506849315103</v>
      </c>
      <c r="AE9" s="16">
        <v>0.41111111111111098</v>
      </c>
      <c r="AF9" s="16">
        <v>0.33673469387755101</v>
      </c>
      <c r="AG9" s="16">
        <v>0.33888888888888902</v>
      </c>
      <c r="AH9" s="16">
        <v>0.36585365853658502</v>
      </c>
      <c r="AI9" s="16">
        <v>0.36904761904761901</v>
      </c>
      <c r="AJ9" s="16">
        <v>0.44565217391304301</v>
      </c>
      <c r="AK9" s="16"/>
      <c r="AL9" s="16">
        <v>0.36842105263157898</v>
      </c>
      <c r="AM9" s="16">
        <v>0.52755905511810997</v>
      </c>
      <c r="AN9" s="16">
        <v>0.361990950226244</v>
      </c>
      <c r="AO9" s="16">
        <v>0.34532374100719399</v>
      </c>
      <c r="AP9" s="16">
        <v>0.42105263157894701</v>
      </c>
      <c r="AQ9" s="16">
        <v>0.36</v>
      </c>
      <c r="AR9" s="16">
        <v>0.5</v>
      </c>
      <c r="AS9" s="16">
        <v>0.46666666666666701</v>
      </c>
      <c r="AT9" s="16">
        <v>0.22891566265060201</v>
      </c>
      <c r="AU9" s="16">
        <v>0.230769230769231</v>
      </c>
      <c r="AV9" s="16">
        <v>0.30303030303030298</v>
      </c>
      <c r="AW9" s="16">
        <v>0.34883720930232598</v>
      </c>
    </row>
    <row r="10" spans="2:49" ht="29" x14ac:dyDescent="0.35">
      <c r="B10" s="17" t="s">
        <v>815</v>
      </c>
      <c r="C10" s="16">
        <v>0.31119311193111898</v>
      </c>
      <c r="D10" s="16">
        <v>0.26829268292682901</v>
      </c>
      <c r="E10" s="16">
        <v>0.328358208955224</v>
      </c>
      <c r="F10" s="16">
        <v>0.32773109243697501</v>
      </c>
      <c r="G10" s="16">
        <v>0.41666666666666702</v>
      </c>
      <c r="H10" s="16">
        <v>0.269230769230769</v>
      </c>
      <c r="I10" s="16">
        <v>0.31818181818181801</v>
      </c>
      <c r="J10" s="16">
        <v>0.29508196721311503</v>
      </c>
      <c r="K10" s="16">
        <v>0.41025641025641002</v>
      </c>
      <c r="L10" s="16">
        <v>0.23749999999999999</v>
      </c>
      <c r="M10" s="16">
        <v>0.309859154929577</v>
      </c>
      <c r="N10" s="16">
        <v>0.27272727272727298</v>
      </c>
      <c r="O10" s="16">
        <v>0.25</v>
      </c>
      <c r="P10" s="16"/>
      <c r="Q10" s="16">
        <v>0.30087209302325602</v>
      </c>
      <c r="R10" s="16"/>
      <c r="S10" s="16">
        <v>0.30876747141041899</v>
      </c>
      <c r="T10" s="16"/>
      <c r="U10" s="16">
        <v>0.30182421227197298</v>
      </c>
      <c r="V10" s="16"/>
      <c r="W10" s="16">
        <v>0.45528455284552799</v>
      </c>
      <c r="X10" s="16"/>
      <c r="Y10" s="16">
        <v>0.31547619047619002</v>
      </c>
      <c r="Z10" s="16">
        <v>0.30303030303030298</v>
      </c>
      <c r="AA10" s="16">
        <v>0.36111111111111099</v>
      </c>
      <c r="AB10" s="16">
        <v>0.11111111111111099</v>
      </c>
      <c r="AC10" s="16"/>
      <c r="AD10" s="16">
        <v>0.34931506849315103</v>
      </c>
      <c r="AE10" s="16">
        <v>0.344444444444444</v>
      </c>
      <c r="AF10" s="16">
        <v>0.29591836734693899</v>
      </c>
      <c r="AG10" s="16">
        <v>0.32222222222222202</v>
      </c>
      <c r="AH10" s="16">
        <v>0.211382113821138</v>
      </c>
      <c r="AI10" s="16">
        <v>0.34523809523809501</v>
      </c>
      <c r="AJ10" s="16">
        <v>0.315217391304348</v>
      </c>
      <c r="AK10" s="16"/>
      <c r="AL10" s="16">
        <v>0.26315789473684198</v>
      </c>
      <c r="AM10" s="16">
        <v>0.37795275590551197</v>
      </c>
      <c r="AN10" s="16">
        <v>0.29411764705882398</v>
      </c>
      <c r="AO10" s="16">
        <v>0.28776978417266202</v>
      </c>
      <c r="AP10" s="16">
        <v>0.31578947368421101</v>
      </c>
      <c r="AQ10" s="16">
        <v>0.4</v>
      </c>
      <c r="AR10" s="16">
        <v>0</v>
      </c>
      <c r="AS10" s="16">
        <v>0.4</v>
      </c>
      <c r="AT10" s="16">
        <v>0.265060240963855</v>
      </c>
      <c r="AU10" s="16">
        <v>0.230769230769231</v>
      </c>
      <c r="AV10" s="16">
        <v>0.36363636363636398</v>
      </c>
      <c r="AW10" s="16">
        <v>0.32558139534883701</v>
      </c>
    </row>
    <row r="11" spans="2:49" ht="29" x14ac:dyDescent="0.35">
      <c r="B11" s="17" t="s">
        <v>816</v>
      </c>
      <c r="C11" s="16">
        <v>0.31119311193111898</v>
      </c>
      <c r="D11" s="16">
        <v>0.219512195121951</v>
      </c>
      <c r="E11" s="16">
        <v>0.38805970149253699</v>
      </c>
      <c r="F11" s="16">
        <v>0.29411764705882398</v>
      </c>
      <c r="G11" s="16">
        <v>0.38333333333333303</v>
      </c>
      <c r="H11" s="16">
        <v>0.30769230769230799</v>
      </c>
      <c r="I11" s="16">
        <v>0.27272727272727298</v>
      </c>
      <c r="J11" s="16">
        <v>0.29508196721311503</v>
      </c>
      <c r="K11" s="16">
        <v>0.33333333333333298</v>
      </c>
      <c r="L11" s="16">
        <v>0.27500000000000002</v>
      </c>
      <c r="M11" s="16">
        <v>0.309859154929577</v>
      </c>
      <c r="N11" s="16">
        <v>0.33333333333333298</v>
      </c>
      <c r="O11" s="16">
        <v>0.3125</v>
      </c>
      <c r="P11" s="16"/>
      <c r="Q11" s="16">
        <v>0.32412790697674398</v>
      </c>
      <c r="R11" s="16"/>
      <c r="S11" s="16">
        <v>0.31003811944091503</v>
      </c>
      <c r="T11" s="16"/>
      <c r="U11" s="16">
        <v>0.32504145936981799</v>
      </c>
      <c r="V11" s="16"/>
      <c r="W11" s="16">
        <v>0.430894308943089</v>
      </c>
      <c r="X11" s="16"/>
      <c r="Y11" s="16">
        <v>0.31547619047619002</v>
      </c>
      <c r="Z11" s="16">
        <v>0.30681818181818199</v>
      </c>
      <c r="AA11" s="16">
        <v>0.33333333333333298</v>
      </c>
      <c r="AB11" s="16">
        <v>0.11111111111111099</v>
      </c>
      <c r="AC11" s="16"/>
      <c r="AD11" s="16">
        <v>0.32876712328767099</v>
      </c>
      <c r="AE11" s="16">
        <v>0.43333333333333302</v>
      </c>
      <c r="AF11" s="16">
        <v>0.28571428571428598</v>
      </c>
      <c r="AG11" s="16">
        <v>0.28888888888888897</v>
      </c>
      <c r="AH11" s="16">
        <v>0.26016260162601601</v>
      </c>
      <c r="AI11" s="16">
        <v>0.297619047619048</v>
      </c>
      <c r="AJ11" s="16">
        <v>0.315217391304348</v>
      </c>
      <c r="AK11" s="16"/>
      <c r="AL11" s="16">
        <v>0.35087719298245601</v>
      </c>
      <c r="AM11" s="16">
        <v>0.33070866141732302</v>
      </c>
      <c r="AN11" s="16">
        <v>0.26696832579185498</v>
      </c>
      <c r="AO11" s="16">
        <v>0.36690647482014399</v>
      </c>
      <c r="AP11" s="16">
        <v>0.47368421052631599</v>
      </c>
      <c r="AQ11" s="16">
        <v>0.4</v>
      </c>
      <c r="AR11" s="16">
        <v>0.5</v>
      </c>
      <c r="AS11" s="16">
        <v>0.33333333333333298</v>
      </c>
      <c r="AT11" s="16">
        <v>0.27710843373493999</v>
      </c>
      <c r="AU11" s="16">
        <v>7.69230769230769E-2</v>
      </c>
      <c r="AV11" s="16">
        <v>0.27272727272727298</v>
      </c>
      <c r="AW11" s="16">
        <v>0.27906976744186002</v>
      </c>
    </row>
    <row r="12" spans="2:49" x14ac:dyDescent="0.35">
      <c r="B12" s="17" t="s">
        <v>817</v>
      </c>
      <c r="C12" s="16">
        <v>0.30627306273062699</v>
      </c>
      <c r="D12" s="16">
        <v>0.28048780487804897</v>
      </c>
      <c r="E12" s="16">
        <v>0.41044776119402998</v>
      </c>
      <c r="F12" s="16">
        <v>0.31932773109243701</v>
      </c>
      <c r="G12" s="16">
        <v>0.35</v>
      </c>
      <c r="H12" s="16">
        <v>0.30769230769230799</v>
      </c>
      <c r="I12" s="16">
        <v>0.37878787878787901</v>
      </c>
      <c r="J12" s="16">
        <v>0.29508196721311503</v>
      </c>
      <c r="K12" s="16">
        <v>0.20512820512820501</v>
      </c>
      <c r="L12" s="16">
        <v>0.1875</v>
      </c>
      <c r="M12" s="16">
        <v>0.28169014084506999</v>
      </c>
      <c r="N12" s="16">
        <v>0.18181818181818199</v>
      </c>
      <c r="O12" s="16">
        <v>0.25</v>
      </c>
      <c r="P12" s="16"/>
      <c r="Q12" s="16">
        <v>0.3125</v>
      </c>
      <c r="R12" s="16"/>
      <c r="S12" s="16">
        <v>0.304955527318933</v>
      </c>
      <c r="T12" s="16"/>
      <c r="U12" s="16">
        <v>0.32504145936981799</v>
      </c>
      <c r="V12" s="16"/>
      <c r="W12" s="16">
        <v>0.422764227642276</v>
      </c>
      <c r="X12" s="16"/>
      <c r="Y12" s="16">
        <v>0.307539682539683</v>
      </c>
      <c r="Z12" s="16">
        <v>0.314393939393939</v>
      </c>
      <c r="AA12" s="16">
        <v>0.25</v>
      </c>
      <c r="AB12" s="16">
        <v>0.22222222222222199</v>
      </c>
      <c r="AC12" s="16"/>
      <c r="AD12" s="16">
        <v>0.335616438356164</v>
      </c>
      <c r="AE12" s="16">
        <v>0.4</v>
      </c>
      <c r="AF12" s="16">
        <v>0.28571428571428598</v>
      </c>
      <c r="AG12" s="16">
        <v>0.31111111111111101</v>
      </c>
      <c r="AH12" s="16">
        <v>0.24390243902438999</v>
      </c>
      <c r="AI12" s="16">
        <v>0.297619047619048</v>
      </c>
      <c r="AJ12" s="16">
        <v>0.27173913043478298</v>
      </c>
      <c r="AK12" s="16"/>
      <c r="AL12" s="16">
        <v>0.36842105263157898</v>
      </c>
      <c r="AM12" s="16">
        <v>0.37007874015747999</v>
      </c>
      <c r="AN12" s="16">
        <v>0.28054298642533898</v>
      </c>
      <c r="AO12" s="16">
        <v>0.38129496402877699</v>
      </c>
      <c r="AP12" s="16">
        <v>0.36842105263157898</v>
      </c>
      <c r="AQ12" s="16">
        <v>0.3</v>
      </c>
      <c r="AR12" s="16">
        <v>0</v>
      </c>
      <c r="AS12" s="16">
        <v>0.4</v>
      </c>
      <c r="AT12" s="16">
        <v>0.19277108433734899</v>
      </c>
      <c r="AU12" s="16">
        <v>0.230769230769231</v>
      </c>
      <c r="AV12" s="16">
        <v>0.18181818181818199</v>
      </c>
      <c r="AW12" s="16">
        <v>0.30232558139534899</v>
      </c>
    </row>
    <row r="13" spans="2:49" ht="29" x14ac:dyDescent="0.35">
      <c r="B13" s="17" t="s">
        <v>818</v>
      </c>
      <c r="C13" s="16">
        <v>0.26937269372693701</v>
      </c>
      <c r="D13" s="16">
        <v>0.30487804878048802</v>
      </c>
      <c r="E13" s="16">
        <v>0.33582089552238797</v>
      </c>
      <c r="F13" s="16">
        <v>0.29411764705882398</v>
      </c>
      <c r="G13" s="16">
        <v>0.266666666666667</v>
      </c>
      <c r="H13" s="16">
        <v>0.30769230769230799</v>
      </c>
      <c r="I13" s="16">
        <v>0.25757575757575801</v>
      </c>
      <c r="J13" s="16">
        <v>0.22950819672131101</v>
      </c>
      <c r="K13" s="16">
        <v>0.28205128205128199</v>
      </c>
      <c r="L13" s="16">
        <v>0.2</v>
      </c>
      <c r="M13" s="16">
        <v>0.21126760563380301</v>
      </c>
      <c r="N13" s="16">
        <v>0.18181818181818199</v>
      </c>
      <c r="O13" s="16">
        <v>0.1875</v>
      </c>
      <c r="P13" s="16"/>
      <c r="Q13" s="16">
        <v>0.28197674418604701</v>
      </c>
      <c r="R13" s="16"/>
      <c r="S13" s="16">
        <v>0.27064803049555303</v>
      </c>
      <c r="T13" s="16"/>
      <c r="U13" s="16">
        <v>0.288557213930348</v>
      </c>
      <c r="V13" s="16"/>
      <c r="W13" s="16">
        <v>0.38211382113821102</v>
      </c>
      <c r="X13" s="16"/>
      <c r="Y13" s="16">
        <v>0.26984126984126999</v>
      </c>
      <c r="Z13" s="16">
        <v>0.26515151515151503</v>
      </c>
      <c r="AA13" s="16">
        <v>0.30555555555555602</v>
      </c>
      <c r="AB13" s="16">
        <v>0.22222222222222199</v>
      </c>
      <c r="AC13" s="16"/>
      <c r="AD13" s="16">
        <v>0.28767123287671198</v>
      </c>
      <c r="AE13" s="16">
        <v>0.4</v>
      </c>
      <c r="AF13" s="16">
        <v>0.19387755102040799</v>
      </c>
      <c r="AG13" s="16">
        <v>0.266666666666667</v>
      </c>
      <c r="AH13" s="16">
        <v>0.23577235772357699</v>
      </c>
      <c r="AI13" s="16">
        <v>0.26190476190476197</v>
      </c>
      <c r="AJ13" s="16">
        <v>0.25</v>
      </c>
      <c r="AK13" s="16"/>
      <c r="AL13" s="16">
        <v>0.28070175438596501</v>
      </c>
      <c r="AM13" s="16">
        <v>0.33070866141732302</v>
      </c>
      <c r="AN13" s="16">
        <v>0.24434389140271501</v>
      </c>
      <c r="AO13" s="16">
        <v>0.29496402877697803</v>
      </c>
      <c r="AP13" s="16">
        <v>0.42105263157894701</v>
      </c>
      <c r="AQ13" s="16">
        <v>0.3</v>
      </c>
      <c r="AR13" s="16">
        <v>0.5</v>
      </c>
      <c r="AS13" s="16">
        <v>0.53333333333333299</v>
      </c>
      <c r="AT13" s="16">
        <v>0.180722891566265</v>
      </c>
      <c r="AU13" s="16">
        <v>0.230769230769231</v>
      </c>
      <c r="AV13" s="16">
        <v>0.18181818181818199</v>
      </c>
      <c r="AW13" s="16">
        <v>0.186046511627907</v>
      </c>
    </row>
    <row r="14" spans="2:49" ht="29" x14ac:dyDescent="0.35">
      <c r="B14" s="17" t="s">
        <v>819</v>
      </c>
      <c r="C14" s="16">
        <v>0.17220172201722</v>
      </c>
      <c r="D14" s="16">
        <v>9.7560975609756101E-2</v>
      </c>
      <c r="E14" s="16">
        <v>0.26119402985074602</v>
      </c>
      <c r="F14" s="16">
        <v>0.159663865546218</v>
      </c>
      <c r="G14" s="16">
        <v>0.18333333333333299</v>
      </c>
      <c r="H14" s="16">
        <v>0.19230769230769201</v>
      </c>
      <c r="I14" s="16">
        <v>0.16666666666666699</v>
      </c>
      <c r="J14" s="16">
        <v>0.14754098360655701</v>
      </c>
      <c r="K14" s="16">
        <v>0.20512820512820501</v>
      </c>
      <c r="L14" s="16">
        <v>0.1875</v>
      </c>
      <c r="M14" s="16">
        <v>9.85915492957746E-2</v>
      </c>
      <c r="N14" s="16">
        <v>0.12121212121212099</v>
      </c>
      <c r="O14" s="16">
        <v>0.1875</v>
      </c>
      <c r="P14" s="16"/>
      <c r="Q14" s="16">
        <v>0.17732558139534901</v>
      </c>
      <c r="R14" s="16"/>
      <c r="S14" s="16">
        <v>0.174078780177891</v>
      </c>
      <c r="T14" s="16"/>
      <c r="U14" s="16">
        <v>0.18242122719734699</v>
      </c>
      <c r="V14" s="16"/>
      <c r="W14" s="16">
        <v>0.25203252032520301</v>
      </c>
      <c r="X14" s="16"/>
      <c r="Y14" s="16">
        <v>0.160714285714286</v>
      </c>
      <c r="Z14" s="16">
        <v>0.19696969696969699</v>
      </c>
      <c r="AA14" s="16">
        <v>0.16666666666666699</v>
      </c>
      <c r="AB14" s="16">
        <v>0.11111111111111099</v>
      </c>
      <c r="AC14" s="16"/>
      <c r="AD14" s="16">
        <v>0.17123287671232901</v>
      </c>
      <c r="AE14" s="16">
        <v>0.211111111111111</v>
      </c>
      <c r="AF14" s="16">
        <v>0.17346938775510201</v>
      </c>
      <c r="AG14" s="16">
        <v>0.172222222222222</v>
      </c>
      <c r="AH14" s="16">
        <v>0.19512195121951201</v>
      </c>
      <c r="AI14" s="16">
        <v>0.119047619047619</v>
      </c>
      <c r="AJ14" s="16">
        <v>0.15217391304347799</v>
      </c>
      <c r="AK14" s="16"/>
      <c r="AL14" s="16">
        <v>0.12280701754386</v>
      </c>
      <c r="AM14" s="16">
        <v>0.25196850393700798</v>
      </c>
      <c r="AN14" s="16">
        <v>0.14932126696832601</v>
      </c>
      <c r="AO14" s="16">
        <v>0.201438848920863</v>
      </c>
      <c r="AP14" s="16">
        <v>0.26315789473684198</v>
      </c>
      <c r="AQ14" s="16">
        <v>0.18</v>
      </c>
      <c r="AR14" s="16">
        <v>0</v>
      </c>
      <c r="AS14" s="16">
        <v>0.266666666666667</v>
      </c>
      <c r="AT14" s="16">
        <v>0.132530120481928</v>
      </c>
      <c r="AU14" s="16">
        <v>7.69230769230769E-2</v>
      </c>
      <c r="AV14" s="16">
        <v>0.12121212121212099</v>
      </c>
      <c r="AW14" s="16">
        <v>0.116279069767442</v>
      </c>
    </row>
    <row r="15" spans="2:49" x14ac:dyDescent="0.35">
      <c r="B15" s="17" t="s">
        <v>503</v>
      </c>
      <c r="C15" s="16">
        <v>0.10455104551045501</v>
      </c>
      <c r="D15" s="16">
        <v>0.109756097560976</v>
      </c>
      <c r="E15" s="16">
        <v>5.9701492537313397E-2</v>
      </c>
      <c r="F15" s="16">
        <v>5.8823529411764698E-2</v>
      </c>
      <c r="G15" s="16">
        <v>0.05</v>
      </c>
      <c r="H15" s="16">
        <v>9.6153846153846201E-2</v>
      </c>
      <c r="I15" s="16">
        <v>0.10606060606060599</v>
      </c>
      <c r="J15" s="16">
        <v>0.16393442622950799</v>
      </c>
      <c r="K15" s="16">
        <v>0.15384615384615399</v>
      </c>
      <c r="L15" s="16">
        <v>0.16250000000000001</v>
      </c>
      <c r="M15" s="16">
        <v>0.12676056338028199</v>
      </c>
      <c r="N15" s="16">
        <v>0.12121212121212099</v>
      </c>
      <c r="O15" s="16">
        <v>0.25</v>
      </c>
      <c r="P15" s="16"/>
      <c r="Q15" s="16">
        <v>0.106104651162791</v>
      </c>
      <c r="R15" s="16"/>
      <c r="S15" s="16">
        <v>0.106734434561626</v>
      </c>
      <c r="T15" s="16"/>
      <c r="U15" s="16">
        <v>0.10116086235489199</v>
      </c>
      <c r="V15" s="16"/>
      <c r="W15" s="16">
        <v>7.3170731707317097E-2</v>
      </c>
      <c r="X15" s="16"/>
      <c r="Y15" s="16">
        <v>0.119047619047619</v>
      </c>
      <c r="Z15" s="16">
        <v>7.9545454545454503E-2</v>
      </c>
      <c r="AA15" s="16">
        <v>5.5555555555555601E-2</v>
      </c>
      <c r="AB15" s="16">
        <v>0.22222222222222199</v>
      </c>
      <c r="AC15" s="16"/>
      <c r="AD15" s="16">
        <v>0.13013698630136999</v>
      </c>
      <c r="AE15" s="16">
        <v>4.4444444444444398E-2</v>
      </c>
      <c r="AF15" s="16">
        <v>0.122448979591837</v>
      </c>
      <c r="AG15" s="16">
        <v>0.133333333333333</v>
      </c>
      <c r="AH15" s="16">
        <v>0.12195121951219499</v>
      </c>
      <c r="AI15" s="16">
        <v>5.95238095238095E-2</v>
      </c>
      <c r="AJ15" s="16">
        <v>6.5217391304347797E-2</v>
      </c>
      <c r="AK15" s="16"/>
      <c r="AL15" s="16">
        <v>1.7543859649122799E-2</v>
      </c>
      <c r="AM15" s="16">
        <v>3.1496062992125998E-2</v>
      </c>
      <c r="AN15" s="16">
        <v>0.13574660633484201</v>
      </c>
      <c r="AO15" s="16">
        <v>0.12230215827338101</v>
      </c>
      <c r="AP15" s="16">
        <v>0.105263157894737</v>
      </c>
      <c r="AQ15" s="16">
        <v>0.08</v>
      </c>
      <c r="AR15" s="16">
        <v>0</v>
      </c>
      <c r="AS15" s="16">
        <v>6.6666666666666693E-2</v>
      </c>
      <c r="AT15" s="16">
        <v>0.14457831325301199</v>
      </c>
      <c r="AU15" s="16">
        <v>0.15384615384615399</v>
      </c>
      <c r="AV15" s="16">
        <v>0.12121212121212099</v>
      </c>
      <c r="AW15" s="16">
        <v>0.116279069767442</v>
      </c>
    </row>
    <row r="16" spans="2:49" ht="29" x14ac:dyDescent="0.35">
      <c r="B16" s="17" t="s">
        <v>820</v>
      </c>
      <c r="C16" s="16">
        <v>5.9040590405904099E-2</v>
      </c>
      <c r="D16" s="16">
        <v>2.4390243902439001E-2</v>
      </c>
      <c r="E16" s="16">
        <v>0.111940298507463</v>
      </c>
      <c r="F16" s="16">
        <v>4.20168067226891E-2</v>
      </c>
      <c r="G16" s="16">
        <v>8.3333333333333301E-2</v>
      </c>
      <c r="H16" s="16">
        <v>5.7692307692307702E-2</v>
      </c>
      <c r="I16" s="16">
        <v>1.5151515151515201E-2</v>
      </c>
      <c r="J16" s="16">
        <v>4.91803278688525E-2</v>
      </c>
      <c r="K16" s="16">
        <v>2.5641025641025599E-2</v>
      </c>
      <c r="L16" s="16">
        <v>6.25E-2</v>
      </c>
      <c r="M16" s="16">
        <v>5.63380281690141E-2</v>
      </c>
      <c r="N16" s="16">
        <v>9.0909090909090898E-2</v>
      </c>
      <c r="O16" s="16">
        <v>6.25E-2</v>
      </c>
      <c r="P16" s="16"/>
      <c r="Q16" s="16">
        <v>5.9593023255813997E-2</v>
      </c>
      <c r="R16" s="16"/>
      <c r="S16" s="16">
        <v>6.0991105463786499E-2</v>
      </c>
      <c r="T16" s="16"/>
      <c r="U16" s="16">
        <v>5.9701492537313397E-2</v>
      </c>
      <c r="V16" s="16"/>
      <c r="W16" s="16">
        <v>8.9430894308943104E-2</v>
      </c>
      <c r="X16" s="16"/>
      <c r="Y16" s="16">
        <v>4.96031746031746E-2</v>
      </c>
      <c r="Z16" s="16">
        <v>7.5757575757575801E-2</v>
      </c>
      <c r="AA16" s="16">
        <v>8.3333333333333301E-2</v>
      </c>
      <c r="AB16" s="16">
        <v>0</v>
      </c>
      <c r="AC16" s="16"/>
      <c r="AD16" s="16">
        <v>5.4794520547945202E-2</v>
      </c>
      <c r="AE16" s="16">
        <v>4.4444444444444398E-2</v>
      </c>
      <c r="AF16" s="16">
        <v>7.1428571428571397E-2</v>
      </c>
      <c r="AG16" s="16">
        <v>5.5555555555555601E-2</v>
      </c>
      <c r="AH16" s="16">
        <v>4.8780487804878099E-2</v>
      </c>
      <c r="AI16" s="16">
        <v>3.5714285714285698E-2</v>
      </c>
      <c r="AJ16" s="16">
        <v>0.108695652173913</v>
      </c>
      <c r="AK16" s="16"/>
      <c r="AL16" s="16">
        <v>3.5087719298245598E-2</v>
      </c>
      <c r="AM16" s="16">
        <v>0.102362204724409</v>
      </c>
      <c r="AN16" s="16">
        <v>3.6199095022624403E-2</v>
      </c>
      <c r="AO16" s="16">
        <v>8.6330935251798593E-2</v>
      </c>
      <c r="AP16" s="16">
        <v>0.105263157894737</v>
      </c>
      <c r="AQ16" s="16">
        <v>0.08</v>
      </c>
      <c r="AR16" s="16">
        <v>0</v>
      </c>
      <c r="AS16" s="16">
        <v>0</v>
      </c>
      <c r="AT16" s="16">
        <v>2.40963855421687E-2</v>
      </c>
      <c r="AU16" s="16">
        <v>0</v>
      </c>
      <c r="AV16" s="16">
        <v>6.0606060606060601E-2</v>
      </c>
      <c r="AW16" s="16">
        <v>6.9767441860465101E-2</v>
      </c>
    </row>
    <row r="17" spans="2:49" ht="29" x14ac:dyDescent="0.35">
      <c r="B17" s="17" t="s">
        <v>821</v>
      </c>
      <c r="C17" s="16">
        <v>5.1660516605166101E-2</v>
      </c>
      <c r="D17" s="16">
        <v>9.7560975609756101E-2</v>
      </c>
      <c r="E17" s="16">
        <v>5.22388059701493E-2</v>
      </c>
      <c r="F17" s="16">
        <v>6.7226890756302504E-2</v>
      </c>
      <c r="G17" s="16">
        <v>6.6666666666666693E-2</v>
      </c>
      <c r="H17" s="16">
        <v>1.9230769230769201E-2</v>
      </c>
      <c r="I17" s="16">
        <v>4.5454545454545497E-2</v>
      </c>
      <c r="J17" s="16">
        <v>3.2786885245901599E-2</v>
      </c>
      <c r="K17" s="16">
        <v>0</v>
      </c>
      <c r="L17" s="16">
        <v>7.4999999999999997E-2</v>
      </c>
      <c r="M17" s="16">
        <v>0</v>
      </c>
      <c r="N17" s="16">
        <v>3.03030303030303E-2</v>
      </c>
      <c r="O17" s="16">
        <v>0.125</v>
      </c>
      <c r="P17" s="16"/>
      <c r="Q17" s="16">
        <v>5.37790697674419E-2</v>
      </c>
      <c r="R17" s="16"/>
      <c r="S17" s="16">
        <v>5.2096569250317699E-2</v>
      </c>
      <c r="T17" s="16"/>
      <c r="U17" s="16">
        <v>5.8043117744610302E-2</v>
      </c>
      <c r="V17" s="16"/>
      <c r="W17" s="16">
        <v>5.6910569105691103E-2</v>
      </c>
      <c r="X17" s="16"/>
      <c r="Y17" s="16">
        <v>4.1666666666666699E-2</v>
      </c>
      <c r="Z17" s="16">
        <v>7.1969696969697003E-2</v>
      </c>
      <c r="AA17" s="16">
        <v>5.5555555555555601E-2</v>
      </c>
      <c r="AB17" s="16">
        <v>0</v>
      </c>
      <c r="AC17" s="16"/>
      <c r="AD17" s="16">
        <v>3.42465753424658E-2</v>
      </c>
      <c r="AE17" s="16">
        <v>3.3333333333333298E-2</v>
      </c>
      <c r="AF17" s="16">
        <v>8.1632653061224497E-2</v>
      </c>
      <c r="AG17" s="16">
        <v>1.6666666666666701E-2</v>
      </c>
      <c r="AH17" s="16">
        <v>6.50406504065041E-2</v>
      </c>
      <c r="AI17" s="16">
        <v>0.119047619047619</v>
      </c>
      <c r="AJ17" s="16">
        <v>5.4347826086956499E-2</v>
      </c>
      <c r="AK17" s="16"/>
      <c r="AL17" s="16">
        <v>0.105263157894737</v>
      </c>
      <c r="AM17" s="16">
        <v>8.6614173228346497E-2</v>
      </c>
      <c r="AN17" s="16">
        <v>2.7149321266968299E-2</v>
      </c>
      <c r="AO17" s="16">
        <v>4.3165467625899297E-2</v>
      </c>
      <c r="AP17" s="16">
        <v>0.105263157894737</v>
      </c>
      <c r="AQ17" s="16">
        <v>0.06</v>
      </c>
      <c r="AR17" s="16">
        <v>0</v>
      </c>
      <c r="AS17" s="16">
        <v>0.133333333333333</v>
      </c>
      <c r="AT17" s="16">
        <v>3.6144578313252997E-2</v>
      </c>
      <c r="AU17" s="16">
        <v>7.69230769230769E-2</v>
      </c>
      <c r="AV17" s="16">
        <v>0</v>
      </c>
      <c r="AW17" s="16">
        <v>2.32558139534884E-2</v>
      </c>
    </row>
    <row r="18" spans="2:49" ht="29" x14ac:dyDescent="0.35">
      <c r="B18" s="17" t="s">
        <v>822</v>
      </c>
      <c r="C18" s="16">
        <v>5.0430504305042999E-2</v>
      </c>
      <c r="D18" s="16">
        <v>9.7560975609756101E-2</v>
      </c>
      <c r="E18" s="16">
        <v>5.9701492537313397E-2</v>
      </c>
      <c r="F18" s="16">
        <v>3.3613445378151301E-2</v>
      </c>
      <c r="G18" s="16">
        <v>3.3333333333333298E-2</v>
      </c>
      <c r="H18" s="16">
        <v>5.7692307692307702E-2</v>
      </c>
      <c r="I18" s="16">
        <v>4.5454545454545497E-2</v>
      </c>
      <c r="J18" s="16">
        <v>3.2786885245901599E-2</v>
      </c>
      <c r="K18" s="16">
        <v>7.69230769230769E-2</v>
      </c>
      <c r="L18" s="16">
        <v>0.05</v>
      </c>
      <c r="M18" s="16">
        <v>0</v>
      </c>
      <c r="N18" s="16">
        <v>9.0909090909090898E-2</v>
      </c>
      <c r="O18" s="16">
        <v>6.25E-2</v>
      </c>
      <c r="P18" s="16"/>
      <c r="Q18" s="16">
        <v>4.5058139534883697E-2</v>
      </c>
      <c r="R18" s="16"/>
      <c r="S18" s="16">
        <v>4.70139771283355E-2</v>
      </c>
      <c r="T18" s="16"/>
      <c r="U18" s="16">
        <v>4.3117744610281901E-2</v>
      </c>
      <c r="V18" s="16"/>
      <c r="W18" s="16">
        <v>4.8780487804878099E-2</v>
      </c>
      <c r="X18" s="16"/>
      <c r="Y18" s="16">
        <v>4.1666666666666699E-2</v>
      </c>
      <c r="Z18" s="16">
        <v>7.5757575757575801E-2</v>
      </c>
      <c r="AA18" s="16">
        <v>0</v>
      </c>
      <c r="AB18" s="16">
        <v>0</v>
      </c>
      <c r="AC18" s="16"/>
      <c r="AD18" s="16">
        <v>3.42465753424658E-2</v>
      </c>
      <c r="AE18" s="16">
        <v>5.5555555555555601E-2</v>
      </c>
      <c r="AF18" s="16">
        <v>8.1632653061224497E-2</v>
      </c>
      <c r="AG18" s="16">
        <v>3.3333333333333298E-2</v>
      </c>
      <c r="AH18" s="16">
        <v>4.8780487804878099E-2</v>
      </c>
      <c r="AI18" s="16">
        <v>8.3333333333333301E-2</v>
      </c>
      <c r="AJ18" s="16">
        <v>4.3478260869565202E-2</v>
      </c>
      <c r="AK18" s="16"/>
      <c r="AL18" s="16">
        <v>3.5087719298245598E-2</v>
      </c>
      <c r="AM18" s="16">
        <v>7.0866141732283505E-2</v>
      </c>
      <c r="AN18" s="16">
        <v>3.1674208144796399E-2</v>
      </c>
      <c r="AO18" s="16">
        <v>4.3165467625899297E-2</v>
      </c>
      <c r="AP18" s="16">
        <v>0</v>
      </c>
      <c r="AQ18" s="16">
        <v>0.06</v>
      </c>
      <c r="AR18" s="16">
        <v>0</v>
      </c>
      <c r="AS18" s="16">
        <v>0</v>
      </c>
      <c r="AT18" s="16">
        <v>7.2289156626505993E-2</v>
      </c>
      <c r="AU18" s="16">
        <v>7.69230769230769E-2</v>
      </c>
      <c r="AV18" s="16">
        <v>6.0606060606060601E-2</v>
      </c>
      <c r="AW18" s="16">
        <v>9.3023255813953501E-2</v>
      </c>
    </row>
    <row r="19" spans="2:49" ht="29" x14ac:dyDescent="0.35">
      <c r="B19" s="17" t="s">
        <v>823</v>
      </c>
      <c r="C19" s="16">
        <v>4.3050430504305001E-2</v>
      </c>
      <c r="D19" s="16">
        <v>6.0975609756097601E-2</v>
      </c>
      <c r="E19" s="16">
        <v>5.22388059701493E-2</v>
      </c>
      <c r="F19" s="16">
        <v>5.0420168067226899E-2</v>
      </c>
      <c r="G19" s="16">
        <v>1.6666666666666701E-2</v>
      </c>
      <c r="H19" s="16">
        <v>1.9230769230769201E-2</v>
      </c>
      <c r="I19" s="16">
        <v>3.03030303030303E-2</v>
      </c>
      <c r="J19" s="16">
        <v>3.2786885245901599E-2</v>
      </c>
      <c r="K19" s="16">
        <v>2.5641025641025599E-2</v>
      </c>
      <c r="L19" s="16">
        <v>0.05</v>
      </c>
      <c r="M19" s="16">
        <v>2.8169014084507001E-2</v>
      </c>
      <c r="N19" s="16">
        <v>9.0909090909090898E-2</v>
      </c>
      <c r="O19" s="16">
        <v>6.25E-2</v>
      </c>
      <c r="P19" s="16"/>
      <c r="Q19" s="16">
        <v>3.92441860465116E-2</v>
      </c>
      <c r="R19" s="16"/>
      <c r="S19" s="16">
        <v>4.1931385006353197E-2</v>
      </c>
      <c r="T19" s="16"/>
      <c r="U19" s="16">
        <v>3.8142620232172499E-2</v>
      </c>
      <c r="V19" s="16"/>
      <c r="W19" s="16">
        <v>5.6910569105691103E-2</v>
      </c>
      <c r="X19" s="16"/>
      <c r="Y19" s="16">
        <v>2.3809523809523801E-2</v>
      </c>
      <c r="Z19" s="16">
        <v>8.3333333333333301E-2</v>
      </c>
      <c r="AA19" s="16">
        <v>2.7777777777777801E-2</v>
      </c>
      <c r="AB19" s="16">
        <v>0</v>
      </c>
      <c r="AC19" s="16"/>
      <c r="AD19" s="16">
        <v>3.42465753424658E-2</v>
      </c>
      <c r="AE19" s="16">
        <v>3.3333333333333298E-2</v>
      </c>
      <c r="AF19" s="16">
        <v>2.04081632653061E-2</v>
      </c>
      <c r="AG19" s="16">
        <v>2.2222222222222199E-2</v>
      </c>
      <c r="AH19" s="16">
        <v>4.0650406504064998E-2</v>
      </c>
      <c r="AI19" s="16">
        <v>0.14285714285714299</v>
      </c>
      <c r="AJ19" s="16">
        <v>4.3478260869565202E-2</v>
      </c>
      <c r="AK19" s="16"/>
      <c r="AL19" s="16">
        <v>7.0175438596491196E-2</v>
      </c>
      <c r="AM19" s="16">
        <v>0.110236220472441</v>
      </c>
      <c r="AN19" s="16">
        <v>2.2624434389140299E-2</v>
      </c>
      <c r="AO19" s="16">
        <v>2.15827338129496E-2</v>
      </c>
      <c r="AP19" s="16">
        <v>0</v>
      </c>
      <c r="AQ19" s="16">
        <v>0</v>
      </c>
      <c r="AR19" s="16">
        <v>0</v>
      </c>
      <c r="AS19" s="16">
        <v>0.133333333333333</v>
      </c>
      <c r="AT19" s="16">
        <v>3.6144578313252997E-2</v>
      </c>
      <c r="AU19" s="16">
        <v>7.69230769230769E-2</v>
      </c>
      <c r="AV19" s="16">
        <v>3.03030303030303E-2</v>
      </c>
      <c r="AW19" s="16">
        <v>4.6511627906976702E-2</v>
      </c>
    </row>
    <row r="20" spans="2:49" x14ac:dyDescent="0.35">
      <c r="B20" s="17" t="s">
        <v>824</v>
      </c>
      <c r="C20" s="16">
        <v>4.3050430504305001E-2</v>
      </c>
      <c r="D20" s="16">
        <v>9.7560975609756101E-2</v>
      </c>
      <c r="E20" s="16">
        <v>5.22388059701493E-2</v>
      </c>
      <c r="F20" s="16">
        <v>0</v>
      </c>
      <c r="G20" s="16">
        <v>3.3333333333333298E-2</v>
      </c>
      <c r="H20" s="16">
        <v>0</v>
      </c>
      <c r="I20" s="16">
        <v>6.0606060606060601E-2</v>
      </c>
      <c r="J20" s="16">
        <v>0</v>
      </c>
      <c r="K20" s="16">
        <v>2.5641025641025599E-2</v>
      </c>
      <c r="L20" s="16">
        <v>7.4999999999999997E-2</v>
      </c>
      <c r="M20" s="16">
        <v>5.63380281690141E-2</v>
      </c>
      <c r="N20" s="16">
        <v>6.0606060606060601E-2</v>
      </c>
      <c r="O20" s="16">
        <v>6.25E-2</v>
      </c>
      <c r="P20" s="16"/>
      <c r="Q20" s="16">
        <v>3.92441860465116E-2</v>
      </c>
      <c r="R20" s="16"/>
      <c r="S20" s="16">
        <v>4.3202033036848803E-2</v>
      </c>
      <c r="T20" s="16"/>
      <c r="U20" s="16">
        <v>3.8142620232172499E-2</v>
      </c>
      <c r="V20" s="16"/>
      <c r="W20" s="16">
        <v>8.1300813008130107E-3</v>
      </c>
      <c r="X20" s="16"/>
      <c r="Y20" s="16">
        <v>2.9761904761904798E-2</v>
      </c>
      <c r="Z20" s="16">
        <v>6.4393939393939406E-2</v>
      </c>
      <c r="AA20" s="16">
        <v>8.3333333333333301E-2</v>
      </c>
      <c r="AB20" s="16">
        <v>0</v>
      </c>
      <c r="AC20" s="16"/>
      <c r="AD20" s="16">
        <v>6.8493150684931503E-3</v>
      </c>
      <c r="AE20" s="16">
        <v>2.2222222222222199E-2</v>
      </c>
      <c r="AF20" s="16">
        <v>6.1224489795918401E-2</v>
      </c>
      <c r="AG20" s="16">
        <v>4.4444444444444398E-2</v>
      </c>
      <c r="AH20" s="16">
        <v>4.8780487804878099E-2</v>
      </c>
      <c r="AI20" s="16">
        <v>0.107142857142857</v>
      </c>
      <c r="AJ20" s="16">
        <v>3.2608695652173898E-2</v>
      </c>
      <c r="AK20" s="16"/>
      <c r="AL20" s="16">
        <v>5.2631578947368397E-2</v>
      </c>
      <c r="AM20" s="16">
        <v>7.8740157480315001E-2</v>
      </c>
      <c r="AN20" s="16">
        <v>9.0497737556561094E-3</v>
      </c>
      <c r="AO20" s="16">
        <v>5.0359712230215799E-2</v>
      </c>
      <c r="AP20" s="16">
        <v>0</v>
      </c>
      <c r="AQ20" s="16">
        <v>0.04</v>
      </c>
      <c r="AR20" s="16">
        <v>0</v>
      </c>
      <c r="AS20" s="16">
        <v>6.6666666666666693E-2</v>
      </c>
      <c r="AT20" s="16">
        <v>4.81927710843374E-2</v>
      </c>
      <c r="AU20" s="16">
        <v>7.69230769230769E-2</v>
      </c>
      <c r="AV20" s="16">
        <v>6.0606060606060601E-2</v>
      </c>
      <c r="AW20" s="16">
        <v>4.6511627906976702E-2</v>
      </c>
    </row>
    <row r="21" spans="2:49" ht="29" x14ac:dyDescent="0.35">
      <c r="B21" s="17" t="s">
        <v>825</v>
      </c>
      <c r="C21" s="16">
        <v>3.8130381303813E-2</v>
      </c>
      <c r="D21" s="16">
        <v>7.3170731707317097E-2</v>
      </c>
      <c r="E21" s="16">
        <v>6.7164179104477598E-2</v>
      </c>
      <c r="F21" s="16">
        <v>1.6806722689075598E-2</v>
      </c>
      <c r="G21" s="16">
        <v>0.05</v>
      </c>
      <c r="H21" s="16">
        <v>1.9230769230769201E-2</v>
      </c>
      <c r="I21" s="16">
        <v>3.03030303030303E-2</v>
      </c>
      <c r="J21" s="16">
        <v>3.2786885245901599E-2</v>
      </c>
      <c r="K21" s="16">
        <v>0</v>
      </c>
      <c r="L21" s="16">
        <v>3.7499999999999999E-2</v>
      </c>
      <c r="M21" s="16">
        <v>2.8169014084507001E-2</v>
      </c>
      <c r="N21" s="16">
        <v>0</v>
      </c>
      <c r="O21" s="16">
        <v>6.25E-2</v>
      </c>
      <c r="P21" s="16"/>
      <c r="Q21" s="16">
        <v>3.4883720930232599E-2</v>
      </c>
      <c r="R21" s="16"/>
      <c r="S21" s="16">
        <v>3.6848792884370998E-2</v>
      </c>
      <c r="T21" s="16"/>
      <c r="U21" s="16">
        <v>3.64842454394693E-2</v>
      </c>
      <c r="V21" s="16"/>
      <c r="W21" s="16">
        <v>3.2520325203252001E-2</v>
      </c>
      <c r="X21" s="16"/>
      <c r="Y21" s="16">
        <v>2.5793650793650799E-2</v>
      </c>
      <c r="Z21" s="16">
        <v>6.4393939393939406E-2</v>
      </c>
      <c r="AA21" s="16">
        <v>2.7777777777777801E-2</v>
      </c>
      <c r="AB21" s="16">
        <v>0</v>
      </c>
      <c r="AC21" s="16"/>
      <c r="AD21" s="16">
        <v>2.7397260273972601E-2</v>
      </c>
      <c r="AE21" s="16">
        <v>3.3333333333333298E-2</v>
      </c>
      <c r="AF21" s="16">
        <v>6.1224489795918401E-2</v>
      </c>
      <c r="AG21" s="16">
        <v>2.2222222222222199E-2</v>
      </c>
      <c r="AH21" s="16">
        <v>3.2520325203252001E-2</v>
      </c>
      <c r="AI21" s="16">
        <v>5.95238095238095E-2</v>
      </c>
      <c r="AJ21" s="16">
        <v>5.4347826086956499E-2</v>
      </c>
      <c r="AK21" s="16"/>
      <c r="AL21" s="16">
        <v>1.7543859649122799E-2</v>
      </c>
      <c r="AM21" s="16">
        <v>7.0866141732283505E-2</v>
      </c>
      <c r="AN21" s="16">
        <v>2.2624434389140299E-2</v>
      </c>
      <c r="AO21" s="16">
        <v>3.5971223021582698E-2</v>
      </c>
      <c r="AP21" s="16">
        <v>0</v>
      </c>
      <c r="AQ21" s="16">
        <v>0.06</v>
      </c>
      <c r="AR21" s="16">
        <v>0</v>
      </c>
      <c r="AS21" s="16">
        <v>0</v>
      </c>
      <c r="AT21" s="16">
        <v>3.6144578313252997E-2</v>
      </c>
      <c r="AU21" s="16">
        <v>7.69230769230769E-2</v>
      </c>
      <c r="AV21" s="16">
        <v>6.0606060606060601E-2</v>
      </c>
      <c r="AW21" s="16">
        <v>4.6511627906976702E-2</v>
      </c>
    </row>
    <row r="22" spans="2:49" x14ac:dyDescent="0.35">
      <c r="B22" s="17" t="s">
        <v>549</v>
      </c>
      <c r="C22" s="18">
        <v>2.460024600246E-2</v>
      </c>
      <c r="D22" s="18">
        <v>1.21951219512195E-2</v>
      </c>
      <c r="E22" s="18">
        <v>1.49253731343284E-2</v>
      </c>
      <c r="F22" s="18">
        <v>8.4033613445378096E-3</v>
      </c>
      <c r="G22" s="18">
        <v>1.6666666666666701E-2</v>
      </c>
      <c r="H22" s="18">
        <v>1.9230769230769201E-2</v>
      </c>
      <c r="I22" s="18">
        <v>3.03030303030303E-2</v>
      </c>
      <c r="J22" s="18">
        <v>8.1967213114754106E-2</v>
      </c>
      <c r="K22" s="18">
        <v>2.5641025641025599E-2</v>
      </c>
      <c r="L22" s="18">
        <v>2.5000000000000001E-2</v>
      </c>
      <c r="M22" s="18">
        <v>2.8169014084507001E-2</v>
      </c>
      <c r="N22" s="18">
        <v>3.03030303030303E-2</v>
      </c>
      <c r="O22" s="18">
        <v>6.25E-2</v>
      </c>
      <c r="P22" s="18"/>
      <c r="Q22" s="18">
        <v>2.6162790697674399E-2</v>
      </c>
      <c r="R22" s="18"/>
      <c r="S22" s="18">
        <v>2.5412960609911099E-2</v>
      </c>
      <c r="T22" s="18"/>
      <c r="U22" s="18">
        <v>2.81923714759536E-2</v>
      </c>
      <c r="V22" s="18"/>
      <c r="W22" s="18">
        <v>4.0650406504064998E-2</v>
      </c>
      <c r="X22" s="18"/>
      <c r="Y22" s="18">
        <v>2.3809523809523801E-2</v>
      </c>
      <c r="Z22" s="18">
        <v>2.6515151515151499E-2</v>
      </c>
      <c r="AA22" s="18">
        <v>2.7777777777777801E-2</v>
      </c>
      <c r="AB22" s="18">
        <v>0</v>
      </c>
      <c r="AC22" s="18"/>
      <c r="AD22" s="18">
        <v>2.7397260273972601E-2</v>
      </c>
      <c r="AE22" s="18">
        <v>3.3333333333333298E-2</v>
      </c>
      <c r="AF22" s="18">
        <v>0</v>
      </c>
      <c r="AG22" s="18">
        <v>3.3333333333333298E-2</v>
      </c>
      <c r="AH22" s="18">
        <v>1.6260162601626001E-2</v>
      </c>
      <c r="AI22" s="18">
        <v>2.3809523809523801E-2</v>
      </c>
      <c r="AJ22" s="18">
        <v>3.2608695652173898E-2</v>
      </c>
      <c r="AK22" s="18"/>
      <c r="AL22" s="18">
        <v>1.7543859649122799E-2</v>
      </c>
      <c r="AM22" s="18">
        <v>3.9370078740157501E-2</v>
      </c>
      <c r="AN22" s="18">
        <v>1.8099547511312201E-2</v>
      </c>
      <c r="AO22" s="18">
        <v>3.5971223021582698E-2</v>
      </c>
      <c r="AP22" s="18">
        <v>5.2631578947368397E-2</v>
      </c>
      <c r="AQ22" s="18">
        <v>0.02</v>
      </c>
      <c r="AR22" s="18">
        <v>0</v>
      </c>
      <c r="AS22" s="18">
        <v>0</v>
      </c>
      <c r="AT22" s="18">
        <v>2.40963855421687E-2</v>
      </c>
      <c r="AU22" s="18">
        <v>0</v>
      </c>
      <c r="AV22" s="18">
        <v>0</v>
      </c>
      <c r="AW22" s="18">
        <v>2.32558139534884E-2</v>
      </c>
    </row>
    <row r="23" spans="2:49" x14ac:dyDescent="0.35">
      <c r="B23" s="15"/>
    </row>
    <row r="24" spans="2:49" x14ac:dyDescent="0.35">
      <c r="B24" t="s">
        <v>66</v>
      </c>
    </row>
    <row r="25" spans="2:49" x14ac:dyDescent="0.35">
      <c r="B25" t="s">
        <v>67</v>
      </c>
    </row>
    <row r="27" spans="2:49" x14ac:dyDescent="0.35">
      <c r="B27"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W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832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809</v>
      </c>
      <c r="D7" s="10">
        <v>81</v>
      </c>
      <c r="E7" s="10">
        <v>133</v>
      </c>
      <c r="F7" s="10">
        <v>118</v>
      </c>
      <c r="G7" s="10">
        <v>60</v>
      </c>
      <c r="H7" s="10">
        <v>52</v>
      </c>
      <c r="I7" s="10">
        <v>66</v>
      </c>
      <c r="J7" s="10">
        <v>61</v>
      </c>
      <c r="K7" s="10">
        <v>39</v>
      </c>
      <c r="L7" s="10">
        <v>79</v>
      </c>
      <c r="M7" s="10">
        <v>71</v>
      </c>
      <c r="N7" s="10">
        <v>33</v>
      </c>
      <c r="O7" s="10">
        <v>16</v>
      </c>
      <c r="P7" s="10"/>
      <c r="Q7" s="10">
        <v>684</v>
      </c>
      <c r="R7" s="10"/>
      <c r="S7" s="10">
        <v>783</v>
      </c>
      <c r="T7" s="10"/>
      <c r="U7" s="10">
        <v>599</v>
      </c>
      <c r="V7" s="10"/>
      <c r="W7" s="10">
        <v>123</v>
      </c>
      <c r="X7" s="10"/>
      <c r="Y7" s="10">
        <v>502</v>
      </c>
      <c r="Z7" s="10">
        <v>262</v>
      </c>
      <c r="AA7" s="10">
        <v>36</v>
      </c>
      <c r="AB7" s="10">
        <v>9</v>
      </c>
      <c r="AC7" s="10"/>
      <c r="AD7" s="10">
        <v>145</v>
      </c>
      <c r="AE7" s="10">
        <v>89</v>
      </c>
      <c r="AF7" s="10">
        <v>97</v>
      </c>
      <c r="AG7" s="10">
        <v>180</v>
      </c>
      <c r="AH7" s="10">
        <v>123</v>
      </c>
      <c r="AI7" s="10">
        <v>83</v>
      </c>
      <c r="AJ7" s="10">
        <v>92</v>
      </c>
      <c r="AK7" s="10"/>
      <c r="AL7" s="10">
        <v>57</v>
      </c>
      <c r="AM7" s="10">
        <v>126</v>
      </c>
      <c r="AN7" s="10">
        <v>219</v>
      </c>
      <c r="AO7" s="10">
        <v>138</v>
      </c>
      <c r="AP7" s="10">
        <v>19</v>
      </c>
      <c r="AQ7" s="10">
        <v>50</v>
      </c>
      <c r="AR7" s="10">
        <v>2</v>
      </c>
      <c r="AS7" s="10">
        <v>15</v>
      </c>
      <c r="AT7" s="10">
        <v>83</v>
      </c>
      <c r="AU7" s="10">
        <v>13</v>
      </c>
      <c r="AV7" s="10">
        <v>33</v>
      </c>
      <c r="AW7" s="10">
        <v>43</v>
      </c>
    </row>
    <row r="8" spans="2:49" x14ac:dyDescent="0.35">
      <c r="B8" s="17" t="s">
        <v>683</v>
      </c>
      <c r="C8" s="16">
        <v>0.66625463535228702</v>
      </c>
      <c r="D8" s="16">
        <v>0.55555555555555602</v>
      </c>
      <c r="E8" s="16">
        <v>0.68421052631578905</v>
      </c>
      <c r="F8" s="16">
        <v>0.80508474576271205</v>
      </c>
      <c r="G8" s="16">
        <v>0.68333333333333302</v>
      </c>
      <c r="H8" s="16">
        <v>0.75</v>
      </c>
      <c r="I8" s="16">
        <v>0.60606060606060597</v>
      </c>
      <c r="J8" s="16">
        <v>0.59016393442622905</v>
      </c>
      <c r="K8" s="16">
        <v>0.71794871794871795</v>
      </c>
      <c r="L8" s="16">
        <v>0.556962025316456</v>
      </c>
      <c r="M8" s="16">
        <v>0.676056338028169</v>
      </c>
      <c r="N8" s="16">
        <v>0.60606060606060597</v>
      </c>
      <c r="O8" s="16">
        <v>0.75</v>
      </c>
      <c r="P8" s="16"/>
      <c r="Q8" s="16">
        <v>0.66520467836257302</v>
      </c>
      <c r="R8" s="16"/>
      <c r="S8" s="16">
        <v>0.66794380587484004</v>
      </c>
      <c r="T8" s="16"/>
      <c r="U8" s="16">
        <v>0.666110183639399</v>
      </c>
      <c r="V8" s="16"/>
      <c r="W8" s="16">
        <v>0.75609756097560998</v>
      </c>
      <c r="X8" s="16"/>
      <c r="Y8" s="16">
        <v>0.71713147410358602</v>
      </c>
      <c r="Z8" s="16">
        <v>0.57633587786259499</v>
      </c>
      <c r="AA8" s="16">
        <v>0.58333333333333304</v>
      </c>
      <c r="AB8" s="16">
        <v>0.77777777777777801</v>
      </c>
      <c r="AC8" s="16"/>
      <c r="AD8" s="16">
        <v>0.77931034482758599</v>
      </c>
      <c r="AE8" s="16">
        <v>0.71910112359550604</v>
      </c>
      <c r="AF8" s="16">
        <v>0.70103092783505105</v>
      </c>
      <c r="AG8" s="16">
        <v>0.72222222222222199</v>
      </c>
      <c r="AH8" s="16">
        <v>0.52845528455284596</v>
      </c>
      <c r="AI8" s="16">
        <v>0.51807228915662695</v>
      </c>
      <c r="AJ8" s="16">
        <v>0.60869565217391297</v>
      </c>
      <c r="AK8" s="16"/>
      <c r="AL8" s="16">
        <v>0.63157894736842102</v>
      </c>
      <c r="AM8" s="16">
        <v>0.53968253968253999</v>
      </c>
      <c r="AN8" s="16">
        <v>0.71232876712328796</v>
      </c>
      <c r="AO8" s="16">
        <v>0.71014492753623204</v>
      </c>
      <c r="AP8" s="16">
        <v>0.63157894736842102</v>
      </c>
      <c r="AQ8" s="16">
        <v>0.74</v>
      </c>
      <c r="AR8" s="16">
        <v>1</v>
      </c>
      <c r="AS8" s="16">
        <v>0.46666666666666701</v>
      </c>
      <c r="AT8" s="16">
        <v>0.65060240963855398</v>
      </c>
      <c r="AU8" s="16">
        <v>0.69230769230769196</v>
      </c>
      <c r="AV8" s="16">
        <v>0.72727272727272696</v>
      </c>
      <c r="AW8" s="16">
        <v>0.69767441860465096</v>
      </c>
    </row>
    <row r="9" spans="2:49" ht="29" x14ac:dyDescent="0.35">
      <c r="B9" s="17" t="s">
        <v>827</v>
      </c>
      <c r="C9" s="16">
        <v>0.15327564894932</v>
      </c>
      <c r="D9" s="16">
        <v>0.209876543209877</v>
      </c>
      <c r="E9" s="16">
        <v>0.16541353383458601</v>
      </c>
      <c r="F9" s="16">
        <v>7.6271186440677999E-2</v>
      </c>
      <c r="G9" s="16">
        <v>0.133333333333333</v>
      </c>
      <c r="H9" s="16">
        <v>0.115384615384615</v>
      </c>
      <c r="I9" s="16">
        <v>0.13636363636363599</v>
      </c>
      <c r="J9" s="16">
        <v>0.16393442622950799</v>
      </c>
      <c r="K9" s="16">
        <v>0.102564102564103</v>
      </c>
      <c r="L9" s="16">
        <v>0.253164556962025</v>
      </c>
      <c r="M9" s="16">
        <v>0.12676056338028199</v>
      </c>
      <c r="N9" s="16">
        <v>0.21212121212121199</v>
      </c>
      <c r="O9" s="16">
        <v>0.1875</v>
      </c>
      <c r="P9" s="16"/>
      <c r="Q9" s="16">
        <v>0.159356725146199</v>
      </c>
      <c r="R9" s="16"/>
      <c r="S9" s="16">
        <v>0.15325670498084301</v>
      </c>
      <c r="T9" s="16"/>
      <c r="U9" s="16">
        <v>0.15358931552587601</v>
      </c>
      <c r="V9" s="16"/>
      <c r="W9" s="16">
        <v>0.13008130081300801</v>
      </c>
      <c r="X9" s="16"/>
      <c r="Y9" s="16">
        <v>0.111553784860558</v>
      </c>
      <c r="Z9" s="16">
        <v>0.225190839694656</v>
      </c>
      <c r="AA9" s="16">
        <v>0.22222222222222199</v>
      </c>
      <c r="AB9" s="16">
        <v>0.11111111111111099</v>
      </c>
      <c r="AC9" s="16"/>
      <c r="AD9" s="16">
        <v>8.2758620689655199E-2</v>
      </c>
      <c r="AE9" s="16">
        <v>0.123595505617978</v>
      </c>
      <c r="AF9" s="16">
        <v>0.11340206185567001</v>
      </c>
      <c r="AG9" s="16">
        <v>0.105555555555556</v>
      </c>
      <c r="AH9" s="16">
        <v>0.24390243902438999</v>
      </c>
      <c r="AI9" s="16">
        <v>0.30120481927710802</v>
      </c>
      <c r="AJ9" s="16">
        <v>0.173913043478261</v>
      </c>
      <c r="AK9" s="16"/>
      <c r="AL9" s="16">
        <v>0.24561403508771901</v>
      </c>
      <c r="AM9" s="16">
        <v>0.19047619047618999</v>
      </c>
      <c r="AN9" s="16">
        <v>0.123287671232877</v>
      </c>
      <c r="AO9" s="16">
        <v>0.115942028985507</v>
      </c>
      <c r="AP9" s="16">
        <v>0.31578947368421101</v>
      </c>
      <c r="AQ9" s="16">
        <v>0.08</v>
      </c>
      <c r="AR9" s="16">
        <v>0</v>
      </c>
      <c r="AS9" s="16">
        <v>0.33333333333333298</v>
      </c>
      <c r="AT9" s="16">
        <v>0.19277108433734899</v>
      </c>
      <c r="AU9" s="16">
        <v>7.69230769230769E-2</v>
      </c>
      <c r="AV9" s="16">
        <v>9.0909090909090898E-2</v>
      </c>
      <c r="AW9" s="16">
        <v>0.13953488372093001</v>
      </c>
    </row>
    <row r="10" spans="2:49" ht="43.5" x14ac:dyDescent="0.35">
      <c r="B10" s="17" t="s">
        <v>828</v>
      </c>
      <c r="C10" s="16">
        <v>3.3374536464771301E-2</v>
      </c>
      <c r="D10" s="16">
        <v>8.6419753086419707E-2</v>
      </c>
      <c r="E10" s="16">
        <v>3.7593984962405999E-2</v>
      </c>
      <c r="F10" s="16">
        <v>1.6949152542372899E-2</v>
      </c>
      <c r="G10" s="16">
        <v>1.6666666666666701E-2</v>
      </c>
      <c r="H10" s="16">
        <v>0</v>
      </c>
      <c r="I10" s="16">
        <v>3.03030303030303E-2</v>
      </c>
      <c r="J10" s="16">
        <v>6.5573770491803296E-2</v>
      </c>
      <c r="K10" s="16">
        <v>2.5641025641025599E-2</v>
      </c>
      <c r="L10" s="16">
        <v>1.26582278481013E-2</v>
      </c>
      <c r="M10" s="16">
        <v>1.4084507042253501E-2</v>
      </c>
      <c r="N10" s="16">
        <v>9.0909090909090898E-2</v>
      </c>
      <c r="O10" s="16">
        <v>0</v>
      </c>
      <c r="P10" s="16"/>
      <c r="Q10" s="16">
        <v>3.2163742690058499E-2</v>
      </c>
      <c r="R10" s="16"/>
      <c r="S10" s="16">
        <v>3.0651340996168602E-2</v>
      </c>
      <c r="T10" s="16"/>
      <c r="U10" s="16">
        <v>3.5058430717863097E-2</v>
      </c>
      <c r="V10" s="16"/>
      <c r="W10" s="16">
        <v>3.2520325203252001E-2</v>
      </c>
      <c r="X10" s="16"/>
      <c r="Y10" s="16">
        <v>2.3904382470119501E-2</v>
      </c>
      <c r="Z10" s="16">
        <v>4.9618320610687001E-2</v>
      </c>
      <c r="AA10" s="16">
        <v>5.5555555555555601E-2</v>
      </c>
      <c r="AB10" s="16">
        <v>0</v>
      </c>
      <c r="AC10" s="16"/>
      <c r="AD10" s="16">
        <v>1.37931034482759E-2</v>
      </c>
      <c r="AE10" s="16">
        <v>5.6179775280898903E-2</v>
      </c>
      <c r="AF10" s="16">
        <v>2.06185567010309E-2</v>
      </c>
      <c r="AG10" s="16">
        <v>1.1111111111111099E-2</v>
      </c>
      <c r="AH10" s="16">
        <v>5.6910569105691103E-2</v>
      </c>
      <c r="AI10" s="16">
        <v>4.81927710843374E-2</v>
      </c>
      <c r="AJ10" s="16">
        <v>5.4347826086956499E-2</v>
      </c>
      <c r="AK10" s="16"/>
      <c r="AL10" s="16">
        <v>3.5087719298245598E-2</v>
      </c>
      <c r="AM10" s="16">
        <v>7.1428571428571397E-2</v>
      </c>
      <c r="AN10" s="16">
        <v>2.7397260273972601E-2</v>
      </c>
      <c r="AO10" s="16">
        <v>2.1739130434782601E-2</v>
      </c>
      <c r="AP10" s="16">
        <v>0</v>
      </c>
      <c r="AQ10" s="16">
        <v>0.04</v>
      </c>
      <c r="AR10" s="16">
        <v>0</v>
      </c>
      <c r="AS10" s="16">
        <v>6.6666666666666693E-2</v>
      </c>
      <c r="AT10" s="16">
        <v>1.20481927710843E-2</v>
      </c>
      <c r="AU10" s="16">
        <v>0</v>
      </c>
      <c r="AV10" s="16">
        <v>0</v>
      </c>
      <c r="AW10" s="16">
        <v>4.6511627906976702E-2</v>
      </c>
    </row>
    <row r="11" spans="2:49" ht="29" x14ac:dyDescent="0.35">
      <c r="B11" s="17" t="s">
        <v>829</v>
      </c>
      <c r="C11" s="16">
        <v>6.1804697156983904E-3</v>
      </c>
      <c r="D11" s="16">
        <v>0</v>
      </c>
      <c r="E11" s="16">
        <v>7.5187969924812E-3</v>
      </c>
      <c r="F11" s="16">
        <v>0</v>
      </c>
      <c r="G11" s="16">
        <v>1.6666666666666701E-2</v>
      </c>
      <c r="H11" s="16">
        <v>1.9230769230769201E-2</v>
      </c>
      <c r="I11" s="16">
        <v>0</v>
      </c>
      <c r="J11" s="16">
        <v>1.63934426229508E-2</v>
      </c>
      <c r="K11" s="16">
        <v>0</v>
      </c>
      <c r="L11" s="16">
        <v>0</v>
      </c>
      <c r="M11" s="16">
        <v>1.4084507042253501E-2</v>
      </c>
      <c r="N11" s="16">
        <v>0</v>
      </c>
      <c r="O11" s="16">
        <v>0</v>
      </c>
      <c r="P11" s="16"/>
      <c r="Q11" s="16">
        <v>5.8479532163742704E-3</v>
      </c>
      <c r="R11" s="16"/>
      <c r="S11" s="16">
        <v>6.3856960408684603E-3</v>
      </c>
      <c r="T11" s="16"/>
      <c r="U11" s="16">
        <v>6.6777963272120202E-3</v>
      </c>
      <c r="V11" s="16"/>
      <c r="W11" s="16">
        <v>8.1300813008130107E-3</v>
      </c>
      <c r="X11" s="16"/>
      <c r="Y11" s="16">
        <v>5.9760956175298804E-3</v>
      </c>
      <c r="Z11" s="16">
        <v>3.81679389312977E-3</v>
      </c>
      <c r="AA11" s="16">
        <v>2.7777777777777801E-2</v>
      </c>
      <c r="AB11" s="16">
        <v>0</v>
      </c>
      <c r="AC11" s="16"/>
      <c r="AD11" s="16">
        <v>0</v>
      </c>
      <c r="AE11" s="16">
        <v>1.1235955056179799E-2</v>
      </c>
      <c r="AF11" s="16">
        <v>1.03092783505155E-2</v>
      </c>
      <c r="AG11" s="16">
        <v>5.5555555555555601E-3</v>
      </c>
      <c r="AH11" s="16">
        <v>0</v>
      </c>
      <c r="AI11" s="16">
        <v>1.20481927710843E-2</v>
      </c>
      <c r="AJ11" s="16">
        <v>1.0869565217391301E-2</v>
      </c>
      <c r="AK11" s="16"/>
      <c r="AL11" s="16">
        <v>1.7543859649122799E-2</v>
      </c>
      <c r="AM11" s="16">
        <v>0</v>
      </c>
      <c r="AN11" s="16">
        <v>4.5662100456621002E-3</v>
      </c>
      <c r="AO11" s="16">
        <v>1.4492753623188401E-2</v>
      </c>
      <c r="AP11" s="16">
        <v>0</v>
      </c>
      <c r="AQ11" s="16">
        <v>0</v>
      </c>
      <c r="AR11" s="16">
        <v>0</v>
      </c>
      <c r="AS11" s="16">
        <v>0</v>
      </c>
      <c r="AT11" s="16">
        <v>0</v>
      </c>
      <c r="AU11" s="16">
        <v>0</v>
      </c>
      <c r="AV11" s="16">
        <v>3.03030303030303E-2</v>
      </c>
      <c r="AW11" s="16">
        <v>0</v>
      </c>
    </row>
    <row r="12" spans="2:49" ht="43.5" x14ac:dyDescent="0.35">
      <c r="B12" s="17" t="s">
        <v>830</v>
      </c>
      <c r="C12" s="19">
        <v>8.65265760197775E-3</v>
      </c>
      <c r="D12" s="19">
        <v>0</v>
      </c>
      <c r="E12" s="19">
        <v>0</v>
      </c>
      <c r="F12" s="19">
        <v>8.4745762711864406E-3</v>
      </c>
      <c r="G12" s="19">
        <v>0</v>
      </c>
      <c r="H12" s="19">
        <v>0</v>
      </c>
      <c r="I12" s="19">
        <v>4.5454545454545497E-2</v>
      </c>
      <c r="J12" s="19">
        <v>0</v>
      </c>
      <c r="K12" s="19">
        <v>0</v>
      </c>
      <c r="L12" s="19">
        <v>2.53164556962025E-2</v>
      </c>
      <c r="M12" s="19">
        <v>1.4084507042253501E-2</v>
      </c>
      <c r="N12" s="19">
        <v>0</v>
      </c>
      <c r="O12" s="19">
        <v>0</v>
      </c>
      <c r="P12" s="19"/>
      <c r="Q12" s="19">
        <v>7.3099415204678402E-3</v>
      </c>
      <c r="R12" s="19"/>
      <c r="S12" s="19">
        <v>8.9399744572158397E-3</v>
      </c>
      <c r="T12" s="19"/>
      <c r="U12" s="19">
        <v>5.0083472454090098E-3</v>
      </c>
      <c r="V12" s="19"/>
      <c r="W12" s="19">
        <v>0</v>
      </c>
      <c r="X12" s="19"/>
      <c r="Y12" s="19">
        <v>5.9760956175298804E-3</v>
      </c>
      <c r="Z12" s="19">
        <v>1.5267175572519101E-2</v>
      </c>
      <c r="AA12" s="19">
        <v>0</v>
      </c>
      <c r="AB12" s="19">
        <v>0</v>
      </c>
      <c r="AC12" s="19"/>
      <c r="AD12" s="19">
        <v>0</v>
      </c>
      <c r="AE12" s="19">
        <v>0</v>
      </c>
      <c r="AF12" s="19">
        <v>2.06185567010309E-2</v>
      </c>
      <c r="AG12" s="19">
        <v>1.1111111111111099E-2</v>
      </c>
      <c r="AH12" s="19">
        <v>0</v>
      </c>
      <c r="AI12" s="19">
        <v>3.6144578313252997E-2</v>
      </c>
      <c r="AJ12" s="19">
        <v>0</v>
      </c>
      <c r="AK12" s="19"/>
      <c r="AL12" s="19">
        <v>0</v>
      </c>
      <c r="AM12" s="19">
        <v>1.58730158730159E-2</v>
      </c>
      <c r="AN12" s="19">
        <v>0</v>
      </c>
      <c r="AO12" s="19">
        <v>7.2463768115942004E-3</v>
      </c>
      <c r="AP12" s="19">
        <v>0</v>
      </c>
      <c r="AQ12" s="19">
        <v>0</v>
      </c>
      <c r="AR12" s="19">
        <v>0</v>
      </c>
      <c r="AS12" s="19">
        <v>0</v>
      </c>
      <c r="AT12" s="19">
        <v>2.40963855421687E-2</v>
      </c>
      <c r="AU12" s="19">
        <v>7.69230769230769E-2</v>
      </c>
      <c r="AV12" s="19">
        <v>3.03030303030303E-2</v>
      </c>
      <c r="AW12" s="19">
        <v>0</v>
      </c>
    </row>
    <row r="13" spans="2:49" x14ac:dyDescent="0.35">
      <c r="B13" s="17" t="s">
        <v>36</v>
      </c>
      <c r="C13" s="19">
        <v>0.13226205191594601</v>
      </c>
      <c r="D13" s="19">
        <v>0.148148148148148</v>
      </c>
      <c r="E13" s="19">
        <v>0.105263157894737</v>
      </c>
      <c r="F13" s="19">
        <v>9.3220338983050793E-2</v>
      </c>
      <c r="G13" s="19">
        <v>0.15</v>
      </c>
      <c r="H13" s="19">
        <v>0.115384615384615</v>
      </c>
      <c r="I13" s="19">
        <v>0.18181818181818199</v>
      </c>
      <c r="J13" s="19">
        <v>0.16393442622950799</v>
      </c>
      <c r="K13" s="19">
        <v>0.15384615384615399</v>
      </c>
      <c r="L13" s="19">
        <v>0.151898734177215</v>
      </c>
      <c r="M13" s="19">
        <v>0.154929577464789</v>
      </c>
      <c r="N13" s="19">
        <v>9.0909090909090898E-2</v>
      </c>
      <c r="O13" s="19">
        <v>6.25E-2</v>
      </c>
      <c r="P13" s="19"/>
      <c r="Q13" s="19">
        <v>0.13011695906432699</v>
      </c>
      <c r="R13" s="19"/>
      <c r="S13" s="19">
        <v>0.132822477650064</v>
      </c>
      <c r="T13" s="19"/>
      <c r="U13" s="19">
        <v>0.13355592654424001</v>
      </c>
      <c r="V13" s="19"/>
      <c r="W13" s="19">
        <v>7.3170731707317097E-2</v>
      </c>
      <c r="X13" s="19"/>
      <c r="Y13" s="19">
        <v>0.135458167330677</v>
      </c>
      <c r="Z13" s="19">
        <v>0.12977099236641201</v>
      </c>
      <c r="AA13" s="19">
        <v>0.11111111111111099</v>
      </c>
      <c r="AB13" s="19">
        <v>0.11111111111111099</v>
      </c>
      <c r="AC13" s="19"/>
      <c r="AD13" s="19">
        <v>0.12413793103448301</v>
      </c>
      <c r="AE13" s="19">
        <v>8.98876404494382E-2</v>
      </c>
      <c r="AF13" s="19">
        <v>0.134020618556701</v>
      </c>
      <c r="AG13" s="19">
        <v>0.14444444444444399</v>
      </c>
      <c r="AH13" s="19">
        <v>0.17073170731707299</v>
      </c>
      <c r="AI13" s="19">
        <v>8.4337349397590397E-2</v>
      </c>
      <c r="AJ13" s="19">
        <v>0.15217391304347799</v>
      </c>
      <c r="AK13" s="19"/>
      <c r="AL13" s="19">
        <v>7.0175438596491196E-2</v>
      </c>
      <c r="AM13" s="19">
        <v>0.182539682539683</v>
      </c>
      <c r="AN13" s="19">
        <v>0.13242009132420099</v>
      </c>
      <c r="AO13" s="19">
        <v>0.13043478260869601</v>
      </c>
      <c r="AP13" s="19">
        <v>5.2631578947368397E-2</v>
      </c>
      <c r="AQ13" s="19">
        <v>0.14000000000000001</v>
      </c>
      <c r="AR13" s="19">
        <v>0</v>
      </c>
      <c r="AS13" s="19">
        <v>0.133333333333333</v>
      </c>
      <c r="AT13" s="19">
        <v>0.120481927710843</v>
      </c>
      <c r="AU13" s="19">
        <v>0.15384615384615399</v>
      </c>
      <c r="AV13" s="19">
        <v>0.12121212121212099</v>
      </c>
      <c r="AW13" s="19">
        <v>0.116279069767442</v>
      </c>
    </row>
    <row r="14" spans="2:49" ht="87" x14ac:dyDescent="0.35">
      <c r="B14" s="17" t="s">
        <v>831</v>
      </c>
      <c r="C14" s="20">
        <v>0.20148331273176801</v>
      </c>
      <c r="D14" s="20">
        <v>0.296296296296296</v>
      </c>
      <c r="E14" s="20">
        <v>0.21052631578947401</v>
      </c>
      <c r="F14" s="20">
        <v>0.101694915254237</v>
      </c>
      <c r="G14" s="20">
        <v>0.16666666666666699</v>
      </c>
      <c r="H14" s="20">
        <v>0.134615384615385</v>
      </c>
      <c r="I14" s="20">
        <v>0.21212121212121199</v>
      </c>
      <c r="J14" s="20">
        <v>0.24590163934426201</v>
      </c>
      <c r="K14" s="20">
        <v>0.128205128205128</v>
      </c>
      <c r="L14" s="20">
        <v>0.291139240506329</v>
      </c>
      <c r="M14" s="20">
        <v>0.169014084507042</v>
      </c>
      <c r="N14" s="20">
        <v>0.30303030303030298</v>
      </c>
      <c r="O14" s="20">
        <v>0.1875</v>
      </c>
      <c r="P14" s="20"/>
      <c r="Q14" s="20">
        <v>0.20467836257309899</v>
      </c>
      <c r="R14" s="20"/>
      <c r="S14" s="20">
        <v>0.199233716475096</v>
      </c>
      <c r="T14" s="20"/>
      <c r="U14" s="20">
        <v>0.20033388981636099</v>
      </c>
      <c r="V14" s="20"/>
      <c r="W14" s="20">
        <v>0.17073170731707299</v>
      </c>
      <c r="X14" s="20"/>
      <c r="Y14" s="20">
        <v>0.147410358565737</v>
      </c>
      <c r="Z14" s="20">
        <v>0.29389312977099202</v>
      </c>
      <c r="AA14" s="20">
        <v>0.30555555555555602</v>
      </c>
      <c r="AB14" s="20">
        <v>0.11111111111111099</v>
      </c>
      <c r="AC14" s="20"/>
      <c r="AD14" s="20">
        <v>9.6551724137931005E-2</v>
      </c>
      <c r="AE14" s="20">
        <v>0.19101123595505601</v>
      </c>
      <c r="AF14" s="20">
        <v>0.164948453608247</v>
      </c>
      <c r="AG14" s="20">
        <v>0.133333333333333</v>
      </c>
      <c r="AH14" s="20">
        <v>0.30081300813008099</v>
      </c>
      <c r="AI14" s="20">
        <v>0.39759036144578302</v>
      </c>
      <c r="AJ14" s="20">
        <v>0.23913043478260901</v>
      </c>
      <c r="AK14" s="20"/>
      <c r="AL14" s="20">
        <v>0.29824561403508798</v>
      </c>
      <c r="AM14" s="20">
        <v>0.27777777777777801</v>
      </c>
      <c r="AN14" s="20">
        <v>0.15525114155251099</v>
      </c>
      <c r="AO14" s="20">
        <v>0.15942028985507201</v>
      </c>
      <c r="AP14" s="20">
        <v>0.31578947368421101</v>
      </c>
      <c r="AQ14" s="20">
        <v>0.12</v>
      </c>
      <c r="AR14" s="20">
        <v>0</v>
      </c>
      <c r="AS14" s="20">
        <v>0.4</v>
      </c>
      <c r="AT14" s="20">
        <v>0.22891566265060201</v>
      </c>
      <c r="AU14" s="20">
        <v>0.15384615384615399</v>
      </c>
      <c r="AV14" s="20">
        <v>0.15151515151515199</v>
      </c>
      <c r="AW14" s="20">
        <v>0.186046511627907</v>
      </c>
    </row>
    <row r="15" spans="2:49" x14ac:dyDescent="0.35">
      <c r="B15" s="15" t="s">
        <v>833</v>
      </c>
    </row>
    <row r="16" spans="2:49" x14ac:dyDescent="0.35">
      <c r="B16" t="s">
        <v>66</v>
      </c>
    </row>
    <row r="17" spans="2:2" x14ac:dyDescent="0.35">
      <c r="B17" t="s">
        <v>67</v>
      </c>
    </row>
    <row r="19" spans="2:2" x14ac:dyDescent="0.35">
      <c r="B19"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AW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841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ht="29" x14ac:dyDescent="0.35">
      <c r="B8" s="17" t="s">
        <v>834</v>
      </c>
      <c r="C8" s="16">
        <v>0.43296432964329601</v>
      </c>
      <c r="D8" s="16">
        <v>0.34146341463414598</v>
      </c>
      <c r="E8" s="16">
        <v>0.44029850746268701</v>
      </c>
      <c r="F8" s="16">
        <v>0.436974789915966</v>
      </c>
      <c r="G8" s="16">
        <v>0.3</v>
      </c>
      <c r="H8" s="16">
        <v>0.5</v>
      </c>
      <c r="I8" s="16">
        <v>0.51515151515151503</v>
      </c>
      <c r="J8" s="16">
        <v>0.44262295081967201</v>
      </c>
      <c r="K8" s="16">
        <v>0.58974358974358998</v>
      </c>
      <c r="L8" s="16">
        <v>0.4375</v>
      </c>
      <c r="M8" s="16">
        <v>0.43661971830985902</v>
      </c>
      <c r="N8" s="16">
        <v>0.36363636363636398</v>
      </c>
      <c r="O8" s="16">
        <v>0.4375</v>
      </c>
      <c r="P8" s="16"/>
      <c r="Q8" s="16">
        <v>0.415697674418605</v>
      </c>
      <c r="R8" s="16"/>
      <c r="S8" s="16">
        <v>0.43456162642947899</v>
      </c>
      <c r="T8" s="16"/>
      <c r="U8" s="16">
        <v>0.41293532338308497</v>
      </c>
      <c r="V8" s="16"/>
      <c r="W8" s="16">
        <v>0.39024390243902402</v>
      </c>
      <c r="X8" s="16"/>
      <c r="Y8" s="16">
        <v>0.49404761904761901</v>
      </c>
      <c r="Z8" s="16">
        <v>0.32954545454545497</v>
      </c>
      <c r="AA8" s="16">
        <v>0.27777777777777801</v>
      </c>
      <c r="AB8" s="16">
        <v>0.66666666666666696</v>
      </c>
      <c r="AC8" s="16"/>
      <c r="AD8" s="16">
        <v>0.50684931506849296</v>
      </c>
      <c r="AE8" s="16">
        <v>0.4</v>
      </c>
      <c r="AF8" s="16">
        <v>0.48979591836734698</v>
      </c>
      <c r="AG8" s="16">
        <v>0.51666666666666705</v>
      </c>
      <c r="AH8" s="16">
        <v>0.41463414634146301</v>
      </c>
      <c r="AI8" s="16">
        <v>0.273809523809524</v>
      </c>
      <c r="AJ8" s="16">
        <v>0.29347826086956502</v>
      </c>
      <c r="AK8" s="16"/>
      <c r="AL8" s="16">
        <v>0.40350877192982498</v>
      </c>
      <c r="AM8" s="16">
        <v>0.267716535433071</v>
      </c>
      <c r="AN8" s="16">
        <v>0.49773755656108598</v>
      </c>
      <c r="AO8" s="16">
        <v>0.43884892086330901</v>
      </c>
      <c r="AP8" s="16">
        <v>0.21052631578947401</v>
      </c>
      <c r="AQ8" s="16">
        <v>0.32</v>
      </c>
      <c r="AR8" s="16">
        <v>0</v>
      </c>
      <c r="AS8" s="16">
        <v>0.33333333333333298</v>
      </c>
      <c r="AT8" s="16">
        <v>0.45783132530120502</v>
      </c>
      <c r="AU8" s="16">
        <v>0.46153846153846201</v>
      </c>
      <c r="AV8" s="16">
        <v>0.78787878787878796</v>
      </c>
      <c r="AW8" s="16">
        <v>0.48837209302325602</v>
      </c>
    </row>
    <row r="9" spans="2:49" ht="43.5" x14ac:dyDescent="0.35">
      <c r="B9" s="17" t="s">
        <v>835</v>
      </c>
      <c r="C9" s="16">
        <v>0.17097170971709699</v>
      </c>
      <c r="D9" s="16">
        <v>0.23170731707317099</v>
      </c>
      <c r="E9" s="16">
        <v>0.164179104477612</v>
      </c>
      <c r="F9" s="16">
        <v>0.11764705882352899</v>
      </c>
      <c r="G9" s="16">
        <v>0.266666666666667</v>
      </c>
      <c r="H9" s="16">
        <v>7.69230769230769E-2</v>
      </c>
      <c r="I9" s="16">
        <v>0.16666666666666699</v>
      </c>
      <c r="J9" s="16">
        <v>0.18032786885245899</v>
      </c>
      <c r="K9" s="16">
        <v>0.102564102564103</v>
      </c>
      <c r="L9" s="16">
        <v>0.2</v>
      </c>
      <c r="M9" s="16">
        <v>0.19718309859154901</v>
      </c>
      <c r="N9" s="16">
        <v>0.21212121212121199</v>
      </c>
      <c r="O9" s="16">
        <v>6.25E-2</v>
      </c>
      <c r="P9" s="16"/>
      <c r="Q9" s="16">
        <v>0.17877906976744201</v>
      </c>
      <c r="R9" s="16"/>
      <c r="S9" s="16">
        <v>0.17280813214739499</v>
      </c>
      <c r="T9" s="16"/>
      <c r="U9" s="16">
        <v>0.17744610281923701</v>
      </c>
      <c r="V9" s="16"/>
      <c r="W9" s="16">
        <v>0.211382113821138</v>
      </c>
      <c r="X9" s="16"/>
      <c r="Y9" s="16">
        <v>0.172619047619048</v>
      </c>
      <c r="Z9" s="16">
        <v>0.185606060606061</v>
      </c>
      <c r="AA9" s="16">
        <v>5.5555555555555601E-2</v>
      </c>
      <c r="AB9" s="16">
        <v>0.11111111111111099</v>
      </c>
      <c r="AC9" s="16"/>
      <c r="AD9" s="16">
        <v>0.17123287671232901</v>
      </c>
      <c r="AE9" s="16">
        <v>0.2</v>
      </c>
      <c r="AF9" s="16">
        <v>0.15306122448979601</v>
      </c>
      <c r="AG9" s="16">
        <v>0.13888888888888901</v>
      </c>
      <c r="AH9" s="16">
        <v>0.24390243902438999</v>
      </c>
      <c r="AI9" s="16">
        <v>0.16666666666666699</v>
      </c>
      <c r="AJ9" s="16">
        <v>0.13043478260869601</v>
      </c>
      <c r="AK9" s="16"/>
      <c r="AL9" s="16">
        <v>0.19298245614035101</v>
      </c>
      <c r="AM9" s="16">
        <v>0.196850393700787</v>
      </c>
      <c r="AN9" s="16">
        <v>0.17647058823529399</v>
      </c>
      <c r="AO9" s="16">
        <v>0.16546762589928099</v>
      </c>
      <c r="AP9" s="16">
        <v>0.21052631578947401</v>
      </c>
      <c r="AQ9" s="16">
        <v>0.18</v>
      </c>
      <c r="AR9" s="16">
        <v>0.5</v>
      </c>
      <c r="AS9" s="16">
        <v>0.133333333333333</v>
      </c>
      <c r="AT9" s="16">
        <v>0.156626506024096</v>
      </c>
      <c r="AU9" s="16">
        <v>7.69230769230769E-2</v>
      </c>
      <c r="AV9" s="16">
        <v>0.12121212121212099</v>
      </c>
      <c r="AW9" s="16">
        <v>0.13953488372093001</v>
      </c>
    </row>
    <row r="10" spans="2:49" ht="87" x14ac:dyDescent="0.35">
      <c r="B10" s="17" t="s">
        <v>836</v>
      </c>
      <c r="C10" s="16">
        <v>0.309963099630996</v>
      </c>
      <c r="D10" s="16">
        <v>0.30487804878048802</v>
      </c>
      <c r="E10" s="16">
        <v>0.328358208955224</v>
      </c>
      <c r="F10" s="16">
        <v>0.33613445378151302</v>
      </c>
      <c r="G10" s="16">
        <v>0.38333333333333303</v>
      </c>
      <c r="H10" s="16">
        <v>0.269230769230769</v>
      </c>
      <c r="I10" s="16">
        <v>0.24242424242424199</v>
      </c>
      <c r="J10" s="16">
        <v>0.34426229508196698</v>
      </c>
      <c r="K10" s="16">
        <v>0.256410256410256</v>
      </c>
      <c r="L10" s="16">
        <v>0.26250000000000001</v>
      </c>
      <c r="M10" s="16">
        <v>0.29577464788732399</v>
      </c>
      <c r="N10" s="16">
        <v>0.33333333333333298</v>
      </c>
      <c r="O10" s="16">
        <v>0.375</v>
      </c>
      <c r="P10" s="16"/>
      <c r="Q10" s="16">
        <v>0.32122093023255799</v>
      </c>
      <c r="R10" s="16"/>
      <c r="S10" s="16">
        <v>0.30749682337992401</v>
      </c>
      <c r="T10" s="16"/>
      <c r="U10" s="16">
        <v>0.32172470978441098</v>
      </c>
      <c r="V10" s="16"/>
      <c r="W10" s="16">
        <v>0.31707317073170699</v>
      </c>
      <c r="X10" s="16"/>
      <c r="Y10" s="16">
        <v>0.26388888888888901</v>
      </c>
      <c r="Z10" s="16">
        <v>0.37878787878787901</v>
      </c>
      <c r="AA10" s="16">
        <v>0.5</v>
      </c>
      <c r="AB10" s="16">
        <v>0.11111111111111099</v>
      </c>
      <c r="AC10" s="16"/>
      <c r="AD10" s="16">
        <v>0.24657534246575299</v>
      </c>
      <c r="AE10" s="16">
        <v>0.33333333333333298</v>
      </c>
      <c r="AF10" s="16">
        <v>0.30612244897959201</v>
      </c>
      <c r="AG10" s="16">
        <v>0.22222222222222199</v>
      </c>
      <c r="AH10" s="16">
        <v>0.26829268292682901</v>
      </c>
      <c r="AI10" s="16">
        <v>0.5</v>
      </c>
      <c r="AJ10" s="16">
        <v>0.44565217391304301</v>
      </c>
      <c r="AK10" s="16"/>
      <c r="AL10" s="16">
        <v>0.33333333333333298</v>
      </c>
      <c r="AM10" s="16">
        <v>0.44881889763779498</v>
      </c>
      <c r="AN10" s="16">
        <v>0.22624434389140299</v>
      </c>
      <c r="AO10" s="16">
        <v>0.31654676258992798</v>
      </c>
      <c r="AP10" s="16">
        <v>0.52631578947368396</v>
      </c>
      <c r="AQ10" s="16">
        <v>0.42</v>
      </c>
      <c r="AR10" s="16">
        <v>0.5</v>
      </c>
      <c r="AS10" s="16">
        <v>0.33333333333333298</v>
      </c>
      <c r="AT10" s="16">
        <v>0.32530120481927699</v>
      </c>
      <c r="AU10" s="16">
        <v>0.230769230769231</v>
      </c>
      <c r="AV10" s="16">
        <v>6.0606060606060601E-2</v>
      </c>
      <c r="AW10" s="16">
        <v>0.27906976744186002</v>
      </c>
    </row>
    <row r="11" spans="2:49" ht="101.5" x14ac:dyDescent="0.35">
      <c r="B11" s="17" t="s">
        <v>837</v>
      </c>
      <c r="C11" s="16">
        <v>4.1820418204182003E-2</v>
      </c>
      <c r="D11" s="16">
        <v>8.5365853658536606E-2</v>
      </c>
      <c r="E11" s="16">
        <v>3.7313432835820899E-2</v>
      </c>
      <c r="F11" s="16">
        <v>5.0420168067226899E-2</v>
      </c>
      <c r="G11" s="16">
        <v>0</v>
      </c>
      <c r="H11" s="16">
        <v>5.7692307692307702E-2</v>
      </c>
      <c r="I11" s="16">
        <v>3.03030303030303E-2</v>
      </c>
      <c r="J11" s="16">
        <v>1.63934426229508E-2</v>
      </c>
      <c r="K11" s="16">
        <v>0</v>
      </c>
      <c r="L11" s="16">
        <v>0.05</v>
      </c>
      <c r="M11" s="16">
        <v>2.8169014084507001E-2</v>
      </c>
      <c r="N11" s="16">
        <v>6.0606060606060601E-2</v>
      </c>
      <c r="O11" s="16">
        <v>0.125</v>
      </c>
      <c r="P11" s="16"/>
      <c r="Q11" s="16">
        <v>4.0697674418604703E-2</v>
      </c>
      <c r="R11" s="16"/>
      <c r="S11" s="16">
        <v>4.0660736975857703E-2</v>
      </c>
      <c r="T11" s="16"/>
      <c r="U11" s="16">
        <v>4.1459369817578799E-2</v>
      </c>
      <c r="V11" s="16"/>
      <c r="W11" s="16">
        <v>3.2520325203252001E-2</v>
      </c>
      <c r="X11" s="16"/>
      <c r="Y11" s="16">
        <v>3.3730158730158701E-2</v>
      </c>
      <c r="Z11" s="16">
        <v>5.6818181818181802E-2</v>
      </c>
      <c r="AA11" s="16">
        <v>5.5555555555555601E-2</v>
      </c>
      <c r="AB11" s="16">
        <v>0</v>
      </c>
      <c r="AC11" s="16"/>
      <c r="AD11" s="16">
        <v>2.7397260273972601E-2</v>
      </c>
      <c r="AE11" s="16">
        <v>3.3333333333333298E-2</v>
      </c>
      <c r="AF11" s="16">
        <v>2.04081632653061E-2</v>
      </c>
      <c r="AG11" s="16">
        <v>5.5555555555555601E-2</v>
      </c>
      <c r="AH11" s="16">
        <v>4.8780487804878099E-2</v>
      </c>
      <c r="AI11" s="16">
        <v>1.1904761904761901E-2</v>
      </c>
      <c r="AJ11" s="16">
        <v>8.6956521739130405E-2</v>
      </c>
      <c r="AK11" s="16"/>
      <c r="AL11" s="16">
        <v>3.5087719298245598E-2</v>
      </c>
      <c r="AM11" s="16">
        <v>4.7244094488188997E-2</v>
      </c>
      <c r="AN11" s="16">
        <v>4.9773755656108601E-2</v>
      </c>
      <c r="AO11" s="16">
        <v>4.3165467625899297E-2</v>
      </c>
      <c r="AP11" s="16">
        <v>0</v>
      </c>
      <c r="AQ11" s="16">
        <v>0.04</v>
      </c>
      <c r="AR11" s="16">
        <v>0</v>
      </c>
      <c r="AS11" s="16">
        <v>6.6666666666666693E-2</v>
      </c>
      <c r="AT11" s="16">
        <v>3.6144578313252997E-2</v>
      </c>
      <c r="AU11" s="16">
        <v>0.15384615384615399</v>
      </c>
      <c r="AV11" s="16">
        <v>0</v>
      </c>
      <c r="AW11" s="16">
        <v>2.32558139534884E-2</v>
      </c>
    </row>
    <row r="12" spans="2:49" ht="72.5" x14ac:dyDescent="0.35">
      <c r="B12" s="17" t="s">
        <v>838</v>
      </c>
      <c r="C12" s="16">
        <v>1.230012300123E-2</v>
      </c>
      <c r="D12" s="16">
        <v>2.4390243902439001E-2</v>
      </c>
      <c r="E12" s="16">
        <v>1.49253731343284E-2</v>
      </c>
      <c r="F12" s="16">
        <v>1.6806722689075598E-2</v>
      </c>
      <c r="G12" s="16">
        <v>0</v>
      </c>
      <c r="H12" s="16">
        <v>0</v>
      </c>
      <c r="I12" s="16">
        <v>1.5151515151515201E-2</v>
      </c>
      <c r="J12" s="16">
        <v>0</v>
      </c>
      <c r="K12" s="16">
        <v>0</v>
      </c>
      <c r="L12" s="16">
        <v>1.2500000000000001E-2</v>
      </c>
      <c r="M12" s="16">
        <v>1.4084507042253501E-2</v>
      </c>
      <c r="N12" s="16">
        <v>3.03030303030303E-2</v>
      </c>
      <c r="O12" s="16">
        <v>0</v>
      </c>
      <c r="P12" s="16"/>
      <c r="Q12" s="16">
        <v>1.01744186046512E-2</v>
      </c>
      <c r="R12" s="16"/>
      <c r="S12" s="16">
        <v>1.143583227446E-2</v>
      </c>
      <c r="T12" s="16"/>
      <c r="U12" s="16">
        <v>9.9502487562189105E-3</v>
      </c>
      <c r="V12" s="16"/>
      <c r="W12" s="16">
        <v>8.1300813008130107E-3</v>
      </c>
      <c r="X12" s="16"/>
      <c r="Y12" s="16">
        <v>9.9206349206349201E-3</v>
      </c>
      <c r="Z12" s="16">
        <v>1.5151515151515201E-2</v>
      </c>
      <c r="AA12" s="16">
        <v>2.7777777777777801E-2</v>
      </c>
      <c r="AB12" s="16">
        <v>0</v>
      </c>
      <c r="AC12" s="16"/>
      <c r="AD12" s="16">
        <v>6.8493150684931503E-3</v>
      </c>
      <c r="AE12" s="16">
        <v>1.1111111111111099E-2</v>
      </c>
      <c r="AF12" s="16">
        <v>1.02040816326531E-2</v>
      </c>
      <c r="AG12" s="16">
        <v>5.5555555555555601E-3</v>
      </c>
      <c r="AH12" s="16">
        <v>2.4390243902439001E-2</v>
      </c>
      <c r="AI12" s="16">
        <v>3.5714285714285698E-2</v>
      </c>
      <c r="AJ12" s="16">
        <v>0</v>
      </c>
      <c r="AK12" s="16"/>
      <c r="AL12" s="16">
        <v>0</v>
      </c>
      <c r="AM12" s="16">
        <v>7.8740157480314994E-3</v>
      </c>
      <c r="AN12" s="16">
        <v>1.8099547511312201E-2</v>
      </c>
      <c r="AO12" s="16">
        <v>0</v>
      </c>
      <c r="AP12" s="16">
        <v>0</v>
      </c>
      <c r="AQ12" s="16">
        <v>0</v>
      </c>
      <c r="AR12" s="16">
        <v>0</v>
      </c>
      <c r="AS12" s="16">
        <v>6.6666666666666693E-2</v>
      </c>
      <c r="AT12" s="16">
        <v>1.20481927710843E-2</v>
      </c>
      <c r="AU12" s="16">
        <v>7.69230769230769E-2</v>
      </c>
      <c r="AV12" s="16">
        <v>0</v>
      </c>
      <c r="AW12" s="16">
        <v>4.6511627906976702E-2</v>
      </c>
    </row>
    <row r="13" spans="2:49" ht="72.5" x14ac:dyDescent="0.35">
      <c r="B13" s="17" t="s">
        <v>839</v>
      </c>
      <c r="C13" s="19">
        <v>7.3800738007380098E-3</v>
      </c>
      <c r="D13" s="19">
        <v>0</v>
      </c>
      <c r="E13" s="19">
        <v>0</v>
      </c>
      <c r="F13" s="19">
        <v>1.6806722689075598E-2</v>
      </c>
      <c r="G13" s="19">
        <v>1.6666666666666701E-2</v>
      </c>
      <c r="H13" s="19">
        <v>3.8461538461538498E-2</v>
      </c>
      <c r="I13" s="19">
        <v>0</v>
      </c>
      <c r="J13" s="19">
        <v>0</v>
      </c>
      <c r="K13" s="19">
        <v>2.5641025641025599E-2</v>
      </c>
      <c r="L13" s="19">
        <v>0</v>
      </c>
      <c r="M13" s="19">
        <v>0</v>
      </c>
      <c r="N13" s="19">
        <v>0</v>
      </c>
      <c r="O13" s="19">
        <v>0</v>
      </c>
      <c r="P13" s="19"/>
      <c r="Q13" s="19">
        <v>7.2674418604651196E-3</v>
      </c>
      <c r="R13" s="19"/>
      <c r="S13" s="19">
        <v>7.6238881829733202E-3</v>
      </c>
      <c r="T13" s="19"/>
      <c r="U13" s="19">
        <v>8.2918739635157498E-3</v>
      </c>
      <c r="V13" s="19"/>
      <c r="W13" s="19">
        <v>0</v>
      </c>
      <c r="X13" s="19"/>
      <c r="Y13" s="19">
        <v>5.9523809523809503E-3</v>
      </c>
      <c r="Z13" s="19">
        <v>7.5757575757575803E-3</v>
      </c>
      <c r="AA13" s="19">
        <v>2.7777777777777801E-2</v>
      </c>
      <c r="AB13" s="19">
        <v>0</v>
      </c>
      <c r="AC13" s="19"/>
      <c r="AD13" s="19">
        <v>6.8493150684931503E-3</v>
      </c>
      <c r="AE13" s="19">
        <v>1.1111111111111099E-2</v>
      </c>
      <c r="AF13" s="19">
        <v>0</v>
      </c>
      <c r="AG13" s="19">
        <v>1.1111111111111099E-2</v>
      </c>
      <c r="AH13" s="19">
        <v>0</v>
      </c>
      <c r="AI13" s="19">
        <v>1.1904761904761901E-2</v>
      </c>
      <c r="AJ13" s="19">
        <v>1.0869565217391301E-2</v>
      </c>
      <c r="AK13" s="19"/>
      <c r="AL13" s="19">
        <v>0</v>
      </c>
      <c r="AM13" s="19">
        <v>7.8740157480314994E-3</v>
      </c>
      <c r="AN13" s="19">
        <v>9.0497737556561094E-3</v>
      </c>
      <c r="AO13" s="19">
        <v>1.4388489208633099E-2</v>
      </c>
      <c r="AP13" s="19">
        <v>0</v>
      </c>
      <c r="AQ13" s="19">
        <v>0</v>
      </c>
      <c r="AR13" s="19">
        <v>0</v>
      </c>
      <c r="AS13" s="19">
        <v>0</v>
      </c>
      <c r="AT13" s="19">
        <v>0</v>
      </c>
      <c r="AU13" s="19">
        <v>0</v>
      </c>
      <c r="AV13" s="19">
        <v>3.03030303030303E-2</v>
      </c>
      <c r="AW13" s="19">
        <v>0</v>
      </c>
    </row>
    <row r="14" spans="2:49" x14ac:dyDescent="0.35">
      <c r="B14" s="17" t="s">
        <v>462</v>
      </c>
      <c r="C14" s="19">
        <v>2.460024600246E-2</v>
      </c>
      <c r="D14" s="19">
        <v>1.21951219512195E-2</v>
      </c>
      <c r="E14" s="19">
        <v>1.49253731343284E-2</v>
      </c>
      <c r="F14" s="19">
        <v>2.5210084033613401E-2</v>
      </c>
      <c r="G14" s="19">
        <v>3.3333333333333298E-2</v>
      </c>
      <c r="H14" s="19">
        <v>5.7692307692307702E-2</v>
      </c>
      <c r="I14" s="19">
        <v>3.03030303030303E-2</v>
      </c>
      <c r="J14" s="19">
        <v>1.63934426229508E-2</v>
      </c>
      <c r="K14" s="19">
        <v>2.5641025641025599E-2</v>
      </c>
      <c r="L14" s="19">
        <v>3.7499999999999999E-2</v>
      </c>
      <c r="M14" s="19">
        <v>2.8169014084507001E-2</v>
      </c>
      <c r="N14" s="19">
        <v>0</v>
      </c>
      <c r="O14" s="19">
        <v>0</v>
      </c>
      <c r="P14" s="19"/>
      <c r="Q14" s="19">
        <v>2.6162790697674399E-2</v>
      </c>
      <c r="R14" s="19"/>
      <c r="S14" s="19">
        <v>2.5412960609911099E-2</v>
      </c>
      <c r="T14" s="19"/>
      <c r="U14" s="19">
        <v>2.81923714759536E-2</v>
      </c>
      <c r="V14" s="19"/>
      <c r="W14" s="19">
        <v>4.0650406504064998E-2</v>
      </c>
      <c r="X14" s="19"/>
      <c r="Y14" s="19">
        <v>1.9841269841269799E-2</v>
      </c>
      <c r="Z14" s="19">
        <v>2.6515151515151499E-2</v>
      </c>
      <c r="AA14" s="19">
        <v>5.5555555555555601E-2</v>
      </c>
      <c r="AB14" s="19">
        <v>0.11111111111111099</v>
      </c>
      <c r="AC14" s="19"/>
      <c r="AD14" s="19">
        <v>3.42465753424658E-2</v>
      </c>
      <c r="AE14" s="19">
        <v>1.1111111111111099E-2</v>
      </c>
      <c r="AF14" s="19">
        <v>2.04081632653061E-2</v>
      </c>
      <c r="AG14" s="19">
        <v>0.05</v>
      </c>
      <c r="AH14" s="19">
        <v>0</v>
      </c>
      <c r="AI14" s="19">
        <v>0</v>
      </c>
      <c r="AJ14" s="19">
        <v>3.2608695652173898E-2</v>
      </c>
      <c r="AK14" s="19"/>
      <c r="AL14" s="19">
        <v>3.5087719298245598E-2</v>
      </c>
      <c r="AM14" s="19">
        <v>2.3622047244094498E-2</v>
      </c>
      <c r="AN14" s="19">
        <v>2.2624434389140299E-2</v>
      </c>
      <c r="AO14" s="19">
        <v>2.15827338129496E-2</v>
      </c>
      <c r="AP14" s="19">
        <v>5.2631578947368397E-2</v>
      </c>
      <c r="AQ14" s="19">
        <v>0.04</v>
      </c>
      <c r="AR14" s="19">
        <v>0</v>
      </c>
      <c r="AS14" s="19">
        <v>6.6666666666666693E-2</v>
      </c>
      <c r="AT14" s="19">
        <v>1.20481927710843E-2</v>
      </c>
      <c r="AU14" s="19">
        <v>0</v>
      </c>
      <c r="AV14" s="19">
        <v>0</v>
      </c>
      <c r="AW14" s="19">
        <v>2.32558139534884E-2</v>
      </c>
    </row>
    <row r="15" spans="2:49" ht="188.5" x14ac:dyDescent="0.35">
      <c r="B15" s="17" t="s">
        <v>840</v>
      </c>
      <c r="C15" s="20">
        <v>0.371463714637146</v>
      </c>
      <c r="D15" s="20">
        <v>0.41463414634146301</v>
      </c>
      <c r="E15" s="20">
        <v>0.38059701492537301</v>
      </c>
      <c r="F15" s="20">
        <v>0.42016806722689098</v>
      </c>
      <c r="G15" s="20">
        <v>0.4</v>
      </c>
      <c r="H15" s="20">
        <v>0.36538461538461497</v>
      </c>
      <c r="I15" s="20">
        <v>0.28787878787878801</v>
      </c>
      <c r="J15" s="20">
        <v>0.36065573770491799</v>
      </c>
      <c r="K15" s="20">
        <v>0.28205128205128199</v>
      </c>
      <c r="L15" s="20">
        <v>0.32500000000000001</v>
      </c>
      <c r="M15" s="20">
        <v>0.338028169014085</v>
      </c>
      <c r="N15" s="20">
        <v>0.42424242424242398</v>
      </c>
      <c r="O15" s="20">
        <v>0.5</v>
      </c>
      <c r="P15" s="20"/>
      <c r="Q15" s="20">
        <v>0.37936046511627902</v>
      </c>
      <c r="R15" s="20"/>
      <c r="S15" s="20">
        <v>0.36721728081321497</v>
      </c>
      <c r="T15" s="20"/>
      <c r="U15" s="20">
        <v>0.38142620232172503</v>
      </c>
      <c r="V15" s="20"/>
      <c r="W15" s="20">
        <v>0.35772357723577197</v>
      </c>
      <c r="X15" s="20"/>
      <c r="Y15" s="20">
        <v>0.31349206349206299</v>
      </c>
      <c r="Z15" s="20">
        <v>0.45833333333333298</v>
      </c>
      <c r="AA15" s="20">
        <v>0.61111111111111105</v>
      </c>
      <c r="AB15" s="20">
        <v>0.11111111111111099</v>
      </c>
      <c r="AC15" s="20"/>
      <c r="AD15" s="20">
        <v>0.28767123287671198</v>
      </c>
      <c r="AE15" s="20">
        <v>0.38888888888888901</v>
      </c>
      <c r="AF15" s="20">
        <v>0.33673469387755101</v>
      </c>
      <c r="AG15" s="20">
        <v>0.29444444444444401</v>
      </c>
      <c r="AH15" s="20">
        <v>0.34146341463414598</v>
      </c>
      <c r="AI15" s="20">
        <v>0.55952380952380898</v>
      </c>
      <c r="AJ15" s="20">
        <v>0.54347826086956497</v>
      </c>
      <c r="AK15" s="20"/>
      <c r="AL15" s="20">
        <v>0.36842105263157898</v>
      </c>
      <c r="AM15" s="20">
        <v>0.511811023622047</v>
      </c>
      <c r="AN15" s="20">
        <v>0.30316742081448</v>
      </c>
      <c r="AO15" s="20">
        <v>0.37410071942445999</v>
      </c>
      <c r="AP15" s="20">
        <v>0.52631578947368396</v>
      </c>
      <c r="AQ15" s="20">
        <v>0.46</v>
      </c>
      <c r="AR15" s="20">
        <v>0.5</v>
      </c>
      <c r="AS15" s="20">
        <v>0.46666666666666701</v>
      </c>
      <c r="AT15" s="20">
        <v>0.373493975903614</v>
      </c>
      <c r="AU15" s="20">
        <v>0.46153846153846201</v>
      </c>
      <c r="AV15" s="20">
        <v>9.0909090909090898E-2</v>
      </c>
      <c r="AW15" s="20">
        <v>0.34883720930232598</v>
      </c>
    </row>
    <row r="16" spans="2:49" x14ac:dyDescent="0.35">
      <c r="B16" s="15"/>
    </row>
    <row r="17" spans="2:2" x14ac:dyDescent="0.35">
      <c r="B17" t="s">
        <v>66</v>
      </c>
    </row>
    <row r="18" spans="2:2" x14ac:dyDescent="0.35">
      <c r="B18" t="s">
        <v>67</v>
      </c>
    </row>
    <row r="20" spans="2:2" x14ac:dyDescent="0.35">
      <c r="B20"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W23"/>
  <sheetViews>
    <sheetView showGridLines="0" workbookViewId="0">
      <pane xSplit="2" topLeftCell="C1" activePane="topRight" state="frozen"/>
      <selection pane="topRight" activeCell="C1" sqref="C1"/>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406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396</v>
      </c>
      <c r="C8" s="16">
        <v>0.61992619926199299</v>
      </c>
      <c r="D8" s="16">
        <v>0.51219512195121997</v>
      </c>
      <c r="E8" s="16">
        <v>0.61940298507462699</v>
      </c>
      <c r="F8" s="16">
        <v>0.63865546218487401</v>
      </c>
      <c r="G8" s="16">
        <v>0.73333333333333295</v>
      </c>
      <c r="H8" s="16">
        <v>0.61538461538461497</v>
      </c>
      <c r="I8" s="16">
        <v>0.60606060606060597</v>
      </c>
      <c r="J8" s="16">
        <v>0.59016393442622905</v>
      </c>
      <c r="K8" s="16">
        <v>0.64102564102564097</v>
      </c>
      <c r="L8" s="16">
        <v>0.57499999999999996</v>
      </c>
      <c r="M8" s="16">
        <v>0.647887323943662</v>
      </c>
      <c r="N8" s="16">
        <v>0.69696969696969702</v>
      </c>
      <c r="O8" s="16">
        <v>0.6875</v>
      </c>
      <c r="P8" s="16"/>
      <c r="Q8" s="16">
        <v>0.63372093023255804</v>
      </c>
      <c r="R8" s="16"/>
      <c r="S8" s="16">
        <v>0.63405336721728101</v>
      </c>
      <c r="T8" s="16"/>
      <c r="U8" s="16">
        <v>0.63018242122719703</v>
      </c>
      <c r="V8" s="16"/>
      <c r="W8" s="16">
        <v>0.56097560975609795</v>
      </c>
      <c r="X8" s="16"/>
      <c r="Y8" s="16">
        <v>1</v>
      </c>
      <c r="Z8" s="16">
        <v>0</v>
      </c>
      <c r="AA8" s="16">
        <v>0</v>
      </c>
      <c r="AB8" s="16">
        <v>0</v>
      </c>
      <c r="AC8" s="16"/>
      <c r="AD8" s="16">
        <v>0.81506849315068497</v>
      </c>
      <c r="AE8" s="16">
        <v>0.85555555555555596</v>
      </c>
      <c r="AF8" s="16">
        <v>0.84693877551020402</v>
      </c>
      <c r="AG8" s="16">
        <v>0.79444444444444395</v>
      </c>
      <c r="AH8" s="16">
        <v>0.50406504065040603</v>
      </c>
      <c r="AI8" s="16">
        <v>0.17857142857142899</v>
      </c>
      <c r="AJ8" s="16">
        <v>5.4347826086956499E-2</v>
      </c>
      <c r="AK8" s="16"/>
      <c r="AL8" s="16">
        <v>0.36842105263157898</v>
      </c>
      <c r="AM8" s="16">
        <v>0.535433070866142</v>
      </c>
      <c r="AN8" s="16">
        <v>0.61085972850678705</v>
      </c>
      <c r="AO8" s="16">
        <v>0.75539568345323704</v>
      </c>
      <c r="AP8" s="16">
        <v>0.63157894736842102</v>
      </c>
      <c r="AQ8" s="16">
        <v>0.8</v>
      </c>
      <c r="AR8" s="16">
        <v>0</v>
      </c>
      <c r="AS8" s="16">
        <v>0.46666666666666701</v>
      </c>
      <c r="AT8" s="16">
        <v>0.69879518072289204</v>
      </c>
      <c r="AU8" s="16">
        <v>0.84615384615384603</v>
      </c>
      <c r="AV8" s="16">
        <v>0.75757575757575801</v>
      </c>
      <c r="AW8" s="16">
        <v>0.30232558139534899</v>
      </c>
    </row>
    <row r="9" spans="2:49" x14ac:dyDescent="0.35">
      <c r="B9" s="17" t="s">
        <v>397</v>
      </c>
      <c r="C9" s="16">
        <v>8.7330873308733098E-2</v>
      </c>
      <c r="D9" s="16">
        <v>0.12195121951219499</v>
      </c>
      <c r="E9" s="16">
        <v>0.111940298507463</v>
      </c>
      <c r="F9" s="16">
        <v>8.40336134453782E-2</v>
      </c>
      <c r="G9" s="16">
        <v>6.6666666666666693E-2</v>
      </c>
      <c r="H9" s="16">
        <v>9.6153846153846201E-2</v>
      </c>
      <c r="I9" s="16">
        <v>7.5757575757575801E-2</v>
      </c>
      <c r="J9" s="16">
        <v>4.91803278688525E-2</v>
      </c>
      <c r="K9" s="16">
        <v>0.102564102564103</v>
      </c>
      <c r="L9" s="16">
        <v>8.7499999999999994E-2</v>
      </c>
      <c r="M9" s="16">
        <v>7.0422535211267595E-2</v>
      </c>
      <c r="N9" s="16">
        <v>3.03030303030303E-2</v>
      </c>
      <c r="O9" s="16">
        <v>0.125</v>
      </c>
      <c r="P9" s="16"/>
      <c r="Q9" s="16">
        <v>8.57558139534884E-2</v>
      </c>
      <c r="R9" s="16"/>
      <c r="S9" s="16">
        <v>8.7674714104193099E-2</v>
      </c>
      <c r="T9" s="16"/>
      <c r="U9" s="16">
        <v>8.6235489220563802E-2</v>
      </c>
      <c r="V9" s="16"/>
      <c r="W9" s="16">
        <v>8.1300813008130093E-2</v>
      </c>
      <c r="X9" s="16"/>
      <c r="Y9" s="16">
        <v>0</v>
      </c>
      <c r="Z9" s="16">
        <v>0.26893939393939398</v>
      </c>
      <c r="AA9" s="16">
        <v>0</v>
      </c>
      <c r="AB9" s="16">
        <v>0</v>
      </c>
      <c r="AC9" s="16"/>
      <c r="AD9" s="16">
        <v>6.8493150684931503E-2</v>
      </c>
      <c r="AE9" s="16">
        <v>3.3333333333333298E-2</v>
      </c>
      <c r="AF9" s="16">
        <v>3.06122448979592E-2</v>
      </c>
      <c r="AG9" s="16">
        <v>7.7777777777777807E-2</v>
      </c>
      <c r="AH9" s="16">
        <v>0.19512195121951201</v>
      </c>
      <c r="AI9" s="16">
        <v>0.14285714285714299</v>
      </c>
      <c r="AJ9" s="16">
        <v>5.4347826086956499E-2</v>
      </c>
      <c r="AK9" s="16"/>
      <c r="AL9" s="16">
        <v>0.12280701754386</v>
      </c>
      <c r="AM9" s="16">
        <v>7.0866141732283505E-2</v>
      </c>
      <c r="AN9" s="16">
        <v>0.108597285067873</v>
      </c>
      <c r="AO9" s="16">
        <v>4.3165467625899297E-2</v>
      </c>
      <c r="AP9" s="16">
        <v>0</v>
      </c>
      <c r="AQ9" s="16">
        <v>0.06</v>
      </c>
      <c r="AR9" s="16">
        <v>0.5</v>
      </c>
      <c r="AS9" s="16">
        <v>0.133333333333333</v>
      </c>
      <c r="AT9" s="16">
        <v>9.6385542168674704E-2</v>
      </c>
      <c r="AU9" s="16">
        <v>0</v>
      </c>
      <c r="AV9" s="16">
        <v>9.0909090909090898E-2</v>
      </c>
      <c r="AW9" s="16">
        <v>0.162790697674419</v>
      </c>
    </row>
    <row r="10" spans="2:49" x14ac:dyDescent="0.35">
      <c r="B10" s="17" t="s">
        <v>398</v>
      </c>
      <c r="C10" s="16">
        <v>0.174661746617466</v>
      </c>
      <c r="D10" s="16">
        <v>0.207317073170732</v>
      </c>
      <c r="E10" s="16">
        <v>0.164179104477612</v>
      </c>
      <c r="F10" s="16">
        <v>0.16806722689075601</v>
      </c>
      <c r="G10" s="16">
        <v>0.18333333333333299</v>
      </c>
      <c r="H10" s="16">
        <v>0.19230769230769201</v>
      </c>
      <c r="I10" s="16">
        <v>0.19696969696969699</v>
      </c>
      <c r="J10" s="16">
        <v>0.18032786885245899</v>
      </c>
      <c r="K10" s="16">
        <v>0.17948717948717899</v>
      </c>
      <c r="L10" s="16">
        <v>0.15</v>
      </c>
      <c r="M10" s="16">
        <v>0.140845070422535</v>
      </c>
      <c r="N10" s="16">
        <v>0.21212121212121199</v>
      </c>
      <c r="O10" s="16">
        <v>0.125</v>
      </c>
      <c r="P10" s="16"/>
      <c r="Q10" s="16">
        <v>0.164244186046512</v>
      </c>
      <c r="R10" s="16"/>
      <c r="S10" s="16">
        <v>0.165184243964422</v>
      </c>
      <c r="T10" s="16"/>
      <c r="U10" s="16">
        <v>0.17081260364842499</v>
      </c>
      <c r="V10" s="16"/>
      <c r="W10" s="16">
        <v>0.19512195121951201</v>
      </c>
      <c r="X10" s="16"/>
      <c r="Y10" s="16">
        <v>0</v>
      </c>
      <c r="Z10" s="16">
        <v>0.53787878787878796</v>
      </c>
      <c r="AA10" s="16">
        <v>0</v>
      </c>
      <c r="AB10" s="16">
        <v>0</v>
      </c>
      <c r="AC10" s="16"/>
      <c r="AD10" s="16">
        <v>4.7945205479452101E-2</v>
      </c>
      <c r="AE10" s="16">
        <v>6.6666666666666693E-2</v>
      </c>
      <c r="AF10" s="16">
        <v>6.1224489795918401E-2</v>
      </c>
      <c r="AG10" s="16">
        <v>0.1</v>
      </c>
      <c r="AH10" s="16">
        <v>0.26016260162601601</v>
      </c>
      <c r="AI10" s="16">
        <v>0.51190476190476197</v>
      </c>
      <c r="AJ10" s="16">
        <v>0.32608695652173902</v>
      </c>
      <c r="AK10" s="16"/>
      <c r="AL10" s="16">
        <v>0.22807017543859601</v>
      </c>
      <c r="AM10" s="16">
        <v>0.25196850393700798</v>
      </c>
      <c r="AN10" s="16">
        <v>0.18552036199095001</v>
      </c>
      <c r="AO10" s="16">
        <v>0.100719424460432</v>
      </c>
      <c r="AP10" s="16">
        <v>0.21052631578947401</v>
      </c>
      <c r="AQ10" s="16">
        <v>0.06</v>
      </c>
      <c r="AR10" s="16">
        <v>0.5</v>
      </c>
      <c r="AS10" s="16">
        <v>0.2</v>
      </c>
      <c r="AT10" s="16">
        <v>0.108433734939759</v>
      </c>
      <c r="AU10" s="16">
        <v>7.69230769230769E-2</v>
      </c>
      <c r="AV10" s="16">
        <v>9.0909090909090898E-2</v>
      </c>
      <c r="AW10" s="16">
        <v>0.418604651162791</v>
      </c>
    </row>
    <row r="11" spans="2:49" x14ac:dyDescent="0.35">
      <c r="B11" s="17" t="s">
        <v>399</v>
      </c>
      <c r="C11" s="16">
        <v>6.2730627306273101E-2</v>
      </c>
      <c r="D11" s="16">
        <v>8.5365853658536606E-2</v>
      </c>
      <c r="E11" s="16">
        <v>5.9701492537313397E-2</v>
      </c>
      <c r="F11" s="16">
        <v>6.7226890756302504E-2</v>
      </c>
      <c r="G11" s="16">
        <v>0</v>
      </c>
      <c r="H11" s="16">
        <v>5.7692307692307702E-2</v>
      </c>
      <c r="I11" s="16">
        <v>4.5454545454545497E-2</v>
      </c>
      <c r="J11" s="16">
        <v>8.1967213114754106E-2</v>
      </c>
      <c r="K11" s="16">
        <v>7.69230769230769E-2</v>
      </c>
      <c r="L11" s="16">
        <v>7.4999999999999997E-2</v>
      </c>
      <c r="M11" s="16">
        <v>7.0422535211267595E-2</v>
      </c>
      <c r="N11" s="16">
        <v>6.0606060606060601E-2</v>
      </c>
      <c r="O11" s="16">
        <v>6.25E-2</v>
      </c>
      <c r="P11" s="16"/>
      <c r="Q11" s="16">
        <v>5.9593023255813997E-2</v>
      </c>
      <c r="R11" s="16"/>
      <c r="S11" s="16">
        <v>5.84498094027954E-2</v>
      </c>
      <c r="T11" s="16"/>
      <c r="U11" s="16">
        <v>5.6384742951907103E-2</v>
      </c>
      <c r="V11" s="16"/>
      <c r="W11" s="16">
        <v>7.3170731707317097E-2</v>
      </c>
      <c r="X11" s="16"/>
      <c r="Y11" s="16">
        <v>0</v>
      </c>
      <c r="Z11" s="16">
        <v>0.19318181818181801</v>
      </c>
      <c r="AA11" s="16">
        <v>0</v>
      </c>
      <c r="AB11" s="16">
        <v>0</v>
      </c>
      <c r="AC11" s="16"/>
      <c r="AD11" s="16">
        <v>3.42465753424658E-2</v>
      </c>
      <c r="AE11" s="16">
        <v>1.1111111111111099E-2</v>
      </c>
      <c r="AF11" s="16">
        <v>2.04081632653061E-2</v>
      </c>
      <c r="AG11" s="16">
        <v>1.1111111111111099E-2</v>
      </c>
      <c r="AH11" s="16">
        <v>1.6260162601626001E-2</v>
      </c>
      <c r="AI11" s="16">
        <v>0.13095238095238099</v>
      </c>
      <c r="AJ11" s="16">
        <v>0.30434782608695699</v>
      </c>
      <c r="AK11" s="16"/>
      <c r="AL11" s="16">
        <v>0.157894736842105</v>
      </c>
      <c r="AM11" s="16">
        <v>7.8740157480315001E-2</v>
      </c>
      <c r="AN11" s="16">
        <v>4.9773755656108601E-2</v>
      </c>
      <c r="AO11" s="16">
        <v>6.4748201438848907E-2</v>
      </c>
      <c r="AP11" s="16">
        <v>5.2631578947368397E-2</v>
      </c>
      <c r="AQ11" s="16">
        <v>0.02</v>
      </c>
      <c r="AR11" s="16">
        <v>0</v>
      </c>
      <c r="AS11" s="16">
        <v>0.133333333333333</v>
      </c>
      <c r="AT11" s="16">
        <v>4.81927710843374E-2</v>
      </c>
      <c r="AU11" s="16">
        <v>0</v>
      </c>
      <c r="AV11" s="16">
        <v>3.03030303030303E-2</v>
      </c>
      <c r="AW11" s="16">
        <v>6.9767441860465101E-2</v>
      </c>
    </row>
    <row r="12" spans="2:49" x14ac:dyDescent="0.35">
      <c r="B12" s="17" t="s">
        <v>400</v>
      </c>
      <c r="C12" s="16">
        <v>2.8290282902828999E-2</v>
      </c>
      <c r="D12" s="16">
        <v>3.65853658536585E-2</v>
      </c>
      <c r="E12" s="16">
        <v>7.4626865671641798E-3</v>
      </c>
      <c r="F12" s="16">
        <v>4.20168067226891E-2</v>
      </c>
      <c r="G12" s="16">
        <v>0</v>
      </c>
      <c r="H12" s="16">
        <v>3.8461538461538498E-2</v>
      </c>
      <c r="I12" s="16">
        <v>1.5151515151515201E-2</v>
      </c>
      <c r="J12" s="16">
        <v>3.2786885245901599E-2</v>
      </c>
      <c r="K12" s="16">
        <v>0</v>
      </c>
      <c r="L12" s="16">
        <v>7.4999999999999997E-2</v>
      </c>
      <c r="M12" s="16">
        <v>4.2253521126760597E-2</v>
      </c>
      <c r="N12" s="16">
        <v>0</v>
      </c>
      <c r="O12" s="16">
        <v>0</v>
      </c>
      <c r="P12" s="16"/>
      <c r="Q12" s="16">
        <v>2.6162790697674399E-2</v>
      </c>
      <c r="R12" s="16"/>
      <c r="S12" s="16">
        <v>2.66836086404066E-2</v>
      </c>
      <c r="T12" s="16"/>
      <c r="U12" s="16">
        <v>2.6533996683250401E-2</v>
      </c>
      <c r="V12" s="16"/>
      <c r="W12" s="16">
        <v>4.8780487804878099E-2</v>
      </c>
      <c r="X12" s="16"/>
      <c r="Y12" s="16">
        <v>0</v>
      </c>
      <c r="Z12" s="16">
        <v>0</v>
      </c>
      <c r="AA12" s="16">
        <v>0.63888888888888895</v>
      </c>
      <c r="AB12" s="16">
        <v>0</v>
      </c>
      <c r="AC12" s="16"/>
      <c r="AD12" s="16">
        <v>0</v>
      </c>
      <c r="AE12" s="16">
        <v>0</v>
      </c>
      <c r="AF12" s="16">
        <v>0</v>
      </c>
      <c r="AG12" s="16">
        <v>1.1111111111111099E-2</v>
      </c>
      <c r="AH12" s="16">
        <v>8.1300813008130107E-3</v>
      </c>
      <c r="AI12" s="16">
        <v>2.3809523809523801E-2</v>
      </c>
      <c r="AJ12" s="16">
        <v>0.19565217391304299</v>
      </c>
      <c r="AK12" s="16"/>
      <c r="AL12" s="16">
        <v>8.7719298245614002E-2</v>
      </c>
      <c r="AM12" s="16">
        <v>3.1496062992125998E-2</v>
      </c>
      <c r="AN12" s="16">
        <v>9.0497737556561094E-3</v>
      </c>
      <c r="AO12" s="16">
        <v>2.15827338129496E-2</v>
      </c>
      <c r="AP12" s="16">
        <v>0</v>
      </c>
      <c r="AQ12" s="16">
        <v>0.06</v>
      </c>
      <c r="AR12" s="16">
        <v>0</v>
      </c>
      <c r="AS12" s="16">
        <v>6.6666666666666693E-2</v>
      </c>
      <c r="AT12" s="16">
        <v>2.40963855421687E-2</v>
      </c>
      <c r="AU12" s="16">
        <v>7.69230769230769E-2</v>
      </c>
      <c r="AV12" s="16">
        <v>0</v>
      </c>
      <c r="AW12" s="16">
        <v>4.6511627906976702E-2</v>
      </c>
    </row>
    <row r="13" spans="2:49" x14ac:dyDescent="0.35">
      <c r="B13" s="17" t="s">
        <v>401</v>
      </c>
      <c r="C13" s="16">
        <v>8.61008610086101E-3</v>
      </c>
      <c r="D13" s="16">
        <v>2.4390243902439001E-2</v>
      </c>
      <c r="E13" s="16">
        <v>2.2388059701492501E-2</v>
      </c>
      <c r="F13" s="16">
        <v>0</v>
      </c>
      <c r="G13" s="16">
        <v>0</v>
      </c>
      <c r="H13" s="16">
        <v>0</v>
      </c>
      <c r="I13" s="16">
        <v>1.5151515151515201E-2</v>
      </c>
      <c r="J13" s="16">
        <v>1.63934426229508E-2</v>
      </c>
      <c r="K13" s="16">
        <v>0</v>
      </c>
      <c r="L13" s="16">
        <v>0</v>
      </c>
      <c r="M13" s="16">
        <v>0</v>
      </c>
      <c r="N13" s="16">
        <v>0</v>
      </c>
      <c r="O13" s="16">
        <v>0</v>
      </c>
      <c r="P13" s="16"/>
      <c r="Q13" s="16">
        <v>8.7209302325581394E-3</v>
      </c>
      <c r="R13" s="16"/>
      <c r="S13" s="16">
        <v>8.8945362134688708E-3</v>
      </c>
      <c r="T13" s="16"/>
      <c r="U13" s="16">
        <v>8.2918739635157498E-3</v>
      </c>
      <c r="V13" s="16"/>
      <c r="W13" s="16">
        <v>1.6260162601626001E-2</v>
      </c>
      <c r="X13" s="16"/>
      <c r="Y13" s="16">
        <v>0</v>
      </c>
      <c r="Z13" s="16">
        <v>0</v>
      </c>
      <c r="AA13" s="16">
        <v>0.194444444444444</v>
      </c>
      <c r="AB13" s="16">
        <v>0</v>
      </c>
      <c r="AC13" s="16"/>
      <c r="AD13" s="16">
        <v>0</v>
      </c>
      <c r="AE13" s="16">
        <v>1.1111111111111099E-2</v>
      </c>
      <c r="AF13" s="16">
        <v>1.02040816326531E-2</v>
      </c>
      <c r="AG13" s="16">
        <v>5.5555555555555601E-3</v>
      </c>
      <c r="AH13" s="16">
        <v>0</v>
      </c>
      <c r="AI13" s="16">
        <v>1.1904761904761901E-2</v>
      </c>
      <c r="AJ13" s="16">
        <v>3.2608695652173898E-2</v>
      </c>
      <c r="AK13" s="16"/>
      <c r="AL13" s="16">
        <v>3.5087719298245598E-2</v>
      </c>
      <c r="AM13" s="16">
        <v>1.5748031496062999E-2</v>
      </c>
      <c r="AN13" s="16">
        <v>0</v>
      </c>
      <c r="AO13" s="16">
        <v>0</v>
      </c>
      <c r="AP13" s="16">
        <v>5.2631578947368397E-2</v>
      </c>
      <c r="AQ13" s="16">
        <v>0</v>
      </c>
      <c r="AR13" s="16">
        <v>0</v>
      </c>
      <c r="AS13" s="16">
        <v>0</v>
      </c>
      <c r="AT13" s="16">
        <v>1.20481927710843E-2</v>
      </c>
      <c r="AU13" s="16">
        <v>0</v>
      </c>
      <c r="AV13" s="16">
        <v>3.03030303030303E-2</v>
      </c>
      <c r="AW13" s="16">
        <v>0</v>
      </c>
    </row>
    <row r="14" spans="2:49" x14ac:dyDescent="0.35">
      <c r="B14" s="17" t="s">
        <v>402</v>
      </c>
      <c r="C14" s="16">
        <v>2.4600246002459999E-3</v>
      </c>
      <c r="D14" s="16">
        <v>0</v>
      </c>
      <c r="E14" s="16">
        <v>0</v>
      </c>
      <c r="F14" s="16">
        <v>0</v>
      </c>
      <c r="G14" s="16">
        <v>1.6666666666666701E-2</v>
      </c>
      <c r="H14" s="16">
        <v>0</v>
      </c>
      <c r="I14" s="16">
        <v>0</v>
      </c>
      <c r="J14" s="16">
        <v>0</v>
      </c>
      <c r="K14" s="16">
        <v>0</v>
      </c>
      <c r="L14" s="16">
        <v>1.2500000000000001E-2</v>
      </c>
      <c r="M14" s="16">
        <v>0</v>
      </c>
      <c r="N14" s="16">
        <v>0</v>
      </c>
      <c r="O14" s="16">
        <v>0</v>
      </c>
      <c r="P14" s="16"/>
      <c r="Q14" s="16">
        <v>2.9069767441860499E-3</v>
      </c>
      <c r="R14" s="16"/>
      <c r="S14" s="16">
        <v>2.5412960609911099E-3</v>
      </c>
      <c r="T14" s="16"/>
      <c r="U14" s="16">
        <v>3.3167495854063002E-3</v>
      </c>
      <c r="V14" s="16"/>
      <c r="W14" s="16">
        <v>0</v>
      </c>
      <c r="X14" s="16"/>
      <c r="Y14" s="16">
        <v>0</v>
      </c>
      <c r="Z14" s="16">
        <v>0</v>
      </c>
      <c r="AA14" s="16">
        <v>5.5555555555555601E-2</v>
      </c>
      <c r="AB14" s="16">
        <v>0</v>
      </c>
      <c r="AC14" s="16"/>
      <c r="AD14" s="16">
        <v>0</v>
      </c>
      <c r="AE14" s="16">
        <v>0</v>
      </c>
      <c r="AF14" s="16">
        <v>1.02040816326531E-2</v>
      </c>
      <c r="AG14" s="16">
        <v>0</v>
      </c>
      <c r="AH14" s="16">
        <v>0</v>
      </c>
      <c r="AI14" s="16">
        <v>0</v>
      </c>
      <c r="AJ14" s="16">
        <v>1.0869565217391301E-2</v>
      </c>
      <c r="AK14" s="16"/>
      <c r="AL14" s="16">
        <v>0</v>
      </c>
      <c r="AM14" s="16">
        <v>0</v>
      </c>
      <c r="AN14" s="16">
        <v>0</v>
      </c>
      <c r="AO14" s="16">
        <v>0</v>
      </c>
      <c r="AP14" s="16">
        <v>5.2631578947368397E-2</v>
      </c>
      <c r="AQ14" s="16">
        <v>0</v>
      </c>
      <c r="AR14" s="16">
        <v>0</v>
      </c>
      <c r="AS14" s="16">
        <v>0</v>
      </c>
      <c r="AT14" s="16">
        <v>0</v>
      </c>
      <c r="AU14" s="16">
        <v>0</v>
      </c>
      <c r="AV14" s="16">
        <v>0</v>
      </c>
      <c r="AW14" s="16">
        <v>0</v>
      </c>
    </row>
    <row r="15" spans="2:49" x14ac:dyDescent="0.35">
      <c r="B15" s="17" t="s">
        <v>403</v>
      </c>
      <c r="C15" s="16">
        <v>1.230012300123E-3</v>
      </c>
      <c r="D15" s="16">
        <v>0</v>
      </c>
      <c r="E15" s="16">
        <v>7.4626865671641798E-3</v>
      </c>
      <c r="F15" s="16">
        <v>0</v>
      </c>
      <c r="G15" s="16">
        <v>0</v>
      </c>
      <c r="H15" s="16">
        <v>0</v>
      </c>
      <c r="I15" s="16">
        <v>0</v>
      </c>
      <c r="J15" s="16">
        <v>0</v>
      </c>
      <c r="K15" s="16">
        <v>0</v>
      </c>
      <c r="L15" s="16">
        <v>0</v>
      </c>
      <c r="M15" s="16">
        <v>0</v>
      </c>
      <c r="N15" s="16">
        <v>0</v>
      </c>
      <c r="O15" s="16">
        <v>0</v>
      </c>
      <c r="P15" s="16"/>
      <c r="Q15" s="16">
        <v>1.45348837209302E-3</v>
      </c>
      <c r="R15" s="16"/>
      <c r="S15" s="16">
        <v>1.27064803049555E-3</v>
      </c>
      <c r="T15" s="16"/>
      <c r="U15" s="16">
        <v>1.6583747927031501E-3</v>
      </c>
      <c r="V15" s="16"/>
      <c r="W15" s="16">
        <v>0</v>
      </c>
      <c r="X15" s="16"/>
      <c r="Y15" s="16">
        <v>0</v>
      </c>
      <c r="Z15" s="16">
        <v>0</v>
      </c>
      <c r="AA15" s="16">
        <v>2.7777777777777801E-2</v>
      </c>
      <c r="AB15" s="16">
        <v>0</v>
      </c>
      <c r="AC15" s="16"/>
      <c r="AD15" s="16">
        <v>0</v>
      </c>
      <c r="AE15" s="16">
        <v>0</v>
      </c>
      <c r="AF15" s="16">
        <v>0</v>
      </c>
      <c r="AG15" s="16">
        <v>0</v>
      </c>
      <c r="AH15" s="16">
        <v>0</v>
      </c>
      <c r="AI15" s="16">
        <v>0</v>
      </c>
      <c r="AJ15" s="16">
        <v>1.0869565217391301E-2</v>
      </c>
      <c r="AK15" s="16"/>
      <c r="AL15" s="16">
        <v>0</v>
      </c>
      <c r="AM15" s="16">
        <v>7.8740157480314994E-3</v>
      </c>
      <c r="AN15" s="16">
        <v>0</v>
      </c>
      <c r="AO15" s="16">
        <v>0</v>
      </c>
      <c r="AP15" s="16">
        <v>0</v>
      </c>
      <c r="AQ15" s="16">
        <v>0</v>
      </c>
      <c r="AR15" s="16">
        <v>0</v>
      </c>
      <c r="AS15" s="16">
        <v>0</v>
      </c>
      <c r="AT15" s="16">
        <v>0</v>
      </c>
      <c r="AU15" s="16">
        <v>0</v>
      </c>
      <c r="AV15" s="16">
        <v>0</v>
      </c>
      <c r="AW15" s="16">
        <v>0</v>
      </c>
    </row>
    <row r="16" spans="2:49" x14ac:dyDescent="0.35">
      <c r="B16" s="17" t="s">
        <v>404</v>
      </c>
      <c r="C16" s="16">
        <v>1.230012300123E-3</v>
      </c>
      <c r="D16" s="16">
        <v>0</v>
      </c>
      <c r="E16" s="16">
        <v>0</v>
      </c>
      <c r="F16" s="16">
        <v>0</v>
      </c>
      <c r="G16" s="16">
        <v>0</v>
      </c>
      <c r="H16" s="16">
        <v>0</v>
      </c>
      <c r="I16" s="16">
        <v>0</v>
      </c>
      <c r="J16" s="16">
        <v>1.63934426229508E-2</v>
      </c>
      <c r="K16" s="16">
        <v>0</v>
      </c>
      <c r="L16" s="16">
        <v>0</v>
      </c>
      <c r="M16" s="16">
        <v>0</v>
      </c>
      <c r="N16" s="16">
        <v>0</v>
      </c>
      <c r="O16" s="16">
        <v>0</v>
      </c>
      <c r="P16" s="16"/>
      <c r="Q16" s="16">
        <v>1.45348837209302E-3</v>
      </c>
      <c r="R16" s="16"/>
      <c r="S16" s="16">
        <v>1.27064803049555E-3</v>
      </c>
      <c r="T16" s="16"/>
      <c r="U16" s="16">
        <v>1.6583747927031501E-3</v>
      </c>
      <c r="V16" s="16"/>
      <c r="W16" s="16">
        <v>0</v>
      </c>
      <c r="X16" s="16"/>
      <c r="Y16" s="16">
        <v>0</v>
      </c>
      <c r="Z16" s="16">
        <v>0</v>
      </c>
      <c r="AA16" s="16">
        <v>2.7777777777777801E-2</v>
      </c>
      <c r="AB16" s="16">
        <v>0</v>
      </c>
      <c r="AC16" s="16"/>
      <c r="AD16" s="16">
        <v>6.8493150684931503E-3</v>
      </c>
      <c r="AE16" s="16">
        <v>0</v>
      </c>
      <c r="AF16" s="16">
        <v>0</v>
      </c>
      <c r="AG16" s="16">
        <v>0</v>
      </c>
      <c r="AH16" s="16">
        <v>0</v>
      </c>
      <c r="AI16" s="16">
        <v>0</v>
      </c>
      <c r="AJ16" s="16">
        <v>0</v>
      </c>
      <c r="AK16" s="16"/>
      <c r="AL16" s="16">
        <v>0</v>
      </c>
      <c r="AM16" s="16">
        <v>0</v>
      </c>
      <c r="AN16" s="16">
        <v>4.5248868778280504E-3</v>
      </c>
      <c r="AO16" s="16">
        <v>0</v>
      </c>
      <c r="AP16" s="16">
        <v>0</v>
      </c>
      <c r="AQ16" s="16">
        <v>0</v>
      </c>
      <c r="AR16" s="16">
        <v>0</v>
      </c>
      <c r="AS16" s="16">
        <v>0</v>
      </c>
      <c r="AT16" s="16">
        <v>0</v>
      </c>
      <c r="AU16" s="16">
        <v>0</v>
      </c>
      <c r="AV16" s="16">
        <v>0</v>
      </c>
      <c r="AW16" s="16">
        <v>0</v>
      </c>
    </row>
    <row r="17" spans="2:49" x14ac:dyDescent="0.35">
      <c r="B17" s="17" t="s">
        <v>405</v>
      </c>
      <c r="C17" s="16">
        <v>2.4600246002459999E-3</v>
      </c>
      <c r="D17" s="16">
        <v>0</v>
      </c>
      <c r="E17" s="16">
        <v>0</v>
      </c>
      <c r="F17" s="16">
        <v>0</v>
      </c>
      <c r="G17" s="16">
        <v>0</v>
      </c>
      <c r="H17" s="16">
        <v>0</v>
      </c>
      <c r="I17" s="16">
        <v>0</v>
      </c>
      <c r="J17" s="16">
        <v>1.63934426229508E-2</v>
      </c>
      <c r="K17" s="16">
        <v>0</v>
      </c>
      <c r="L17" s="16">
        <v>1.2500000000000001E-2</v>
      </c>
      <c r="M17" s="16">
        <v>0</v>
      </c>
      <c r="N17" s="16">
        <v>0</v>
      </c>
      <c r="O17" s="16">
        <v>0</v>
      </c>
      <c r="P17" s="16"/>
      <c r="Q17" s="16">
        <v>2.9069767441860499E-3</v>
      </c>
      <c r="R17" s="16"/>
      <c r="S17" s="16">
        <v>2.5412960609911099E-3</v>
      </c>
      <c r="T17" s="16"/>
      <c r="U17" s="16">
        <v>3.3167495854063002E-3</v>
      </c>
      <c r="V17" s="16"/>
      <c r="W17" s="16">
        <v>8.1300813008130107E-3</v>
      </c>
      <c r="X17" s="16"/>
      <c r="Y17" s="16">
        <v>0</v>
      </c>
      <c r="Z17" s="16">
        <v>0</v>
      </c>
      <c r="AA17" s="16">
        <v>5.5555555555555601E-2</v>
      </c>
      <c r="AB17" s="16">
        <v>0</v>
      </c>
      <c r="AC17" s="16"/>
      <c r="AD17" s="16">
        <v>0</v>
      </c>
      <c r="AE17" s="16">
        <v>0</v>
      </c>
      <c r="AF17" s="16">
        <v>0</v>
      </c>
      <c r="AG17" s="16">
        <v>0</v>
      </c>
      <c r="AH17" s="16">
        <v>8.1300813008130107E-3</v>
      </c>
      <c r="AI17" s="16">
        <v>0</v>
      </c>
      <c r="AJ17" s="16">
        <v>1.0869565217391301E-2</v>
      </c>
      <c r="AK17" s="16"/>
      <c r="AL17" s="16">
        <v>0</v>
      </c>
      <c r="AM17" s="16">
        <v>7.8740157480314994E-3</v>
      </c>
      <c r="AN17" s="16">
        <v>4.5248868778280504E-3</v>
      </c>
      <c r="AO17" s="16">
        <v>0</v>
      </c>
      <c r="AP17" s="16">
        <v>0</v>
      </c>
      <c r="AQ17" s="16">
        <v>0</v>
      </c>
      <c r="AR17" s="16">
        <v>0</v>
      </c>
      <c r="AS17" s="16">
        <v>0</v>
      </c>
      <c r="AT17" s="16">
        <v>0</v>
      </c>
      <c r="AU17" s="16">
        <v>0</v>
      </c>
      <c r="AV17" s="16">
        <v>0</v>
      </c>
      <c r="AW17" s="16">
        <v>0</v>
      </c>
    </row>
    <row r="18" spans="2:49" x14ac:dyDescent="0.35">
      <c r="B18" s="17" t="s">
        <v>36</v>
      </c>
      <c r="C18" s="18">
        <v>1.1070110701107E-2</v>
      </c>
      <c r="D18" s="18">
        <v>1.21951219512195E-2</v>
      </c>
      <c r="E18" s="18">
        <v>7.4626865671641798E-3</v>
      </c>
      <c r="F18" s="18">
        <v>0</v>
      </c>
      <c r="G18" s="18">
        <v>0</v>
      </c>
      <c r="H18" s="18">
        <v>0</v>
      </c>
      <c r="I18" s="18">
        <v>4.5454545454545497E-2</v>
      </c>
      <c r="J18" s="18">
        <v>1.63934426229508E-2</v>
      </c>
      <c r="K18" s="18">
        <v>0</v>
      </c>
      <c r="L18" s="18">
        <v>1.2500000000000001E-2</v>
      </c>
      <c r="M18" s="18">
        <v>2.8169014084507001E-2</v>
      </c>
      <c r="N18" s="18">
        <v>0</v>
      </c>
      <c r="O18" s="18">
        <v>0</v>
      </c>
      <c r="P18" s="18"/>
      <c r="Q18" s="18">
        <v>1.30813953488372E-2</v>
      </c>
      <c r="R18" s="18"/>
      <c r="S18" s="18">
        <v>1.143583227446E-2</v>
      </c>
      <c r="T18" s="18"/>
      <c r="U18" s="18">
        <v>1.1608623548922101E-2</v>
      </c>
      <c r="V18" s="18"/>
      <c r="W18" s="18">
        <v>1.6260162601626001E-2</v>
      </c>
      <c r="X18" s="18"/>
      <c r="Y18" s="18">
        <v>0</v>
      </c>
      <c r="Z18" s="18">
        <v>0</v>
      </c>
      <c r="AA18" s="18">
        <v>0</v>
      </c>
      <c r="AB18" s="18">
        <v>1</v>
      </c>
      <c r="AC18" s="18"/>
      <c r="AD18" s="18">
        <v>2.7397260273972601E-2</v>
      </c>
      <c r="AE18" s="18">
        <v>2.2222222222222199E-2</v>
      </c>
      <c r="AF18" s="18">
        <v>2.04081632653061E-2</v>
      </c>
      <c r="AG18" s="18">
        <v>0</v>
      </c>
      <c r="AH18" s="18">
        <v>8.1300813008130107E-3</v>
      </c>
      <c r="AI18" s="18">
        <v>0</v>
      </c>
      <c r="AJ18" s="18">
        <v>0</v>
      </c>
      <c r="AK18" s="18"/>
      <c r="AL18" s="18">
        <v>0</v>
      </c>
      <c r="AM18" s="18">
        <v>0</v>
      </c>
      <c r="AN18" s="18">
        <v>2.7149321266968299E-2</v>
      </c>
      <c r="AO18" s="18">
        <v>1.4388489208633099E-2</v>
      </c>
      <c r="AP18" s="18">
        <v>0</v>
      </c>
      <c r="AQ18" s="18">
        <v>0</v>
      </c>
      <c r="AR18" s="18">
        <v>0</v>
      </c>
      <c r="AS18" s="18">
        <v>0</v>
      </c>
      <c r="AT18" s="18">
        <v>1.20481927710843E-2</v>
      </c>
      <c r="AU18" s="18">
        <v>0</v>
      </c>
      <c r="AV18" s="18">
        <v>0</v>
      </c>
      <c r="AW18" s="18">
        <v>0</v>
      </c>
    </row>
    <row r="19" spans="2:49" x14ac:dyDescent="0.35">
      <c r="B19" s="15"/>
    </row>
    <row r="20" spans="2:49" x14ac:dyDescent="0.35">
      <c r="B20" t="s">
        <v>66</v>
      </c>
    </row>
    <row r="21" spans="2:49" x14ac:dyDescent="0.35">
      <c r="B21" t="s">
        <v>67</v>
      </c>
    </row>
    <row r="23" spans="2:49" x14ac:dyDescent="0.35">
      <c r="B23"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W3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866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302</v>
      </c>
      <c r="D7" s="10">
        <v>34</v>
      </c>
      <c r="E7" s="10">
        <v>51</v>
      </c>
      <c r="F7" s="10">
        <v>50</v>
      </c>
      <c r="G7" s="10">
        <v>24</v>
      </c>
      <c r="H7" s="10">
        <v>19</v>
      </c>
      <c r="I7" s="10">
        <v>19</v>
      </c>
      <c r="J7" s="10">
        <v>22</v>
      </c>
      <c r="K7" s="10">
        <v>11</v>
      </c>
      <c r="L7" s="10">
        <v>26</v>
      </c>
      <c r="M7" s="10">
        <v>24</v>
      </c>
      <c r="N7" s="10">
        <v>14</v>
      </c>
      <c r="O7" s="10">
        <v>8</v>
      </c>
      <c r="P7" s="10"/>
      <c r="Q7" s="10">
        <v>261</v>
      </c>
      <c r="R7" s="10"/>
      <c r="S7" s="10">
        <v>289</v>
      </c>
      <c r="T7" s="10"/>
      <c r="U7" s="10">
        <v>230</v>
      </c>
      <c r="V7" s="10"/>
      <c r="W7" s="10">
        <v>44</v>
      </c>
      <c r="X7" s="10"/>
      <c r="Y7" s="10">
        <v>158</v>
      </c>
      <c r="Z7" s="10">
        <v>121</v>
      </c>
      <c r="AA7" s="10">
        <v>22</v>
      </c>
      <c r="AB7" s="10">
        <v>1</v>
      </c>
      <c r="AC7" s="10"/>
      <c r="AD7" s="10">
        <v>42</v>
      </c>
      <c r="AE7" s="10">
        <v>35</v>
      </c>
      <c r="AF7" s="10">
        <v>33</v>
      </c>
      <c r="AG7" s="10">
        <v>53</v>
      </c>
      <c r="AH7" s="10">
        <v>42</v>
      </c>
      <c r="AI7" s="10">
        <v>47</v>
      </c>
      <c r="AJ7" s="10">
        <v>50</v>
      </c>
      <c r="AK7" s="10"/>
      <c r="AL7" s="10">
        <v>21</v>
      </c>
      <c r="AM7" s="10">
        <v>65</v>
      </c>
      <c r="AN7" s="10">
        <v>67</v>
      </c>
      <c r="AO7" s="10">
        <v>52</v>
      </c>
      <c r="AP7" s="10">
        <v>10</v>
      </c>
      <c r="AQ7" s="10">
        <v>23</v>
      </c>
      <c r="AR7" s="10">
        <v>1</v>
      </c>
      <c r="AS7" s="10">
        <v>7</v>
      </c>
      <c r="AT7" s="10">
        <v>31</v>
      </c>
      <c r="AU7" s="10">
        <v>6</v>
      </c>
      <c r="AV7" s="10">
        <v>3</v>
      </c>
      <c r="AW7" s="10">
        <v>15</v>
      </c>
    </row>
    <row r="8" spans="2:49" ht="29" x14ac:dyDescent="0.35">
      <c r="B8" s="17" t="s">
        <v>842</v>
      </c>
      <c r="C8" s="16">
        <v>0.33112582781457001</v>
      </c>
      <c r="D8" s="16">
        <v>0.32352941176470601</v>
      </c>
      <c r="E8" s="16">
        <v>0.37254901960784298</v>
      </c>
      <c r="F8" s="16">
        <v>0.34</v>
      </c>
      <c r="G8" s="16">
        <v>0.29166666666666702</v>
      </c>
      <c r="H8" s="16">
        <v>0.105263157894737</v>
      </c>
      <c r="I8" s="16">
        <v>0.31578947368421101</v>
      </c>
      <c r="J8" s="16">
        <v>0.54545454545454497</v>
      </c>
      <c r="K8" s="16">
        <v>0.54545454545454497</v>
      </c>
      <c r="L8" s="16">
        <v>0.230769230769231</v>
      </c>
      <c r="M8" s="16">
        <v>0.33333333333333298</v>
      </c>
      <c r="N8" s="16">
        <v>0.214285714285714</v>
      </c>
      <c r="O8" s="16">
        <v>0.375</v>
      </c>
      <c r="P8" s="16"/>
      <c r="Q8" s="16">
        <v>0.31800766283524901</v>
      </c>
      <c r="R8" s="16"/>
      <c r="S8" s="16">
        <v>0.33217993079584801</v>
      </c>
      <c r="T8" s="16"/>
      <c r="U8" s="16">
        <v>0.32173913043478303</v>
      </c>
      <c r="V8" s="16"/>
      <c r="W8" s="16">
        <v>0.22727272727272699</v>
      </c>
      <c r="X8" s="16"/>
      <c r="Y8" s="16">
        <v>0.322784810126582</v>
      </c>
      <c r="Z8" s="16">
        <v>0.34710743801652899</v>
      </c>
      <c r="AA8" s="16">
        <v>0.31818181818181801</v>
      </c>
      <c r="AB8" s="16">
        <v>0</v>
      </c>
      <c r="AC8" s="16"/>
      <c r="AD8" s="16">
        <v>0.33333333333333298</v>
      </c>
      <c r="AE8" s="16">
        <v>0.25714285714285701</v>
      </c>
      <c r="AF8" s="16">
        <v>0.45454545454545497</v>
      </c>
      <c r="AG8" s="16">
        <v>0.320754716981132</v>
      </c>
      <c r="AH8" s="16">
        <v>0.214285714285714</v>
      </c>
      <c r="AI8" s="16">
        <v>0.36170212765957399</v>
      </c>
      <c r="AJ8" s="16">
        <v>0.38</v>
      </c>
      <c r="AK8" s="16"/>
      <c r="AL8" s="16">
        <v>0.28571428571428598</v>
      </c>
      <c r="AM8" s="16">
        <v>0.30769230769230799</v>
      </c>
      <c r="AN8" s="16">
        <v>0.31343283582089598</v>
      </c>
      <c r="AO8" s="16">
        <v>0.38461538461538503</v>
      </c>
      <c r="AP8" s="16">
        <v>0.2</v>
      </c>
      <c r="AQ8" s="16">
        <v>0.34782608695652201</v>
      </c>
      <c r="AR8" s="16">
        <v>0</v>
      </c>
      <c r="AS8" s="16">
        <v>0.42857142857142899</v>
      </c>
      <c r="AT8" s="16">
        <v>0.29032258064516098</v>
      </c>
      <c r="AU8" s="16">
        <v>0.66666666666666696</v>
      </c>
      <c r="AV8" s="16">
        <v>0</v>
      </c>
      <c r="AW8" s="16">
        <v>0.46666666666666701</v>
      </c>
    </row>
    <row r="9" spans="2:49" ht="29" x14ac:dyDescent="0.35">
      <c r="B9" s="17" t="s">
        <v>843</v>
      </c>
      <c r="C9" s="16">
        <v>0.30463576158940397</v>
      </c>
      <c r="D9" s="16">
        <v>0.23529411764705899</v>
      </c>
      <c r="E9" s="16">
        <v>0.37254901960784298</v>
      </c>
      <c r="F9" s="16">
        <v>0.38</v>
      </c>
      <c r="G9" s="16">
        <v>0.33333333333333298</v>
      </c>
      <c r="H9" s="16">
        <v>0.26315789473684198</v>
      </c>
      <c r="I9" s="16">
        <v>0.21052631578947401</v>
      </c>
      <c r="J9" s="16">
        <v>0.22727272727272699</v>
      </c>
      <c r="K9" s="16">
        <v>0.36363636363636398</v>
      </c>
      <c r="L9" s="16">
        <v>0.230769230769231</v>
      </c>
      <c r="M9" s="16">
        <v>0.29166666666666702</v>
      </c>
      <c r="N9" s="16">
        <v>0.214285714285714</v>
      </c>
      <c r="O9" s="16">
        <v>0.5</v>
      </c>
      <c r="P9" s="16"/>
      <c r="Q9" s="16">
        <v>0.31800766283524901</v>
      </c>
      <c r="R9" s="16"/>
      <c r="S9" s="16">
        <v>0.31141868512110699</v>
      </c>
      <c r="T9" s="16"/>
      <c r="U9" s="16">
        <v>0.32173913043478303</v>
      </c>
      <c r="V9" s="16"/>
      <c r="W9" s="16">
        <v>0.34090909090909099</v>
      </c>
      <c r="X9" s="16"/>
      <c r="Y9" s="16">
        <v>0.246835443037975</v>
      </c>
      <c r="Z9" s="16">
        <v>0.37190082644628097</v>
      </c>
      <c r="AA9" s="16">
        <v>0.36363636363636398</v>
      </c>
      <c r="AB9" s="16">
        <v>0</v>
      </c>
      <c r="AC9" s="16"/>
      <c r="AD9" s="16">
        <v>0.28571428571428598</v>
      </c>
      <c r="AE9" s="16">
        <v>0.2</v>
      </c>
      <c r="AF9" s="16">
        <v>0.24242424242424199</v>
      </c>
      <c r="AG9" s="16">
        <v>0.30188679245283001</v>
      </c>
      <c r="AH9" s="16">
        <v>0.33333333333333298</v>
      </c>
      <c r="AI9" s="16">
        <v>0.319148936170213</v>
      </c>
      <c r="AJ9" s="16">
        <v>0.4</v>
      </c>
      <c r="AK9" s="16"/>
      <c r="AL9" s="16">
        <v>0.33333333333333298</v>
      </c>
      <c r="AM9" s="16">
        <v>0.30769230769230799</v>
      </c>
      <c r="AN9" s="16">
        <v>0.25373134328358199</v>
      </c>
      <c r="AO9" s="16">
        <v>0.28846153846153799</v>
      </c>
      <c r="AP9" s="16">
        <v>0.6</v>
      </c>
      <c r="AQ9" s="16">
        <v>0.434782608695652</v>
      </c>
      <c r="AR9" s="16">
        <v>1</v>
      </c>
      <c r="AS9" s="16">
        <v>0.14285714285714299</v>
      </c>
      <c r="AT9" s="16">
        <v>0.25806451612903197</v>
      </c>
      <c r="AU9" s="16">
        <v>0.16666666666666699</v>
      </c>
      <c r="AV9" s="16">
        <v>0</v>
      </c>
      <c r="AW9" s="16">
        <v>0.4</v>
      </c>
    </row>
    <row r="10" spans="2:49" ht="58" x14ac:dyDescent="0.35">
      <c r="B10" s="17" t="s">
        <v>844</v>
      </c>
      <c r="C10" s="16">
        <v>0.22516556291390699</v>
      </c>
      <c r="D10" s="16">
        <v>0.29411764705882398</v>
      </c>
      <c r="E10" s="16">
        <v>0.29411764705882398</v>
      </c>
      <c r="F10" s="16">
        <v>0.24</v>
      </c>
      <c r="G10" s="16">
        <v>8.3333333333333301E-2</v>
      </c>
      <c r="H10" s="16">
        <v>0.157894736842105</v>
      </c>
      <c r="I10" s="16">
        <v>0.21052631578947401</v>
      </c>
      <c r="J10" s="16">
        <v>0.31818181818181801</v>
      </c>
      <c r="K10" s="16">
        <v>0.18181818181818199</v>
      </c>
      <c r="L10" s="16">
        <v>0.230769230769231</v>
      </c>
      <c r="M10" s="16">
        <v>0.20833333333333301</v>
      </c>
      <c r="N10" s="16">
        <v>0</v>
      </c>
      <c r="O10" s="16">
        <v>0.25</v>
      </c>
      <c r="P10" s="16"/>
      <c r="Q10" s="16">
        <v>0.21455938697318</v>
      </c>
      <c r="R10" s="16"/>
      <c r="S10" s="16">
        <v>0.228373702422145</v>
      </c>
      <c r="T10" s="16"/>
      <c r="U10" s="16">
        <v>0.21304347826087</v>
      </c>
      <c r="V10" s="16"/>
      <c r="W10" s="16">
        <v>9.0909090909090898E-2</v>
      </c>
      <c r="X10" s="16"/>
      <c r="Y10" s="16">
        <v>0.227848101265823</v>
      </c>
      <c r="Z10" s="16">
        <v>0.23140495867768601</v>
      </c>
      <c r="AA10" s="16">
        <v>0.18181818181818199</v>
      </c>
      <c r="AB10" s="16">
        <v>0</v>
      </c>
      <c r="AC10" s="16"/>
      <c r="AD10" s="16">
        <v>0.16666666666666699</v>
      </c>
      <c r="AE10" s="16">
        <v>0.2</v>
      </c>
      <c r="AF10" s="16">
        <v>0.24242424242424199</v>
      </c>
      <c r="AG10" s="16">
        <v>0.20754716981132099</v>
      </c>
      <c r="AH10" s="16">
        <v>0.26190476190476197</v>
      </c>
      <c r="AI10" s="16">
        <v>0.25531914893617003</v>
      </c>
      <c r="AJ10" s="16">
        <v>0.24</v>
      </c>
      <c r="AK10" s="16"/>
      <c r="AL10" s="16">
        <v>0.28571428571428598</v>
      </c>
      <c r="AM10" s="16">
        <v>0.32307692307692298</v>
      </c>
      <c r="AN10" s="16">
        <v>0.17910447761194001</v>
      </c>
      <c r="AO10" s="16">
        <v>0.115384615384615</v>
      </c>
      <c r="AP10" s="16">
        <v>0</v>
      </c>
      <c r="AQ10" s="16">
        <v>0.34782608695652201</v>
      </c>
      <c r="AR10" s="16">
        <v>0</v>
      </c>
      <c r="AS10" s="16">
        <v>0</v>
      </c>
      <c r="AT10" s="16">
        <v>0.19354838709677399</v>
      </c>
      <c r="AU10" s="16">
        <v>0.5</v>
      </c>
      <c r="AV10" s="16">
        <v>0</v>
      </c>
      <c r="AW10" s="16">
        <v>0.4</v>
      </c>
    </row>
    <row r="11" spans="2:49" x14ac:dyDescent="0.35">
      <c r="B11" s="17" t="s">
        <v>503</v>
      </c>
      <c r="C11" s="16">
        <v>0.21523178807946999</v>
      </c>
      <c r="D11" s="16">
        <v>0.20588235294117599</v>
      </c>
      <c r="E11" s="16">
        <v>0.15686274509803899</v>
      </c>
      <c r="F11" s="16">
        <v>0.2</v>
      </c>
      <c r="G11" s="16">
        <v>0.33333333333333298</v>
      </c>
      <c r="H11" s="16">
        <v>0.157894736842105</v>
      </c>
      <c r="I11" s="16">
        <v>0.26315789473684198</v>
      </c>
      <c r="J11" s="16">
        <v>0.13636363636363599</v>
      </c>
      <c r="K11" s="16">
        <v>0.18181818181818199</v>
      </c>
      <c r="L11" s="16">
        <v>0.19230769230769201</v>
      </c>
      <c r="M11" s="16">
        <v>0.25</v>
      </c>
      <c r="N11" s="16">
        <v>0.35714285714285698</v>
      </c>
      <c r="O11" s="16">
        <v>0.375</v>
      </c>
      <c r="P11" s="16"/>
      <c r="Q11" s="16">
        <v>0.21072796934865901</v>
      </c>
      <c r="R11" s="16"/>
      <c r="S11" s="16">
        <v>0.207612456747405</v>
      </c>
      <c r="T11" s="16"/>
      <c r="U11" s="16">
        <v>0.20434782608695701</v>
      </c>
      <c r="V11" s="16"/>
      <c r="W11" s="16">
        <v>0.34090909090909099</v>
      </c>
      <c r="X11" s="16"/>
      <c r="Y11" s="16">
        <v>0.240506329113924</v>
      </c>
      <c r="Z11" s="16">
        <v>0.18181818181818199</v>
      </c>
      <c r="AA11" s="16">
        <v>0.22727272727272699</v>
      </c>
      <c r="AB11" s="16">
        <v>0</v>
      </c>
      <c r="AC11" s="16"/>
      <c r="AD11" s="16">
        <v>0.30952380952380998</v>
      </c>
      <c r="AE11" s="16">
        <v>0.2</v>
      </c>
      <c r="AF11" s="16">
        <v>0.15151515151515199</v>
      </c>
      <c r="AG11" s="16">
        <v>0.22641509433962301</v>
      </c>
      <c r="AH11" s="16">
        <v>0.26190476190476197</v>
      </c>
      <c r="AI11" s="16">
        <v>0.19148936170212799</v>
      </c>
      <c r="AJ11" s="16">
        <v>0.16</v>
      </c>
      <c r="AK11" s="16"/>
      <c r="AL11" s="16">
        <v>9.5238095238095205E-2</v>
      </c>
      <c r="AM11" s="16">
        <v>0.15384615384615399</v>
      </c>
      <c r="AN11" s="16">
        <v>0.328358208955224</v>
      </c>
      <c r="AO11" s="16">
        <v>0.21153846153846201</v>
      </c>
      <c r="AP11" s="16">
        <v>0.3</v>
      </c>
      <c r="AQ11" s="16">
        <v>0.173913043478261</v>
      </c>
      <c r="AR11" s="16">
        <v>0</v>
      </c>
      <c r="AS11" s="16">
        <v>0.14285714285714299</v>
      </c>
      <c r="AT11" s="16">
        <v>0.25806451612903197</v>
      </c>
      <c r="AU11" s="16">
        <v>0.16666666666666699</v>
      </c>
      <c r="AV11" s="16">
        <v>0.33333333333333298</v>
      </c>
      <c r="AW11" s="16">
        <v>0.133333333333333</v>
      </c>
    </row>
    <row r="12" spans="2:49" ht="29" x14ac:dyDescent="0.35">
      <c r="B12" s="17" t="s">
        <v>845</v>
      </c>
      <c r="C12" s="16">
        <v>0.211920529801325</v>
      </c>
      <c r="D12" s="16">
        <v>0.26470588235294101</v>
      </c>
      <c r="E12" s="16">
        <v>0.21568627450980399</v>
      </c>
      <c r="F12" s="16">
        <v>0.24</v>
      </c>
      <c r="G12" s="16">
        <v>0.125</v>
      </c>
      <c r="H12" s="16">
        <v>0.157894736842105</v>
      </c>
      <c r="I12" s="16">
        <v>0.31578947368421101</v>
      </c>
      <c r="J12" s="16">
        <v>0.22727272727272699</v>
      </c>
      <c r="K12" s="16">
        <v>0.18181818181818199</v>
      </c>
      <c r="L12" s="16">
        <v>0.115384615384615</v>
      </c>
      <c r="M12" s="16">
        <v>0.25</v>
      </c>
      <c r="N12" s="16">
        <v>0.214285714285714</v>
      </c>
      <c r="O12" s="16">
        <v>0.125</v>
      </c>
      <c r="P12" s="16"/>
      <c r="Q12" s="16">
        <v>0.21839080459770099</v>
      </c>
      <c r="R12" s="16"/>
      <c r="S12" s="16">
        <v>0.21453287197231799</v>
      </c>
      <c r="T12" s="16"/>
      <c r="U12" s="16">
        <v>0.22173913043478299</v>
      </c>
      <c r="V12" s="16"/>
      <c r="W12" s="16">
        <v>0.13636363636363599</v>
      </c>
      <c r="X12" s="16"/>
      <c r="Y12" s="16">
        <v>0.177215189873418</v>
      </c>
      <c r="Z12" s="16">
        <v>0.247933884297521</v>
      </c>
      <c r="AA12" s="16">
        <v>0.22727272727272699</v>
      </c>
      <c r="AB12" s="16">
        <v>1</v>
      </c>
      <c r="AC12" s="16"/>
      <c r="AD12" s="16">
        <v>0.19047619047618999</v>
      </c>
      <c r="AE12" s="16">
        <v>0.2</v>
      </c>
      <c r="AF12" s="16">
        <v>0.15151515151515199</v>
      </c>
      <c r="AG12" s="16">
        <v>0.20754716981132099</v>
      </c>
      <c r="AH12" s="16">
        <v>0.16666666666666699</v>
      </c>
      <c r="AI12" s="16">
        <v>0.319148936170213</v>
      </c>
      <c r="AJ12" s="16">
        <v>0.22</v>
      </c>
      <c r="AK12" s="16"/>
      <c r="AL12" s="16">
        <v>0.19047619047618999</v>
      </c>
      <c r="AM12" s="16">
        <v>0.27692307692307699</v>
      </c>
      <c r="AN12" s="16">
        <v>0.22388059701492499</v>
      </c>
      <c r="AO12" s="16">
        <v>0.17307692307692299</v>
      </c>
      <c r="AP12" s="16">
        <v>0.2</v>
      </c>
      <c r="AQ12" s="16">
        <v>0.173913043478261</v>
      </c>
      <c r="AR12" s="16">
        <v>0</v>
      </c>
      <c r="AS12" s="16">
        <v>0.57142857142857095</v>
      </c>
      <c r="AT12" s="16">
        <v>0.16129032258064499</v>
      </c>
      <c r="AU12" s="16">
        <v>0.16666666666666699</v>
      </c>
      <c r="AV12" s="16">
        <v>0</v>
      </c>
      <c r="AW12" s="16">
        <v>0.133333333333333</v>
      </c>
    </row>
    <row r="13" spans="2:49" ht="43.5" x14ac:dyDescent="0.35">
      <c r="B13" s="17" t="s">
        <v>846</v>
      </c>
      <c r="C13" s="16">
        <v>0.19867549668874199</v>
      </c>
      <c r="D13" s="16">
        <v>0.23529411764705899</v>
      </c>
      <c r="E13" s="16">
        <v>0.23529411764705899</v>
      </c>
      <c r="F13" s="16">
        <v>0.16</v>
      </c>
      <c r="G13" s="16">
        <v>0.125</v>
      </c>
      <c r="H13" s="16">
        <v>0.157894736842105</v>
      </c>
      <c r="I13" s="16">
        <v>0.21052631578947401</v>
      </c>
      <c r="J13" s="16">
        <v>9.0909090909090898E-2</v>
      </c>
      <c r="K13" s="16">
        <v>9.0909090909090898E-2</v>
      </c>
      <c r="L13" s="16">
        <v>0.269230769230769</v>
      </c>
      <c r="M13" s="16">
        <v>0.16666666666666699</v>
      </c>
      <c r="N13" s="16">
        <v>0.42857142857142899</v>
      </c>
      <c r="O13" s="16">
        <v>0.25</v>
      </c>
      <c r="P13" s="16"/>
      <c r="Q13" s="16">
        <v>0.18773946360153301</v>
      </c>
      <c r="R13" s="16"/>
      <c r="S13" s="16">
        <v>0.19723183391003499</v>
      </c>
      <c r="T13" s="16"/>
      <c r="U13" s="16">
        <v>0.178260869565217</v>
      </c>
      <c r="V13" s="16"/>
      <c r="W13" s="16">
        <v>0.13636363636363599</v>
      </c>
      <c r="X13" s="16"/>
      <c r="Y13" s="16">
        <v>0.164556962025316</v>
      </c>
      <c r="Z13" s="16">
        <v>0.23966942148760301</v>
      </c>
      <c r="AA13" s="16">
        <v>0.22727272727272699</v>
      </c>
      <c r="AB13" s="16">
        <v>0</v>
      </c>
      <c r="AC13" s="16"/>
      <c r="AD13" s="16">
        <v>0.119047619047619</v>
      </c>
      <c r="AE13" s="16">
        <v>0.14285714285714299</v>
      </c>
      <c r="AF13" s="16">
        <v>0.18181818181818199</v>
      </c>
      <c r="AG13" s="16">
        <v>0.30188679245283001</v>
      </c>
      <c r="AH13" s="16">
        <v>0.214285714285714</v>
      </c>
      <c r="AI13" s="16">
        <v>0.19148936170212799</v>
      </c>
      <c r="AJ13" s="16">
        <v>0.2</v>
      </c>
      <c r="AK13" s="16"/>
      <c r="AL13" s="16">
        <v>0.238095238095238</v>
      </c>
      <c r="AM13" s="16">
        <v>0.246153846153846</v>
      </c>
      <c r="AN13" s="16">
        <v>0.119402985074627</v>
      </c>
      <c r="AO13" s="16">
        <v>0.17307692307692299</v>
      </c>
      <c r="AP13" s="16">
        <v>0.2</v>
      </c>
      <c r="AQ13" s="16">
        <v>0.173913043478261</v>
      </c>
      <c r="AR13" s="16">
        <v>0</v>
      </c>
      <c r="AS13" s="16">
        <v>0.28571428571428598</v>
      </c>
      <c r="AT13" s="16">
        <v>0.225806451612903</v>
      </c>
      <c r="AU13" s="16">
        <v>0.66666666666666696</v>
      </c>
      <c r="AV13" s="16">
        <v>0</v>
      </c>
      <c r="AW13" s="16">
        <v>0.2</v>
      </c>
    </row>
    <row r="14" spans="2:49" ht="29" x14ac:dyDescent="0.35">
      <c r="B14" s="17" t="s">
        <v>847</v>
      </c>
      <c r="C14" s="16">
        <v>0.119205298013245</v>
      </c>
      <c r="D14" s="16">
        <v>8.8235294117647106E-2</v>
      </c>
      <c r="E14" s="16">
        <v>0.11764705882352899</v>
      </c>
      <c r="F14" s="16">
        <v>0.12</v>
      </c>
      <c r="G14" s="16">
        <v>0.16666666666666699</v>
      </c>
      <c r="H14" s="16">
        <v>5.2631578947368397E-2</v>
      </c>
      <c r="I14" s="16">
        <v>0.105263157894737</v>
      </c>
      <c r="J14" s="16">
        <v>0.13636363636363599</v>
      </c>
      <c r="K14" s="16">
        <v>9.0909090909090898E-2</v>
      </c>
      <c r="L14" s="16">
        <v>0.19230769230769201</v>
      </c>
      <c r="M14" s="16">
        <v>8.3333333333333301E-2</v>
      </c>
      <c r="N14" s="16">
        <v>0.14285714285714299</v>
      </c>
      <c r="O14" s="16">
        <v>0.125</v>
      </c>
      <c r="P14" s="16"/>
      <c r="Q14" s="16">
        <v>0.122605363984674</v>
      </c>
      <c r="R14" s="16"/>
      <c r="S14" s="16">
        <v>0.124567474048443</v>
      </c>
      <c r="T14" s="16"/>
      <c r="U14" s="16">
        <v>0.121739130434783</v>
      </c>
      <c r="V14" s="16"/>
      <c r="W14" s="16">
        <v>9.0909090909090898E-2</v>
      </c>
      <c r="X14" s="16"/>
      <c r="Y14" s="16">
        <v>0.107594936708861</v>
      </c>
      <c r="Z14" s="16">
        <v>0.14049586776859499</v>
      </c>
      <c r="AA14" s="16">
        <v>9.0909090909090898E-2</v>
      </c>
      <c r="AB14" s="16">
        <v>0</v>
      </c>
      <c r="AC14" s="16"/>
      <c r="AD14" s="16">
        <v>9.5238095238095205E-2</v>
      </c>
      <c r="AE14" s="16">
        <v>0.114285714285714</v>
      </c>
      <c r="AF14" s="16">
        <v>0.12121212121212099</v>
      </c>
      <c r="AG14" s="16">
        <v>0.13207547169811301</v>
      </c>
      <c r="AH14" s="16">
        <v>9.5238095238095205E-2</v>
      </c>
      <c r="AI14" s="16">
        <v>0.170212765957447</v>
      </c>
      <c r="AJ14" s="16">
        <v>0.1</v>
      </c>
      <c r="AK14" s="16"/>
      <c r="AL14" s="16">
        <v>0.14285714285714299</v>
      </c>
      <c r="AM14" s="16">
        <v>0.123076923076923</v>
      </c>
      <c r="AN14" s="16">
        <v>0.134328358208955</v>
      </c>
      <c r="AO14" s="16">
        <v>5.7692307692307702E-2</v>
      </c>
      <c r="AP14" s="16">
        <v>0.1</v>
      </c>
      <c r="AQ14" s="16">
        <v>0.173913043478261</v>
      </c>
      <c r="AR14" s="16">
        <v>0</v>
      </c>
      <c r="AS14" s="16">
        <v>0</v>
      </c>
      <c r="AT14" s="16">
        <v>0.12903225806451599</v>
      </c>
      <c r="AU14" s="16">
        <v>0.5</v>
      </c>
      <c r="AV14" s="16">
        <v>0</v>
      </c>
      <c r="AW14" s="16">
        <v>6.6666666666666693E-2</v>
      </c>
    </row>
    <row r="15" spans="2:49" ht="29" x14ac:dyDescent="0.35">
      <c r="B15" s="17" t="s">
        <v>848</v>
      </c>
      <c r="C15" s="16">
        <v>7.6158940397350994E-2</v>
      </c>
      <c r="D15" s="16">
        <v>5.8823529411764698E-2</v>
      </c>
      <c r="E15" s="16">
        <v>9.8039215686274495E-2</v>
      </c>
      <c r="F15" s="16">
        <v>0.12</v>
      </c>
      <c r="G15" s="16">
        <v>4.1666666666666699E-2</v>
      </c>
      <c r="H15" s="16">
        <v>0</v>
      </c>
      <c r="I15" s="16">
        <v>0.105263157894737</v>
      </c>
      <c r="J15" s="16">
        <v>4.5454545454545497E-2</v>
      </c>
      <c r="K15" s="16">
        <v>9.0909090909090898E-2</v>
      </c>
      <c r="L15" s="16">
        <v>0.115384615384615</v>
      </c>
      <c r="M15" s="16">
        <v>4.1666666666666699E-2</v>
      </c>
      <c r="N15" s="16">
        <v>7.1428571428571397E-2</v>
      </c>
      <c r="O15" s="16">
        <v>0</v>
      </c>
      <c r="P15" s="16"/>
      <c r="Q15" s="16">
        <v>7.6628352490421506E-2</v>
      </c>
      <c r="R15" s="16"/>
      <c r="S15" s="16">
        <v>7.9584775086505202E-2</v>
      </c>
      <c r="T15" s="16"/>
      <c r="U15" s="16">
        <v>6.9565217391304293E-2</v>
      </c>
      <c r="V15" s="16"/>
      <c r="W15" s="16">
        <v>4.5454545454545497E-2</v>
      </c>
      <c r="X15" s="16"/>
      <c r="Y15" s="16">
        <v>7.5949367088607597E-2</v>
      </c>
      <c r="Z15" s="16">
        <v>9.0909090909090898E-2</v>
      </c>
      <c r="AA15" s="16">
        <v>0</v>
      </c>
      <c r="AB15" s="16">
        <v>0</v>
      </c>
      <c r="AC15" s="16"/>
      <c r="AD15" s="16">
        <v>9.5238095238095205E-2</v>
      </c>
      <c r="AE15" s="16">
        <v>5.7142857142857099E-2</v>
      </c>
      <c r="AF15" s="16">
        <v>0.12121212121212099</v>
      </c>
      <c r="AG15" s="16">
        <v>7.5471698113207503E-2</v>
      </c>
      <c r="AH15" s="16">
        <v>7.1428571428571397E-2</v>
      </c>
      <c r="AI15" s="16">
        <v>8.5106382978723402E-2</v>
      </c>
      <c r="AJ15" s="16">
        <v>0.04</v>
      </c>
      <c r="AK15" s="16"/>
      <c r="AL15" s="16">
        <v>4.7619047619047603E-2</v>
      </c>
      <c r="AM15" s="16">
        <v>6.15384615384615E-2</v>
      </c>
      <c r="AN15" s="16">
        <v>7.4626865671641798E-2</v>
      </c>
      <c r="AO15" s="16">
        <v>5.7692307692307702E-2</v>
      </c>
      <c r="AP15" s="16">
        <v>0.1</v>
      </c>
      <c r="AQ15" s="16">
        <v>8.6956521739130405E-2</v>
      </c>
      <c r="AR15" s="16">
        <v>0</v>
      </c>
      <c r="AS15" s="16">
        <v>0</v>
      </c>
      <c r="AT15" s="16">
        <v>0.12903225806451599</v>
      </c>
      <c r="AU15" s="16">
        <v>0.33333333333333298</v>
      </c>
      <c r="AV15" s="16">
        <v>0</v>
      </c>
      <c r="AW15" s="16">
        <v>6.6666666666666693E-2</v>
      </c>
    </row>
    <row r="16" spans="2:49" ht="29" x14ac:dyDescent="0.35">
      <c r="B16" s="17" t="s">
        <v>849</v>
      </c>
      <c r="C16" s="16">
        <v>4.96688741721854E-2</v>
      </c>
      <c r="D16" s="16">
        <v>8.8235294117647106E-2</v>
      </c>
      <c r="E16" s="16">
        <v>9.8039215686274495E-2</v>
      </c>
      <c r="F16" s="16">
        <v>0.02</v>
      </c>
      <c r="G16" s="16">
        <v>0</v>
      </c>
      <c r="H16" s="16">
        <v>5.2631578947368397E-2</v>
      </c>
      <c r="I16" s="16">
        <v>0.157894736842105</v>
      </c>
      <c r="J16" s="16">
        <v>0</v>
      </c>
      <c r="K16" s="16">
        <v>0</v>
      </c>
      <c r="L16" s="16">
        <v>3.8461538461538498E-2</v>
      </c>
      <c r="M16" s="16">
        <v>4.1666666666666699E-2</v>
      </c>
      <c r="N16" s="16">
        <v>0</v>
      </c>
      <c r="O16" s="16">
        <v>0</v>
      </c>
      <c r="P16" s="16"/>
      <c r="Q16" s="16">
        <v>4.9808429118773902E-2</v>
      </c>
      <c r="R16" s="16"/>
      <c r="S16" s="16">
        <v>5.1903114186851201E-2</v>
      </c>
      <c r="T16" s="16"/>
      <c r="U16" s="16">
        <v>5.6521739130434803E-2</v>
      </c>
      <c r="V16" s="16"/>
      <c r="W16" s="16">
        <v>0</v>
      </c>
      <c r="X16" s="16"/>
      <c r="Y16" s="16">
        <v>3.1645569620253201E-2</v>
      </c>
      <c r="Z16" s="16">
        <v>4.9586776859504099E-2</v>
      </c>
      <c r="AA16" s="16">
        <v>0.18181818181818199</v>
      </c>
      <c r="AB16" s="16">
        <v>0</v>
      </c>
      <c r="AC16" s="16"/>
      <c r="AD16" s="16">
        <v>7.1428571428571397E-2</v>
      </c>
      <c r="AE16" s="16">
        <v>0</v>
      </c>
      <c r="AF16" s="16">
        <v>3.03030303030303E-2</v>
      </c>
      <c r="AG16" s="16">
        <v>3.77358490566038E-2</v>
      </c>
      <c r="AH16" s="16">
        <v>4.7619047619047603E-2</v>
      </c>
      <c r="AI16" s="16">
        <v>6.3829787234042507E-2</v>
      </c>
      <c r="AJ16" s="16">
        <v>0.08</v>
      </c>
      <c r="AK16" s="16"/>
      <c r="AL16" s="16">
        <v>9.5238095238095205E-2</v>
      </c>
      <c r="AM16" s="16">
        <v>0.107692307692308</v>
      </c>
      <c r="AN16" s="16">
        <v>1.49253731343284E-2</v>
      </c>
      <c r="AO16" s="16">
        <v>5.7692307692307702E-2</v>
      </c>
      <c r="AP16" s="16">
        <v>0</v>
      </c>
      <c r="AQ16" s="16">
        <v>0</v>
      </c>
      <c r="AR16" s="16">
        <v>0</v>
      </c>
      <c r="AS16" s="16">
        <v>0</v>
      </c>
      <c r="AT16" s="16">
        <v>0</v>
      </c>
      <c r="AU16" s="16">
        <v>0.16666666666666699</v>
      </c>
      <c r="AV16" s="16">
        <v>0.33333333333333298</v>
      </c>
      <c r="AW16" s="16">
        <v>0</v>
      </c>
    </row>
    <row r="17" spans="2:49" x14ac:dyDescent="0.35">
      <c r="B17" s="17" t="s">
        <v>850</v>
      </c>
      <c r="C17" s="16">
        <v>3.6423841059602599E-2</v>
      </c>
      <c r="D17" s="16">
        <v>5.8823529411764698E-2</v>
      </c>
      <c r="E17" s="16">
        <v>3.9215686274509803E-2</v>
      </c>
      <c r="F17" s="16">
        <v>0</v>
      </c>
      <c r="G17" s="16">
        <v>4.1666666666666699E-2</v>
      </c>
      <c r="H17" s="16">
        <v>0.105263157894737</v>
      </c>
      <c r="I17" s="16">
        <v>0</v>
      </c>
      <c r="J17" s="16">
        <v>0</v>
      </c>
      <c r="K17" s="16">
        <v>9.0909090909090898E-2</v>
      </c>
      <c r="L17" s="16">
        <v>3.8461538461538498E-2</v>
      </c>
      <c r="M17" s="16">
        <v>0</v>
      </c>
      <c r="N17" s="16">
        <v>0.14285714285714299</v>
      </c>
      <c r="O17" s="16">
        <v>0</v>
      </c>
      <c r="P17" s="16"/>
      <c r="Q17" s="16">
        <v>3.8314176245210697E-2</v>
      </c>
      <c r="R17" s="16"/>
      <c r="S17" s="16">
        <v>3.8062283737024201E-2</v>
      </c>
      <c r="T17" s="16"/>
      <c r="U17" s="16">
        <v>3.4782608695652202E-2</v>
      </c>
      <c r="V17" s="16"/>
      <c r="W17" s="16">
        <v>4.5454545454545497E-2</v>
      </c>
      <c r="X17" s="16"/>
      <c r="Y17" s="16">
        <v>2.53164556962025E-2</v>
      </c>
      <c r="Z17" s="16">
        <v>4.9586776859504099E-2</v>
      </c>
      <c r="AA17" s="16">
        <v>4.5454545454545497E-2</v>
      </c>
      <c r="AB17" s="16">
        <v>0</v>
      </c>
      <c r="AC17" s="16"/>
      <c r="AD17" s="16">
        <v>2.3809523809523801E-2</v>
      </c>
      <c r="AE17" s="16">
        <v>0</v>
      </c>
      <c r="AF17" s="16">
        <v>0</v>
      </c>
      <c r="AG17" s="16">
        <v>9.4339622641509399E-2</v>
      </c>
      <c r="AH17" s="16">
        <v>0</v>
      </c>
      <c r="AI17" s="16">
        <v>4.2553191489361701E-2</v>
      </c>
      <c r="AJ17" s="16">
        <v>0.06</v>
      </c>
      <c r="AK17" s="16"/>
      <c r="AL17" s="16">
        <v>0</v>
      </c>
      <c r="AM17" s="16">
        <v>3.0769230769230799E-2</v>
      </c>
      <c r="AN17" s="16">
        <v>5.9701492537313397E-2</v>
      </c>
      <c r="AO17" s="16">
        <v>1.9230769230769201E-2</v>
      </c>
      <c r="AP17" s="16">
        <v>0</v>
      </c>
      <c r="AQ17" s="16">
        <v>4.3478260869565202E-2</v>
      </c>
      <c r="AR17" s="16">
        <v>0</v>
      </c>
      <c r="AS17" s="16">
        <v>0.14285714285714299</v>
      </c>
      <c r="AT17" s="16">
        <v>3.2258064516128997E-2</v>
      </c>
      <c r="AU17" s="16">
        <v>0</v>
      </c>
      <c r="AV17" s="16">
        <v>0.33333333333333298</v>
      </c>
      <c r="AW17" s="16">
        <v>0</v>
      </c>
    </row>
    <row r="18" spans="2:49" ht="43.5" x14ac:dyDescent="0.35">
      <c r="B18" s="17" t="s">
        <v>851</v>
      </c>
      <c r="C18" s="16">
        <v>3.6423841059602599E-2</v>
      </c>
      <c r="D18" s="16">
        <v>5.8823529411764698E-2</v>
      </c>
      <c r="E18" s="16">
        <v>5.8823529411764698E-2</v>
      </c>
      <c r="F18" s="16">
        <v>0.06</v>
      </c>
      <c r="G18" s="16">
        <v>0</v>
      </c>
      <c r="H18" s="16">
        <v>0</v>
      </c>
      <c r="I18" s="16">
        <v>0</v>
      </c>
      <c r="J18" s="16">
        <v>0</v>
      </c>
      <c r="K18" s="16">
        <v>0</v>
      </c>
      <c r="L18" s="16">
        <v>3.8461538461538498E-2</v>
      </c>
      <c r="M18" s="16">
        <v>4.1666666666666699E-2</v>
      </c>
      <c r="N18" s="16">
        <v>7.1428571428571397E-2</v>
      </c>
      <c r="O18" s="16">
        <v>0</v>
      </c>
      <c r="P18" s="16"/>
      <c r="Q18" s="16">
        <v>3.4482758620689703E-2</v>
      </c>
      <c r="R18" s="16"/>
      <c r="S18" s="16">
        <v>3.4602076124567498E-2</v>
      </c>
      <c r="T18" s="16"/>
      <c r="U18" s="16">
        <v>3.9130434782608699E-2</v>
      </c>
      <c r="V18" s="16"/>
      <c r="W18" s="16">
        <v>2.27272727272727E-2</v>
      </c>
      <c r="X18" s="16"/>
      <c r="Y18" s="16">
        <v>1.26582278481013E-2</v>
      </c>
      <c r="Z18" s="16">
        <v>6.6115702479338803E-2</v>
      </c>
      <c r="AA18" s="16">
        <v>4.5454545454545497E-2</v>
      </c>
      <c r="AB18" s="16">
        <v>0</v>
      </c>
      <c r="AC18" s="16"/>
      <c r="AD18" s="16">
        <v>4.7619047619047603E-2</v>
      </c>
      <c r="AE18" s="16">
        <v>2.8571428571428598E-2</v>
      </c>
      <c r="AF18" s="16">
        <v>3.03030303030303E-2</v>
      </c>
      <c r="AG18" s="16">
        <v>0</v>
      </c>
      <c r="AH18" s="16">
        <v>7.1428571428571397E-2</v>
      </c>
      <c r="AI18" s="16">
        <v>4.2553191489361701E-2</v>
      </c>
      <c r="AJ18" s="16">
        <v>0.04</v>
      </c>
      <c r="AK18" s="16"/>
      <c r="AL18" s="16">
        <v>0</v>
      </c>
      <c r="AM18" s="16">
        <v>4.6153846153846198E-2</v>
      </c>
      <c r="AN18" s="16">
        <v>2.9850746268656699E-2</v>
      </c>
      <c r="AO18" s="16">
        <v>5.7692307692307702E-2</v>
      </c>
      <c r="AP18" s="16">
        <v>0</v>
      </c>
      <c r="AQ18" s="16">
        <v>0</v>
      </c>
      <c r="AR18" s="16">
        <v>0</v>
      </c>
      <c r="AS18" s="16">
        <v>0</v>
      </c>
      <c r="AT18" s="16">
        <v>0</v>
      </c>
      <c r="AU18" s="16">
        <v>0</v>
      </c>
      <c r="AV18" s="16">
        <v>0</v>
      </c>
      <c r="AW18" s="16">
        <v>0.133333333333333</v>
      </c>
    </row>
    <row r="19" spans="2:49" ht="43.5" x14ac:dyDescent="0.35">
      <c r="B19" s="17" t="s">
        <v>852</v>
      </c>
      <c r="C19" s="16">
        <v>1.3245033112582801E-2</v>
      </c>
      <c r="D19" s="16">
        <v>2.9411764705882401E-2</v>
      </c>
      <c r="E19" s="16">
        <v>0</v>
      </c>
      <c r="F19" s="16">
        <v>0</v>
      </c>
      <c r="G19" s="16">
        <v>4.1666666666666699E-2</v>
      </c>
      <c r="H19" s="16">
        <v>0</v>
      </c>
      <c r="I19" s="16">
        <v>0</v>
      </c>
      <c r="J19" s="16">
        <v>0</v>
      </c>
      <c r="K19" s="16">
        <v>0</v>
      </c>
      <c r="L19" s="16">
        <v>3.8461538461538498E-2</v>
      </c>
      <c r="M19" s="16">
        <v>0</v>
      </c>
      <c r="N19" s="16">
        <v>7.1428571428571397E-2</v>
      </c>
      <c r="O19" s="16">
        <v>0</v>
      </c>
      <c r="P19" s="16"/>
      <c r="Q19" s="16">
        <v>1.5325670498084301E-2</v>
      </c>
      <c r="R19" s="16"/>
      <c r="S19" s="16">
        <v>1.3840830449827E-2</v>
      </c>
      <c r="T19" s="16"/>
      <c r="U19" s="16">
        <v>1.7391304347826101E-2</v>
      </c>
      <c r="V19" s="16"/>
      <c r="W19" s="16">
        <v>2.27272727272727E-2</v>
      </c>
      <c r="X19" s="16"/>
      <c r="Y19" s="16">
        <v>1.8987341772151899E-2</v>
      </c>
      <c r="Z19" s="16">
        <v>8.2644628099173608E-3</v>
      </c>
      <c r="AA19" s="16">
        <v>0</v>
      </c>
      <c r="AB19" s="16">
        <v>0</v>
      </c>
      <c r="AC19" s="16"/>
      <c r="AD19" s="16">
        <v>4.7619047619047603E-2</v>
      </c>
      <c r="AE19" s="16">
        <v>2.8571428571428598E-2</v>
      </c>
      <c r="AF19" s="16">
        <v>0</v>
      </c>
      <c r="AG19" s="16">
        <v>1.88679245283019E-2</v>
      </c>
      <c r="AH19" s="16">
        <v>0</v>
      </c>
      <c r="AI19" s="16">
        <v>0</v>
      </c>
      <c r="AJ19" s="16">
        <v>0</v>
      </c>
      <c r="AK19" s="16"/>
      <c r="AL19" s="16">
        <v>0</v>
      </c>
      <c r="AM19" s="16">
        <v>1.5384615384615399E-2</v>
      </c>
      <c r="AN19" s="16">
        <v>1.49253731343284E-2</v>
      </c>
      <c r="AO19" s="16">
        <v>3.8461538461538498E-2</v>
      </c>
      <c r="AP19" s="16">
        <v>0</v>
      </c>
      <c r="AQ19" s="16">
        <v>0</v>
      </c>
      <c r="AR19" s="16">
        <v>0</v>
      </c>
      <c r="AS19" s="16">
        <v>0</v>
      </c>
      <c r="AT19" s="16">
        <v>0</v>
      </c>
      <c r="AU19" s="16">
        <v>0</v>
      </c>
      <c r="AV19" s="16">
        <v>0</v>
      </c>
      <c r="AW19" s="16">
        <v>0</v>
      </c>
    </row>
    <row r="20" spans="2:49" x14ac:dyDescent="0.35">
      <c r="B20" s="17" t="s">
        <v>853</v>
      </c>
      <c r="C20" s="16">
        <v>3.3112582781457001E-3</v>
      </c>
      <c r="D20" s="16">
        <v>2.9411764705882401E-2</v>
      </c>
      <c r="E20" s="16">
        <v>0</v>
      </c>
      <c r="F20" s="16">
        <v>0</v>
      </c>
      <c r="G20" s="16">
        <v>0</v>
      </c>
      <c r="H20" s="16">
        <v>0</v>
      </c>
      <c r="I20" s="16">
        <v>0</v>
      </c>
      <c r="J20" s="16">
        <v>0</v>
      </c>
      <c r="K20" s="16">
        <v>0</v>
      </c>
      <c r="L20" s="16">
        <v>0</v>
      </c>
      <c r="M20" s="16">
        <v>0</v>
      </c>
      <c r="N20" s="16">
        <v>0</v>
      </c>
      <c r="O20" s="16">
        <v>0</v>
      </c>
      <c r="P20" s="16"/>
      <c r="Q20" s="16">
        <v>3.83141762452107E-3</v>
      </c>
      <c r="R20" s="16"/>
      <c r="S20" s="16">
        <v>3.4602076124567501E-3</v>
      </c>
      <c r="T20" s="16"/>
      <c r="U20" s="16">
        <v>4.3478260869565201E-3</v>
      </c>
      <c r="V20" s="16"/>
      <c r="W20" s="16">
        <v>0</v>
      </c>
      <c r="X20" s="16"/>
      <c r="Y20" s="16">
        <v>6.3291139240506302E-3</v>
      </c>
      <c r="Z20" s="16">
        <v>0</v>
      </c>
      <c r="AA20" s="16">
        <v>0</v>
      </c>
      <c r="AB20" s="16">
        <v>0</v>
      </c>
      <c r="AC20" s="16"/>
      <c r="AD20" s="16">
        <v>0</v>
      </c>
      <c r="AE20" s="16">
        <v>0</v>
      </c>
      <c r="AF20" s="16">
        <v>3.03030303030303E-2</v>
      </c>
      <c r="AG20" s="16">
        <v>0</v>
      </c>
      <c r="AH20" s="16">
        <v>0</v>
      </c>
      <c r="AI20" s="16">
        <v>0</v>
      </c>
      <c r="AJ20" s="16">
        <v>0</v>
      </c>
      <c r="AK20" s="16"/>
      <c r="AL20" s="16">
        <v>4.7619047619047603E-2</v>
      </c>
      <c r="AM20" s="16">
        <v>0</v>
      </c>
      <c r="AN20" s="16">
        <v>0</v>
      </c>
      <c r="AO20" s="16">
        <v>0</v>
      </c>
      <c r="AP20" s="16">
        <v>0</v>
      </c>
      <c r="AQ20" s="16">
        <v>0</v>
      </c>
      <c r="AR20" s="16">
        <v>0</v>
      </c>
      <c r="AS20" s="16">
        <v>0</v>
      </c>
      <c r="AT20" s="16">
        <v>0</v>
      </c>
      <c r="AU20" s="16">
        <v>0</v>
      </c>
      <c r="AV20" s="16">
        <v>0</v>
      </c>
      <c r="AW20" s="16">
        <v>0</v>
      </c>
    </row>
    <row r="21" spans="2:49" ht="29" x14ac:dyDescent="0.35">
      <c r="B21" s="17" t="s">
        <v>854</v>
      </c>
      <c r="C21" s="16">
        <v>3.3112582781457001E-3</v>
      </c>
      <c r="D21" s="16">
        <v>0</v>
      </c>
      <c r="E21" s="16">
        <v>1.9607843137254902E-2</v>
      </c>
      <c r="F21" s="16">
        <v>0</v>
      </c>
      <c r="G21" s="16">
        <v>0</v>
      </c>
      <c r="H21" s="16">
        <v>0</v>
      </c>
      <c r="I21" s="16">
        <v>0</v>
      </c>
      <c r="J21" s="16">
        <v>0</v>
      </c>
      <c r="K21" s="16">
        <v>0</v>
      </c>
      <c r="L21" s="16">
        <v>0</v>
      </c>
      <c r="M21" s="16">
        <v>0</v>
      </c>
      <c r="N21" s="16">
        <v>0</v>
      </c>
      <c r="O21" s="16">
        <v>0</v>
      </c>
      <c r="P21" s="16"/>
      <c r="Q21" s="16">
        <v>3.83141762452107E-3</v>
      </c>
      <c r="R21" s="16"/>
      <c r="S21" s="16">
        <v>3.4602076124567501E-3</v>
      </c>
      <c r="T21" s="16"/>
      <c r="U21" s="16">
        <v>4.3478260869565201E-3</v>
      </c>
      <c r="V21" s="16"/>
      <c r="W21" s="16">
        <v>2.27272727272727E-2</v>
      </c>
      <c r="X21" s="16"/>
      <c r="Y21" s="16">
        <v>6.3291139240506302E-3</v>
      </c>
      <c r="Z21" s="16">
        <v>0</v>
      </c>
      <c r="AA21" s="16">
        <v>0</v>
      </c>
      <c r="AB21" s="16">
        <v>0</v>
      </c>
      <c r="AC21" s="16"/>
      <c r="AD21" s="16">
        <v>0</v>
      </c>
      <c r="AE21" s="16">
        <v>0</v>
      </c>
      <c r="AF21" s="16">
        <v>3.03030303030303E-2</v>
      </c>
      <c r="AG21" s="16">
        <v>0</v>
      </c>
      <c r="AH21" s="16">
        <v>0</v>
      </c>
      <c r="AI21" s="16">
        <v>0</v>
      </c>
      <c r="AJ21" s="16">
        <v>0</v>
      </c>
      <c r="AK21" s="16"/>
      <c r="AL21" s="16">
        <v>0</v>
      </c>
      <c r="AM21" s="16">
        <v>1.5384615384615399E-2</v>
      </c>
      <c r="AN21" s="16">
        <v>0</v>
      </c>
      <c r="AO21" s="16">
        <v>0</v>
      </c>
      <c r="AP21" s="16">
        <v>0</v>
      </c>
      <c r="AQ21" s="16">
        <v>0</v>
      </c>
      <c r="AR21" s="16">
        <v>0</v>
      </c>
      <c r="AS21" s="16">
        <v>0</v>
      </c>
      <c r="AT21" s="16">
        <v>0</v>
      </c>
      <c r="AU21" s="16">
        <v>0</v>
      </c>
      <c r="AV21" s="16">
        <v>0</v>
      </c>
      <c r="AW21" s="16">
        <v>0</v>
      </c>
    </row>
    <row r="22" spans="2:49" x14ac:dyDescent="0.35">
      <c r="B22" s="17" t="s">
        <v>855</v>
      </c>
      <c r="C22" s="16">
        <v>3.3112582781457001E-3</v>
      </c>
      <c r="D22" s="16">
        <v>0</v>
      </c>
      <c r="E22" s="16">
        <v>0</v>
      </c>
      <c r="F22" s="16">
        <v>0</v>
      </c>
      <c r="G22" s="16">
        <v>4.1666666666666699E-2</v>
      </c>
      <c r="H22" s="16">
        <v>0</v>
      </c>
      <c r="I22" s="16">
        <v>0</v>
      </c>
      <c r="J22" s="16">
        <v>0</v>
      </c>
      <c r="K22" s="16">
        <v>0</v>
      </c>
      <c r="L22" s="16">
        <v>0</v>
      </c>
      <c r="M22" s="16">
        <v>0</v>
      </c>
      <c r="N22" s="16">
        <v>0</v>
      </c>
      <c r="O22" s="16">
        <v>0</v>
      </c>
      <c r="P22" s="16"/>
      <c r="Q22" s="16">
        <v>3.83141762452107E-3</v>
      </c>
      <c r="R22" s="16"/>
      <c r="S22" s="16">
        <v>3.4602076124567501E-3</v>
      </c>
      <c r="T22" s="16"/>
      <c r="U22" s="16">
        <v>4.3478260869565201E-3</v>
      </c>
      <c r="V22" s="16"/>
      <c r="W22" s="16">
        <v>0</v>
      </c>
      <c r="X22" s="16"/>
      <c r="Y22" s="16">
        <v>6.3291139240506302E-3</v>
      </c>
      <c r="Z22" s="16">
        <v>0</v>
      </c>
      <c r="AA22" s="16">
        <v>0</v>
      </c>
      <c r="AB22" s="16">
        <v>0</v>
      </c>
      <c r="AC22" s="16"/>
      <c r="AD22" s="16">
        <v>2.3809523809523801E-2</v>
      </c>
      <c r="AE22" s="16">
        <v>0</v>
      </c>
      <c r="AF22" s="16">
        <v>0</v>
      </c>
      <c r="AG22" s="16">
        <v>0</v>
      </c>
      <c r="AH22" s="16">
        <v>0</v>
      </c>
      <c r="AI22" s="16">
        <v>0</v>
      </c>
      <c r="AJ22" s="16">
        <v>0</v>
      </c>
      <c r="AK22" s="16"/>
      <c r="AL22" s="16">
        <v>0</v>
      </c>
      <c r="AM22" s="16">
        <v>0</v>
      </c>
      <c r="AN22" s="16">
        <v>0</v>
      </c>
      <c r="AO22" s="16">
        <v>1.9230769230769201E-2</v>
      </c>
      <c r="AP22" s="16">
        <v>0</v>
      </c>
      <c r="AQ22" s="16">
        <v>0</v>
      </c>
      <c r="AR22" s="16">
        <v>0</v>
      </c>
      <c r="AS22" s="16">
        <v>0</v>
      </c>
      <c r="AT22" s="16">
        <v>0</v>
      </c>
      <c r="AU22" s="16">
        <v>0</v>
      </c>
      <c r="AV22" s="16">
        <v>0</v>
      </c>
      <c r="AW22" s="16">
        <v>0</v>
      </c>
    </row>
    <row r="23" spans="2:49" ht="29" x14ac:dyDescent="0.35">
      <c r="B23" s="17" t="s">
        <v>856</v>
      </c>
      <c r="C23" s="16">
        <v>3.3112582781457001E-3</v>
      </c>
      <c r="D23" s="16">
        <v>0</v>
      </c>
      <c r="E23" s="16">
        <v>0</v>
      </c>
      <c r="F23" s="16">
        <v>0</v>
      </c>
      <c r="G23" s="16">
        <v>0</v>
      </c>
      <c r="H23" s="16">
        <v>0</v>
      </c>
      <c r="I23" s="16">
        <v>0</v>
      </c>
      <c r="J23" s="16">
        <v>0</v>
      </c>
      <c r="K23" s="16">
        <v>0</v>
      </c>
      <c r="L23" s="16">
        <v>0</v>
      </c>
      <c r="M23" s="16">
        <v>4.1666666666666699E-2</v>
      </c>
      <c r="N23" s="16">
        <v>0</v>
      </c>
      <c r="O23" s="16">
        <v>0</v>
      </c>
      <c r="P23" s="16"/>
      <c r="Q23" s="16">
        <v>3.83141762452107E-3</v>
      </c>
      <c r="R23" s="16"/>
      <c r="S23" s="16">
        <v>3.4602076124567501E-3</v>
      </c>
      <c r="T23" s="16"/>
      <c r="U23" s="16">
        <v>4.3478260869565201E-3</v>
      </c>
      <c r="V23" s="16"/>
      <c r="W23" s="16">
        <v>0</v>
      </c>
      <c r="X23" s="16"/>
      <c r="Y23" s="16">
        <v>6.3291139240506302E-3</v>
      </c>
      <c r="Z23" s="16">
        <v>0</v>
      </c>
      <c r="AA23" s="16">
        <v>0</v>
      </c>
      <c r="AB23" s="16">
        <v>0</v>
      </c>
      <c r="AC23" s="16"/>
      <c r="AD23" s="16">
        <v>0</v>
      </c>
      <c r="AE23" s="16">
        <v>2.8571428571428598E-2</v>
      </c>
      <c r="AF23" s="16">
        <v>0</v>
      </c>
      <c r="AG23" s="16">
        <v>0</v>
      </c>
      <c r="AH23" s="16">
        <v>0</v>
      </c>
      <c r="AI23" s="16">
        <v>0</v>
      </c>
      <c r="AJ23" s="16">
        <v>0</v>
      </c>
      <c r="AK23" s="16"/>
      <c r="AL23" s="16">
        <v>0</v>
      </c>
      <c r="AM23" s="16">
        <v>0</v>
      </c>
      <c r="AN23" s="16">
        <v>0</v>
      </c>
      <c r="AO23" s="16">
        <v>1.9230769230769201E-2</v>
      </c>
      <c r="AP23" s="16">
        <v>0</v>
      </c>
      <c r="AQ23" s="16">
        <v>0</v>
      </c>
      <c r="AR23" s="16">
        <v>0</v>
      </c>
      <c r="AS23" s="16">
        <v>0</v>
      </c>
      <c r="AT23" s="16">
        <v>0</v>
      </c>
      <c r="AU23" s="16">
        <v>0</v>
      </c>
      <c r="AV23" s="16">
        <v>0</v>
      </c>
      <c r="AW23" s="16">
        <v>0</v>
      </c>
    </row>
    <row r="24" spans="2:49" x14ac:dyDescent="0.35">
      <c r="B24" s="17" t="s">
        <v>857</v>
      </c>
      <c r="C24" s="16">
        <v>3.3112582781457001E-3</v>
      </c>
      <c r="D24" s="16">
        <v>0</v>
      </c>
      <c r="E24" s="16">
        <v>0</v>
      </c>
      <c r="F24" s="16">
        <v>0</v>
      </c>
      <c r="G24" s="16">
        <v>0</v>
      </c>
      <c r="H24" s="16">
        <v>0</v>
      </c>
      <c r="I24" s="16">
        <v>0</v>
      </c>
      <c r="J24" s="16">
        <v>0</v>
      </c>
      <c r="K24" s="16">
        <v>0</v>
      </c>
      <c r="L24" s="16">
        <v>3.8461538461538498E-2</v>
      </c>
      <c r="M24" s="16">
        <v>0</v>
      </c>
      <c r="N24" s="16">
        <v>0</v>
      </c>
      <c r="O24" s="16">
        <v>0</v>
      </c>
      <c r="P24" s="16"/>
      <c r="Q24" s="16">
        <v>3.83141762452107E-3</v>
      </c>
      <c r="R24" s="16"/>
      <c r="S24" s="16">
        <v>3.4602076124567501E-3</v>
      </c>
      <c r="T24" s="16"/>
      <c r="U24" s="16">
        <v>4.3478260869565201E-3</v>
      </c>
      <c r="V24" s="16"/>
      <c r="W24" s="16">
        <v>0</v>
      </c>
      <c r="X24" s="16"/>
      <c r="Y24" s="16">
        <v>6.3291139240506302E-3</v>
      </c>
      <c r="Z24" s="16">
        <v>0</v>
      </c>
      <c r="AA24" s="16">
        <v>0</v>
      </c>
      <c r="AB24" s="16">
        <v>0</v>
      </c>
      <c r="AC24" s="16"/>
      <c r="AD24" s="16">
        <v>2.3809523809523801E-2</v>
      </c>
      <c r="AE24" s="16">
        <v>0</v>
      </c>
      <c r="AF24" s="16">
        <v>0</v>
      </c>
      <c r="AG24" s="16">
        <v>0</v>
      </c>
      <c r="AH24" s="16">
        <v>0</v>
      </c>
      <c r="AI24" s="16">
        <v>0</v>
      </c>
      <c r="AJ24" s="16">
        <v>0</v>
      </c>
      <c r="AK24" s="16"/>
      <c r="AL24" s="16">
        <v>0</v>
      </c>
      <c r="AM24" s="16">
        <v>1.5384615384615399E-2</v>
      </c>
      <c r="AN24" s="16">
        <v>0</v>
      </c>
      <c r="AO24" s="16">
        <v>0</v>
      </c>
      <c r="AP24" s="16">
        <v>0</v>
      </c>
      <c r="AQ24" s="16">
        <v>0</v>
      </c>
      <c r="AR24" s="16">
        <v>0</v>
      </c>
      <c r="AS24" s="16">
        <v>0</v>
      </c>
      <c r="AT24" s="16">
        <v>0</v>
      </c>
      <c r="AU24" s="16">
        <v>0</v>
      </c>
      <c r="AV24" s="16">
        <v>0</v>
      </c>
      <c r="AW24" s="16">
        <v>0</v>
      </c>
    </row>
    <row r="25" spans="2:49" ht="43.5" x14ac:dyDescent="0.35">
      <c r="B25" s="17" t="s">
        <v>858</v>
      </c>
      <c r="C25" s="16">
        <v>3.3112582781457001E-3</v>
      </c>
      <c r="D25" s="16">
        <v>0</v>
      </c>
      <c r="E25" s="16">
        <v>0</v>
      </c>
      <c r="F25" s="16">
        <v>0</v>
      </c>
      <c r="G25" s="16">
        <v>4.1666666666666699E-2</v>
      </c>
      <c r="H25" s="16">
        <v>0</v>
      </c>
      <c r="I25" s="16">
        <v>0</v>
      </c>
      <c r="J25" s="16">
        <v>0</v>
      </c>
      <c r="K25" s="16">
        <v>0</v>
      </c>
      <c r="L25" s="16">
        <v>0</v>
      </c>
      <c r="M25" s="16">
        <v>0</v>
      </c>
      <c r="N25" s="16">
        <v>0</v>
      </c>
      <c r="O25" s="16">
        <v>0</v>
      </c>
      <c r="P25" s="16"/>
      <c r="Q25" s="16">
        <v>3.83141762452107E-3</v>
      </c>
      <c r="R25" s="16"/>
      <c r="S25" s="16">
        <v>3.4602076124567501E-3</v>
      </c>
      <c r="T25" s="16"/>
      <c r="U25" s="16">
        <v>4.3478260869565201E-3</v>
      </c>
      <c r="V25" s="16"/>
      <c r="W25" s="16">
        <v>0</v>
      </c>
      <c r="X25" s="16"/>
      <c r="Y25" s="16">
        <v>0</v>
      </c>
      <c r="Z25" s="16">
        <v>8.2644628099173608E-3</v>
      </c>
      <c r="AA25" s="16">
        <v>0</v>
      </c>
      <c r="AB25" s="16">
        <v>0</v>
      </c>
      <c r="AC25" s="16"/>
      <c r="AD25" s="16">
        <v>0</v>
      </c>
      <c r="AE25" s="16">
        <v>0</v>
      </c>
      <c r="AF25" s="16">
        <v>0</v>
      </c>
      <c r="AG25" s="16">
        <v>0</v>
      </c>
      <c r="AH25" s="16">
        <v>0</v>
      </c>
      <c r="AI25" s="16">
        <v>0</v>
      </c>
      <c r="AJ25" s="16">
        <v>0.02</v>
      </c>
      <c r="AK25" s="16"/>
      <c r="AL25" s="16">
        <v>0</v>
      </c>
      <c r="AM25" s="16">
        <v>1.5384615384615399E-2</v>
      </c>
      <c r="AN25" s="16">
        <v>0</v>
      </c>
      <c r="AO25" s="16">
        <v>0</v>
      </c>
      <c r="AP25" s="16">
        <v>0</v>
      </c>
      <c r="AQ25" s="16">
        <v>0</v>
      </c>
      <c r="AR25" s="16">
        <v>0</v>
      </c>
      <c r="AS25" s="16">
        <v>0</v>
      </c>
      <c r="AT25" s="16">
        <v>0</v>
      </c>
      <c r="AU25" s="16">
        <v>0</v>
      </c>
      <c r="AV25" s="16">
        <v>0</v>
      </c>
      <c r="AW25" s="16">
        <v>0</v>
      </c>
    </row>
    <row r="26" spans="2:49" ht="203" x14ac:dyDescent="0.35">
      <c r="B26" s="17" t="s">
        <v>859</v>
      </c>
      <c r="C26" s="16">
        <v>3.3112582781457001E-3</v>
      </c>
      <c r="D26" s="16">
        <v>0</v>
      </c>
      <c r="E26" s="16">
        <v>0</v>
      </c>
      <c r="F26" s="16">
        <v>0</v>
      </c>
      <c r="G26" s="16">
        <v>0</v>
      </c>
      <c r="H26" s="16">
        <v>0</v>
      </c>
      <c r="I26" s="16">
        <v>0</v>
      </c>
      <c r="J26" s="16">
        <v>0</v>
      </c>
      <c r="K26" s="16">
        <v>0</v>
      </c>
      <c r="L26" s="16">
        <v>3.8461538461538498E-2</v>
      </c>
      <c r="M26" s="16">
        <v>0</v>
      </c>
      <c r="N26" s="16">
        <v>0</v>
      </c>
      <c r="O26" s="16">
        <v>0</v>
      </c>
      <c r="P26" s="16"/>
      <c r="Q26" s="16">
        <v>3.83141762452107E-3</v>
      </c>
      <c r="R26" s="16"/>
      <c r="S26" s="16">
        <v>3.4602076124567501E-3</v>
      </c>
      <c r="T26" s="16"/>
      <c r="U26" s="16">
        <v>4.3478260869565201E-3</v>
      </c>
      <c r="V26" s="16"/>
      <c r="W26" s="16">
        <v>0</v>
      </c>
      <c r="X26" s="16"/>
      <c r="Y26" s="16">
        <v>0</v>
      </c>
      <c r="Z26" s="16">
        <v>8.2644628099173608E-3</v>
      </c>
      <c r="AA26" s="16">
        <v>0</v>
      </c>
      <c r="AB26" s="16">
        <v>0</v>
      </c>
      <c r="AC26" s="16"/>
      <c r="AD26" s="16">
        <v>0</v>
      </c>
      <c r="AE26" s="16">
        <v>0</v>
      </c>
      <c r="AF26" s="16">
        <v>0</v>
      </c>
      <c r="AG26" s="16">
        <v>0</v>
      </c>
      <c r="AH26" s="16">
        <v>0</v>
      </c>
      <c r="AI26" s="16">
        <v>2.1276595744680899E-2</v>
      </c>
      <c r="AJ26" s="16">
        <v>0</v>
      </c>
      <c r="AK26" s="16"/>
      <c r="AL26" s="16">
        <v>0</v>
      </c>
      <c r="AM26" s="16">
        <v>1.5384615384615399E-2</v>
      </c>
      <c r="AN26" s="16">
        <v>0</v>
      </c>
      <c r="AO26" s="16">
        <v>0</v>
      </c>
      <c r="AP26" s="16">
        <v>0</v>
      </c>
      <c r="AQ26" s="16">
        <v>0</v>
      </c>
      <c r="AR26" s="16">
        <v>0</v>
      </c>
      <c r="AS26" s="16">
        <v>0</v>
      </c>
      <c r="AT26" s="16">
        <v>0</v>
      </c>
      <c r="AU26" s="16">
        <v>0</v>
      </c>
      <c r="AV26" s="16">
        <v>0</v>
      </c>
      <c r="AW26" s="16">
        <v>0</v>
      </c>
    </row>
    <row r="27" spans="2:49" x14ac:dyDescent="0.35">
      <c r="B27" s="17" t="s">
        <v>860</v>
      </c>
      <c r="C27" s="16">
        <v>3.3112582781457001E-3</v>
      </c>
      <c r="D27" s="16">
        <v>0</v>
      </c>
      <c r="E27" s="16">
        <v>0</v>
      </c>
      <c r="F27" s="16">
        <v>0</v>
      </c>
      <c r="G27" s="16">
        <v>4.1666666666666699E-2</v>
      </c>
      <c r="H27" s="16">
        <v>0</v>
      </c>
      <c r="I27" s="16">
        <v>0</v>
      </c>
      <c r="J27" s="16">
        <v>0</v>
      </c>
      <c r="K27" s="16">
        <v>0</v>
      </c>
      <c r="L27" s="16">
        <v>0</v>
      </c>
      <c r="M27" s="16">
        <v>0</v>
      </c>
      <c r="N27" s="16">
        <v>0</v>
      </c>
      <c r="O27" s="16">
        <v>0</v>
      </c>
      <c r="P27" s="16"/>
      <c r="Q27" s="16">
        <v>3.83141762452107E-3</v>
      </c>
      <c r="R27" s="16"/>
      <c r="S27" s="16">
        <v>3.4602076124567501E-3</v>
      </c>
      <c r="T27" s="16"/>
      <c r="U27" s="16">
        <v>4.3478260869565201E-3</v>
      </c>
      <c r="V27" s="16"/>
      <c r="W27" s="16">
        <v>0</v>
      </c>
      <c r="X27" s="16"/>
      <c r="Y27" s="16">
        <v>6.3291139240506302E-3</v>
      </c>
      <c r="Z27" s="16">
        <v>0</v>
      </c>
      <c r="AA27" s="16">
        <v>0</v>
      </c>
      <c r="AB27" s="16">
        <v>0</v>
      </c>
      <c r="AC27" s="16"/>
      <c r="AD27" s="16">
        <v>2.3809523809523801E-2</v>
      </c>
      <c r="AE27" s="16">
        <v>0</v>
      </c>
      <c r="AF27" s="16">
        <v>0</v>
      </c>
      <c r="AG27" s="16">
        <v>0</v>
      </c>
      <c r="AH27" s="16">
        <v>0</v>
      </c>
      <c r="AI27" s="16">
        <v>0</v>
      </c>
      <c r="AJ27" s="16">
        <v>0</v>
      </c>
      <c r="AK27" s="16"/>
      <c r="AL27" s="16">
        <v>0</v>
      </c>
      <c r="AM27" s="16">
        <v>0</v>
      </c>
      <c r="AN27" s="16">
        <v>1.49253731343284E-2</v>
      </c>
      <c r="AO27" s="16">
        <v>0</v>
      </c>
      <c r="AP27" s="16">
        <v>0</v>
      </c>
      <c r="AQ27" s="16">
        <v>0</v>
      </c>
      <c r="AR27" s="16">
        <v>0</v>
      </c>
      <c r="AS27" s="16">
        <v>0</v>
      </c>
      <c r="AT27" s="16">
        <v>0</v>
      </c>
      <c r="AU27" s="16">
        <v>0</v>
      </c>
      <c r="AV27" s="16">
        <v>0</v>
      </c>
      <c r="AW27" s="16">
        <v>0</v>
      </c>
    </row>
    <row r="28" spans="2:49" x14ac:dyDescent="0.35">
      <c r="B28" s="17" t="s">
        <v>861</v>
      </c>
      <c r="C28" s="16">
        <v>3.3112582781457001E-3</v>
      </c>
      <c r="D28" s="16">
        <v>0</v>
      </c>
      <c r="E28" s="16">
        <v>1.9607843137254902E-2</v>
      </c>
      <c r="F28" s="16">
        <v>0</v>
      </c>
      <c r="G28" s="16">
        <v>0</v>
      </c>
      <c r="H28" s="16">
        <v>0</v>
      </c>
      <c r="I28" s="16">
        <v>0</v>
      </c>
      <c r="J28" s="16">
        <v>0</v>
      </c>
      <c r="K28" s="16">
        <v>0</v>
      </c>
      <c r="L28" s="16">
        <v>0</v>
      </c>
      <c r="M28" s="16">
        <v>0</v>
      </c>
      <c r="N28" s="16">
        <v>0</v>
      </c>
      <c r="O28" s="16">
        <v>0</v>
      </c>
      <c r="P28" s="16"/>
      <c r="Q28" s="16">
        <v>3.83141762452107E-3</v>
      </c>
      <c r="R28" s="16"/>
      <c r="S28" s="16">
        <v>3.4602076124567501E-3</v>
      </c>
      <c r="T28" s="16"/>
      <c r="U28" s="16">
        <v>4.3478260869565201E-3</v>
      </c>
      <c r="V28" s="16"/>
      <c r="W28" s="16">
        <v>0</v>
      </c>
      <c r="X28" s="16"/>
      <c r="Y28" s="16">
        <v>6.3291139240506302E-3</v>
      </c>
      <c r="Z28" s="16">
        <v>0</v>
      </c>
      <c r="AA28" s="16">
        <v>0</v>
      </c>
      <c r="AB28" s="16">
        <v>0</v>
      </c>
      <c r="AC28" s="16"/>
      <c r="AD28" s="16">
        <v>0</v>
      </c>
      <c r="AE28" s="16">
        <v>0</v>
      </c>
      <c r="AF28" s="16">
        <v>0</v>
      </c>
      <c r="AG28" s="16">
        <v>0</v>
      </c>
      <c r="AH28" s="16">
        <v>0</v>
      </c>
      <c r="AI28" s="16">
        <v>2.1276595744680899E-2</v>
      </c>
      <c r="AJ28" s="16">
        <v>0</v>
      </c>
      <c r="AK28" s="16"/>
      <c r="AL28" s="16">
        <v>0</v>
      </c>
      <c r="AM28" s="16">
        <v>0</v>
      </c>
      <c r="AN28" s="16">
        <v>1.49253731343284E-2</v>
      </c>
      <c r="AO28" s="16">
        <v>0</v>
      </c>
      <c r="AP28" s="16">
        <v>0</v>
      </c>
      <c r="AQ28" s="16">
        <v>0</v>
      </c>
      <c r="AR28" s="16">
        <v>0</v>
      </c>
      <c r="AS28" s="16">
        <v>0</v>
      </c>
      <c r="AT28" s="16">
        <v>0</v>
      </c>
      <c r="AU28" s="16">
        <v>0</v>
      </c>
      <c r="AV28" s="16">
        <v>0</v>
      </c>
      <c r="AW28" s="16">
        <v>0</v>
      </c>
    </row>
    <row r="29" spans="2:49" x14ac:dyDescent="0.35">
      <c r="B29" s="17" t="s">
        <v>862</v>
      </c>
      <c r="C29" s="16">
        <v>3.3112582781457001E-3</v>
      </c>
      <c r="D29" s="16">
        <v>0</v>
      </c>
      <c r="E29" s="16">
        <v>0</v>
      </c>
      <c r="F29" s="16">
        <v>0</v>
      </c>
      <c r="G29" s="16">
        <v>0</v>
      </c>
      <c r="H29" s="16">
        <v>5.2631578947368397E-2</v>
      </c>
      <c r="I29" s="16">
        <v>0</v>
      </c>
      <c r="J29" s="16">
        <v>0</v>
      </c>
      <c r="K29" s="16">
        <v>0</v>
      </c>
      <c r="L29" s="16">
        <v>0</v>
      </c>
      <c r="M29" s="16">
        <v>0</v>
      </c>
      <c r="N29" s="16">
        <v>0</v>
      </c>
      <c r="O29" s="16">
        <v>0</v>
      </c>
      <c r="P29" s="16"/>
      <c r="Q29" s="16">
        <v>3.83141762452107E-3</v>
      </c>
      <c r="R29" s="16"/>
      <c r="S29" s="16">
        <v>3.4602076124567501E-3</v>
      </c>
      <c r="T29" s="16"/>
      <c r="U29" s="16">
        <v>0</v>
      </c>
      <c r="V29" s="16"/>
      <c r="W29" s="16">
        <v>0</v>
      </c>
      <c r="X29" s="16"/>
      <c r="Y29" s="16">
        <v>6.3291139240506302E-3</v>
      </c>
      <c r="Z29" s="16">
        <v>0</v>
      </c>
      <c r="AA29" s="16">
        <v>0</v>
      </c>
      <c r="AB29" s="16">
        <v>0</v>
      </c>
      <c r="AC29" s="16"/>
      <c r="AD29" s="16">
        <v>0</v>
      </c>
      <c r="AE29" s="16">
        <v>0</v>
      </c>
      <c r="AF29" s="16">
        <v>3.03030303030303E-2</v>
      </c>
      <c r="AG29" s="16">
        <v>0</v>
      </c>
      <c r="AH29" s="16">
        <v>0</v>
      </c>
      <c r="AI29" s="16">
        <v>0</v>
      </c>
      <c r="AJ29" s="16">
        <v>0</v>
      </c>
      <c r="AK29" s="16"/>
      <c r="AL29" s="16">
        <v>0</v>
      </c>
      <c r="AM29" s="16">
        <v>0</v>
      </c>
      <c r="AN29" s="16">
        <v>0</v>
      </c>
      <c r="AO29" s="16">
        <v>0</v>
      </c>
      <c r="AP29" s="16">
        <v>0</v>
      </c>
      <c r="AQ29" s="16">
        <v>0</v>
      </c>
      <c r="AR29" s="16">
        <v>0</v>
      </c>
      <c r="AS29" s="16">
        <v>0</v>
      </c>
      <c r="AT29" s="16">
        <v>3.2258064516128997E-2</v>
      </c>
      <c r="AU29" s="16">
        <v>0</v>
      </c>
      <c r="AV29" s="16">
        <v>0</v>
      </c>
      <c r="AW29" s="16">
        <v>0</v>
      </c>
    </row>
    <row r="30" spans="2:49" ht="29" x14ac:dyDescent="0.35">
      <c r="B30" s="17" t="s">
        <v>863</v>
      </c>
      <c r="C30" s="16">
        <v>3.3112582781457001E-3</v>
      </c>
      <c r="D30" s="16">
        <v>0</v>
      </c>
      <c r="E30" s="16">
        <v>0</v>
      </c>
      <c r="F30" s="16">
        <v>0.02</v>
      </c>
      <c r="G30" s="16">
        <v>0</v>
      </c>
      <c r="H30" s="16">
        <v>0</v>
      </c>
      <c r="I30" s="16">
        <v>0</v>
      </c>
      <c r="J30" s="16">
        <v>0</v>
      </c>
      <c r="K30" s="16">
        <v>0</v>
      </c>
      <c r="L30" s="16">
        <v>0</v>
      </c>
      <c r="M30" s="16">
        <v>0</v>
      </c>
      <c r="N30" s="16">
        <v>0</v>
      </c>
      <c r="O30" s="16">
        <v>0</v>
      </c>
      <c r="P30" s="16"/>
      <c r="Q30" s="16">
        <v>3.83141762452107E-3</v>
      </c>
      <c r="R30" s="16"/>
      <c r="S30" s="16">
        <v>3.4602076124567501E-3</v>
      </c>
      <c r="T30" s="16"/>
      <c r="U30" s="16">
        <v>0</v>
      </c>
      <c r="V30" s="16"/>
      <c r="W30" s="16">
        <v>2.27272727272727E-2</v>
      </c>
      <c r="X30" s="16"/>
      <c r="Y30" s="16">
        <v>6.3291139240506302E-3</v>
      </c>
      <c r="Z30" s="16">
        <v>0</v>
      </c>
      <c r="AA30" s="16">
        <v>0</v>
      </c>
      <c r="AB30" s="16">
        <v>0</v>
      </c>
      <c r="AC30" s="16"/>
      <c r="AD30" s="16">
        <v>0</v>
      </c>
      <c r="AE30" s="16">
        <v>0</v>
      </c>
      <c r="AF30" s="16">
        <v>0</v>
      </c>
      <c r="AG30" s="16">
        <v>1.88679245283019E-2</v>
      </c>
      <c r="AH30" s="16">
        <v>0</v>
      </c>
      <c r="AI30" s="16">
        <v>0</v>
      </c>
      <c r="AJ30" s="16">
        <v>0</v>
      </c>
      <c r="AK30" s="16"/>
      <c r="AL30" s="16">
        <v>0</v>
      </c>
      <c r="AM30" s="16">
        <v>0</v>
      </c>
      <c r="AN30" s="16">
        <v>0</v>
      </c>
      <c r="AO30" s="16">
        <v>0</v>
      </c>
      <c r="AP30" s="16">
        <v>0</v>
      </c>
      <c r="AQ30" s="16">
        <v>0</v>
      </c>
      <c r="AR30" s="16">
        <v>0</v>
      </c>
      <c r="AS30" s="16">
        <v>0</v>
      </c>
      <c r="AT30" s="16">
        <v>3.2258064516128997E-2</v>
      </c>
      <c r="AU30" s="16">
        <v>0</v>
      </c>
      <c r="AV30" s="16">
        <v>0</v>
      </c>
      <c r="AW30" s="16">
        <v>0</v>
      </c>
    </row>
    <row r="31" spans="2:49" x14ac:dyDescent="0.35">
      <c r="B31" s="17" t="s">
        <v>864</v>
      </c>
      <c r="C31" s="16">
        <v>3.3112582781457001E-3</v>
      </c>
      <c r="D31" s="16">
        <v>2.9411764705882401E-2</v>
      </c>
      <c r="E31" s="16">
        <v>0</v>
      </c>
      <c r="F31" s="16">
        <v>0</v>
      </c>
      <c r="G31" s="16">
        <v>0</v>
      </c>
      <c r="H31" s="16">
        <v>0</v>
      </c>
      <c r="I31" s="16">
        <v>0</v>
      </c>
      <c r="J31" s="16">
        <v>0</v>
      </c>
      <c r="K31" s="16">
        <v>0</v>
      </c>
      <c r="L31" s="16">
        <v>0</v>
      </c>
      <c r="M31" s="16">
        <v>0</v>
      </c>
      <c r="N31" s="16">
        <v>0</v>
      </c>
      <c r="O31" s="16">
        <v>0</v>
      </c>
      <c r="P31" s="16"/>
      <c r="Q31" s="16">
        <v>0</v>
      </c>
      <c r="R31" s="16"/>
      <c r="S31" s="16">
        <v>3.4602076124567501E-3</v>
      </c>
      <c r="T31" s="16"/>
      <c r="U31" s="16">
        <v>0</v>
      </c>
      <c r="V31" s="16"/>
      <c r="W31" s="16">
        <v>0</v>
      </c>
      <c r="X31" s="16"/>
      <c r="Y31" s="16">
        <v>0</v>
      </c>
      <c r="Z31" s="16">
        <v>8.2644628099173608E-3</v>
      </c>
      <c r="AA31" s="16">
        <v>0</v>
      </c>
      <c r="AB31" s="16">
        <v>0</v>
      </c>
      <c r="AC31" s="16"/>
      <c r="AD31" s="16">
        <v>0</v>
      </c>
      <c r="AE31" s="16">
        <v>0</v>
      </c>
      <c r="AF31" s="16">
        <v>0</v>
      </c>
      <c r="AG31" s="16">
        <v>0</v>
      </c>
      <c r="AH31" s="16">
        <v>0</v>
      </c>
      <c r="AI31" s="16">
        <v>0</v>
      </c>
      <c r="AJ31" s="16">
        <v>0.02</v>
      </c>
      <c r="AK31" s="16"/>
      <c r="AL31" s="16">
        <v>0</v>
      </c>
      <c r="AM31" s="16">
        <v>0</v>
      </c>
      <c r="AN31" s="16">
        <v>0</v>
      </c>
      <c r="AO31" s="16">
        <v>0</v>
      </c>
      <c r="AP31" s="16">
        <v>0</v>
      </c>
      <c r="AQ31" s="16">
        <v>0</v>
      </c>
      <c r="AR31" s="16">
        <v>0</v>
      </c>
      <c r="AS31" s="16">
        <v>0</v>
      </c>
      <c r="AT31" s="16">
        <v>3.2258064516128997E-2</v>
      </c>
      <c r="AU31" s="16">
        <v>0</v>
      </c>
      <c r="AV31" s="16">
        <v>0</v>
      </c>
      <c r="AW31" s="16">
        <v>0</v>
      </c>
    </row>
    <row r="32" spans="2:49" x14ac:dyDescent="0.35">
      <c r="B32" s="17" t="s">
        <v>865</v>
      </c>
      <c r="C32" s="16">
        <v>3.3112582781457001E-3</v>
      </c>
      <c r="D32" s="16">
        <v>0</v>
      </c>
      <c r="E32" s="16">
        <v>0</v>
      </c>
      <c r="F32" s="16">
        <v>0</v>
      </c>
      <c r="G32" s="16">
        <v>0</v>
      </c>
      <c r="H32" s="16">
        <v>0</v>
      </c>
      <c r="I32" s="16">
        <v>0</v>
      </c>
      <c r="J32" s="16">
        <v>0</v>
      </c>
      <c r="K32" s="16">
        <v>0</v>
      </c>
      <c r="L32" s="16">
        <v>0</v>
      </c>
      <c r="M32" s="16">
        <v>4.1666666666666699E-2</v>
      </c>
      <c r="N32" s="16">
        <v>0</v>
      </c>
      <c r="O32" s="16">
        <v>0</v>
      </c>
      <c r="P32" s="16"/>
      <c r="Q32" s="16">
        <v>0</v>
      </c>
      <c r="R32" s="16"/>
      <c r="S32" s="16">
        <v>3.4602076124567501E-3</v>
      </c>
      <c r="T32" s="16"/>
      <c r="U32" s="16">
        <v>0</v>
      </c>
      <c r="V32" s="16"/>
      <c r="W32" s="16">
        <v>0</v>
      </c>
      <c r="X32" s="16"/>
      <c r="Y32" s="16">
        <v>6.3291139240506302E-3</v>
      </c>
      <c r="Z32" s="16">
        <v>0</v>
      </c>
      <c r="AA32" s="16">
        <v>0</v>
      </c>
      <c r="AB32" s="16">
        <v>0</v>
      </c>
      <c r="AC32" s="16"/>
      <c r="AD32" s="16">
        <v>2.3809523809523801E-2</v>
      </c>
      <c r="AE32" s="16">
        <v>0</v>
      </c>
      <c r="AF32" s="16">
        <v>0</v>
      </c>
      <c r="AG32" s="16">
        <v>0</v>
      </c>
      <c r="AH32" s="16">
        <v>0</v>
      </c>
      <c r="AI32" s="16">
        <v>0</v>
      </c>
      <c r="AJ32" s="16">
        <v>0</v>
      </c>
      <c r="AK32" s="16"/>
      <c r="AL32" s="16">
        <v>0</v>
      </c>
      <c r="AM32" s="16">
        <v>0</v>
      </c>
      <c r="AN32" s="16">
        <v>0</v>
      </c>
      <c r="AO32" s="16">
        <v>0</v>
      </c>
      <c r="AP32" s="16">
        <v>0</v>
      </c>
      <c r="AQ32" s="16">
        <v>0</v>
      </c>
      <c r="AR32" s="16">
        <v>0</v>
      </c>
      <c r="AS32" s="16">
        <v>0</v>
      </c>
      <c r="AT32" s="16">
        <v>0</v>
      </c>
      <c r="AU32" s="16">
        <v>0</v>
      </c>
      <c r="AV32" s="16">
        <v>0</v>
      </c>
      <c r="AW32" s="16">
        <v>6.6666666666666693E-2</v>
      </c>
    </row>
    <row r="33" spans="2:49" x14ac:dyDescent="0.35">
      <c r="B33" s="17" t="s">
        <v>46</v>
      </c>
      <c r="C33" s="18">
        <v>4.3046357615894003E-2</v>
      </c>
      <c r="D33" s="18">
        <v>5.8823529411764698E-2</v>
      </c>
      <c r="E33" s="18">
        <v>3.9215686274509803E-2</v>
      </c>
      <c r="F33" s="18">
        <v>0.02</v>
      </c>
      <c r="G33" s="18">
        <v>0.125</v>
      </c>
      <c r="H33" s="18">
        <v>5.2631578947368397E-2</v>
      </c>
      <c r="I33" s="18">
        <v>0</v>
      </c>
      <c r="J33" s="18">
        <v>0</v>
      </c>
      <c r="K33" s="18">
        <v>0</v>
      </c>
      <c r="L33" s="18">
        <v>7.69230769230769E-2</v>
      </c>
      <c r="M33" s="18">
        <v>8.3333333333333301E-2</v>
      </c>
      <c r="N33" s="18">
        <v>0</v>
      </c>
      <c r="O33" s="18">
        <v>0</v>
      </c>
      <c r="P33" s="18"/>
      <c r="Q33" s="18">
        <v>4.2145593869731802E-2</v>
      </c>
      <c r="R33" s="18"/>
      <c r="S33" s="18">
        <v>4.4982698961937698E-2</v>
      </c>
      <c r="T33" s="18"/>
      <c r="U33" s="18">
        <v>3.9130434782608699E-2</v>
      </c>
      <c r="V33" s="18"/>
      <c r="W33" s="18">
        <v>4.5454545454545497E-2</v>
      </c>
      <c r="X33" s="18"/>
      <c r="Y33" s="18">
        <v>6.3291139240506306E-2</v>
      </c>
      <c r="Z33" s="18">
        <v>2.4793388429752101E-2</v>
      </c>
      <c r="AA33" s="18">
        <v>0</v>
      </c>
      <c r="AB33" s="18">
        <v>0</v>
      </c>
      <c r="AC33" s="18"/>
      <c r="AD33" s="18">
        <v>9.5238095238095205E-2</v>
      </c>
      <c r="AE33" s="18">
        <v>2.8571428571428598E-2</v>
      </c>
      <c r="AF33" s="18">
        <v>9.0909090909090898E-2</v>
      </c>
      <c r="AG33" s="18">
        <v>1.88679245283019E-2</v>
      </c>
      <c r="AH33" s="18">
        <v>0</v>
      </c>
      <c r="AI33" s="18">
        <v>4.2553191489361701E-2</v>
      </c>
      <c r="AJ33" s="18">
        <v>0.04</v>
      </c>
      <c r="AK33" s="18"/>
      <c r="AL33" s="18">
        <v>4.7619047619047603E-2</v>
      </c>
      <c r="AM33" s="18">
        <v>6.15384615384615E-2</v>
      </c>
      <c r="AN33" s="18">
        <v>2.9850746268656699E-2</v>
      </c>
      <c r="AO33" s="18">
        <v>3.8461538461538498E-2</v>
      </c>
      <c r="AP33" s="18">
        <v>0</v>
      </c>
      <c r="AQ33" s="18">
        <v>0</v>
      </c>
      <c r="AR33" s="18">
        <v>0</v>
      </c>
      <c r="AS33" s="18">
        <v>0</v>
      </c>
      <c r="AT33" s="18">
        <v>9.6774193548387094E-2</v>
      </c>
      <c r="AU33" s="18">
        <v>0</v>
      </c>
      <c r="AV33" s="18">
        <v>0</v>
      </c>
      <c r="AW33" s="18">
        <v>6.6666666666666693E-2</v>
      </c>
    </row>
    <row r="34" spans="2:49" x14ac:dyDescent="0.35">
      <c r="B34" s="15" t="s">
        <v>867</v>
      </c>
    </row>
    <row r="35" spans="2:49" x14ac:dyDescent="0.35">
      <c r="B35" t="s">
        <v>66</v>
      </c>
    </row>
    <row r="36" spans="2:49" x14ac:dyDescent="0.35">
      <c r="B36" t="s">
        <v>67</v>
      </c>
    </row>
    <row r="38" spans="2:49" x14ac:dyDescent="0.35">
      <c r="B3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W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871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868</v>
      </c>
      <c r="C8" s="16">
        <v>0.69987699876998799</v>
      </c>
      <c r="D8" s="16">
        <v>0.69512195121951204</v>
      </c>
      <c r="E8" s="16">
        <v>0.67164179104477595</v>
      </c>
      <c r="F8" s="16">
        <v>0.72268907563025198</v>
      </c>
      <c r="G8" s="16">
        <v>0.76666666666666705</v>
      </c>
      <c r="H8" s="16">
        <v>0.78846153846153799</v>
      </c>
      <c r="I8" s="16">
        <v>0.72727272727272696</v>
      </c>
      <c r="J8" s="16">
        <v>0.68852459016393397</v>
      </c>
      <c r="K8" s="16">
        <v>0.69230769230769196</v>
      </c>
      <c r="L8" s="16">
        <v>0.63749999999999996</v>
      </c>
      <c r="M8" s="16">
        <v>0.676056338028169</v>
      </c>
      <c r="N8" s="16">
        <v>0.69696969696969702</v>
      </c>
      <c r="O8" s="16">
        <v>0.625</v>
      </c>
      <c r="P8" s="16"/>
      <c r="Q8" s="16">
        <v>0.731104651162791</v>
      </c>
      <c r="R8" s="16"/>
      <c r="S8" s="16">
        <v>0.71029224904701405</v>
      </c>
      <c r="T8" s="16"/>
      <c r="U8" s="16">
        <v>0.73300165837479303</v>
      </c>
      <c r="V8" s="16"/>
      <c r="W8" s="16">
        <v>0.71544715447154505</v>
      </c>
      <c r="X8" s="16"/>
      <c r="Y8" s="16">
        <v>0.78571428571428603</v>
      </c>
      <c r="Z8" s="16">
        <v>0.564393939393939</v>
      </c>
      <c r="AA8" s="16">
        <v>0.44444444444444398</v>
      </c>
      <c r="AB8" s="16">
        <v>0.88888888888888895</v>
      </c>
      <c r="AC8" s="16"/>
      <c r="AD8" s="16">
        <v>0.86301369863013699</v>
      </c>
      <c r="AE8" s="16">
        <v>0.85555555555555596</v>
      </c>
      <c r="AF8" s="16">
        <v>0.84693877551020402</v>
      </c>
      <c r="AG8" s="16">
        <v>0.71111111111111103</v>
      </c>
      <c r="AH8" s="16">
        <v>0.63414634146341498</v>
      </c>
      <c r="AI8" s="16">
        <v>0.44047619047619002</v>
      </c>
      <c r="AJ8" s="16">
        <v>0.434782608695652</v>
      </c>
      <c r="AK8" s="16"/>
      <c r="AL8" s="16">
        <v>0.59649122807017496</v>
      </c>
      <c r="AM8" s="16">
        <v>0.68503937007874005</v>
      </c>
      <c r="AN8" s="16">
        <v>0.73303167420814497</v>
      </c>
      <c r="AO8" s="16">
        <v>0.78417266187050405</v>
      </c>
      <c r="AP8" s="16">
        <v>0.68421052631578905</v>
      </c>
      <c r="AQ8" s="16">
        <v>0.78</v>
      </c>
      <c r="AR8" s="16">
        <v>1</v>
      </c>
      <c r="AS8" s="16">
        <v>0.66666666666666696</v>
      </c>
      <c r="AT8" s="16">
        <v>0.71084337349397597</v>
      </c>
      <c r="AU8" s="16">
        <v>0.76923076923076905</v>
      </c>
      <c r="AV8" s="16">
        <v>0.51515151515151503</v>
      </c>
      <c r="AW8" s="16">
        <v>0.44186046511627902</v>
      </c>
    </row>
    <row r="9" spans="2:49" x14ac:dyDescent="0.35">
      <c r="B9" s="17" t="s">
        <v>869</v>
      </c>
      <c r="C9" s="16">
        <v>0.20418204182041799</v>
      </c>
      <c r="D9" s="16">
        <v>0.17073170731707299</v>
      </c>
      <c r="E9" s="16">
        <v>0.25373134328358199</v>
      </c>
      <c r="F9" s="16">
        <v>0.19327731092437</v>
      </c>
      <c r="G9" s="16">
        <v>8.3333333333333301E-2</v>
      </c>
      <c r="H9" s="16">
        <v>0.15384615384615399</v>
      </c>
      <c r="I9" s="16">
        <v>0.19696969696969699</v>
      </c>
      <c r="J9" s="16">
        <v>0.24590163934426201</v>
      </c>
      <c r="K9" s="16">
        <v>0.17948717948717899</v>
      </c>
      <c r="L9" s="16">
        <v>0.26250000000000001</v>
      </c>
      <c r="M9" s="16">
        <v>0.22535211267605601</v>
      </c>
      <c r="N9" s="16">
        <v>0.18181818181818199</v>
      </c>
      <c r="O9" s="16">
        <v>0.25</v>
      </c>
      <c r="P9" s="16"/>
      <c r="Q9" s="16">
        <v>0.186046511627907</v>
      </c>
      <c r="R9" s="16"/>
      <c r="S9" s="16">
        <v>0.196950444726811</v>
      </c>
      <c r="T9" s="16"/>
      <c r="U9" s="16">
        <v>0.18076285240464299</v>
      </c>
      <c r="V9" s="16"/>
      <c r="W9" s="16">
        <v>0.24390243902438999</v>
      </c>
      <c r="X9" s="16"/>
      <c r="Y9" s="16">
        <v>0.13293650793650799</v>
      </c>
      <c r="Z9" s="16">
        <v>0.32575757575757602</v>
      </c>
      <c r="AA9" s="16">
        <v>0.36111111111111099</v>
      </c>
      <c r="AB9" s="16">
        <v>0</v>
      </c>
      <c r="AC9" s="16"/>
      <c r="AD9" s="16">
        <v>6.1643835616438401E-2</v>
      </c>
      <c r="AE9" s="16">
        <v>7.7777777777777807E-2</v>
      </c>
      <c r="AF9" s="16">
        <v>7.1428571428571397E-2</v>
      </c>
      <c r="AG9" s="16">
        <v>0.18333333333333299</v>
      </c>
      <c r="AH9" s="16">
        <v>0.30081300813008099</v>
      </c>
      <c r="AI9" s="16">
        <v>0.40476190476190499</v>
      </c>
      <c r="AJ9" s="16">
        <v>0.42391304347826098</v>
      </c>
      <c r="AK9" s="16"/>
      <c r="AL9" s="16">
        <v>0.29824561403508798</v>
      </c>
      <c r="AM9" s="16">
        <v>0.23622047244094499</v>
      </c>
      <c r="AN9" s="16">
        <v>0.180995475113122</v>
      </c>
      <c r="AO9" s="16">
        <v>0.12949640287769801</v>
      </c>
      <c r="AP9" s="16">
        <v>0.157894736842105</v>
      </c>
      <c r="AQ9" s="16">
        <v>0.14000000000000001</v>
      </c>
      <c r="AR9" s="16">
        <v>0</v>
      </c>
      <c r="AS9" s="16">
        <v>0.266666666666667</v>
      </c>
      <c r="AT9" s="16">
        <v>0.20481927710843401</v>
      </c>
      <c r="AU9" s="16">
        <v>0.15384615384615399</v>
      </c>
      <c r="AV9" s="16">
        <v>0.27272727272727298</v>
      </c>
      <c r="AW9" s="16">
        <v>0.39534883720930197</v>
      </c>
    </row>
    <row r="10" spans="2:49" x14ac:dyDescent="0.35">
      <c r="B10" s="17" t="s">
        <v>870</v>
      </c>
      <c r="C10" s="16">
        <v>5.6580565805658102E-2</v>
      </c>
      <c r="D10" s="16">
        <v>6.0975609756097601E-2</v>
      </c>
      <c r="E10" s="16">
        <v>5.22388059701493E-2</v>
      </c>
      <c r="F10" s="16">
        <v>3.3613445378151301E-2</v>
      </c>
      <c r="G10" s="16">
        <v>6.6666666666666693E-2</v>
      </c>
      <c r="H10" s="16">
        <v>5.7692307692307702E-2</v>
      </c>
      <c r="I10" s="16">
        <v>3.03030303030303E-2</v>
      </c>
      <c r="J10" s="16">
        <v>4.91803278688525E-2</v>
      </c>
      <c r="K10" s="16">
        <v>7.69230769230769E-2</v>
      </c>
      <c r="L10" s="16">
        <v>7.4999999999999997E-2</v>
      </c>
      <c r="M10" s="16">
        <v>7.0422535211267595E-2</v>
      </c>
      <c r="N10" s="16">
        <v>6.0606060606060601E-2</v>
      </c>
      <c r="O10" s="16">
        <v>0.125</v>
      </c>
      <c r="P10" s="16"/>
      <c r="Q10" s="16">
        <v>4.6511627906976702E-2</v>
      </c>
      <c r="R10" s="16"/>
      <c r="S10" s="16">
        <v>5.4637865311308799E-2</v>
      </c>
      <c r="T10" s="16"/>
      <c r="U10" s="16">
        <v>4.80928689883914E-2</v>
      </c>
      <c r="V10" s="16"/>
      <c r="W10" s="16">
        <v>4.0650406504064998E-2</v>
      </c>
      <c r="X10" s="16"/>
      <c r="Y10" s="16">
        <v>4.1666666666666699E-2</v>
      </c>
      <c r="Z10" s="16">
        <v>7.1969696969697003E-2</v>
      </c>
      <c r="AA10" s="16">
        <v>0.16666666666666699</v>
      </c>
      <c r="AB10" s="16">
        <v>0</v>
      </c>
      <c r="AC10" s="16"/>
      <c r="AD10" s="16">
        <v>1.3698630136986301E-2</v>
      </c>
      <c r="AE10" s="16">
        <v>3.3333333333333298E-2</v>
      </c>
      <c r="AF10" s="16">
        <v>3.06122448979592E-2</v>
      </c>
      <c r="AG10" s="16">
        <v>7.7777777777777807E-2</v>
      </c>
      <c r="AH10" s="16">
        <v>4.0650406504064998E-2</v>
      </c>
      <c r="AI10" s="16">
        <v>9.5238095238095205E-2</v>
      </c>
      <c r="AJ10" s="16">
        <v>0.119565217391304</v>
      </c>
      <c r="AK10" s="16"/>
      <c r="AL10" s="16">
        <v>3.5087719298245598E-2</v>
      </c>
      <c r="AM10" s="16">
        <v>6.2992125984251995E-2</v>
      </c>
      <c r="AN10" s="16">
        <v>5.8823529411764698E-2</v>
      </c>
      <c r="AO10" s="16">
        <v>4.3165467625899297E-2</v>
      </c>
      <c r="AP10" s="16">
        <v>5.2631578947368397E-2</v>
      </c>
      <c r="AQ10" s="16">
        <v>0.04</v>
      </c>
      <c r="AR10" s="16">
        <v>0</v>
      </c>
      <c r="AS10" s="16">
        <v>0</v>
      </c>
      <c r="AT10" s="16">
        <v>4.81927710843374E-2</v>
      </c>
      <c r="AU10" s="16">
        <v>0</v>
      </c>
      <c r="AV10" s="16">
        <v>0.12121212121212099</v>
      </c>
      <c r="AW10" s="16">
        <v>0.116279069767442</v>
      </c>
    </row>
    <row r="11" spans="2:49" x14ac:dyDescent="0.35">
      <c r="B11" s="17" t="s">
        <v>462</v>
      </c>
      <c r="C11" s="16">
        <v>1.4760147601476E-2</v>
      </c>
      <c r="D11" s="16">
        <v>6.0975609756097601E-2</v>
      </c>
      <c r="E11" s="16">
        <v>7.4626865671641798E-3</v>
      </c>
      <c r="F11" s="16">
        <v>1.6806722689075598E-2</v>
      </c>
      <c r="G11" s="16">
        <v>1.6666666666666701E-2</v>
      </c>
      <c r="H11" s="16">
        <v>0</v>
      </c>
      <c r="I11" s="16">
        <v>1.5151515151515201E-2</v>
      </c>
      <c r="J11" s="16">
        <v>0</v>
      </c>
      <c r="K11" s="16">
        <v>2.5641025641025599E-2</v>
      </c>
      <c r="L11" s="16">
        <v>1.2500000000000001E-2</v>
      </c>
      <c r="M11" s="16">
        <v>0</v>
      </c>
      <c r="N11" s="16">
        <v>0</v>
      </c>
      <c r="O11" s="16">
        <v>0</v>
      </c>
      <c r="P11" s="16"/>
      <c r="Q11" s="16">
        <v>1.4534883720930199E-2</v>
      </c>
      <c r="R11" s="16"/>
      <c r="S11" s="16">
        <v>1.3977128335451099E-2</v>
      </c>
      <c r="T11" s="16"/>
      <c r="U11" s="16">
        <v>1.49253731343284E-2</v>
      </c>
      <c r="V11" s="16"/>
      <c r="W11" s="16">
        <v>0</v>
      </c>
      <c r="X11" s="16"/>
      <c r="Y11" s="16">
        <v>1.1904761904761901E-2</v>
      </c>
      <c r="Z11" s="16">
        <v>1.5151515151515201E-2</v>
      </c>
      <c r="AA11" s="16">
        <v>2.7777777777777801E-2</v>
      </c>
      <c r="AB11" s="16">
        <v>0.11111111111111099</v>
      </c>
      <c r="AC11" s="16"/>
      <c r="AD11" s="16">
        <v>6.8493150684931503E-3</v>
      </c>
      <c r="AE11" s="16">
        <v>1.1111111111111099E-2</v>
      </c>
      <c r="AF11" s="16">
        <v>3.06122448979592E-2</v>
      </c>
      <c r="AG11" s="16">
        <v>5.5555555555555601E-3</v>
      </c>
      <c r="AH11" s="16">
        <v>1.6260162601626001E-2</v>
      </c>
      <c r="AI11" s="16">
        <v>1.1904761904761901E-2</v>
      </c>
      <c r="AJ11" s="16">
        <v>3.2608695652173898E-2</v>
      </c>
      <c r="AK11" s="16"/>
      <c r="AL11" s="16">
        <v>3.5087719298245598E-2</v>
      </c>
      <c r="AM11" s="16">
        <v>7.8740157480314994E-3</v>
      </c>
      <c r="AN11" s="16">
        <v>1.35746606334842E-2</v>
      </c>
      <c r="AO11" s="16">
        <v>1.4388489208633099E-2</v>
      </c>
      <c r="AP11" s="16">
        <v>5.2631578947368397E-2</v>
      </c>
      <c r="AQ11" s="16">
        <v>0</v>
      </c>
      <c r="AR11" s="16">
        <v>0</v>
      </c>
      <c r="AS11" s="16">
        <v>0</v>
      </c>
      <c r="AT11" s="16">
        <v>1.20481927710843E-2</v>
      </c>
      <c r="AU11" s="16">
        <v>0</v>
      </c>
      <c r="AV11" s="16">
        <v>0</v>
      </c>
      <c r="AW11" s="16">
        <v>4.6511627906976702E-2</v>
      </c>
    </row>
    <row r="12" spans="2:49" x14ac:dyDescent="0.35">
      <c r="B12" s="17" t="s">
        <v>434</v>
      </c>
      <c r="C12" s="18">
        <v>3.8130381303813E-2</v>
      </c>
      <c r="D12" s="18">
        <v>3.65853658536585E-2</v>
      </c>
      <c r="E12" s="18">
        <v>2.9850746268656699E-2</v>
      </c>
      <c r="F12" s="18">
        <v>5.0420168067226899E-2</v>
      </c>
      <c r="G12" s="18">
        <v>6.6666666666666693E-2</v>
      </c>
      <c r="H12" s="18">
        <v>0</v>
      </c>
      <c r="I12" s="18">
        <v>3.03030303030303E-2</v>
      </c>
      <c r="J12" s="18">
        <v>4.91803278688525E-2</v>
      </c>
      <c r="K12" s="18">
        <v>2.5641025641025599E-2</v>
      </c>
      <c r="L12" s="18">
        <v>3.7499999999999999E-2</v>
      </c>
      <c r="M12" s="18">
        <v>4.2253521126760597E-2</v>
      </c>
      <c r="N12" s="18">
        <v>6.0606060606060601E-2</v>
      </c>
      <c r="O12" s="18">
        <v>0</v>
      </c>
      <c r="P12" s="18"/>
      <c r="Q12" s="18">
        <v>3.6337209302325597E-2</v>
      </c>
      <c r="R12" s="18"/>
      <c r="S12" s="18">
        <v>3.8119440914866597E-2</v>
      </c>
      <c r="T12" s="18"/>
      <c r="U12" s="18">
        <v>3.8142620232172499E-2</v>
      </c>
      <c r="V12" s="18"/>
      <c r="W12" s="18">
        <v>2.4390243902439001E-2</v>
      </c>
      <c r="X12" s="18"/>
      <c r="Y12" s="18">
        <v>3.1746031746031703E-2</v>
      </c>
      <c r="Z12" s="18">
        <v>4.1666666666666699E-2</v>
      </c>
      <c r="AA12" s="18">
        <v>0.11111111111111099</v>
      </c>
      <c r="AB12" s="18">
        <v>0</v>
      </c>
      <c r="AC12" s="18"/>
      <c r="AD12" s="18">
        <v>6.1643835616438401E-2</v>
      </c>
      <c r="AE12" s="18">
        <v>2.2222222222222199E-2</v>
      </c>
      <c r="AF12" s="18">
        <v>3.06122448979592E-2</v>
      </c>
      <c r="AG12" s="18">
        <v>2.7777777777777801E-2</v>
      </c>
      <c r="AH12" s="18">
        <v>8.1300813008130107E-3</v>
      </c>
      <c r="AI12" s="18">
        <v>7.1428571428571397E-2</v>
      </c>
      <c r="AJ12" s="18">
        <v>5.4347826086956499E-2</v>
      </c>
      <c r="AK12" s="18"/>
      <c r="AL12" s="18">
        <v>5.2631578947368397E-2</v>
      </c>
      <c r="AM12" s="18">
        <v>3.9370078740157501E-2</v>
      </c>
      <c r="AN12" s="18">
        <v>2.7149321266968299E-2</v>
      </c>
      <c r="AO12" s="18">
        <v>4.3165467625899297E-2</v>
      </c>
      <c r="AP12" s="18">
        <v>5.2631578947368397E-2</v>
      </c>
      <c r="AQ12" s="18">
        <v>0.04</v>
      </c>
      <c r="AR12" s="18">
        <v>0</v>
      </c>
      <c r="AS12" s="18">
        <v>6.6666666666666693E-2</v>
      </c>
      <c r="AT12" s="18">
        <v>2.40963855421687E-2</v>
      </c>
      <c r="AU12" s="18">
        <v>7.69230769230769E-2</v>
      </c>
      <c r="AV12" s="18">
        <v>9.0909090909090898E-2</v>
      </c>
      <c r="AW12" s="18">
        <v>0</v>
      </c>
    </row>
    <row r="13" spans="2:49" x14ac:dyDescent="0.35">
      <c r="B13" s="15"/>
    </row>
    <row r="14" spans="2:49" x14ac:dyDescent="0.35">
      <c r="B14" t="s">
        <v>66</v>
      </c>
    </row>
    <row r="15" spans="2:49" x14ac:dyDescent="0.35">
      <c r="B15" t="s">
        <v>67</v>
      </c>
    </row>
    <row r="17" spans="2:2" x14ac:dyDescent="0.35">
      <c r="B17"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880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ht="29" x14ac:dyDescent="0.35">
      <c r="B8" s="17" t="s">
        <v>872</v>
      </c>
      <c r="C8" s="16">
        <v>2.2140221402214E-2</v>
      </c>
      <c r="D8" s="16">
        <v>2.4390243902439001E-2</v>
      </c>
      <c r="E8" s="16">
        <v>3.7313432835820899E-2</v>
      </c>
      <c r="F8" s="16">
        <v>3.3613445378151301E-2</v>
      </c>
      <c r="G8" s="16">
        <v>0</v>
      </c>
      <c r="H8" s="16">
        <v>1.9230769230769201E-2</v>
      </c>
      <c r="I8" s="16">
        <v>1.5151515151515201E-2</v>
      </c>
      <c r="J8" s="16">
        <v>0</v>
      </c>
      <c r="K8" s="16">
        <v>2.5641025641025599E-2</v>
      </c>
      <c r="L8" s="16">
        <v>1.2500000000000001E-2</v>
      </c>
      <c r="M8" s="16">
        <v>0</v>
      </c>
      <c r="N8" s="16">
        <v>6.0606060606060601E-2</v>
      </c>
      <c r="O8" s="16">
        <v>6.25E-2</v>
      </c>
      <c r="P8" s="16"/>
      <c r="Q8" s="16">
        <v>1.8895348837209301E-2</v>
      </c>
      <c r="R8" s="16"/>
      <c r="S8" s="16">
        <v>2.2871664548919899E-2</v>
      </c>
      <c r="T8" s="16"/>
      <c r="U8" s="16">
        <v>1.8242122719734698E-2</v>
      </c>
      <c r="V8" s="16"/>
      <c r="W8" s="16">
        <v>1.6260162601626001E-2</v>
      </c>
      <c r="X8" s="16"/>
      <c r="Y8" s="16">
        <v>1.38888888888889E-2</v>
      </c>
      <c r="Z8" s="16">
        <v>3.4090909090909102E-2</v>
      </c>
      <c r="AA8" s="16">
        <v>5.5555555555555601E-2</v>
      </c>
      <c r="AB8" s="16">
        <v>0</v>
      </c>
      <c r="AC8" s="16"/>
      <c r="AD8" s="16">
        <v>2.0547945205479499E-2</v>
      </c>
      <c r="AE8" s="16">
        <v>3.3333333333333298E-2</v>
      </c>
      <c r="AF8" s="16">
        <v>2.04081632653061E-2</v>
      </c>
      <c r="AG8" s="16">
        <v>1.6666666666666701E-2</v>
      </c>
      <c r="AH8" s="16">
        <v>2.4390243902439001E-2</v>
      </c>
      <c r="AI8" s="16">
        <v>3.5714285714285698E-2</v>
      </c>
      <c r="AJ8" s="16">
        <v>1.0869565217391301E-2</v>
      </c>
      <c r="AK8" s="16"/>
      <c r="AL8" s="16">
        <v>1.7543859649122799E-2</v>
      </c>
      <c r="AM8" s="16">
        <v>2.3622047244094498E-2</v>
      </c>
      <c r="AN8" s="16">
        <v>2.2624434389140299E-2</v>
      </c>
      <c r="AO8" s="16">
        <v>2.15827338129496E-2</v>
      </c>
      <c r="AP8" s="16">
        <v>0</v>
      </c>
      <c r="AQ8" s="16">
        <v>0</v>
      </c>
      <c r="AR8" s="16">
        <v>0</v>
      </c>
      <c r="AS8" s="16">
        <v>0</v>
      </c>
      <c r="AT8" s="16">
        <v>2.40963855421687E-2</v>
      </c>
      <c r="AU8" s="16">
        <v>0</v>
      </c>
      <c r="AV8" s="16">
        <v>3.03030303030303E-2</v>
      </c>
      <c r="AW8" s="16">
        <v>6.9767441860465101E-2</v>
      </c>
    </row>
    <row r="9" spans="2:49" x14ac:dyDescent="0.35">
      <c r="B9" s="17" t="s">
        <v>873</v>
      </c>
      <c r="C9" s="16">
        <v>5.1660516605166101E-2</v>
      </c>
      <c r="D9" s="16">
        <v>8.5365853658536606E-2</v>
      </c>
      <c r="E9" s="16">
        <v>8.9552238805970102E-2</v>
      </c>
      <c r="F9" s="16">
        <v>4.20168067226891E-2</v>
      </c>
      <c r="G9" s="16">
        <v>8.3333333333333301E-2</v>
      </c>
      <c r="H9" s="16">
        <v>1.9230769230769201E-2</v>
      </c>
      <c r="I9" s="16">
        <v>0</v>
      </c>
      <c r="J9" s="16">
        <v>3.2786885245901599E-2</v>
      </c>
      <c r="K9" s="16">
        <v>7.69230769230769E-2</v>
      </c>
      <c r="L9" s="16">
        <v>0.05</v>
      </c>
      <c r="M9" s="16">
        <v>2.8169014084507001E-2</v>
      </c>
      <c r="N9" s="16">
        <v>3.03030303030303E-2</v>
      </c>
      <c r="O9" s="16">
        <v>0</v>
      </c>
      <c r="P9" s="16"/>
      <c r="Q9" s="16">
        <v>4.3604651162790699E-2</v>
      </c>
      <c r="R9" s="16"/>
      <c r="S9" s="16">
        <v>4.4472681067344297E-2</v>
      </c>
      <c r="T9" s="16"/>
      <c r="U9" s="16">
        <v>4.80928689883914E-2</v>
      </c>
      <c r="V9" s="16"/>
      <c r="W9" s="16">
        <v>5.6910569105691103E-2</v>
      </c>
      <c r="X9" s="16"/>
      <c r="Y9" s="16">
        <v>2.7777777777777801E-2</v>
      </c>
      <c r="Z9" s="16">
        <v>8.7121212121212099E-2</v>
      </c>
      <c r="AA9" s="16">
        <v>0.13888888888888901</v>
      </c>
      <c r="AB9" s="16">
        <v>0</v>
      </c>
      <c r="AC9" s="16"/>
      <c r="AD9" s="16">
        <v>4.1095890410958902E-2</v>
      </c>
      <c r="AE9" s="16">
        <v>0</v>
      </c>
      <c r="AF9" s="16">
        <v>2.04081632653061E-2</v>
      </c>
      <c r="AG9" s="16">
        <v>3.3333333333333298E-2</v>
      </c>
      <c r="AH9" s="16">
        <v>6.50406504065041E-2</v>
      </c>
      <c r="AI9" s="16">
        <v>0.107142857142857</v>
      </c>
      <c r="AJ9" s="16">
        <v>0.119565217391304</v>
      </c>
      <c r="AK9" s="16"/>
      <c r="AL9" s="16">
        <v>5.2631578947368397E-2</v>
      </c>
      <c r="AM9" s="16">
        <v>5.5118110236220499E-2</v>
      </c>
      <c r="AN9" s="16">
        <v>4.9773755656108601E-2</v>
      </c>
      <c r="AO9" s="16">
        <v>2.15827338129496E-2</v>
      </c>
      <c r="AP9" s="16">
        <v>0</v>
      </c>
      <c r="AQ9" s="16">
        <v>0.04</v>
      </c>
      <c r="AR9" s="16">
        <v>0</v>
      </c>
      <c r="AS9" s="16">
        <v>0.133333333333333</v>
      </c>
      <c r="AT9" s="16">
        <v>1.20481927710843E-2</v>
      </c>
      <c r="AU9" s="16">
        <v>7.69230769230769E-2</v>
      </c>
      <c r="AV9" s="16">
        <v>9.0909090909090898E-2</v>
      </c>
      <c r="AW9" s="16">
        <v>0.162790697674419</v>
      </c>
    </row>
    <row r="10" spans="2:49" x14ac:dyDescent="0.35">
      <c r="B10" s="17" t="s">
        <v>874</v>
      </c>
      <c r="C10" s="16">
        <v>6.6420664206642097E-2</v>
      </c>
      <c r="D10" s="16">
        <v>6.0975609756097601E-2</v>
      </c>
      <c r="E10" s="16">
        <v>5.22388059701493E-2</v>
      </c>
      <c r="F10" s="16">
        <v>7.5630252100840303E-2</v>
      </c>
      <c r="G10" s="16">
        <v>1.6666666666666701E-2</v>
      </c>
      <c r="H10" s="16">
        <v>0.115384615384615</v>
      </c>
      <c r="I10" s="16">
        <v>9.0909090909090898E-2</v>
      </c>
      <c r="J10" s="16">
        <v>4.91803278688525E-2</v>
      </c>
      <c r="K10" s="16">
        <v>2.5641025641025599E-2</v>
      </c>
      <c r="L10" s="16">
        <v>8.7499999999999994E-2</v>
      </c>
      <c r="M10" s="16">
        <v>9.85915492957746E-2</v>
      </c>
      <c r="N10" s="16">
        <v>6.0606060606060601E-2</v>
      </c>
      <c r="O10" s="16">
        <v>0</v>
      </c>
      <c r="P10" s="16"/>
      <c r="Q10" s="16">
        <v>6.25E-2</v>
      </c>
      <c r="R10" s="16"/>
      <c r="S10" s="16">
        <v>6.4803049555273204E-2</v>
      </c>
      <c r="T10" s="16"/>
      <c r="U10" s="16">
        <v>6.3018242122719698E-2</v>
      </c>
      <c r="V10" s="16"/>
      <c r="W10" s="16">
        <v>2.4390243902439001E-2</v>
      </c>
      <c r="X10" s="16"/>
      <c r="Y10" s="16">
        <v>3.5714285714285698E-2</v>
      </c>
      <c r="Z10" s="16">
        <v>0.109848484848485</v>
      </c>
      <c r="AA10" s="16">
        <v>0.16666666666666699</v>
      </c>
      <c r="AB10" s="16">
        <v>0.11111111111111099</v>
      </c>
      <c r="AC10" s="16"/>
      <c r="AD10" s="16">
        <v>6.8493150684931503E-3</v>
      </c>
      <c r="AE10" s="16">
        <v>6.6666666666666693E-2</v>
      </c>
      <c r="AF10" s="16">
        <v>2.04081632653061E-2</v>
      </c>
      <c r="AG10" s="16">
        <v>3.8888888888888903E-2</v>
      </c>
      <c r="AH10" s="16">
        <v>0.12195121951219499</v>
      </c>
      <c r="AI10" s="16">
        <v>0.107142857142857</v>
      </c>
      <c r="AJ10" s="16">
        <v>0.15217391304347799</v>
      </c>
      <c r="AK10" s="16"/>
      <c r="AL10" s="16">
        <v>5.2631578947368397E-2</v>
      </c>
      <c r="AM10" s="16">
        <v>7.0866141732283505E-2</v>
      </c>
      <c r="AN10" s="16">
        <v>9.5022624434389094E-2</v>
      </c>
      <c r="AO10" s="16">
        <v>4.3165467625899297E-2</v>
      </c>
      <c r="AP10" s="16">
        <v>0</v>
      </c>
      <c r="AQ10" s="16">
        <v>0.04</v>
      </c>
      <c r="AR10" s="16">
        <v>0</v>
      </c>
      <c r="AS10" s="16">
        <v>0</v>
      </c>
      <c r="AT10" s="16">
        <v>6.02409638554217E-2</v>
      </c>
      <c r="AU10" s="16">
        <v>7.69230769230769E-2</v>
      </c>
      <c r="AV10" s="16">
        <v>3.03030303030303E-2</v>
      </c>
      <c r="AW10" s="16">
        <v>0.13953488372093001</v>
      </c>
    </row>
    <row r="11" spans="2:49" x14ac:dyDescent="0.35">
      <c r="B11" s="17" t="s">
        <v>875</v>
      </c>
      <c r="C11" s="16">
        <v>5.6580565805658102E-2</v>
      </c>
      <c r="D11" s="16">
        <v>4.8780487804878099E-2</v>
      </c>
      <c r="E11" s="16">
        <v>7.4626865671641798E-2</v>
      </c>
      <c r="F11" s="16">
        <v>3.3613445378151301E-2</v>
      </c>
      <c r="G11" s="16">
        <v>0.05</v>
      </c>
      <c r="H11" s="16">
        <v>5.7692307692307702E-2</v>
      </c>
      <c r="I11" s="16">
        <v>4.5454545454545497E-2</v>
      </c>
      <c r="J11" s="16">
        <v>1.63934426229508E-2</v>
      </c>
      <c r="K11" s="16">
        <v>5.1282051282051301E-2</v>
      </c>
      <c r="L11" s="16">
        <v>8.7499999999999994E-2</v>
      </c>
      <c r="M11" s="16">
        <v>8.4507042253521097E-2</v>
      </c>
      <c r="N11" s="16">
        <v>6.0606060606060601E-2</v>
      </c>
      <c r="O11" s="16">
        <v>6.25E-2</v>
      </c>
      <c r="P11" s="16"/>
      <c r="Q11" s="16">
        <v>5.5232558139534899E-2</v>
      </c>
      <c r="R11" s="16"/>
      <c r="S11" s="16">
        <v>5.84498094027954E-2</v>
      </c>
      <c r="T11" s="16"/>
      <c r="U11" s="16">
        <v>5.6384742951907103E-2</v>
      </c>
      <c r="V11" s="16"/>
      <c r="W11" s="16">
        <v>1.6260162601626001E-2</v>
      </c>
      <c r="X11" s="16"/>
      <c r="Y11" s="16">
        <v>4.5634920634920598E-2</v>
      </c>
      <c r="Z11" s="16">
        <v>7.9545454545454503E-2</v>
      </c>
      <c r="AA11" s="16">
        <v>5.5555555555555601E-2</v>
      </c>
      <c r="AB11" s="16">
        <v>0</v>
      </c>
      <c r="AC11" s="16"/>
      <c r="AD11" s="16">
        <v>3.42465753424658E-2</v>
      </c>
      <c r="AE11" s="16">
        <v>4.4444444444444398E-2</v>
      </c>
      <c r="AF11" s="16">
        <v>2.04081632653061E-2</v>
      </c>
      <c r="AG11" s="16">
        <v>5.5555555555555601E-2</v>
      </c>
      <c r="AH11" s="16">
        <v>8.1300813008130093E-2</v>
      </c>
      <c r="AI11" s="16">
        <v>8.3333333333333301E-2</v>
      </c>
      <c r="AJ11" s="16">
        <v>8.6956521739130405E-2</v>
      </c>
      <c r="AK11" s="16"/>
      <c r="AL11" s="16">
        <v>8.7719298245614002E-2</v>
      </c>
      <c r="AM11" s="16">
        <v>5.5118110236220499E-2</v>
      </c>
      <c r="AN11" s="16">
        <v>4.9773755656108601E-2</v>
      </c>
      <c r="AO11" s="16">
        <v>6.4748201438848907E-2</v>
      </c>
      <c r="AP11" s="16">
        <v>5.2631578947368397E-2</v>
      </c>
      <c r="AQ11" s="16">
        <v>0.02</v>
      </c>
      <c r="AR11" s="16">
        <v>0</v>
      </c>
      <c r="AS11" s="16">
        <v>6.6666666666666693E-2</v>
      </c>
      <c r="AT11" s="16">
        <v>4.81927710843374E-2</v>
      </c>
      <c r="AU11" s="16">
        <v>7.69230769230769E-2</v>
      </c>
      <c r="AV11" s="16">
        <v>0.12121212121212099</v>
      </c>
      <c r="AW11" s="16">
        <v>4.6511627906976702E-2</v>
      </c>
    </row>
    <row r="12" spans="2:49" x14ac:dyDescent="0.35">
      <c r="B12" s="17" t="s">
        <v>876</v>
      </c>
      <c r="C12" s="16">
        <v>2.5830258302582999E-2</v>
      </c>
      <c r="D12" s="16">
        <v>4.8780487804878099E-2</v>
      </c>
      <c r="E12" s="16">
        <v>3.7313432835820899E-2</v>
      </c>
      <c r="F12" s="16">
        <v>8.4033613445378096E-3</v>
      </c>
      <c r="G12" s="16">
        <v>1.6666666666666701E-2</v>
      </c>
      <c r="H12" s="16">
        <v>1.9230769230769201E-2</v>
      </c>
      <c r="I12" s="16">
        <v>1.5151515151515201E-2</v>
      </c>
      <c r="J12" s="16">
        <v>0</v>
      </c>
      <c r="K12" s="16">
        <v>2.5641025641025599E-2</v>
      </c>
      <c r="L12" s="16">
        <v>0.05</v>
      </c>
      <c r="M12" s="16">
        <v>4.2253521126760597E-2</v>
      </c>
      <c r="N12" s="16">
        <v>0</v>
      </c>
      <c r="O12" s="16">
        <v>0</v>
      </c>
      <c r="P12" s="16"/>
      <c r="Q12" s="16">
        <v>2.32558139534884E-2</v>
      </c>
      <c r="R12" s="16"/>
      <c r="S12" s="16">
        <v>2.5412960609911099E-2</v>
      </c>
      <c r="T12" s="16"/>
      <c r="U12" s="16">
        <v>2.3217247097844101E-2</v>
      </c>
      <c r="V12" s="16"/>
      <c r="W12" s="16">
        <v>2.4390243902439001E-2</v>
      </c>
      <c r="X12" s="16"/>
      <c r="Y12" s="16">
        <v>2.3809523809523801E-2</v>
      </c>
      <c r="Z12" s="16">
        <v>3.4090909090909102E-2</v>
      </c>
      <c r="AA12" s="16">
        <v>0</v>
      </c>
      <c r="AB12" s="16">
        <v>0</v>
      </c>
      <c r="AC12" s="16"/>
      <c r="AD12" s="16">
        <v>0</v>
      </c>
      <c r="AE12" s="16">
        <v>0</v>
      </c>
      <c r="AF12" s="16">
        <v>2.04081632653061E-2</v>
      </c>
      <c r="AG12" s="16">
        <v>2.7777777777777801E-2</v>
      </c>
      <c r="AH12" s="16">
        <v>3.2520325203252001E-2</v>
      </c>
      <c r="AI12" s="16">
        <v>3.5714285714285698E-2</v>
      </c>
      <c r="AJ12" s="16">
        <v>7.6086956521739094E-2</v>
      </c>
      <c r="AK12" s="16"/>
      <c r="AL12" s="16">
        <v>3.5087719298245598E-2</v>
      </c>
      <c r="AM12" s="16">
        <v>1.5748031496062999E-2</v>
      </c>
      <c r="AN12" s="16">
        <v>4.52488687782805E-2</v>
      </c>
      <c r="AO12" s="16">
        <v>1.4388489208633099E-2</v>
      </c>
      <c r="AP12" s="16">
        <v>0</v>
      </c>
      <c r="AQ12" s="16">
        <v>0.02</v>
      </c>
      <c r="AR12" s="16">
        <v>0</v>
      </c>
      <c r="AS12" s="16">
        <v>0</v>
      </c>
      <c r="AT12" s="16">
        <v>1.20481927710843E-2</v>
      </c>
      <c r="AU12" s="16">
        <v>0</v>
      </c>
      <c r="AV12" s="16">
        <v>6.0606060606060601E-2</v>
      </c>
      <c r="AW12" s="16">
        <v>2.32558139534884E-2</v>
      </c>
    </row>
    <row r="13" spans="2:49" x14ac:dyDescent="0.35">
      <c r="B13" s="17" t="s">
        <v>877</v>
      </c>
      <c r="C13" s="16">
        <v>3.1980319803198001E-2</v>
      </c>
      <c r="D13" s="16">
        <v>2.4390243902439001E-2</v>
      </c>
      <c r="E13" s="16">
        <v>2.2388059701492501E-2</v>
      </c>
      <c r="F13" s="16">
        <v>3.3613445378151301E-2</v>
      </c>
      <c r="G13" s="16">
        <v>0.05</v>
      </c>
      <c r="H13" s="16">
        <v>0</v>
      </c>
      <c r="I13" s="16">
        <v>6.0606060606060601E-2</v>
      </c>
      <c r="J13" s="16">
        <v>4.91803278688525E-2</v>
      </c>
      <c r="K13" s="16">
        <v>2.5641025641025599E-2</v>
      </c>
      <c r="L13" s="16">
        <v>2.5000000000000001E-2</v>
      </c>
      <c r="M13" s="16">
        <v>2.8169014084507001E-2</v>
      </c>
      <c r="N13" s="16">
        <v>3.03030303030303E-2</v>
      </c>
      <c r="O13" s="16">
        <v>6.25E-2</v>
      </c>
      <c r="P13" s="16"/>
      <c r="Q13" s="16">
        <v>2.9069767441860499E-2</v>
      </c>
      <c r="R13" s="16"/>
      <c r="S13" s="16">
        <v>3.1766200762388799E-2</v>
      </c>
      <c r="T13" s="16"/>
      <c r="U13" s="16">
        <v>2.9850746268656699E-2</v>
      </c>
      <c r="V13" s="16"/>
      <c r="W13" s="16">
        <v>4.0650406504064998E-2</v>
      </c>
      <c r="X13" s="16"/>
      <c r="Y13" s="16">
        <v>3.1746031746031703E-2</v>
      </c>
      <c r="Z13" s="16">
        <v>3.4090909090909102E-2</v>
      </c>
      <c r="AA13" s="16">
        <v>2.7777777777777801E-2</v>
      </c>
      <c r="AB13" s="16">
        <v>0</v>
      </c>
      <c r="AC13" s="16"/>
      <c r="AD13" s="16">
        <v>1.3698630136986301E-2</v>
      </c>
      <c r="AE13" s="16">
        <v>3.3333333333333298E-2</v>
      </c>
      <c r="AF13" s="16">
        <v>1.02040816326531E-2</v>
      </c>
      <c r="AG13" s="16">
        <v>4.4444444444444398E-2</v>
      </c>
      <c r="AH13" s="16">
        <v>4.8780487804878099E-2</v>
      </c>
      <c r="AI13" s="16">
        <v>5.95238095238095E-2</v>
      </c>
      <c r="AJ13" s="16">
        <v>1.0869565217391301E-2</v>
      </c>
      <c r="AK13" s="16"/>
      <c r="AL13" s="16">
        <v>5.2631578947368397E-2</v>
      </c>
      <c r="AM13" s="16">
        <v>2.3622047244094498E-2</v>
      </c>
      <c r="AN13" s="16">
        <v>2.7149321266968299E-2</v>
      </c>
      <c r="AO13" s="16">
        <v>1.4388489208633099E-2</v>
      </c>
      <c r="AP13" s="16">
        <v>0</v>
      </c>
      <c r="AQ13" s="16">
        <v>0.08</v>
      </c>
      <c r="AR13" s="16">
        <v>0</v>
      </c>
      <c r="AS13" s="16">
        <v>6.6666666666666693E-2</v>
      </c>
      <c r="AT13" s="16">
        <v>2.40963855421687E-2</v>
      </c>
      <c r="AU13" s="16">
        <v>7.69230769230769E-2</v>
      </c>
      <c r="AV13" s="16">
        <v>6.0606060606060601E-2</v>
      </c>
      <c r="AW13" s="16">
        <v>4.6511627906976702E-2</v>
      </c>
    </row>
    <row r="14" spans="2:49" x14ac:dyDescent="0.35">
      <c r="B14" s="17" t="s">
        <v>878</v>
      </c>
      <c r="C14" s="16">
        <v>0.11070110701107</v>
      </c>
      <c r="D14" s="16">
        <v>0.109756097560976</v>
      </c>
      <c r="E14" s="16">
        <v>0.119402985074627</v>
      </c>
      <c r="F14" s="16">
        <v>0.10084033613445401</v>
      </c>
      <c r="G14" s="16">
        <v>6.6666666666666693E-2</v>
      </c>
      <c r="H14" s="16">
        <v>0.115384615384615</v>
      </c>
      <c r="I14" s="16">
        <v>0.13636363636363599</v>
      </c>
      <c r="J14" s="16">
        <v>0.19672131147541</v>
      </c>
      <c r="K14" s="16">
        <v>7.69230769230769E-2</v>
      </c>
      <c r="L14" s="16">
        <v>0.1125</v>
      </c>
      <c r="M14" s="16">
        <v>8.4507042253521097E-2</v>
      </c>
      <c r="N14" s="16">
        <v>6.0606060606060601E-2</v>
      </c>
      <c r="O14" s="16">
        <v>0.125</v>
      </c>
      <c r="P14" s="16"/>
      <c r="Q14" s="16">
        <v>0.100290697674419</v>
      </c>
      <c r="R14" s="16"/>
      <c r="S14" s="16">
        <v>0.109275730622618</v>
      </c>
      <c r="T14" s="16"/>
      <c r="U14" s="16">
        <v>9.9502487562189101E-2</v>
      </c>
      <c r="V14" s="16"/>
      <c r="W14" s="16">
        <v>0.138211382113821</v>
      </c>
      <c r="X14" s="16"/>
      <c r="Y14" s="16">
        <v>0.103174603174603</v>
      </c>
      <c r="Z14" s="16">
        <v>0.12878787878787901</v>
      </c>
      <c r="AA14" s="16">
        <v>0.11111111111111099</v>
      </c>
      <c r="AB14" s="16">
        <v>0</v>
      </c>
      <c r="AC14" s="16"/>
      <c r="AD14" s="16">
        <v>7.5342465753424695E-2</v>
      </c>
      <c r="AE14" s="16">
        <v>3.3333333333333298E-2</v>
      </c>
      <c r="AF14" s="16">
        <v>8.1632653061224497E-2</v>
      </c>
      <c r="AG14" s="16">
        <v>0.13888888888888901</v>
      </c>
      <c r="AH14" s="16">
        <v>0.16260162601625999</v>
      </c>
      <c r="AI14" s="16">
        <v>0.14285714285714299</v>
      </c>
      <c r="AJ14" s="16">
        <v>0.119565217391304</v>
      </c>
      <c r="AK14" s="16"/>
      <c r="AL14" s="16">
        <v>0.12280701754386</v>
      </c>
      <c r="AM14" s="16">
        <v>0.181102362204724</v>
      </c>
      <c r="AN14" s="16">
        <v>7.69230769230769E-2</v>
      </c>
      <c r="AO14" s="16">
        <v>8.6330935251798593E-2</v>
      </c>
      <c r="AP14" s="16">
        <v>0.105263157894737</v>
      </c>
      <c r="AQ14" s="16">
        <v>0.08</v>
      </c>
      <c r="AR14" s="16">
        <v>0</v>
      </c>
      <c r="AS14" s="16">
        <v>0.133333333333333</v>
      </c>
      <c r="AT14" s="16">
        <v>0.108433734939759</v>
      </c>
      <c r="AU14" s="16">
        <v>7.69230769230769E-2</v>
      </c>
      <c r="AV14" s="16">
        <v>0.18181818181818199</v>
      </c>
      <c r="AW14" s="16">
        <v>0.13953488372093001</v>
      </c>
    </row>
    <row r="15" spans="2:49" x14ac:dyDescent="0.35">
      <c r="B15" s="17" t="s">
        <v>879</v>
      </c>
      <c r="C15" s="16">
        <v>0.58917589175891805</v>
      </c>
      <c r="D15" s="16">
        <v>0.54878048780487798</v>
      </c>
      <c r="E15" s="16">
        <v>0.52238805970149205</v>
      </c>
      <c r="F15" s="16">
        <v>0.65546218487395003</v>
      </c>
      <c r="G15" s="16">
        <v>0.68333333333333302</v>
      </c>
      <c r="H15" s="16">
        <v>0.65384615384615397</v>
      </c>
      <c r="I15" s="16">
        <v>0.57575757575757602</v>
      </c>
      <c r="J15" s="16">
        <v>0.60655737704918</v>
      </c>
      <c r="K15" s="16">
        <v>0.64102564102564097</v>
      </c>
      <c r="L15" s="16">
        <v>0.46250000000000002</v>
      </c>
      <c r="M15" s="16">
        <v>0.59154929577464799</v>
      </c>
      <c r="N15" s="16">
        <v>0.69696969696969702</v>
      </c>
      <c r="O15" s="16">
        <v>0.5625</v>
      </c>
      <c r="P15" s="16"/>
      <c r="Q15" s="16">
        <v>0.62063953488372103</v>
      </c>
      <c r="R15" s="16"/>
      <c r="S15" s="16">
        <v>0.59720457433290997</v>
      </c>
      <c r="T15" s="16"/>
      <c r="U15" s="16">
        <v>0.61525704809286896</v>
      </c>
      <c r="V15" s="16"/>
      <c r="W15" s="16">
        <v>0.65853658536585402</v>
      </c>
      <c r="X15" s="16"/>
      <c r="Y15" s="16">
        <v>0.69047619047619002</v>
      </c>
      <c r="Z15" s="16">
        <v>0.42424242424242398</v>
      </c>
      <c r="AA15" s="16">
        <v>0.33333333333333298</v>
      </c>
      <c r="AB15" s="16">
        <v>0.77777777777777801</v>
      </c>
      <c r="AC15" s="16"/>
      <c r="AD15" s="16">
        <v>0.75342465753424703</v>
      </c>
      <c r="AE15" s="16">
        <v>0.77777777777777801</v>
      </c>
      <c r="AF15" s="16">
        <v>0.74489795918367396</v>
      </c>
      <c r="AG15" s="16">
        <v>0.6</v>
      </c>
      <c r="AH15" s="16">
        <v>0.430894308943089</v>
      </c>
      <c r="AI15" s="16">
        <v>0.36904761904761901</v>
      </c>
      <c r="AJ15" s="16">
        <v>0.36956521739130399</v>
      </c>
      <c r="AK15" s="16"/>
      <c r="AL15" s="16">
        <v>0.52631578947368396</v>
      </c>
      <c r="AM15" s="16">
        <v>0.535433070866142</v>
      </c>
      <c r="AN15" s="16">
        <v>0.59276018099547501</v>
      </c>
      <c r="AO15" s="16">
        <v>0.69784172661870503</v>
      </c>
      <c r="AP15" s="16">
        <v>0.78947368421052599</v>
      </c>
      <c r="AQ15" s="16">
        <v>0.66</v>
      </c>
      <c r="AR15" s="16">
        <v>1</v>
      </c>
      <c r="AS15" s="16">
        <v>0.46666666666666701</v>
      </c>
      <c r="AT15" s="16">
        <v>0.65060240963855398</v>
      </c>
      <c r="AU15" s="16">
        <v>0.61538461538461497</v>
      </c>
      <c r="AV15" s="16">
        <v>0.39393939393939398</v>
      </c>
      <c r="AW15" s="16">
        <v>0.34883720930232598</v>
      </c>
    </row>
    <row r="16" spans="2:49" x14ac:dyDescent="0.35">
      <c r="B16" s="17" t="s">
        <v>434</v>
      </c>
      <c r="C16" s="18">
        <v>4.5510455104550998E-2</v>
      </c>
      <c r="D16" s="18">
        <v>4.8780487804878099E-2</v>
      </c>
      <c r="E16" s="18">
        <v>4.47761194029851E-2</v>
      </c>
      <c r="F16" s="18">
        <v>1.6806722689075598E-2</v>
      </c>
      <c r="G16" s="18">
        <v>3.3333333333333298E-2</v>
      </c>
      <c r="H16" s="18">
        <v>0</v>
      </c>
      <c r="I16" s="18">
        <v>6.0606060606060601E-2</v>
      </c>
      <c r="J16" s="18">
        <v>4.91803278688525E-2</v>
      </c>
      <c r="K16" s="18">
        <v>5.1282051282051301E-2</v>
      </c>
      <c r="L16" s="18">
        <v>0.1125</v>
      </c>
      <c r="M16" s="18">
        <v>4.2253521126760597E-2</v>
      </c>
      <c r="N16" s="18">
        <v>0</v>
      </c>
      <c r="O16" s="18">
        <v>0.125</v>
      </c>
      <c r="P16" s="18"/>
      <c r="Q16" s="18">
        <v>4.6511627906976702E-2</v>
      </c>
      <c r="R16" s="18"/>
      <c r="S16" s="18">
        <v>4.5743329097839902E-2</v>
      </c>
      <c r="T16" s="18"/>
      <c r="U16" s="18">
        <v>4.6434494195688202E-2</v>
      </c>
      <c r="V16" s="18"/>
      <c r="W16" s="18">
        <v>2.4390243902439001E-2</v>
      </c>
      <c r="X16" s="18"/>
      <c r="Y16" s="18">
        <v>2.7777777777777801E-2</v>
      </c>
      <c r="Z16" s="18">
        <v>6.8181818181818205E-2</v>
      </c>
      <c r="AA16" s="18">
        <v>0.11111111111111099</v>
      </c>
      <c r="AB16" s="18">
        <v>0.11111111111111099</v>
      </c>
      <c r="AC16" s="18"/>
      <c r="AD16" s="18">
        <v>5.4794520547945202E-2</v>
      </c>
      <c r="AE16" s="18">
        <v>1.1111111111111099E-2</v>
      </c>
      <c r="AF16" s="18">
        <v>6.1224489795918401E-2</v>
      </c>
      <c r="AG16" s="18">
        <v>4.4444444444444398E-2</v>
      </c>
      <c r="AH16" s="18">
        <v>3.2520325203252001E-2</v>
      </c>
      <c r="AI16" s="18">
        <v>5.95238095238095E-2</v>
      </c>
      <c r="AJ16" s="18">
        <v>5.4347826086956499E-2</v>
      </c>
      <c r="AK16" s="18"/>
      <c r="AL16" s="18">
        <v>5.2631578947368397E-2</v>
      </c>
      <c r="AM16" s="18">
        <v>3.9370078740157501E-2</v>
      </c>
      <c r="AN16" s="18">
        <v>4.0723981900452497E-2</v>
      </c>
      <c r="AO16" s="18">
        <v>3.5971223021582698E-2</v>
      </c>
      <c r="AP16" s="18">
        <v>5.2631578947368397E-2</v>
      </c>
      <c r="AQ16" s="18">
        <v>0.06</v>
      </c>
      <c r="AR16" s="18">
        <v>0</v>
      </c>
      <c r="AS16" s="18">
        <v>0.133333333333333</v>
      </c>
      <c r="AT16" s="18">
        <v>6.02409638554217E-2</v>
      </c>
      <c r="AU16" s="18">
        <v>0</v>
      </c>
      <c r="AV16" s="18">
        <v>3.03030303030303E-2</v>
      </c>
      <c r="AW16" s="18">
        <v>2.32558139534884E-2</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W26"/>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892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503</v>
      </c>
      <c r="C8" s="16">
        <v>0.43173431734317302</v>
      </c>
      <c r="D8" s="16">
        <v>0.439024390243902</v>
      </c>
      <c r="E8" s="16">
        <v>0.365671641791045</v>
      </c>
      <c r="F8" s="16">
        <v>0.46218487394958002</v>
      </c>
      <c r="G8" s="16">
        <v>0.51666666666666705</v>
      </c>
      <c r="H8" s="16">
        <v>0.53846153846153799</v>
      </c>
      <c r="I8" s="16">
        <v>0.45454545454545497</v>
      </c>
      <c r="J8" s="16">
        <v>0.45901639344262302</v>
      </c>
      <c r="K8" s="16">
        <v>0.38461538461538503</v>
      </c>
      <c r="L8" s="16">
        <v>0.35</v>
      </c>
      <c r="M8" s="16">
        <v>0.39436619718309901</v>
      </c>
      <c r="N8" s="16">
        <v>0.57575757575757602</v>
      </c>
      <c r="O8" s="16">
        <v>0.25</v>
      </c>
      <c r="P8" s="16"/>
      <c r="Q8" s="16">
        <v>0.456395348837209</v>
      </c>
      <c r="R8" s="16"/>
      <c r="S8" s="16">
        <v>0.43964421855146102</v>
      </c>
      <c r="T8" s="16"/>
      <c r="U8" s="16">
        <v>0.462686567164179</v>
      </c>
      <c r="V8" s="16"/>
      <c r="W8" s="16">
        <v>0.47967479674796698</v>
      </c>
      <c r="X8" s="16"/>
      <c r="Y8" s="16">
        <v>0.52579365079365104</v>
      </c>
      <c r="Z8" s="16">
        <v>0.28030303030303</v>
      </c>
      <c r="AA8" s="16">
        <v>0.22222222222222199</v>
      </c>
      <c r="AB8" s="16">
        <v>0.44444444444444398</v>
      </c>
      <c r="AC8" s="16"/>
      <c r="AD8" s="16">
        <v>0.602739726027397</v>
      </c>
      <c r="AE8" s="16">
        <v>0.63333333333333297</v>
      </c>
      <c r="AF8" s="16">
        <v>0.55102040816326503</v>
      </c>
      <c r="AG8" s="16">
        <v>0.44444444444444398</v>
      </c>
      <c r="AH8" s="16">
        <v>0.30081300813008099</v>
      </c>
      <c r="AI8" s="16">
        <v>0.17857142857142899</v>
      </c>
      <c r="AJ8" s="16">
        <v>0.217391304347826</v>
      </c>
      <c r="AK8" s="16"/>
      <c r="AL8" s="16">
        <v>0.26315789473684198</v>
      </c>
      <c r="AM8" s="16">
        <v>0.36220472440944901</v>
      </c>
      <c r="AN8" s="16">
        <v>0.46153846153846201</v>
      </c>
      <c r="AO8" s="16">
        <v>0.53956834532374098</v>
      </c>
      <c r="AP8" s="16">
        <v>0.52631578947368396</v>
      </c>
      <c r="AQ8" s="16">
        <v>0.54</v>
      </c>
      <c r="AR8" s="16">
        <v>1</v>
      </c>
      <c r="AS8" s="16">
        <v>0.4</v>
      </c>
      <c r="AT8" s="16">
        <v>0.45783132530120502</v>
      </c>
      <c r="AU8" s="16">
        <v>0.38461538461538503</v>
      </c>
      <c r="AV8" s="16">
        <v>0.24242424242424199</v>
      </c>
      <c r="AW8" s="16">
        <v>0.25581395348837199</v>
      </c>
    </row>
    <row r="9" spans="2:49" ht="29" x14ac:dyDescent="0.35">
      <c r="B9" s="17" t="s">
        <v>881</v>
      </c>
      <c r="C9" s="16">
        <v>0.15621156211562101</v>
      </c>
      <c r="D9" s="16">
        <v>0.17073170731707299</v>
      </c>
      <c r="E9" s="16">
        <v>0.18656716417910399</v>
      </c>
      <c r="F9" s="16">
        <v>0.159663865546218</v>
      </c>
      <c r="G9" s="16">
        <v>0.15</v>
      </c>
      <c r="H9" s="16">
        <v>0.19230769230769201</v>
      </c>
      <c r="I9" s="16">
        <v>7.5757575757575801E-2</v>
      </c>
      <c r="J9" s="16">
        <v>0.14754098360655701</v>
      </c>
      <c r="K9" s="16">
        <v>5.1282051282051301E-2</v>
      </c>
      <c r="L9" s="16">
        <v>0.2</v>
      </c>
      <c r="M9" s="16">
        <v>0.12676056338028199</v>
      </c>
      <c r="N9" s="16">
        <v>0.12121212121212099</v>
      </c>
      <c r="O9" s="16">
        <v>0.3125</v>
      </c>
      <c r="P9" s="16"/>
      <c r="Q9" s="16">
        <v>0.15406976744185999</v>
      </c>
      <c r="R9" s="16"/>
      <c r="S9" s="16">
        <v>0.15374841168996201</v>
      </c>
      <c r="T9" s="16"/>
      <c r="U9" s="16">
        <v>0.15920398009950201</v>
      </c>
      <c r="V9" s="16"/>
      <c r="W9" s="16">
        <v>0.113821138211382</v>
      </c>
      <c r="X9" s="16"/>
      <c r="Y9" s="16">
        <v>0.121031746031746</v>
      </c>
      <c r="Z9" s="16">
        <v>0.21590909090909099</v>
      </c>
      <c r="AA9" s="16">
        <v>0.22222222222222199</v>
      </c>
      <c r="AB9" s="16">
        <v>0.11111111111111099</v>
      </c>
      <c r="AC9" s="16"/>
      <c r="AD9" s="16">
        <v>8.2191780821917804E-2</v>
      </c>
      <c r="AE9" s="16">
        <v>5.5555555555555601E-2</v>
      </c>
      <c r="AF9" s="16">
        <v>0.122448979591837</v>
      </c>
      <c r="AG9" s="16">
        <v>0.155555555555556</v>
      </c>
      <c r="AH9" s="16">
        <v>0.17073170731707299</v>
      </c>
      <c r="AI9" s="16">
        <v>0.32142857142857101</v>
      </c>
      <c r="AJ9" s="16">
        <v>0.23913043478260901</v>
      </c>
      <c r="AK9" s="16"/>
      <c r="AL9" s="16">
        <v>0.31578947368421101</v>
      </c>
      <c r="AM9" s="16">
        <v>0.17322834645669299</v>
      </c>
      <c r="AN9" s="16">
        <v>0.17647058823529399</v>
      </c>
      <c r="AO9" s="16">
        <v>0.100719424460432</v>
      </c>
      <c r="AP9" s="16">
        <v>0</v>
      </c>
      <c r="AQ9" s="16">
        <v>0.1</v>
      </c>
      <c r="AR9" s="16">
        <v>0</v>
      </c>
      <c r="AS9" s="16">
        <v>0.266666666666667</v>
      </c>
      <c r="AT9" s="16">
        <v>0.108433734939759</v>
      </c>
      <c r="AU9" s="16">
        <v>0.15384615384615399</v>
      </c>
      <c r="AV9" s="16">
        <v>0.12121212121212099</v>
      </c>
      <c r="AW9" s="16">
        <v>0.209302325581395</v>
      </c>
    </row>
    <row r="10" spans="2:49" x14ac:dyDescent="0.35">
      <c r="B10" s="17" t="s">
        <v>882</v>
      </c>
      <c r="C10" s="16">
        <v>0.146371463714637</v>
      </c>
      <c r="D10" s="16">
        <v>0.12195121951219499</v>
      </c>
      <c r="E10" s="16">
        <v>0.238805970149254</v>
      </c>
      <c r="F10" s="16">
        <v>0.14285714285714299</v>
      </c>
      <c r="G10" s="16">
        <v>0.1</v>
      </c>
      <c r="H10" s="16">
        <v>9.6153846153846201E-2</v>
      </c>
      <c r="I10" s="16">
        <v>0.12121212121212099</v>
      </c>
      <c r="J10" s="16">
        <v>0.13114754098360701</v>
      </c>
      <c r="K10" s="16">
        <v>0.15384615384615399</v>
      </c>
      <c r="L10" s="16">
        <v>0.1875</v>
      </c>
      <c r="M10" s="16">
        <v>9.85915492957746E-2</v>
      </c>
      <c r="N10" s="16">
        <v>9.0909090909090898E-2</v>
      </c>
      <c r="O10" s="16">
        <v>0.125</v>
      </c>
      <c r="P10" s="16"/>
      <c r="Q10" s="16">
        <v>0.145348837209302</v>
      </c>
      <c r="R10" s="16"/>
      <c r="S10" s="16">
        <v>0.144853875476493</v>
      </c>
      <c r="T10" s="16"/>
      <c r="U10" s="16">
        <v>0.14925373134328401</v>
      </c>
      <c r="V10" s="16"/>
      <c r="W10" s="16">
        <v>8.1300813008130093E-2</v>
      </c>
      <c r="X10" s="16"/>
      <c r="Y10" s="16">
        <v>0.107142857142857</v>
      </c>
      <c r="Z10" s="16">
        <v>0.21590909090909099</v>
      </c>
      <c r="AA10" s="16">
        <v>0.22222222222222199</v>
      </c>
      <c r="AB10" s="16">
        <v>0</v>
      </c>
      <c r="AC10" s="16"/>
      <c r="AD10" s="16">
        <v>0.102739726027397</v>
      </c>
      <c r="AE10" s="16">
        <v>0.1</v>
      </c>
      <c r="AF10" s="16">
        <v>9.1836734693877597E-2</v>
      </c>
      <c r="AG10" s="16">
        <v>0.12777777777777799</v>
      </c>
      <c r="AH10" s="16">
        <v>0.211382113821138</v>
      </c>
      <c r="AI10" s="16">
        <v>0.226190476190476</v>
      </c>
      <c r="AJ10" s="16">
        <v>0.19565217391304299</v>
      </c>
      <c r="AK10" s="16"/>
      <c r="AL10" s="16">
        <v>0.21052631578947401</v>
      </c>
      <c r="AM10" s="16">
        <v>0.17322834645669299</v>
      </c>
      <c r="AN10" s="16">
        <v>0.14027149321266999</v>
      </c>
      <c r="AO10" s="16">
        <v>0.107913669064748</v>
      </c>
      <c r="AP10" s="16">
        <v>5.2631578947368397E-2</v>
      </c>
      <c r="AQ10" s="16">
        <v>0.16</v>
      </c>
      <c r="AR10" s="16">
        <v>0</v>
      </c>
      <c r="AS10" s="16">
        <v>0.2</v>
      </c>
      <c r="AT10" s="16">
        <v>0.108433734939759</v>
      </c>
      <c r="AU10" s="16">
        <v>0</v>
      </c>
      <c r="AV10" s="16">
        <v>0.12121212121212099</v>
      </c>
      <c r="AW10" s="16">
        <v>0.25581395348837199</v>
      </c>
    </row>
    <row r="11" spans="2:49" ht="29" x14ac:dyDescent="0.35">
      <c r="B11" s="17" t="s">
        <v>883</v>
      </c>
      <c r="C11" s="16">
        <v>0.13530135301353</v>
      </c>
      <c r="D11" s="16">
        <v>0.12195121951219499</v>
      </c>
      <c r="E11" s="16">
        <v>0.14179104477611901</v>
      </c>
      <c r="F11" s="16">
        <v>0.109243697478992</v>
      </c>
      <c r="G11" s="16">
        <v>0.1</v>
      </c>
      <c r="H11" s="16">
        <v>9.6153846153846201E-2</v>
      </c>
      <c r="I11" s="16">
        <v>0.16666666666666699</v>
      </c>
      <c r="J11" s="16">
        <v>9.8360655737704902E-2</v>
      </c>
      <c r="K11" s="16">
        <v>0.102564102564103</v>
      </c>
      <c r="L11" s="16">
        <v>0.1875</v>
      </c>
      <c r="M11" s="16">
        <v>0.21126760563380301</v>
      </c>
      <c r="N11" s="16">
        <v>0.15151515151515199</v>
      </c>
      <c r="O11" s="16">
        <v>6.25E-2</v>
      </c>
      <c r="P11" s="16"/>
      <c r="Q11" s="16">
        <v>0.117732558139535</v>
      </c>
      <c r="R11" s="16"/>
      <c r="S11" s="16">
        <v>0.127064803049555</v>
      </c>
      <c r="T11" s="16"/>
      <c r="U11" s="16">
        <v>0.119402985074627</v>
      </c>
      <c r="V11" s="16"/>
      <c r="W11" s="16">
        <v>5.6910569105691103E-2</v>
      </c>
      <c r="X11" s="16"/>
      <c r="Y11" s="16">
        <v>9.1269841269841306E-2</v>
      </c>
      <c r="Z11" s="16">
        <v>0.204545454545455</v>
      </c>
      <c r="AA11" s="16">
        <v>0.27777777777777801</v>
      </c>
      <c r="AB11" s="16">
        <v>0</v>
      </c>
      <c r="AC11" s="16"/>
      <c r="AD11" s="16">
        <v>2.0547945205479499E-2</v>
      </c>
      <c r="AE11" s="16">
        <v>1.1111111111111099E-2</v>
      </c>
      <c r="AF11" s="16">
        <v>2.04081632653061E-2</v>
      </c>
      <c r="AG11" s="16">
        <v>0.14444444444444399</v>
      </c>
      <c r="AH11" s="16">
        <v>0.24390243902438999</v>
      </c>
      <c r="AI11" s="16">
        <v>0.28571428571428598</v>
      </c>
      <c r="AJ11" s="16">
        <v>0.26086956521739102</v>
      </c>
      <c r="AK11" s="16"/>
      <c r="AL11" s="16">
        <v>0.19298245614035101</v>
      </c>
      <c r="AM11" s="16">
        <v>0.118110236220472</v>
      </c>
      <c r="AN11" s="16">
        <v>0.131221719457014</v>
      </c>
      <c r="AO11" s="16">
        <v>8.6330935251798593E-2</v>
      </c>
      <c r="AP11" s="16">
        <v>0.21052631578947401</v>
      </c>
      <c r="AQ11" s="16">
        <v>0.08</v>
      </c>
      <c r="AR11" s="16">
        <v>0</v>
      </c>
      <c r="AS11" s="16">
        <v>0.266666666666667</v>
      </c>
      <c r="AT11" s="16">
        <v>0.108433734939759</v>
      </c>
      <c r="AU11" s="16">
        <v>7.69230769230769E-2</v>
      </c>
      <c r="AV11" s="16">
        <v>0.24242424242424199</v>
      </c>
      <c r="AW11" s="16">
        <v>0.30232558139534899</v>
      </c>
    </row>
    <row r="12" spans="2:49" ht="29" x14ac:dyDescent="0.35">
      <c r="B12" s="17" t="s">
        <v>884</v>
      </c>
      <c r="C12" s="16">
        <v>9.2250922509225106E-2</v>
      </c>
      <c r="D12" s="16">
        <v>7.3170731707317097E-2</v>
      </c>
      <c r="E12" s="16">
        <v>9.7014925373134303E-2</v>
      </c>
      <c r="F12" s="16">
        <v>0.11764705882352899</v>
      </c>
      <c r="G12" s="16">
        <v>1.6666666666666701E-2</v>
      </c>
      <c r="H12" s="16">
        <v>7.69230769230769E-2</v>
      </c>
      <c r="I12" s="16">
        <v>0.12121212121212099</v>
      </c>
      <c r="J12" s="16">
        <v>0.14754098360655701</v>
      </c>
      <c r="K12" s="16">
        <v>5.1282051282051301E-2</v>
      </c>
      <c r="L12" s="16">
        <v>6.25E-2</v>
      </c>
      <c r="M12" s="16">
        <v>7.0422535211267595E-2</v>
      </c>
      <c r="N12" s="16">
        <v>9.0909090909090898E-2</v>
      </c>
      <c r="O12" s="16">
        <v>0.3125</v>
      </c>
      <c r="P12" s="16"/>
      <c r="Q12" s="16">
        <v>9.1569767441860503E-2</v>
      </c>
      <c r="R12" s="16"/>
      <c r="S12" s="16">
        <v>8.8945362134688705E-2</v>
      </c>
      <c r="T12" s="16"/>
      <c r="U12" s="16">
        <v>9.4527363184079602E-2</v>
      </c>
      <c r="V12" s="16"/>
      <c r="W12" s="16">
        <v>0.12195121951219499</v>
      </c>
      <c r="X12" s="16"/>
      <c r="Y12" s="16">
        <v>4.36507936507936E-2</v>
      </c>
      <c r="Z12" s="16">
        <v>0.14393939393939401</v>
      </c>
      <c r="AA12" s="16">
        <v>0.36111111111111099</v>
      </c>
      <c r="AB12" s="16">
        <v>0.22222222222222199</v>
      </c>
      <c r="AC12" s="16"/>
      <c r="AD12" s="16">
        <v>2.0547945205479499E-2</v>
      </c>
      <c r="AE12" s="16">
        <v>6.6666666666666693E-2</v>
      </c>
      <c r="AF12" s="16">
        <v>6.1224489795918401E-2</v>
      </c>
      <c r="AG12" s="16">
        <v>0.05</v>
      </c>
      <c r="AH12" s="16">
        <v>0.113821138211382</v>
      </c>
      <c r="AI12" s="16">
        <v>0.226190476190476</v>
      </c>
      <c r="AJ12" s="16">
        <v>0.19565217391304299</v>
      </c>
      <c r="AK12" s="16"/>
      <c r="AL12" s="16">
        <v>0.157894736842105</v>
      </c>
      <c r="AM12" s="16">
        <v>0.14960629921259799</v>
      </c>
      <c r="AN12" s="16">
        <v>5.4298642533936702E-2</v>
      </c>
      <c r="AO12" s="16">
        <v>0.12230215827338101</v>
      </c>
      <c r="AP12" s="16">
        <v>0.105263157894737</v>
      </c>
      <c r="AQ12" s="16">
        <v>0.04</v>
      </c>
      <c r="AR12" s="16">
        <v>0</v>
      </c>
      <c r="AS12" s="16">
        <v>6.6666666666666693E-2</v>
      </c>
      <c r="AT12" s="16">
        <v>6.02409638554217E-2</v>
      </c>
      <c r="AU12" s="16">
        <v>7.69230769230769E-2</v>
      </c>
      <c r="AV12" s="16">
        <v>3.03030303030303E-2</v>
      </c>
      <c r="AW12" s="16">
        <v>0.13953488372093001</v>
      </c>
    </row>
    <row r="13" spans="2:49" ht="29" x14ac:dyDescent="0.35">
      <c r="B13" s="17" t="s">
        <v>885</v>
      </c>
      <c r="C13" s="16">
        <v>8.8560885608856096E-2</v>
      </c>
      <c r="D13" s="16">
        <v>4.8780487804878099E-2</v>
      </c>
      <c r="E13" s="16">
        <v>0.134328358208955</v>
      </c>
      <c r="F13" s="16">
        <v>7.5630252100840303E-2</v>
      </c>
      <c r="G13" s="16">
        <v>3.3333333333333298E-2</v>
      </c>
      <c r="H13" s="16">
        <v>7.69230769230769E-2</v>
      </c>
      <c r="I13" s="16">
        <v>9.0909090909090898E-2</v>
      </c>
      <c r="J13" s="16">
        <v>6.5573770491803296E-2</v>
      </c>
      <c r="K13" s="16">
        <v>0.102564102564103</v>
      </c>
      <c r="L13" s="16">
        <v>8.7499999999999994E-2</v>
      </c>
      <c r="M13" s="16">
        <v>0.12676056338028199</v>
      </c>
      <c r="N13" s="16">
        <v>3.03030303030303E-2</v>
      </c>
      <c r="O13" s="16">
        <v>0.25</v>
      </c>
      <c r="P13" s="16"/>
      <c r="Q13" s="16">
        <v>8.4302325581395304E-2</v>
      </c>
      <c r="R13" s="16"/>
      <c r="S13" s="16">
        <v>8.7674714104193099E-2</v>
      </c>
      <c r="T13" s="16"/>
      <c r="U13" s="16">
        <v>7.62852404643449E-2</v>
      </c>
      <c r="V13" s="16"/>
      <c r="W13" s="16">
        <v>0.12195121951219499</v>
      </c>
      <c r="X13" s="16"/>
      <c r="Y13" s="16">
        <v>6.7460317460317498E-2</v>
      </c>
      <c r="Z13" s="16">
        <v>0.125</v>
      </c>
      <c r="AA13" s="16">
        <v>0.13888888888888901</v>
      </c>
      <c r="AB13" s="16">
        <v>0</v>
      </c>
      <c r="AC13" s="16"/>
      <c r="AD13" s="16">
        <v>4.1095890410958902E-2</v>
      </c>
      <c r="AE13" s="16">
        <v>3.3333333333333298E-2</v>
      </c>
      <c r="AF13" s="16">
        <v>2.04081632653061E-2</v>
      </c>
      <c r="AG13" s="16">
        <v>9.44444444444444E-2</v>
      </c>
      <c r="AH13" s="16">
        <v>0.138211382113821</v>
      </c>
      <c r="AI13" s="16">
        <v>0.13095238095238099</v>
      </c>
      <c r="AJ13" s="16">
        <v>0.173913043478261</v>
      </c>
      <c r="AK13" s="16"/>
      <c r="AL13" s="16">
        <v>0.12280701754386</v>
      </c>
      <c r="AM13" s="16">
        <v>0.110236220472441</v>
      </c>
      <c r="AN13" s="16">
        <v>9.5022624434389094E-2</v>
      </c>
      <c r="AO13" s="16">
        <v>5.0359712230215799E-2</v>
      </c>
      <c r="AP13" s="16">
        <v>5.2631578947368397E-2</v>
      </c>
      <c r="AQ13" s="16">
        <v>0.06</v>
      </c>
      <c r="AR13" s="16">
        <v>0</v>
      </c>
      <c r="AS13" s="16">
        <v>0</v>
      </c>
      <c r="AT13" s="16">
        <v>0.120481927710843</v>
      </c>
      <c r="AU13" s="16">
        <v>0</v>
      </c>
      <c r="AV13" s="16">
        <v>9.0909090909090898E-2</v>
      </c>
      <c r="AW13" s="16">
        <v>0.116279069767442</v>
      </c>
    </row>
    <row r="14" spans="2:49" x14ac:dyDescent="0.35">
      <c r="B14" s="17" t="s">
        <v>886</v>
      </c>
      <c r="C14" s="16">
        <v>8.7330873308733098E-2</v>
      </c>
      <c r="D14" s="16">
        <v>9.7560975609756101E-2</v>
      </c>
      <c r="E14" s="16">
        <v>9.7014925373134303E-2</v>
      </c>
      <c r="F14" s="16">
        <v>5.8823529411764698E-2</v>
      </c>
      <c r="G14" s="16">
        <v>6.6666666666666693E-2</v>
      </c>
      <c r="H14" s="16">
        <v>7.69230769230769E-2</v>
      </c>
      <c r="I14" s="16">
        <v>7.5757575757575801E-2</v>
      </c>
      <c r="J14" s="16">
        <v>3.2786885245901599E-2</v>
      </c>
      <c r="K14" s="16">
        <v>0.128205128205128</v>
      </c>
      <c r="L14" s="16">
        <v>0.13750000000000001</v>
      </c>
      <c r="M14" s="16">
        <v>8.4507042253521097E-2</v>
      </c>
      <c r="N14" s="16">
        <v>0.12121212121212099</v>
      </c>
      <c r="O14" s="16">
        <v>0.125</v>
      </c>
      <c r="P14" s="16"/>
      <c r="Q14" s="16">
        <v>8.4302325581395304E-2</v>
      </c>
      <c r="R14" s="16"/>
      <c r="S14" s="16">
        <v>8.5133418043202E-2</v>
      </c>
      <c r="T14" s="16"/>
      <c r="U14" s="16">
        <v>8.6235489220563802E-2</v>
      </c>
      <c r="V14" s="16"/>
      <c r="W14" s="16">
        <v>5.6910569105691103E-2</v>
      </c>
      <c r="X14" s="16"/>
      <c r="Y14" s="16">
        <v>6.7460317460317498E-2</v>
      </c>
      <c r="Z14" s="16">
        <v>0.117424242424242</v>
      </c>
      <c r="AA14" s="16">
        <v>0.13888888888888901</v>
      </c>
      <c r="AB14" s="16">
        <v>0.11111111111111099</v>
      </c>
      <c r="AC14" s="16"/>
      <c r="AD14" s="16">
        <v>6.1643835616438401E-2</v>
      </c>
      <c r="AE14" s="16">
        <v>4.4444444444444398E-2</v>
      </c>
      <c r="AF14" s="16">
        <v>6.1224489795918401E-2</v>
      </c>
      <c r="AG14" s="16">
        <v>7.2222222222222202E-2</v>
      </c>
      <c r="AH14" s="16">
        <v>0.13008130081300801</v>
      </c>
      <c r="AI14" s="16">
        <v>0.119047619047619</v>
      </c>
      <c r="AJ14" s="16">
        <v>0.141304347826087</v>
      </c>
      <c r="AK14" s="16"/>
      <c r="AL14" s="16">
        <v>0.19298245614035101</v>
      </c>
      <c r="AM14" s="16">
        <v>8.6614173228346497E-2</v>
      </c>
      <c r="AN14" s="16">
        <v>6.7873303167420795E-2</v>
      </c>
      <c r="AO14" s="16">
        <v>7.9136690647481994E-2</v>
      </c>
      <c r="AP14" s="16">
        <v>0</v>
      </c>
      <c r="AQ14" s="16">
        <v>0.04</v>
      </c>
      <c r="AR14" s="16">
        <v>0</v>
      </c>
      <c r="AS14" s="16">
        <v>0.2</v>
      </c>
      <c r="AT14" s="16">
        <v>6.02409638554217E-2</v>
      </c>
      <c r="AU14" s="16">
        <v>7.69230769230769E-2</v>
      </c>
      <c r="AV14" s="16">
        <v>9.0909090909090898E-2</v>
      </c>
      <c r="AW14" s="16">
        <v>0.162790697674419</v>
      </c>
    </row>
    <row r="15" spans="2:49" x14ac:dyDescent="0.35">
      <c r="B15" s="17" t="s">
        <v>887</v>
      </c>
      <c r="C15" s="16">
        <v>5.0430504305042999E-2</v>
      </c>
      <c r="D15" s="16">
        <v>3.65853658536585E-2</v>
      </c>
      <c r="E15" s="16">
        <v>6.7164179104477598E-2</v>
      </c>
      <c r="F15" s="16">
        <v>8.40336134453782E-2</v>
      </c>
      <c r="G15" s="16">
        <v>1.6666666666666701E-2</v>
      </c>
      <c r="H15" s="16">
        <v>0</v>
      </c>
      <c r="I15" s="16">
        <v>1.5151515151515201E-2</v>
      </c>
      <c r="J15" s="16">
        <v>8.1967213114754106E-2</v>
      </c>
      <c r="K15" s="16">
        <v>2.5641025641025599E-2</v>
      </c>
      <c r="L15" s="16">
        <v>7.4999999999999997E-2</v>
      </c>
      <c r="M15" s="16">
        <v>4.2253521126760597E-2</v>
      </c>
      <c r="N15" s="16">
        <v>0</v>
      </c>
      <c r="O15" s="16">
        <v>0.125</v>
      </c>
      <c r="P15" s="16"/>
      <c r="Q15" s="16">
        <v>3.6337209302325597E-2</v>
      </c>
      <c r="R15" s="16"/>
      <c r="S15" s="16">
        <v>5.0825921219822101E-2</v>
      </c>
      <c r="T15" s="16"/>
      <c r="U15" s="16">
        <v>3.3167495854062999E-2</v>
      </c>
      <c r="V15" s="16"/>
      <c r="W15" s="16">
        <v>4.0650406504064998E-2</v>
      </c>
      <c r="X15" s="16"/>
      <c r="Y15" s="16">
        <v>2.5793650793650799E-2</v>
      </c>
      <c r="Z15" s="16">
        <v>7.9545454545454503E-2</v>
      </c>
      <c r="AA15" s="16">
        <v>0.194444444444444</v>
      </c>
      <c r="AB15" s="16">
        <v>0</v>
      </c>
      <c r="AC15" s="16"/>
      <c r="AD15" s="16">
        <v>6.8493150684931503E-3</v>
      </c>
      <c r="AE15" s="16">
        <v>0</v>
      </c>
      <c r="AF15" s="16">
        <v>1.02040816326531E-2</v>
      </c>
      <c r="AG15" s="16">
        <v>5.5555555555555601E-2</v>
      </c>
      <c r="AH15" s="16">
        <v>5.6910569105691103E-2</v>
      </c>
      <c r="AI15" s="16">
        <v>0.107142857142857</v>
      </c>
      <c r="AJ15" s="16">
        <v>0.141304347826087</v>
      </c>
      <c r="AK15" s="16"/>
      <c r="AL15" s="16">
        <v>0.105263157894737</v>
      </c>
      <c r="AM15" s="16">
        <v>6.2992125984251995E-2</v>
      </c>
      <c r="AN15" s="16">
        <v>3.1674208144796399E-2</v>
      </c>
      <c r="AO15" s="16">
        <v>2.15827338129496E-2</v>
      </c>
      <c r="AP15" s="16">
        <v>0</v>
      </c>
      <c r="AQ15" s="16">
        <v>0.02</v>
      </c>
      <c r="AR15" s="16">
        <v>0</v>
      </c>
      <c r="AS15" s="16">
        <v>0</v>
      </c>
      <c r="AT15" s="16">
        <v>7.2289156626505993E-2</v>
      </c>
      <c r="AU15" s="16">
        <v>0.15384615384615399</v>
      </c>
      <c r="AV15" s="16">
        <v>0.18181818181818199</v>
      </c>
      <c r="AW15" s="16">
        <v>4.6511627906976702E-2</v>
      </c>
    </row>
    <row r="16" spans="2:49" ht="43.5" x14ac:dyDescent="0.35">
      <c r="B16" s="17" t="s">
        <v>888</v>
      </c>
      <c r="C16" s="16">
        <v>4.7970479704797099E-2</v>
      </c>
      <c r="D16" s="16">
        <v>4.8780487804878099E-2</v>
      </c>
      <c r="E16" s="16">
        <v>6.7164179104477598E-2</v>
      </c>
      <c r="F16" s="16">
        <v>5.8823529411764698E-2</v>
      </c>
      <c r="G16" s="16">
        <v>1.6666666666666701E-2</v>
      </c>
      <c r="H16" s="16">
        <v>3.8461538461538498E-2</v>
      </c>
      <c r="I16" s="16">
        <v>6.0606060606060601E-2</v>
      </c>
      <c r="J16" s="16">
        <v>3.2786885245901599E-2</v>
      </c>
      <c r="K16" s="16">
        <v>7.69230769230769E-2</v>
      </c>
      <c r="L16" s="16">
        <v>6.25E-2</v>
      </c>
      <c r="M16" s="16">
        <v>0</v>
      </c>
      <c r="N16" s="16">
        <v>6.0606060606060601E-2</v>
      </c>
      <c r="O16" s="16">
        <v>0</v>
      </c>
      <c r="P16" s="16"/>
      <c r="Q16" s="16">
        <v>4.3604651162790699E-2</v>
      </c>
      <c r="R16" s="16"/>
      <c r="S16" s="16">
        <v>4.3202033036848803E-2</v>
      </c>
      <c r="T16" s="16"/>
      <c r="U16" s="16">
        <v>4.47761194029851E-2</v>
      </c>
      <c r="V16" s="16"/>
      <c r="W16" s="16">
        <v>4.8780487804878099E-2</v>
      </c>
      <c r="X16" s="16"/>
      <c r="Y16" s="16">
        <v>1.9841269841269799E-2</v>
      </c>
      <c r="Z16" s="16">
        <v>7.5757575757575801E-2</v>
      </c>
      <c r="AA16" s="16">
        <v>0.25</v>
      </c>
      <c r="AB16" s="16">
        <v>0</v>
      </c>
      <c r="AC16" s="16"/>
      <c r="AD16" s="16">
        <v>1.3698630136986301E-2</v>
      </c>
      <c r="AE16" s="16">
        <v>1.1111111111111099E-2</v>
      </c>
      <c r="AF16" s="16">
        <v>0</v>
      </c>
      <c r="AG16" s="16">
        <v>3.3333333333333298E-2</v>
      </c>
      <c r="AH16" s="16">
        <v>3.2520325203252001E-2</v>
      </c>
      <c r="AI16" s="16">
        <v>0.16666666666666699</v>
      </c>
      <c r="AJ16" s="16">
        <v>0.13043478260869601</v>
      </c>
      <c r="AK16" s="16"/>
      <c r="AL16" s="16">
        <v>7.0175438596491196E-2</v>
      </c>
      <c r="AM16" s="16">
        <v>7.8740157480315001E-2</v>
      </c>
      <c r="AN16" s="16">
        <v>5.4298642533936702E-2</v>
      </c>
      <c r="AO16" s="16">
        <v>1.4388489208633099E-2</v>
      </c>
      <c r="AP16" s="16">
        <v>0</v>
      </c>
      <c r="AQ16" s="16">
        <v>0.04</v>
      </c>
      <c r="AR16" s="16">
        <v>0</v>
      </c>
      <c r="AS16" s="16">
        <v>0</v>
      </c>
      <c r="AT16" s="16">
        <v>3.6144578313252997E-2</v>
      </c>
      <c r="AU16" s="16">
        <v>7.69230769230769E-2</v>
      </c>
      <c r="AV16" s="16">
        <v>0</v>
      </c>
      <c r="AW16" s="16">
        <v>9.3023255813953501E-2</v>
      </c>
    </row>
    <row r="17" spans="2:49" ht="29" x14ac:dyDescent="0.35">
      <c r="B17" s="17" t="s">
        <v>889</v>
      </c>
      <c r="C17" s="16">
        <v>1.230012300123E-2</v>
      </c>
      <c r="D17" s="16">
        <v>3.65853658536585E-2</v>
      </c>
      <c r="E17" s="16">
        <v>1.49253731343284E-2</v>
      </c>
      <c r="F17" s="16">
        <v>8.4033613445378096E-3</v>
      </c>
      <c r="G17" s="16">
        <v>0</v>
      </c>
      <c r="H17" s="16">
        <v>0</v>
      </c>
      <c r="I17" s="16">
        <v>3.03030303030303E-2</v>
      </c>
      <c r="J17" s="16">
        <v>0</v>
      </c>
      <c r="K17" s="16">
        <v>2.5641025641025599E-2</v>
      </c>
      <c r="L17" s="16">
        <v>0</v>
      </c>
      <c r="M17" s="16">
        <v>0</v>
      </c>
      <c r="N17" s="16">
        <v>0</v>
      </c>
      <c r="O17" s="16">
        <v>6.25E-2</v>
      </c>
      <c r="P17" s="16"/>
      <c r="Q17" s="16">
        <v>1.30813953488372E-2</v>
      </c>
      <c r="R17" s="16"/>
      <c r="S17" s="16">
        <v>1.143583227446E-2</v>
      </c>
      <c r="T17" s="16"/>
      <c r="U17" s="16">
        <v>1.49253731343284E-2</v>
      </c>
      <c r="V17" s="16"/>
      <c r="W17" s="16">
        <v>3.2520325203252001E-2</v>
      </c>
      <c r="X17" s="16"/>
      <c r="Y17" s="16">
        <v>9.9206349206349201E-3</v>
      </c>
      <c r="Z17" s="16">
        <v>1.5151515151515201E-2</v>
      </c>
      <c r="AA17" s="16">
        <v>2.7777777777777801E-2</v>
      </c>
      <c r="AB17" s="16">
        <v>0</v>
      </c>
      <c r="AC17" s="16"/>
      <c r="AD17" s="16">
        <v>1.3698630136986301E-2</v>
      </c>
      <c r="AE17" s="16">
        <v>4.4444444444444398E-2</v>
      </c>
      <c r="AF17" s="16">
        <v>1.02040816326531E-2</v>
      </c>
      <c r="AG17" s="16">
        <v>5.5555555555555601E-3</v>
      </c>
      <c r="AH17" s="16">
        <v>8.1300813008130107E-3</v>
      </c>
      <c r="AI17" s="16">
        <v>0</v>
      </c>
      <c r="AJ17" s="16">
        <v>1.0869565217391301E-2</v>
      </c>
      <c r="AK17" s="16"/>
      <c r="AL17" s="16">
        <v>0</v>
      </c>
      <c r="AM17" s="16">
        <v>3.1496062992125998E-2</v>
      </c>
      <c r="AN17" s="16">
        <v>0</v>
      </c>
      <c r="AO17" s="16">
        <v>2.8776978417266199E-2</v>
      </c>
      <c r="AP17" s="16">
        <v>5.2631578947368397E-2</v>
      </c>
      <c r="AQ17" s="16">
        <v>0</v>
      </c>
      <c r="AR17" s="16">
        <v>0</v>
      </c>
      <c r="AS17" s="16">
        <v>0</v>
      </c>
      <c r="AT17" s="16">
        <v>0</v>
      </c>
      <c r="AU17" s="16">
        <v>0</v>
      </c>
      <c r="AV17" s="16">
        <v>0</v>
      </c>
      <c r="AW17" s="16">
        <v>2.32558139534884E-2</v>
      </c>
    </row>
    <row r="18" spans="2:49" ht="29" x14ac:dyDescent="0.35">
      <c r="B18" s="17" t="s">
        <v>890</v>
      </c>
      <c r="C18" s="16">
        <v>8.61008610086101E-3</v>
      </c>
      <c r="D18" s="16">
        <v>1.21951219512195E-2</v>
      </c>
      <c r="E18" s="16">
        <v>7.4626865671641798E-3</v>
      </c>
      <c r="F18" s="16">
        <v>0</v>
      </c>
      <c r="G18" s="16">
        <v>0</v>
      </c>
      <c r="H18" s="16">
        <v>0</v>
      </c>
      <c r="I18" s="16">
        <v>1.5151515151515201E-2</v>
      </c>
      <c r="J18" s="16">
        <v>0</v>
      </c>
      <c r="K18" s="16">
        <v>5.1282051282051301E-2</v>
      </c>
      <c r="L18" s="16">
        <v>2.5000000000000001E-2</v>
      </c>
      <c r="M18" s="16">
        <v>0</v>
      </c>
      <c r="N18" s="16">
        <v>0</v>
      </c>
      <c r="O18" s="16">
        <v>0</v>
      </c>
      <c r="P18" s="16"/>
      <c r="Q18" s="16">
        <v>5.8139534883720903E-3</v>
      </c>
      <c r="R18" s="16"/>
      <c r="S18" s="16">
        <v>7.6238881829733202E-3</v>
      </c>
      <c r="T18" s="16"/>
      <c r="U18" s="16">
        <v>4.97512437810945E-3</v>
      </c>
      <c r="V18" s="16"/>
      <c r="W18" s="16">
        <v>8.1300813008130107E-3</v>
      </c>
      <c r="X18" s="16"/>
      <c r="Y18" s="16">
        <v>1.9841269841269801E-3</v>
      </c>
      <c r="Z18" s="16">
        <v>1.5151515151515201E-2</v>
      </c>
      <c r="AA18" s="16">
        <v>5.5555555555555601E-2</v>
      </c>
      <c r="AB18" s="16">
        <v>0</v>
      </c>
      <c r="AC18" s="16"/>
      <c r="AD18" s="16">
        <v>0</v>
      </c>
      <c r="AE18" s="16">
        <v>1.1111111111111099E-2</v>
      </c>
      <c r="AF18" s="16">
        <v>1.02040816326531E-2</v>
      </c>
      <c r="AG18" s="16">
        <v>0</v>
      </c>
      <c r="AH18" s="16">
        <v>1.6260162601626001E-2</v>
      </c>
      <c r="AI18" s="16">
        <v>1.1904761904761901E-2</v>
      </c>
      <c r="AJ18" s="16">
        <v>2.1739130434782601E-2</v>
      </c>
      <c r="AK18" s="16"/>
      <c r="AL18" s="16">
        <v>1.7543859649122799E-2</v>
      </c>
      <c r="AM18" s="16">
        <v>1.5748031496062999E-2</v>
      </c>
      <c r="AN18" s="16">
        <v>0</v>
      </c>
      <c r="AO18" s="16">
        <v>0</v>
      </c>
      <c r="AP18" s="16">
        <v>0</v>
      </c>
      <c r="AQ18" s="16">
        <v>0</v>
      </c>
      <c r="AR18" s="16">
        <v>0</v>
      </c>
      <c r="AS18" s="16">
        <v>0</v>
      </c>
      <c r="AT18" s="16">
        <v>1.20481927710843E-2</v>
      </c>
      <c r="AU18" s="16">
        <v>0</v>
      </c>
      <c r="AV18" s="16">
        <v>0</v>
      </c>
      <c r="AW18" s="16">
        <v>4.6511627906976702E-2</v>
      </c>
    </row>
    <row r="19" spans="2:49" x14ac:dyDescent="0.35">
      <c r="B19" s="17" t="s">
        <v>891</v>
      </c>
      <c r="C19" s="16">
        <v>7.3800738007380098E-3</v>
      </c>
      <c r="D19" s="16">
        <v>0</v>
      </c>
      <c r="E19" s="16">
        <v>7.4626865671641798E-3</v>
      </c>
      <c r="F19" s="16">
        <v>1.6806722689075598E-2</v>
      </c>
      <c r="G19" s="16">
        <v>1.6666666666666701E-2</v>
      </c>
      <c r="H19" s="16">
        <v>0</v>
      </c>
      <c r="I19" s="16">
        <v>0</v>
      </c>
      <c r="J19" s="16">
        <v>0</v>
      </c>
      <c r="K19" s="16">
        <v>0</v>
      </c>
      <c r="L19" s="16">
        <v>1.2500000000000001E-2</v>
      </c>
      <c r="M19" s="16">
        <v>0</v>
      </c>
      <c r="N19" s="16">
        <v>3.03030303030303E-2</v>
      </c>
      <c r="O19" s="16">
        <v>0</v>
      </c>
      <c r="P19" s="16"/>
      <c r="Q19" s="16">
        <v>7.2674418604651196E-3</v>
      </c>
      <c r="R19" s="16"/>
      <c r="S19" s="16">
        <v>7.6238881829733202E-3</v>
      </c>
      <c r="T19" s="16"/>
      <c r="U19" s="16">
        <v>8.2918739635157498E-3</v>
      </c>
      <c r="V19" s="16"/>
      <c r="W19" s="16">
        <v>0</v>
      </c>
      <c r="X19" s="16"/>
      <c r="Y19" s="16">
        <v>1.9841269841269801E-3</v>
      </c>
      <c r="Z19" s="16">
        <v>1.5151515151515201E-2</v>
      </c>
      <c r="AA19" s="16">
        <v>2.7777777777777801E-2</v>
      </c>
      <c r="AB19" s="16">
        <v>0</v>
      </c>
      <c r="AC19" s="16"/>
      <c r="AD19" s="16">
        <v>0</v>
      </c>
      <c r="AE19" s="16">
        <v>0</v>
      </c>
      <c r="AF19" s="16">
        <v>0</v>
      </c>
      <c r="AG19" s="16">
        <v>5.5555555555555601E-3</v>
      </c>
      <c r="AH19" s="16">
        <v>0</v>
      </c>
      <c r="AI19" s="16">
        <v>3.5714285714285698E-2</v>
      </c>
      <c r="AJ19" s="16">
        <v>2.1739130434782601E-2</v>
      </c>
      <c r="AK19" s="16"/>
      <c r="AL19" s="16">
        <v>1.7543859649122799E-2</v>
      </c>
      <c r="AM19" s="16">
        <v>2.3622047244094498E-2</v>
      </c>
      <c r="AN19" s="16">
        <v>0</v>
      </c>
      <c r="AO19" s="16">
        <v>7.1942446043165497E-3</v>
      </c>
      <c r="AP19" s="16">
        <v>0</v>
      </c>
      <c r="AQ19" s="16">
        <v>0</v>
      </c>
      <c r="AR19" s="16">
        <v>0</v>
      </c>
      <c r="AS19" s="16">
        <v>0</v>
      </c>
      <c r="AT19" s="16">
        <v>0</v>
      </c>
      <c r="AU19" s="16">
        <v>0</v>
      </c>
      <c r="AV19" s="16">
        <v>3.03030303030303E-2</v>
      </c>
      <c r="AW19" s="16">
        <v>0</v>
      </c>
    </row>
    <row r="20" spans="2:49" x14ac:dyDescent="0.35">
      <c r="B20" s="17" t="s">
        <v>549</v>
      </c>
      <c r="C20" s="16">
        <v>6.39606396063961E-2</v>
      </c>
      <c r="D20" s="16">
        <v>3.65853658536585E-2</v>
      </c>
      <c r="E20" s="16">
        <v>8.9552238805970102E-2</v>
      </c>
      <c r="F20" s="16">
        <v>6.7226890756302504E-2</v>
      </c>
      <c r="G20" s="16">
        <v>0.1</v>
      </c>
      <c r="H20" s="16">
        <v>5.7692307692307702E-2</v>
      </c>
      <c r="I20" s="16">
        <v>7.5757575757575801E-2</v>
      </c>
      <c r="J20" s="16">
        <v>6.5573770491803296E-2</v>
      </c>
      <c r="K20" s="16">
        <v>5.1282051282051301E-2</v>
      </c>
      <c r="L20" s="16">
        <v>0.05</v>
      </c>
      <c r="M20" s="16">
        <v>4.2253521126760597E-2</v>
      </c>
      <c r="N20" s="16">
        <v>3.03030303030303E-2</v>
      </c>
      <c r="O20" s="16">
        <v>6.25E-2</v>
      </c>
      <c r="P20" s="16"/>
      <c r="Q20" s="16">
        <v>6.25E-2</v>
      </c>
      <c r="R20" s="16"/>
      <c r="S20" s="16">
        <v>6.3532401524777599E-2</v>
      </c>
      <c r="T20" s="16"/>
      <c r="U20" s="16">
        <v>5.9701492537313397E-2</v>
      </c>
      <c r="V20" s="16"/>
      <c r="W20" s="16">
        <v>0.105691056910569</v>
      </c>
      <c r="X20" s="16"/>
      <c r="Y20" s="16">
        <v>7.3412698412698402E-2</v>
      </c>
      <c r="Z20" s="16">
        <v>5.3030303030302997E-2</v>
      </c>
      <c r="AA20" s="16">
        <v>2.7777777777777801E-2</v>
      </c>
      <c r="AB20" s="16">
        <v>0</v>
      </c>
      <c r="AC20" s="16"/>
      <c r="AD20" s="16">
        <v>5.4794520547945202E-2</v>
      </c>
      <c r="AE20" s="16">
        <v>4.4444444444444398E-2</v>
      </c>
      <c r="AF20" s="16">
        <v>0.14285714285714299</v>
      </c>
      <c r="AG20" s="16">
        <v>6.1111111111111102E-2</v>
      </c>
      <c r="AH20" s="16">
        <v>4.0650406504064998E-2</v>
      </c>
      <c r="AI20" s="16">
        <v>5.95238095238095E-2</v>
      </c>
      <c r="AJ20" s="16">
        <v>5.4347826086956499E-2</v>
      </c>
      <c r="AK20" s="16"/>
      <c r="AL20" s="16">
        <v>0</v>
      </c>
      <c r="AM20" s="16">
        <v>0.12598425196850399</v>
      </c>
      <c r="AN20" s="16">
        <v>4.9773755656108601E-2</v>
      </c>
      <c r="AO20" s="16">
        <v>5.0359712230215799E-2</v>
      </c>
      <c r="AP20" s="16">
        <v>0.105263157894737</v>
      </c>
      <c r="AQ20" s="16">
        <v>0.1</v>
      </c>
      <c r="AR20" s="16">
        <v>0</v>
      </c>
      <c r="AS20" s="16">
        <v>0</v>
      </c>
      <c r="AT20" s="16">
        <v>7.2289156626505993E-2</v>
      </c>
      <c r="AU20" s="16">
        <v>0.230769230769231</v>
      </c>
      <c r="AV20" s="16">
        <v>0</v>
      </c>
      <c r="AW20" s="16">
        <v>2.32558139534884E-2</v>
      </c>
    </row>
    <row r="21" spans="2:49" x14ac:dyDescent="0.35">
      <c r="B21" s="17" t="s">
        <v>434</v>
      </c>
      <c r="C21" s="18">
        <v>5.28905289052891E-2</v>
      </c>
      <c r="D21" s="18">
        <v>6.0975609756097601E-2</v>
      </c>
      <c r="E21" s="18">
        <v>6.7164179104477598E-2</v>
      </c>
      <c r="F21" s="18">
        <v>4.20168067226891E-2</v>
      </c>
      <c r="G21" s="18">
        <v>3.3333333333333298E-2</v>
      </c>
      <c r="H21" s="18">
        <v>1.9230769230769201E-2</v>
      </c>
      <c r="I21" s="18">
        <v>3.03030303030303E-2</v>
      </c>
      <c r="J21" s="18">
        <v>8.1967213114754106E-2</v>
      </c>
      <c r="K21" s="18">
        <v>0.128205128205128</v>
      </c>
      <c r="L21" s="18">
        <v>0.05</v>
      </c>
      <c r="M21" s="18">
        <v>4.2253521126760597E-2</v>
      </c>
      <c r="N21" s="18">
        <v>6.0606060606060601E-2</v>
      </c>
      <c r="O21" s="18">
        <v>0</v>
      </c>
      <c r="P21" s="18"/>
      <c r="Q21" s="18">
        <v>5.5232558139534899E-2</v>
      </c>
      <c r="R21" s="18"/>
      <c r="S21" s="18">
        <v>5.2096569250317699E-2</v>
      </c>
      <c r="T21" s="18"/>
      <c r="U21" s="18">
        <v>5.8043117744610302E-2</v>
      </c>
      <c r="V21" s="18"/>
      <c r="W21" s="18">
        <v>1.6260162601626001E-2</v>
      </c>
      <c r="X21" s="18"/>
      <c r="Y21" s="18">
        <v>4.36507936507936E-2</v>
      </c>
      <c r="Z21" s="18">
        <v>6.8181818181818205E-2</v>
      </c>
      <c r="AA21" s="18">
        <v>5.5555555555555601E-2</v>
      </c>
      <c r="AB21" s="18">
        <v>0.11111111111111099</v>
      </c>
      <c r="AC21" s="18"/>
      <c r="AD21" s="18">
        <v>8.9041095890410996E-2</v>
      </c>
      <c r="AE21" s="18">
        <v>3.3333333333333298E-2</v>
      </c>
      <c r="AF21" s="18">
        <v>5.10204081632653E-2</v>
      </c>
      <c r="AG21" s="18">
        <v>3.8888888888888903E-2</v>
      </c>
      <c r="AH21" s="18">
        <v>4.0650406504064998E-2</v>
      </c>
      <c r="AI21" s="18">
        <v>3.5714285714285698E-2</v>
      </c>
      <c r="AJ21" s="18">
        <v>7.6086956521739094E-2</v>
      </c>
      <c r="AK21" s="18"/>
      <c r="AL21" s="18">
        <v>8.7719298245614002E-2</v>
      </c>
      <c r="AM21" s="18">
        <v>3.1496062992125998E-2</v>
      </c>
      <c r="AN21" s="18">
        <v>6.3348416289592799E-2</v>
      </c>
      <c r="AO21" s="18">
        <v>5.0359712230215799E-2</v>
      </c>
      <c r="AP21" s="18">
        <v>5.2631578947368397E-2</v>
      </c>
      <c r="AQ21" s="18">
        <v>0.04</v>
      </c>
      <c r="AR21" s="18">
        <v>0</v>
      </c>
      <c r="AS21" s="18">
        <v>0.133333333333333</v>
      </c>
      <c r="AT21" s="18">
        <v>3.6144578313252997E-2</v>
      </c>
      <c r="AU21" s="18">
        <v>0</v>
      </c>
      <c r="AV21" s="18">
        <v>9.0909090909090898E-2</v>
      </c>
      <c r="AW21" s="18">
        <v>2.32558139534884E-2</v>
      </c>
    </row>
    <row r="22" spans="2:49" x14ac:dyDescent="0.35">
      <c r="B22" s="15"/>
    </row>
    <row r="23" spans="2:49" x14ac:dyDescent="0.35">
      <c r="B23" t="s">
        <v>66</v>
      </c>
    </row>
    <row r="24" spans="2:49" x14ac:dyDescent="0.35">
      <c r="B24" t="s">
        <v>67</v>
      </c>
    </row>
    <row r="26" spans="2:49" x14ac:dyDescent="0.35">
      <c r="B26"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897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893</v>
      </c>
      <c r="C8" s="16">
        <v>5.1660516605166101E-2</v>
      </c>
      <c r="D8" s="16">
        <v>4.8780487804878099E-2</v>
      </c>
      <c r="E8" s="16">
        <v>7.4626865671641798E-2</v>
      </c>
      <c r="F8" s="16">
        <v>3.3613445378151301E-2</v>
      </c>
      <c r="G8" s="16">
        <v>0.05</v>
      </c>
      <c r="H8" s="16">
        <v>5.7692307692307702E-2</v>
      </c>
      <c r="I8" s="16">
        <v>7.5757575757575801E-2</v>
      </c>
      <c r="J8" s="16">
        <v>1.63934426229508E-2</v>
      </c>
      <c r="K8" s="16">
        <v>7.69230769230769E-2</v>
      </c>
      <c r="L8" s="16">
        <v>7.4999999999999997E-2</v>
      </c>
      <c r="M8" s="16">
        <v>2.8169014084507001E-2</v>
      </c>
      <c r="N8" s="16">
        <v>0</v>
      </c>
      <c r="O8" s="16">
        <v>6.25E-2</v>
      </c>
      <c r="P8" s="16"/>
      <c r="Q8" s="16">
        <v>5.37790697674419E-2</v>
      </c>
      <c r="R8" s="16"/>
      <c r="S8" s="16">
        <v>5.2096569250317699E-2</v>
      </c>
      <c r="T8" s="16"/>
      <c r="U8" s="16">
        <v>5.1409618573797701E-2</v>
      </c>
      <c r="V8" s="16"/>
      <c r="W8" s="16">
        <v>5.6910569105691103E-2</v>
      </c>
      <c r="X8" s="16"/>
      <c r="Y8" s="16">
        <v>3.9682539682539701E-2</v>
      </c>
      <c r="Z8" s="16">
        <v>7.1969696969697003E-2</v>
      </c>
      <c r="AA8" s="16">
        <v>8.3333333333333301E-2</v>
      </c>
      <c r="AB8" s="16">
        <v>0</v>
      </c>
      <c r="AC8" s="16"/>
      <c r="AD8" s="16">
        <v>1.3698630136986301E-2</v>
      </c>
      <c r="AE8" s="16">
        <v>4.4444444444444398E-2</v>
      </c>
      <c r="AF8" s="16">
        <v>8.1632653061224497E-2</v>
      </c>
      <c r="AG8" s="16">
        <v>0.05</v>
      </c>
      <c r="AH8" s="16">
        <v>7.3170731707317097E-2</v>
      </c>
      <c r="AI8" s="16">
        <v>7.1428571428571397E-2</v>
      </c>
      <c r="AJ8" s="16">
        <v>4.3478260869565202E-2</v>
      </c>
      <c r="AK8" s="16"/>
      <c r="AL8" s="16">
        <v>0.105263157894737</v>
      </c>
      <c r="AM8" s="16">
        <v>5.5118110236220499E-2</v>
      </c>
      <c r="AN8" s="16">
        <v>5.8823529411764698E-2</v>
      </c>
      <c r="AO8" s="16">
        <v>3.5971223021582698E-2</v>
      </c>
      <c r="AP8" s="16">
        <v>5.2631578947368397E-2</v>
      </c>
      <c r="AQ8" s="16">
        <v>0</v>
      </c>
      <c r="AR8" s="16">
        <v>0</v>
      </c>
      <c r="AS8" s="16">
        <v>0</v>
      </c>
      <c r="AT8" s="16">
        <v>6.02409638554217E-2</v>
      </c>
      <c r="AU8" s="16">
        <v>0</v>
      </c>
      <c r="AV8" s="16">
        <v>3.03030303030303E-2</v>
      </c>
      <c r="AW8" s="16">
        <v>4.6511627906976702E-2</v>
      </c>
    </row>
    <row r="9" spans="2:49" x14ac:dyDescent="0.35">
      <c r="B9" s="17" t="s">
        <v>894</v>
      </c>
      <c r="C9" s="16">
        <v>0.150061500615006</v>
      </c>
      <c r="D9" s="16">
        <v>0.219512195121951</v>
      </c>
      <c r="E9" s="16">
        <v>0.171641791044776</v>
      </c>
      <c r="F9" s="16">
        <v>0.16806722689075601</v>
      </c>
      <c r="G9" s="16">
        <v>0.18333333333333299</v>
      </c>
      <c r="H9" s="16">
        <v>0.15384615384615399</v>
      </c>
      <c r="I9" s="16">
        <v>0.16666666666666699</v>
      </c>
      <c r="J9" s="16">
        <v>8.1967213114754106E-2</v>
      </c>
      <c r="K9" s="16">
        <v>2.5641025641025599E-2</v>
      </c>
      <c r="L9" s="16">
        <v>0.125</v>
      </c>
      <c r="M9" s="16">
        <v>0.12676056338028199</v>
      </c>
      <c r="N9" s="16">
        <v>0.12121212121212099</v>
      </c>
      <c r="O9" s="16">
        <v>0.125</v>
      </c>
      <c r="P9" s="16"/>
      <c r="Q9" s="16">
        <v>0.13662790697674401</v>
      </c>
      <c r="R9" s="16"/>
      <c r="S9" s="16">
        <v>0.152477763659466</v>
      </c>
      <c r="T9" s="16"/>
      <c r="U9" s="16">
        <v>0.124378109452736</v>
      </c>
      <c r="V9" s="16"/>
      <c r="W9" s="16">
        <v>0.203252032520325</v>
      </c>
      <c r="X9" s="16"/>
      <c r="Y9" s="16">
        <v>0.134920634920635</v>
      </c>
      <c r="Z9" s="16">
        <v>0.174242424242424</v>
      </c>
      <c r="AA9" s="16">
        <v>0.22222222222222199</v>
      </c>
      <c r="AB9" s="16">
        <v>0</v>
      </c>
      <c r="AC9" s="16"/>
      <c r="AD9" s="16">
        <v>8.2191780821917804E-2</v>
      </c>
      <c r="AE9" s="16">
        <v>0.11111111111111099</v>
      </c>
      <c r="AF9" s="16">
        <v>0.122448979591837</v>
      </c>
      <c r="AG9" s="16">
        <v>0.155555555555556</v>
      </c>
      <c r="AH9" s="16">
        <v>0.16260162601625999</v>
      </c>
      <c r="AI9" s="16">
        <v>0.19047619047618999</v>
      </c>
      <c r="AJ9" s="16">
        <v>0.26086956521739102</v>
      </c>
      <c r="AK9" s="16"/>
      <c r="AL9" s="16">
        <v>8.7719298245614002E-2</v>
      </c>
      <c r="AM9" s="16">
        <v>0.196850393700787</v>
      </c>
      <c r="AN9" s="16">
        <v>0.113122171945701</v>
      </c>
      <c r="AO9" s="16">
        <v>0.107913669064748</v>
      </c>
      <c r="AP9" s="16">
        <v>0.21052631578947401</v>
      </c>
      <c r="AQ9" s="16">
        <v>0.14000000000000001</v>
      </c>
      <c r="AR9" s="16">
        <v>0</v>
      </c>
      <c r="AS9" s="16">
        <v>0.2</v>
      </c>
      <c r="AT9" s="16">
        <v>0.20481927710843401</v>
      </c>
      <c r="AU9" s="16">
        <v>0.230769230769231</v>
      </c>
      <c r="AV9" s="16">
        <v>0.36363636363636398</v>
      </c>
      <c r="AW9" s="16">
        <v>0.116279069767442</v>
      </c>
    </row>
    <row r="10" spans="2:49" x14ac:dyDescent="0.35">
      <c r="B10" s="17" t="s">
        <v>895</v>
      </c>
      <c r="C10" s="16">
        <v>0.188191881918819</v>
      </c>
      <c r="D10" s="16">
        <v>0.19512195121951201</v>
      </c>
      <c r="E10" s="16">
        <v>0.12686567164179099</v>
      </c>
      <c r="F10" s="16">
        <v>0.20168067226890801</v>
      </c>
      <c r="G10" s="16">
        <v>0.2</v>
      </c>
      <c r="H10" s="16">
        <v>0.21153846153846201</v>
      </c>
      <c r="I10" s="16">
        <v>0.19696969696969699</v>
      </c>
      <c r="J10" s="16">
        <v>0.19672131147541</v>
      </c>
      <c r="K10" s="16">
        <v>0.230769230769231</v>
      </c>
      <c r="L10" s="16">
        <v>0.2</v>
      </c>
      <c r="M10" s="16">
        <v>0.23943661971831001</v>
      </c>
      <c r="N10" s="16">
        <v>0.15151515151515199</v>
      </c>
      <c r="O10" s="16">
        <v>6.25E-2</v>
      </c>
      <c r="P10" s="16"/>
      <c r="Q10" s="16">
        <v>0.18313953488372101</v>
      </c>
      <c r="R10" s="16"/>
      <c r="S10" s="16">
        <v>0.18424396442185501</v>
      </c>
      <c r="T10" s="16"/>
      <c r="U10" s="16">
        <v>0.18242122719734699</v>
      </c>
      <c r="V10" s="16"/>
      <c r="W10" s="16">
        <v>0.154471544715447</v>
      </c>
      <c r="X10" s="16"/>
      <c r="Y10" s="16">
        <v>0.148809523809524</v>
      </c>
      <c r="Z10" s="16">
        <v>0.26136363636363602</v>
      </c>
      <c r="AA10" s="16">
        <v>0.22222222222222199</v>
      </c>
      <c r="AB10" s="16">
        <v>0.11111111111111099</v>
      </c>
      <c r="AC10" s="16"/>
      <c r="AD10" s="16">
        <v>0.15753424657534201</v>
      </c>
      <c r="AE10" s="16">
        <v>0.16666666666666699</v>
      </c>
      <c r="AF10" s="16">
        <v>0.14285714285714299</v>
      </c>
      <c r="AG10" s="16">
        <v>0.17777777777777801</v>
      </c>
      <c r="AH10" s="16">
        <v>0.16260162601625999</v>
      </c>
      <c r="AI10" s="16">
        <v>0.32142857142857101</v>
      </c>
      <c r="AJ10" s="16">
        <v>0.23913043478260901</v>
      </c>
      <c r="AK10" s="16"/>
      <c r="AL10" s="16">
        <v>0.28070175438596501</v>
      </c>
      <c r="AM10" s="16">
        <v>0.181102362204724</v>
      </c>
      <c r="AN10" s="16">
        <v>0.158371040723982</v>
      </c>
      <c r="AO10" s="16">
        <v>0.20863309352518</v>
      </c>
      <c r="AP10" s="16">
        <v>5.2631578947368397E-2</v>
      </c>
      <c r="AQ10" s="16">
        <v>0.16</v>
      </c>
      <c r="AR10" s="16">
        <v>0.5</v>
      </c>
      <c r="AS10" s="16">
        <v>0.266666666666667</v>
      </c>
      <c r="AT10" s="16">
        <v>0.16867469879518099</v>
      </c>
      <c r="AU10" s="16">
        <v>0.15384615384615399</v>
      </c>
      <c r="AV10" s="16">
        <v>0.18181818181818199</v>
      </c>
      <c r="AW10" s="16">
        <v>0.27906976744186002</v>
      </c>
    </row>
    <row r="11" spans="2:49" x14ac:dyDescent="0.35">
      <c r="B11" s="17" t="s">
        <v>896</v>
      </c>
      <c r="C11" s="19">
        <v>0.16728167281672801</v>
      </c>
      <c r="D11" s="19">
        <v>0.15853658536585399</v>
      </c>
      <c r="E11" s="19">
        <v>0.201492537313433</v>
      </c>
      <c r="F11" s="19">
        <v>0.151260504201681</v>
      </c>
      <c r="G11" s="19">
        <v>0.116666666666667</v>
      </c>
      <c r="H11" s="19">
        <v>9.6153846153846201E-2</v>
      </c>
      <c r="I11" s="19">
        <v>9.0909090909090898E-2</v>
      </c>
      <c r="J11" s="19">
        <v>0.18032786885245899</v>
      </c>
      <c r="K11" s="19">
        <v>0.20512820512820501</v>
      </c>
      <c r="L11" s="19">
        <v>0.22500000000000001</v>
      </c>
      <c r="M11" s="19">
        <v>0.169014084507042</v>
      </c>
      <c r="N11" s="19">
        <v>0.18181818181818199</v>
      </c>
      <c r="O11" s="19">
        <v>0.3125</v>
      </c>
      <c r="P11" s="19"/>
      <c r="Q11" s="19">
        <v>0.167151162790698</v>
      </c>
      <c r="R11" s="19"/>
      <c r="S11" s="19">
        <v>0.166454891994917</v>
      </c>
      <c r="T11" s="19"/>
      <c r="U11" s="19">
        <v>0.16252072968490899</v>
      </c>
      <c r="V11" s="19"/>
      <c r="W11" s="19">
        <v>0.12195121951219499</v>
      </c>
      <c r="X11" s="19"/>
      <c r="Y11" s="19">
        <v>0.15079365079365101</v>
      </c>
      <c r="Z11" s="19">
        <v>0.189393939393939</v>
      </c>
      <c r="AA11" s="19">
        <v>0.194444444444444</v>
      </c>
      <c r="AB11" s="19">
        <v>0.33333333333333298</v>
      </c>
      <c r="AC11" s="19"/>
      <c r="AD11" s="19">
        <v>0.184931506849315</v>
      </c>
      <c r="AE11" s="19">
        <v>0.14444444444444399</v>
      </c>
      <c r="AF11" s="19">
        <v>0.14285714285714299</v>
      </c>
      <c r="AG11" s="19">
        <v>0.13888888888888901</v>
      </c>
      <c r="AH11" s="19">
        <v>0.211382113821138</v>
      </c>
      <c r="AI11" s="19">
        <v>0.19047619047618999</v>
      </c>
      <c r="AJ11" s="19">
        <v>0.16304347826087001</v>
      </c>
      <c r="AK11" s="19"/>
      <c r="AL11" s="19">
        <v>0.140350877192982</v>
      </c>
      <c r="AM11" s="19">
        <v>0.16535433070866101</v>
      </c>
      <c r="AN11" s="19">
        <v>0.17647058823529399</v>
      </c>
      <c r="AO11" s="19">
        <v>0.17985611510791399</v>
      </c>
      <c r="AP11" s="19">
        <v>0.105263157894737</v>
      </c>
      <c r="AQ11" s="19">
        <v>0.08</v>
      </c>
      <c r="AR11" s="19">
        <v>0</v>
      </c>
      <c r="AS11" s="19">
        <v>0.2</v>
      </c>
      <c r="AT11" s="19">
        <v>0.20481927710843401</v>
      </c>
      <c r="AU11" s="19">
        <v>0.15384615384615399</v>
      </c>
      <c r="AV11" s="19">
        <v>9.0909090909090898E-2</v>
      </c>
      <c r="AW11" s="19">
        <v>0.25581395348837199</v>
      </c>
    </row>
    <row r="12" spans="2:49" x14ac:dyDescent="0.35">
      <c r="B12" s="17" t="s">
        <v>462</v>
      </c>
      <c r="C12" s="19">
        <v>0.44280442804428</v>
      </c>
      <c r="D12" s="19">
        <v>0.37804878048780499</v>
      </c>
      <c r="E12" s="19">
        <v>0.42537313432835799</v>
      </c>
      <c r="F12" s="19">
        <v>0.44537815126050401</v>
      </c>
      <c r="G12" s="19">
        <v>0.45</v>
      </c>
      <c r="H12" s="19">
        <v>0.480769230769231</v>
      </c>
      <c r="I12" s="19">
        <v>0.46969696969697</v>
      </c>
      <c r="J12" s="19">
        <v>0.52459016393442603</v>
      </c>
      <c r="K12" s="19">
        <v>0.46153846153846201</v>
      </c>
      <c r="L12" s="19">
        <v>0.375</v>
      </c>
      <c r="M12" s="19">
        <v>0.43661971830985902</v>
      </c>
      <c r="N12" s="19">
        <v>0.54545454545454497</v>
      </c>
      <c r="O12" s="19">
        <v>0.4375</v>
      </c>
      <c r="P12" s="19"/>
      <c r="Q12" s="19">
        <v>0.459302325581395</v>
      </c>
      <c r="R12" s="19"/>
      <c r="S12" s="19">
        <v>0.444726810673443</v>
      </c>
      <c r="T12" s="19"/>
      <c r="U12" s="19">
        <v>0.47927031509121099</v>
      </c>
      <c r="V12" s="19"/>
      <c r="W12" s="19">
        <v>0.46341463414634099</v>
      </c>
      <c r="X12" s="19"/>
      <c r="Y12" s="19">
        <v>0.52579365079365104</v>
      </c>
      <c r="Z12" s="19">
        <v>0.30303030303030298</v>
      </c>
      <c r="AA12" s="19">
        <v>0.27777777777777801</v>
      </c>
      <c r="AB12" s="19">
        <v>0.55555555555555602</v>
      </c>
      <c r="AC12" s="19"/>
      <c r="AD12" s="19">
        <v>0.56164383561643805</v>
      </c>
      <c r="AE12" s="19">
        <v>0.53333333333333299</v>
      </c>
      <c r="AF12" s="19">
        <v>0.51020408163265296</v>
      </c>
      <c r="AG12" s="19">
        <v>0.47777777777777802</v>
      </c>
      <c r="AH12" s="19">
        <v>0.39024390243902402</v>
      </c>
      <c r="AI12" s="19">
        <v>0.226190476190476</v>
      </c>
      <c r="AJ12" s="19">
        <v>0.29347826086956502</v>
      </c>
      <c r="AK12" s="19"/>
      <c r="AL12" s="19">
        <v>0.38596491228070201</v>
      </c>
      <c r="AM12" s="19">
        <v>0.40157480314960597</v>
      </c>
      <c r="AN12" s="19">
        <v>0.493212669683258</v>
      </c>
      <c r="AO12" s="19">
        <v>0.46762589928057602</v>
      </c>
      <c r="AP12" s="19">
        <v>0.57894736842105299</v>
      </c>
      <c r="AQ12" s="19">
        <v>0.62</v>
      </c>
      <c r="AR12" s="19">
        <v>0.5</v>
      </c>
      <c r="AS12" s="19">
        <v>0.33333333333333298</v>
      </c>
      <c r="AT12" s="19">
        <v>0.36144578313253001</v>
      </c>
      <c r="AU12" s="19">
        <v>0.46153846153846201</v>
      </c>
      <c r="AV12" s="19">
        <v>0.33333333333333298</v>
      </c>
      <c r="AW12" s="19">
        <v>0.30232558139534899</v>
      </c>
    </row>
    <row r="13" spans="2:49" x14ac:dyDescent="0.35">
      <c r="B13" s="17" t="s">
        <v>463</v>
      </c>
      <c r="C13" s="20">
        <v>-0.15375153751537499</v>
      </c>
      <c r="D13" s="20">
        <v>-8.5365853658536606E-2</v>
      </c>
      <c r="E13" s="20">
        <v>-8.2089552238805999E-2</v>
      </c>
      <c r="F13" s="20">
        <v>-0.151260504201681</v>
      </c>
      <c r="G13" s="20">
        <v>-8.3333333333333301E-2</v>
      </c>
      <c r="H13" s="20">
        <v>-9.6153846153846104E-2</v>
      </c>
      <c r="I13" s="20">
        <v>-4.54545454545454E-2</v>
      </c>
      <c r="J13" s="20">
        <v>-0.27868852459016402</v>
      </c>
      <c r="K13" s="20">
        <v>-0.33333333333333298</v>
      </c>
      <c r="L13" s="20">
        <v>-0.22500000000000001</v>
      </c>
      <c r="M13" s="20">
        <v>-0.25352112676056299</v>
      </c>
      <c r="N13" s="20">
        <v>-0.21212121212121199</v>
      </c>
      <c r="O13" s="20">
        <v>-0.1875</v>
      </c>
      <c r="P13" s="20"/>
      <c r="Q13" s="20">
        <v>-0.15988372093023301</v>
      </c>
      <c r="R13" s="20"/>
      <c r="S13" s="20">
        <v>-0.14612452350698901</v>
      </c>
      <c r="T13" s="20"/>
      <c r="U13" s="20">
        <v>-0.16915422885572101</v>
      </c>
      <c r="V13" s="20"/>
      <c r="W13" s="20">
        <v>-1.6260162601626001E-2</v>
      </c>
      <c r="X13" s="20"/>
      <c r="Y13" s="20">
        <v>-0.125</v>
      </c>
      <c r="Z13" s="20">
        <v>-0.204545454545455</v>
      </c>
      <c r="AA13" s="20">
        <v>-0.11111111111111099</v>
      </c>
      <c r="AB13" s="20">
        <v>-0.44444444444444398</v>
      </c>
      <c r="AC13" s="20"/>
      <c r="AD13" s="20">
        <v>-0.24657534246575299</v>
      </c>
      <c r="AE13" s="20">
        <v>-0.155555555555556</v>
      </c>
      <c r="AF13" s="20">
        <v>-8.1632653061224497E-2</v>
      </c>
      <c r="AG13" s="20">
        <v>-0.11111111111111099</v>
      </c>
      <c r="AH13" s="20">
        <v>-0.138211382113821</v>
      </c>
      <c r="AI13" s="20">
        <v>-0.25</v>
      </c>
      <c r="AJ13" s="20">
        <v>-9.7826086956521702E-2</v>
      </c>
      <c r="AK13" s="20"/>
      <c r="AL13" s="20">
        <v>-0.22807017543859601</v>
      </c>
      <c r="AM13" s="20">
        <v>-9.4488188976377993E-2</v>
      </c>
      <c r="AN13" s="20">
        <v>-0.16289592760180999</v>
      </c>
      <c r="AO13" s="20">
        <v>-0.24460431654676301</v>
      </c>
      <c r="AP13" s="20">
        <v>0.105263157894737</v>
      </c>
      <c r="AQ13" s="20">
        <v>-0.1</v>
      </c>
      <c r="AR13" s="20">
        <v>-0.5</v>
      </c>
      <c r="AS13" s="20">
        <v>-0.266666666666667</v>
      </c>
      <c r="AT13" s="20">
        <v>-0.108433734939759</v>
      </c>
      <c r="AU13" s="20">
        <v>-7.69230769230769E-2</v>
      </c>
      <c r="AV13" s="20">
        <v>0.12121212121212099</v>
      </c>
      <c r="AW13" s="20">
        <v>-0.372093023255814</v>
      </c>
    </row>
    <row r="14" spans="2:49" x14ac:dyDescent="0.35">
      <c r="B14" s="15"/>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AW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904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289</v>
      </c>
      <c r="D7" s="10">
        <v>29</v>
      </c>
      <c r="E7" s="10">
        <v>44</v>
      </c>
      <c r="F7" s="10">
        <v>42</v>
      </c>
      <c r="G7" s="10">
        <v>19</v>
      </c>
      <c r="H7" s="10">
        <v>16</v>
      </c>
      <c r="I7" s="10">
        <v>19</v>
      </c>
      <c r="J7" s="10">
        <v>23</v>
      </c>
      <c r="K7" s="10">
        <v>17</v>
      </c>
      <c r="L7" s="10">
        <v>34</v>
      </c>
      <c r="M7" s="10">
        <v>29</v>
      </c>
      <c r="N7" s="10">
        <v>11</v>
      </c>
      <c r="O7" s="10">
        <v>6</v>
      </c>
      <c r="P7" s="10"/>
      <c r="Q7" s="10">
        <v>241</v>
      </c>
      <c r="R7" s="10"/>
      <c r="S7" s="10">
        <v>276</v>
      </c>
      <c r="T7" s="10"/>
      <c r="U7" s="10">
        <v>208</v>
      </c>
      <c r="V7" s="10"/>
      <c r="W7" s="10">
        <v>34</v>
      </c>
      <c r="X7" s="10"/>
      <c r="Y7" s="10">
        <v>151</v>
      </c>
      <c r="Z7" s="10">
        <v>119</v>
      </c>
      <c r="AA7" s="10">
        <v>15</v>
      </c>
      <c r="AB7" s="10">
        <v>4</v>
      </c>
      <c r="AC7" s="10"/>
      <c r="AD7" s="10">
        <v>50</v>
      </c>
      <c r="AE7" s="10">
        <v>28</v>
      </c>
      <c r="AF7" s="10">
        <v>28</v>
      </c>
      <c r="AG7" s="10">
        <v>57</v>
      </c>
      <c r="AH7" s="10">
        <v>46</v>
      </c>
      <c r="AI7" s="10">
        <v>43</v>
      </c>
      <c r="AJ7" s="10">
        <v>37</v>
      </c>
      <c r="AK7" s="10"/>
      <c r="AL7" s="10">
        <v>24</v>
      </c>
      <c r="AM7" s="10">
        <v>44</v>
      </c>
      <c r="AN7" s="10">
        <v>74</v>
      </c>
      <c r="AO7" s="10">
        <v>54</v>
      </c>
      <c r="AP7" s="10">
        <v>3</v>
      </c>
      <c r="AQ7" s="10">
        <v>12</v>
      </c>
      <c r="AR7" s="10">
        <v>1</v>
      </c>
      <c r="AS7" s="10">
        <v>7</v>
      </c>
      <c r="AT7" s="10">
        <v>31</v>
      </c>
      <c r="AU7" s="10">
        <v>4</v>
      </c>
      <c r="AV7" s="10">
        <v>9</v>
      </c>
      <c r="AW7" s="10">
        <v>23</v>
      </c>
    </row>
    <row r="8" spans="2:49" x14ac:dyDescent="0.35">
      <c r="B8" s="17" t="s">
        <v>898</v>
      </c>
      <c r="C8" s="16">
        <v>0.41868512110726602</v>
      </c>
      <c r="D8" s="16">
        <v>0.55172413793103403</v>
      </c>
      <c r="E8" s="16">
        <v>0.40909090909090901</v>
      </c>
      <c r="F8" s="16">
        <v>0.28571428571428598</v>
      </c>
      <c r="G8" s="16">
        <v>0.36842105263157898</v>
      </c>
      <c r="H8" s="16">
        <v>0.375</v>
      </c>
      <c r="I8" s="16">
        <v>0.52631578947368396</v>
      </c>
      <c r="J8" s="16">
        <v>0.565217391304348</v>
      </c>
      <c r="K8" s="16">
        <v>0.23529411764705899</v>
      </c>
      <c r="L8" s="16">
        <v>0.41176470588235298</v>
      </c>
      <c r="M8" s="16">
        <v>0.48275862068965503</v>
      </c>
      <c r="N8" s="16">
        <v>0.45454545454545497</v>
      </c>
      <c r="O8" s="16">
        <v>0.33333333333333298</v>
      </c>
      <c r="P8" s="16"/>
      <c r="Q8" s="16">
        <v>0.42323651452282202</v>
      </c>
      <c r="R8" s="16"/>
      <c r="S8" s="16">
        <v>0.41304347826087001</v>
      </c>
      <c r="T8" s="16"/>
      <c r="U8" s="16">
        <v>0.40865384615384598</v>
      </c>
      <c r="V8" s="16"/>
      <c r="W8" s="16">
        <v>0.58823529411764697</v>
      </c>
      <c r="X8" s="16"/>
      <c r="Y8" s="16">
        <v>0.38410596026490101</v>
      </c>
      <c r="Z8" s="16">
        <v>0.45378151260504201</v>
      </c>
      <c r="AA8" s="16">
        <v>0.46666666666666701</v>
      </c>
      <c r="AB8" s="16">
        <v>0.5</v>
      </c>
      <c r="AC8" s="16"/>
      <c r="AD8" s="16">
        <v>0.36</v>
      </c>
      <c r="AE8" s="16">
        <v>0.32142857142857101</v>
      </c>
      <c r="AF8" s="16">
        <v>0.57142857142857095</v>
      </c>
      <c r="AG8" s="16">
        <v>0.42105263157894701</v>
      </c>
      <c r="AH8" s="16">
        <v>0.39130434782608697</v>
      </c>
      <c r="AI8" s="16">
        <v>0.51162790697674398</v>
      </c>
      <c r="AJ8" s="16">
        <v>0.37837837837837801</v>
      </c>
      <c r="AK8" s="16"/>
      <c r="AL8" s="16">
        <v>0.29166666666666702</v>
      </c>
      <c r="AM8" s="16">
        <v>0.45454545454545497</v>
      </c>
      <c r="AN8" s="16">
        <v>0.35135135135135098</v>
      </c>
      <c r="AO8" s="16">
        <v>0.42592592592592599</v>
      </c>
      <c r="AP8" s="16">
        <v>0.33333333333333298</v>
      </c>
      <c r="AQ8" s="16">
        <v>0.41666666666666702</v>
      </c>
      <c r="AR8" s="16">
        <v>1</v>
      </c>
      <c r="AS8" s="16">
        <v>0.57142857142857095</v>
      </c>
      <c r="AT8" s="16">
        <v>0.54838709677419395</v>
      </c>
      <c r="AU8" s="16">
        <v>0.5</v>
      </c>
      <c r="AV8" s="16">
        <v>0.22222222222222199</v>
      </c>
      <c r="AW8" s="16">
        <v>0.52173913043478304</v>
      </c>
    </row>
    <row r="9" spans="2:49" ht="29" x14ac:dyDescent="0.35">
      <c r="B9" s="17" t="s">
        <v>899</v>
      </c>
      <c r="C9" s="16">
        <v>0.37716262975778497</v>
      </c>
      <c r="D9" s="16">
        <v>0.41379310344827602</v>
      </c>
      <c r="E9" s="16">
        <v>0.45454545454545497</v>
      </c>
      <c r="F9" s="16">
        <v>0.35714285714285698</v>
      </c>
      <c r="G9" s="16">
        <v>0.31578947368421101</v>
      </c>
      <c r="H9" s="16">
        <v>0.25</v>
      </c>
      <c r="I9" s="16">
        <v>0.42105263157894701</v>
      </c>
      <c r="J9" s="16">
        <v>0.34782608695652201</v>
      </c>
      <c r="K9" s="16">
        <v>0.41176470588235298</v>
      </c>
      <c r="L9" s="16">
        <v>0.41176470588235298</v>
      </c>
      <c r="M9" s="16">
        <v>0.31034482758620702</v>
      </c>
      <c r="N9" s="16">
        <v>0.27272727272727298</v>
      </c>
      <c r="O9" s="16">
        <v>0.5</v>
      </c>
      <c r="P9" s="16"/>
      <c r="Q9" s="16">
        <v>0.39419087136929498</v>
      </c>
      <c r="R9" s="16"/>
      <c r="S9" s="16">
        <v>0.39130434782608697</v>
      </c>
      <c r="T9" s="16"/>
      <c r="U9" s="16">
        <v>0.38942307692307698</v>
      </c>
      <c r="V9" s="16"/>
      <c r="W9" s="16">
        <v>0.23529411764705899</v>
      </c>
      <c r="X9" s="16"/>
      <c r="Y9" s="16">
        <v>0.47019867549668898</v>
      </c>
      <c r="Z9" s="16">
        <v>0.26050420168067201</v>
      </c>
      <c r="AA9" s="16">
        <v>0.4</v>
      </c>
      <c r="AB9" s="16">
        <v>0.25</v>
      </c>
      <c r="AC9" s="16"/>
      <c r="AD9" s="16">
        <v>0.6</v>
      </c>
      <c r="AE9" s="16">
        <v>0.46428571428571402</v>
      </c>
      <c r="AF9" s="16">
        <v>0.42857142857142899</v>
      </c>
      <c r="AG9" s="16">
        <v>0.35087719298245601</v>
      </c>
      <c r="AH9" s="16">
        <v>0.36956521739130399</v>
      </c>
      <c r="AI9" s="16">
        <v>0.232558139534884</v>
      </c>
      <c r="AJ9" s="16">
        <v>0.18918918918918901</v>
      </c>
      <c r="AK9" s="16"/>
      <c r="AL9" s="16">
        <v>0.375</v>
      </c>
      <c r="AM9" s="16">
        <v>0.40909090909090901</v>
      </c>
      <c r="AN9" s="16">
        <v>0.445945945945946</v>
      </c>
      <c r="AO9" s="16">
        <v>0.38888888888888901</v>
      </c>
      <c r="AP9" s="16">
        <v>0.33333333333333298</v>
      </c>
      <c r="AQ9" s="16">
        <v>0.33333333333333298</v>
      </c>
      <c r="AR9" s="16">
        <v>0</v>
      </c>
      <c r="AS9" s="16">
        <v>0.28571428571428598</v>
      </c>
      <c r="AT9" s="16">
        <v>0.41935483870967699</v>
      </c>
      <c r="AU9" s="16">
        <v>0.25</v>
      </c>
      <c r="AV9" s="16">
        <v>0.44444444444444398</v>
      </c>
      <c r="AW9" s="16">
        <v>0.13043478260869601</v>
      </c>
    </row>
    <row r="10" spans="2:49" ht="29" x14ac:dyDescent="0.35">
      <c r="B10" s="17" t="s">
        <v>900</v>
      </c>
      <c r="C10" s="16">
        <v>0.356401384083045</v>
      </c>
      <c r="D10" s="16">
        <v>0.44827586206896602</v>
      </c>
      <c r="E10" s="16">
        <v>0.38636363636363602</v>
      </c>
      <c r="F10" s="16">
        <v>0.30952380952380998</v>
      </c>
      <c r="G10" s="16">
        <v>0.21052631578947401</v>
      </c>
      <c r="H10" s="16">
        <v>0.4375</v>
      </c>
      <c r="I10" s="16">
        <v>0.21052631578947401</v>
      </c>
      <c r="J10" s="16">
        <v>0.26086956521739102</v>
      </c>
      <c r="K10" s="16">
        <v>0.41176470588235298</v>
      </c>
      <c r="L10" s="16">
        <v>0.441176470588235</v>
      </c>
      <c r="M10" s="16">
        <v>0.37931034482758602</v>
      </c>
      <c r="N10" s="16">
        <v>0.18181818181818199</v>
      </c>
      <c r="O10" s="16">
        <v>0.66666666666666696</v>
      </c>
      <c r="P10" s="16"/>
      <c r="Q10" s="16">
        <v>0.34439834024896299</v>
      </c>
      <c r="R10" s="16"/>
      <c r="S10" s="16">
        <v>0.35869565217391303</v>
      </c>
      <c r="T10" s="16"/>
      <c r="U10" s="16">
        <v>0.34615384615384598</v>
      </c>
      <c r="V10" s="16"/>
      <c r="W10" s="16">
        <v>0.26470588235294101</v>
      </c>
      <c r="X10" s="16"/>
      <c r="Y10" s="16">
        <v>0.37748344370860898</v>
      </c>
      <c r="Z10" s="16">
        <v>0.32773109243697501</v>
      </c>
      <c r="AA10" s="16">
        <v>0.4</v>
      </c>
      <c r="AB10" s="16">
        <v>0.25</v>
      </c>
      <c r="AC10" s="16"/>
      <c r="AD10" s="16">
        <v>0.32</v>
      </c>
      <c r="AE10" s="16">
        <v>0.25</v>
      </c>
      <c r="AF10" s="16">
        <v>0.42857142857142899</v>
      </c>
      <c r="AG10" s="16">
        <v>0.38596491228070201</v>
      </c>
      <c r="AH10" s="16">
        <v>0.45652173913043498</v>
      </c>
      <c r="AI10" s="16">
        <v>0.25581395348837199</v>
      </c>
      <c r="AJ10" s="16">
        <v>0.37837837837837801</v>
      </c>
      <c r="AK10" s="16"/>
      <c r="AL10" s="16">
        <v>0.29166666666666702</v>
      </c>
      <c r="AM10" s="16">
        <v>0.29545454545454503</v>
      </c>
      <c r="AN10" s="16">
        <v>0.391891891891892</v>
      </c>
      <c r="AO10" s="16">
        <v>0.35185185185185203</v>
      </c>
      <c r="AP10" s="16">
        <v>1</v>
      </c>
      <c r="AQ10" s="16">
        <v>0.41666666666666702</v>
      </c>
      <c r="AR10" s="16">
        <v>0</v>
      </c>
      <c r="AS10" s="16">
        <v>0.14285714285714299</v>
      </c>
      <c r="AT10" s="16">
        <v>0.32258064516128998</v>
      </c>
      <c r="AU10" s="16">
        <v>0.25</v>
      </c>
      <c r="AV10" s="16">
        <v>0.77777777777777801</v>
      </c>
      <c r="AW10" s="16">
        <v>0.34782608695652201</v>
      </c>
    </row>
    <row r="11" spans="2:49" ht="29" x14ac:dyDescent="0.35">
      <c r="B11" s="17" t="s">
        <v>901</v>
      </c>
      <c r="C11" s="16">
        <v>0.31141868512110699</v>
      </c>
      <c r="D11" s="16">
        <v>0.24137931034482801</v>
      </c>
      <c r="E11" s="16">
        <v>0.29545454545454503</v>
      </c>
      <c r="F11" s="16">
        <v>0.28571428571428598</v>
      </c>
      <c r="G11" s="16">
        <v>0.57894736842105299</v>
      </c>
      <c r="H11" s="16">
        <v>0.4375</v>
      </c>
      <c r="I11" s="16">
        <v>0.157894736842105</v>
      </c>
      <c r="J11" s="16">
        <v>0.30434782608695699</v>
      </c>
      <c r="K11" s="16">
        <v>0.41176470588235298</v>
      </c>
      <c r="L11" s="16">
        <v>0.38235294117647101</v>
      </c>
      <c r="M11" s="16">
        <v>0.20689655172413801</v>
      </c>
      <c r="N11" s="16">
        <v>0.27272727272727298</v>
      </c>
      <c r="O11" s="16">
        <v>0.16666666666666699</v>
      </c>
      <c r="P11" s="16"/>
      <c r="Q11" s="16">
        <v>0.33195020746887999</v>
      </c>
      <c r="R11" s="16"/>
      <c r="S11" s="16">
        <v>0.32608695652173902</v>
      </c>
      <c r="T11" s="16"/>
      <c r="U11" s="16">
        <v>0.34615384615384598</v>
      </c>
      <c r="V11" s="16"/>
      <c r="W11" s="16">
        <v>0.14705882352941199</v>
      </c>
      <c r="X11" s="16"/>
      <c r="Y11" s="16">
        <v>0.33112582781457001</v>
      </c>
      <c r="Z11" s="16">
        <v>0.28571428571428598</v>
      </c>
      <c r="AA11" s="16">
        <v>0.4</v>
      </c>
      <c r="AB11" s="16">
        <v>0</v>
      </c>
      <c r="AC11" s="16"/>
      <c r="AD11" s="16">
        <v>0.38</v>
      </c>
      <c r="AE11" s="16">
        <v>0.39285714285714302</v>
      </c>
      <c r="AF11" s="16">
        <v>0.39285714285714302</v>
      </c>
      <c r="AG11" s="16">
        <v>0.24561403508771901</v>
      </c>
      <c r="AH11" s="16">
        <v>0.23913043478260901</v>
      </c>
      <c r="AI11" s="16">
        <v>0.372093023255814</v>
      </c>
      <c r="AJ11" s="16">
        <v>0.21621621621621601</v>
      </c>
      <c r="AK11" s="16"/>
      <c r="AL11" s="16">
        <v>0.33333333333333298</v>
      </c>
      <c r="AM11" s="16">
        <v>0.27272727272727298</v>
      </c>
      <c r="AN11" s="16">
        <v>0.37837837837837801</v>
      </c>
      <c r="AO11" s="16">
        <v>0.407407407407407</v>
      </c>
      <c r="AP11" s="16">
        <v>0</v>
      </c>
      <c r="AQ11" s="16">
        <v>0.25</v>
      </c>
      <c r="AR11" s="16">
        <v>0</v>
      </c>
      <c r="AS11" s="16">
        <v>0.14285714285714299</v>
      </c>
      <c r="AT11" s="16">
        <v>0.25806451612903197</v>
      </c>
      <c r="AU11" s="16">
        <v>0.25</v>
      </c>
      <c r="AV11" s="16">
        <v>0.11111111111111099</v>
      </c>
      <c r="AW11" s="16">
        <v>0.217391304347826</v>
      </c>
    </row>
    <row r="12" spans="2:49" ht="29" x14ac:dyDescent="0.35">
      <c r="B12" s="17" t="s">
        <v>902</v>
      </c>
      <c r="C12" s="16">
        <v>0.29065743944636702</v>
      </c>
      <c r="D12" s="16">
        <v>0.44827586206896602</v>
      </c>
      <c r="E12" s="16">
        <v>0.34090909090909099</v>
      </c>
      <c r="F12" s="16">
        <v>0.26190476190476197</v>
      </c>
      <c r="G12" s="16">
        <v>0.26315789473684198</v>
      </c>
      <c r="H12" s="16">
        <v>0.3125</v>
      </c>
      <c r="I12" s="16">
        <v>0.26315789473684198</v>
      </c>
      <c r="J12" s="16">
        <v>0.217391304347826</v>
      </c>
      <c r="K12" s="16">
        <v>0.11764705882352899</v>
      </c>
      <c r="L12" s="16">
        <v>0.20588235294117599</v>
      </c>
      <c r="M12" s="16">
        <v>0.37931034482758602</v>
      </c>
      <c r="N12" s="16">
        <v>0.27272727272727298</v>
      </c>
      <c r="O12" s="16">
        <v>0.33333333333333298</v>
      </c>
      <c r="P12" s="16"/>
      <c r="Q12" s="16">
        <v>0.28630705394190897</v>
      </c>
      <c r="R12" s="16"/>
      <c r="S12" s="16">
        <v>0.278985507246377</v>
      </c>
      <c r="T12" s="16"/>
      <c r="U12" s="16">
        <v>0.29807692307692302</v>
      </c>
      <c r="V12" s="16"/>
      <c r="W12" s="16">
        <v>0.41176470588235298</v>
      </c>
      <c r="X12" s="16"/>
      <c r="Y12" s="16">
        <v>0.278145695364238</v>
      </c>
      <c r="Z12" s="16">
        <v>0.31932773109243701</v>
      </c>
      <c r="AA12" s="16">
        <v>0.2</v>
      </c>
      <c r="AB12" s="16">
        <v>0.25</v>
      </c>
      <c r="AC12" s="16"/>
      <c r="AD12" s="16">
        <v>0.26</v>
      </c>
      <c r="AE12" s="16">
        <v>0.214285714285714</v>
      </c>
      <c r="AF12" s="16">
        <v>0.39285714285714302</v>
      </c>
      <c r="AG12" s="16">
        <v>0.28070175438596501</v>
      </c>
      <c r="AH12" s="16">
        <v>0.26086956521739102</v>
      </c>
      <c r="AI12" s="16">
        <v>0.44186046511627902</v>
      </c>
      <c r="AJ12" s="16">
        <v>0.18918918918918901</v>
      </c>
      <c r="AK12" s="16"/>
      <c r="AL12" s="16">
        <v>0.41666666666666702</v>
      </c>
      <c r="AM12" s="16">
        <v>0.31818181818181801</v>
      </c>
      <c r="AN12" s="16">
        <v>0.27027027027027001</v>
      </c>
      <c r="AO12" s="16">
        <v>0.296296296296296</v>
      </c>
      <c r="AP12" s="16">
        <v>0.33333333333333298</v>
      </c>
      <c r="AQ12" s="16">
        <v>0.25</v>
      </c>
      <c r="AR12" s="16">
        <v>1</v>
      </c>
      <c r="AS12" s="16">
        <v>0.14285714285714299</v>
      </c>
      <c r="AT12" s="16">
        <v>0.225806451612903</v>
      </c>
      <c r="AU12" s="16">
        <v>0</v>
      </c>
      <c r="AV12" s="16">
        <v>0.22222222222222199</v>
      </c>
      <c r="AW12" s="16">
        <v>0.34782608695652201</v>
      </c>
    </row>
    <row r="13" spans="2:49" ht="29" x14ac:dyDescent="0.35">
      <c r="B13" s="17" t="s">
        <v>903</v>
      </c>
      <c r="C13" s="18">
        <v>0.27681660899653998</v>
      </c>
      <c r="D13" s="18">
        <v>0.27586206896551702</v>
      </c>
      <c r="E13" s="18">
        <v>0.27272727272727298</v>
      </c>
      <c r="F13" s="18">
        <v>0.33333333333333298</v>
      </c>
      <c r="G13" s="18">
        <v>0.26315789473684198</v>
      </c>
      <c r="H13" s="18">
        <v>0.1875</v>
      </c>
      <c r="I13" s="18">
        <v>0.21052631578947401</v>
      </c>
      <c r="J13" s="18">
        <v>0.13043478260869601</v>
      </c>
      <c r="K13" s="18">
        <v>0.35294117647058798</v>
      </c>
      <c r="L13" s="18">
        <v>0.29411764705882398</v>
      </c>
      <c r="M13" s="18">
        <v>0.27586206896551702</v>
      </c>
      <c r="N13" s="18">
        <v>0.54545454545454497</v>
      </c>
      <c r="O13" s="18">
        <v>0.16666666666666699</v>
      </c>
      <c r="P13" s="18"/>
      <c r="Q13" s="18">
        <v>0.26556016597510401</v>
      </c>
      <c r="R13" s="18"/>
      <c r="S13" s="18">
        <v>0.25724637681159401</v>
      </c>
      <c r="T13" s="18"/>
      <c r="U13" s="18">
        <v>0.27403846153846201</v>
      </c>
      <c r="V13" s="18"/>
      <c r="W13" s="18">
        <v>0.38235294117647101</v>
      </c>
      <c r="X13" s="18"/>
      <c r="Y13" s="18">
        <v>0.21854304635761601</v>
      </c>
      <c r="Z13" s="18">
        <v>0.34453781512604997</v>
      </c>
      <c r="AA13" s="18">
        <v>0.33333333333333298</v>
      </c>
      <c r="AB13" s="18">
        <v>0.25</v>
      </c>
      <c r="AC13" s="18"/>
      <c r="AD13" s="18">
        <v>0.3</v>
      </c>
      <c r="AE13" s="18">
        <v>0.107142857142857</v>
      </c>
      <c r="AF13" s="18">
        <v>0.14285714285714299</v>
      </c>
      <c r="AG13" s="18">
        <v>0.26315789473684198</v>
      </c>
      <c r="AH13" s="18">
        <v>0.23913043478260901</v>
      </c>
      <c r="AI13" s="18">
        <v>0.372093023255814</v>
      </c>
      <c r="AJ13" s="18">
        <v>0.43243243243243201</v>
      </c>
      <c r="AK13" s="18"/>
      <c r="AL13" s="18">
        <v>0.29166666666666702</v>
      </c>
      <c r="AM13" s="18">
        <v>0.36363636363636398</v>
      </c>
      <c r="AN13" s="18">
        <v>0.25675675675675702</v>
      </c>
      <c r="AO13" s="18">
        <v>0.27777777777777801</v>
      </c>
      <c r="AP13" s="18">
        <v>0</v>
      </c>
      <c r="AQ13" s="18">
        <v>0.25</v>
      </c>
      <c r="AR13" s="18">
        <v>0</v>
      </c>
      <c r="AS13" s="18">
        <v>0.42857142857142899</v>
      </c>
      <c r="AT13" s="18">
        <v>0.19354838709677399</v>
      </c>
      <c r="AU13" s="18">
        <v>0.25</v>
      </c>
      <c r="AV13" s="18">
        <v>0.11111111111111099</v>
      </c>
      <c r="AW13" s="18">
        <v>0.34782608695652201</v>
      </c>
    </row>
    <row r="14" spans="2:49" x14ac:dyDescent="0.35">
      <c r="B14" s="15" t="s">
        <v>905</v>
      </c>
    </row>
    <row r="15" spans="2:49" x14ac:dyDescent="0.35">
      <c r="B15" t="s">
        <v>66</v>
      </c>
    </row>
    <row r="16" spans="2:49" x14ac:dyDescent="0.35">
      <c r="B16" t="s">
        <v>67</v>
      </c>
    </row>
    <row r="18" spans="2:2" x14ac:dyDescent="0.35">
      <c r="B18"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W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911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805</v>
      </c>
      <c r="D7" s="10">
        <v>81</v>
      </c>
      <c r="E7" s="10">
        <v>133</v>
      </c>
      <c r="F7" s="10">
        <v>116</v>
      </c>
      <c r="G7" s="10">
        <v>60</v>
      </c>
      <c r="H7" s="10">
        <v>50</v>
      </c>
      <c r="I7" s="10">
        <v>66</v>
      </c>
      <c r="J7" s="10">
        <v>61</v>
      </c>
      <c r="K7" s="10">
        <v>39</v>
      </c>
      <c r="L7" s="10">
        <v>80</v>
      </c>
      <c r="M7" s="10">
        <v>70</v>
      </c>
      <c r="N7" s="10">
        <v>33</v>
      </c>
      <c r="O7" s="10">
        <v>16</v>
      </c>
      <c r="P7" s="10"/>
      <c r="Q7" s="10">
        <v>681</v>
      </c>
      <c r="R7" s="10"/>
      <c r="S7" s="10">
        <v>779</v>
      </c>
      <c r="T7" s="10"/>
      <c r="U7" s="10">
        <v>596</v>
      </c>
      <c r="V7" s="10"/>
      <c r="W7" s="10">
        <v>123</v>
      </c>
      <c r="X7" s="10"/>
      <c r="Y7" s="10">
        <v>500</v>
      </c>
      <c r="Z7" s="10">
        <v>261</v>
      </c>
      <c r="AA7" s="10">
        <v>35</v>
      </c>
      <c r="AB7" s="10">
        <v>9</v>
      </c>
      <c r="AC7" s="10"/>
      <c r="AD7" s="10">
        <v>145</v>
      </c>
      <c r="AE7" s="10">
        <v>87</v>
      </c>
      <c r="AF7" s="10">
        <v>98</v>
      </c>
      <c r="AG7" s="10">
        <v>179</v>
      </c>
      <c r="AH7" s="10">
        <v>122</v>
      </c>
      <c r="AI7" s="10">
        <v>83</v>
      </c>
      <c r="AJ7" s="10">
        <v>91</v>
      </c>
      <c r="AK7" s="10"/>
      <c r="AL7" s="10">
        <v>57</v>
      </c>
      <c r="AM7" s="10">
        <v>125</v>
      </c>
      <c r="AN7" s="10">
        <v>217</v>
      </c>
      <c r="AO7" s="10">
        <v>139</v>
      </c>
      <c r="AP7" s="10">
        <v>18</v>
      </c>
      <c r="AQ7" s="10">
        <v>50</v>
      </c>
      <c r="AR7" s="10">
        <v>2</v>
      </c>
      <c r="AS7" s="10">
        <v>15</v>
      </c>
      <c r="AT7" s="10">
        <v>83</v>
      </c>
      <c r="AU7" s="10">
        <v>13</v>
      </c>
      <c r="AV7" s="10">
        <v>33</v>
      </c>
      <c r="AW7" s="10">
        <v>42</v>
      </c>
    </row>
    <row r="8" spans="2:49" x14ac:dyDescent="0.35">
      <c r="B8" s="17" t="s">
        <v>906</v>
      </c>
      <c r="C8" s="16">
        <v>9.9378881987577591E-3</v>
      </c>
      <c r="D8" s="16">
        <v>1.2345679012345699E-2</v>
      </c>
      <c r="E8" s="16">
        <v>1.50375939849624E-2</v>
      </c>
      <c r="F8" s="16">
        <v>0</v>
      </c>
      <c r="G8" s="16">
        <v>0.05</v>
      </c>
      <c r="H8" s="16">
        <v>0.04</v>
      </c>
      <c r="I8" s="16">
        <v>0</v>
      </c>
      <c r="J8" s="16">
        <v>0</v>
      </c>
      <c r="K8" s="16">
        <v>0</v>
      </c>
      <c r="L8" s="16">
        <v>0</v>
      </c>
      <c r="M8" s="16">
        <v>0</v>
      </c>
      <c r="N8" s="16">
        <v>0</v>
      </c>
      <c r="O8" s="16">
        <v>0</v>
      </c>
      <c r="P8" s="16"/>
      <c r="Q8" s="16">
        <v>8.8105726872246704E-3</v>
      </c>
      <c r="R8" s="16"/>
      <c r="S8" s="16">
        <v>8.9858793324775407E-3</v>
      </c>
      <c r="T8" s="16"/>
      <c r="U8" s="16">
        <v>1.00671140939597E-2</v>
      </c>
      <c r="V8" s="16"/>
      <c r="W8" s="16">
        <v>2.4390243902439001E-2</v>
      </c>
      <c r="X8" s="16"/>
      <c r="Y8" s="16">
        <v>6.0000000000000001E-3</v>
      </c>
      <c r="Z8" s="16">
        <v>1.5325670498084301E-2</v>
      </c>
      <c r="AA8" s="16">
        <v>2.8571428571428598E-2</v>
      </c>
      <c r="AB8" s="16">
        <v>0</v>
      </c>
      <c r="AC8" s="16"/>
      <c r="AD8" s="16">
        <v>6.8965517241379301E-3</v>
      </c>
      <c r="AE8" s="16">
        <v>1.1494252873563199E-2</v>
      </c>
      <c r="AF8" s="16">
        <v>0</v>
      </c>
      <c r="AG8" s="16">
        <v>5.5865921787709499E-3</v>
      </c>
      <c r="AH8" s="16">
        <v>1.63934426229508E-2</v>
      </c>
      <c r="AI8" s="16">
        <v>2.40963855421687E-2</v>
      </c>
      <c r="AJ8" s="16">
        <v>1.0989010989011E-2</v>
      </c>
      <c r="AK8" s="16"/>
      <c r="AL8" s="16">
        <v>1.7543859649122799E-2</v>
      </c>
      <c r="AM8" s="16">
        <v>2.4E-2</v>
      </c>
      <c r="AN8" s="16">
        <v>0</v>
      </c>
      <c r="AO8" s="16">
        <v>1.4388489208633099E-2</v>
      </c>
      <c r="AP8" s="16">
        <v>5.5555555555555601E-2</v>
      </c>
      <c r="AQ8" s="16">
        <v>0</v>
      </c>
      <c r="AR8" s="16">
        <v>0</v>
      </c>
      <c r="AS8" s="16">
        <v>0</v>
      </c>
      <c r="AT8" s="16">
        <v>0</v>
      </c>
      <c r="AU8" s="16">
        <v>7.69230769230769E-2</v>
      </c>
      <c r="AV8" s="16">
        <v>0</v>
      </c>
      <c r="AW8" s="16">
        <v>0</v>
      </c>
    </row>
    <row r="9" spans="2:49" x14ac:dyDescent="0.35">
      <c r="B9" s="17" t="s">
        <v>907</v>
      </c>
      <c r="C9" s="16">
        <v>1.6149068322981401E-2</v>
      </c>
      <c r="D9" s="16">
        <v>1.2345679012345699E-2</v>
      </c>
      <c r="E9" s="16">
        <v>3.00751879699248E-2</v>
      </c>
      <c r="F9" s="16">
        <v>0</v>
      </c>
      <c r="G9" s="16">
        <v>1.6666666666666701E-2</v>
      </c>
      <c r="H9" s="16">
        <v>0.02</v>
      </c>
      <c r="I9" s="16">
        <v>0</v>
      </c>
      <c r="J9" s="16">
        <v>1.63934426229508E-2</v>
      </c>
      <c r="K9" s="16">
        <v>2.5641025641025599E-2</v>
      </c>
      <c r="L9" s="16">
        <v>1.2500000000000001E-2</v>
      </c>
      <c r="M9" s="16">
        <v>2.8571428571428598E-2</v>
      </c>
      <c r="N9" s="16">
        <v>3.03030303030303E-2</v>
      </c>
      <c r="O9" s="16">
        <v>0</v>
      </c>
      <c r="P9" s="16"/>
      <c r="Q9" s="16">
        <v>1.46842878120411E-2</v>
      </c>
      <c r="R9" s="16"/>
      <c r="S9" s="16">
        <v>1.41206675224647E-2</v>
      </c>
      <c r="T9" s="16"/>
      <c r="U9" s="16">
        <v>1.34228187919463E-2</v>
      </c>
      <c r="V9" s="16"/>
      <c r="W9" s="16">
        <v>1.6260162601626001E-2</v>
      </c>
      <c r="X9" s="16"/>
      <c r="Y9" s="16">
        <v>1.4E-2</v>
      </c>
      <c r="Z9" s="16">
        <v>1.5325670498084301E-2</v>
      </c>
      <c r="AA9" s="16">
        <v>2.8571428571428598E-2</v>
      </c>
      <c r="AB9" s="16">
        <v>0.11111111111111099</v>
      </c>
      <c r="AC9" s="16"/>
      <c r="AD9" s="16">
        <v>2.06896551724138E-2</v>
      </c>
      <c r="AE9" s="16">
        <v>0</v>
      </c>
      <c r="AF9" s="16">
        <v>2.04081632653061E-2</v>
      </c>
      <c r="AG9" s="16">
        <v>2.7932960893854698E-2</v>
      </c>
      <c r="AH9" s="16">
        <v>0</v>
      </c>
      <c r="AI9" s="16">
        <v>1.20481927710843E-2</v>
      </c>
      <c r="AJ9" s="16">
        <v>2.1978021978022001E-2</v>
      </c>
      <c r="AK9" s="16"/>
      <c r="AL9" s="16">
        <v>1.7543859649122799E-2</v>
      </c>
      <c r="AM9" s="16">
        <v>1.6E-2</v>
      </c>
      <c r="AN9" s="16">
        <v>1.8433179723502301E-2</v>
      </c>
      <c r="AO9" s="16">
        <v>7.1942446043165497E-3</v>
      </c>
      <c r="AP9" s="16">
        <v>0</v>
      </c>
      <c r="AQ9" s="16">
        <v>0</v>
      </c>
      <c r="AR9" s="16">
        <v>0</v>
      </c>
      <c r="AS9" s="16">
        <v>0</v>
      </c>
      <c r="AT9" s="16">
        <v>2.40963855421687E-2</v>
      </c>
      <c r="AU9" s="16">
        <v>0</v>
      </c>
      <c r="AV9" s="16">
        <v>3.03030303030303E-2</v>
      </c>
      <c r="AW9" s="16">
        <v>2.3809523809523801E-2</v>
      </c>
    </row>
    <row r="10" spans="2:49" x14ac:dyDescent="0.35">
      <c r="B10" s="17" t="s">
        <v>908</v>
      </c>
      <c r="C10" s="16">
        <v>0.462111801242236</v>
      </c>
      <c r="D10" s="16">
        <v>0.50617283950617298</v>
      </c>
      <c r="E10" s="16">
        <v>0.43609022556390997</v>
      </c>
      <c r="F10" s="16">
        <v>0.44827586206896602</v>
      </c>
      <c r="G10" s="16">
        <v>0.43333333333333302</v>
      </c>
      <c r="H10" s="16">
        <v>0.26</v>
      </c>
      <c r="I10" s="16">
        <v>0.59090909090909105</v>
      </c>
      <c r="J10" s="16">
        <v>0.32786885245901598</v>
      </c>
      <c r="K10" s="16">
        <v>0.66666666666666696</v>
      </c>
      <c r="L10" s="16">
        <v>0.47499999999999998</v>
      </c>
      <c r="M10" s="16">
        <v>0.48571428571428599</v>
      </c>
      <c r="N10" s="16">
        <v>0.48484848484848497</v>
      </c>
      <c r="O10" s="16">
        <v>0.5625</v>
      </c>
      <c r="P10" s="16"/>
      <c r="Q10" s="16">
        <v>0.47870778267253999</v>
      </c>
      <c r="R10" s="16"/>
      <c r="S10" s="16">
        <v>0.46854942233632901</v>
      </c>
      <c r="T10" s="16"/>
      <c r="U10" s="16">
        <v>0.48825503355704702</v>
      </c>
      <c r="V10" s="16"/>
      <c r="W10" s="16">
        <v>0.53658536585365901</v>
      </c>
      <c r="X10" s="16"/>
      <c r="Y10" s="16">
        <v>0.48799999999999999</v>
      </c>
      <c r="Z10" s="16">
        <v>0.40996168582375497</v>
      </c>
      <c r="AA10" s="16">
        <v>0.42857142857142899</v>
      </c>
      <c r="AB10" s="16">
        <v>0.66666666666666696</v>
      </c>
      <c r="AC10" s="16"/>
      <c r="AD10" s="16">
        <v>0.48965517241379303</v>
      </c>
      <c r="AE10" s="16">
        <v>0.56321839080459801</v>
      </c>
      <c r="AF10" s="16">
        <v>0.45918367346938799</v>
      </c>
      <c r="AG10" s="16">
        <v>0.50837988826815605</v>
      </c>
      <c r="AH10" s="16">
        <v>0.409836065573771</v>
      </c>
      <c r="AI10" s="16">
        <v>0.36144578313253001</v>
      </c>
      <c r="AJ10" s="16">
        <v>0.39560439560439598</v>
      </c>
      <c r="AK10" s="16"/>
      <c r="AL10" s="16">
        <v>0.59649122807017496</v>
      </c>
      <c r="AM10" s="16">
        <v>0.45600000000000002</v>
      </c>
      <c r="AN10" s="16">
        <v>0.43778801843317999</v>
      </c>
      <c r="AO10" s="16">
        <v>0.53956834532374098</v>
      </c>
      <c r="AP10" s="16">
        <v>0.55555555555555602</v>
      </c>
      <c r="AQ10" s="16">
        <v>0.56000000000000005</v>
      </c>
      <c r="AR10" s="16">
        <v>0.5</v>
      </c>
      <c r="AS10" s="16">
        <v>0.4</v>
      </c>
      <c r="AT10" s="16">
        <v>0.39759036144578302</v>
      </c>
      <c r="AU10" s="16">
        <v>0.30769230769230799</v>
      </c>
      <c r="AV10" s="16">
        <v>0.24242424242424199</v>
      </c>
      <c r="AW10" s="16">
        <v>0.42857142857142899</v>
      </c>
    </row>
    <row r="11" spans="2:49" x14ac:dyDescent="0.35">
      <c r="B11" s="17" t="s">
        <v>909</v>
      </c>
      <c r="C11" s="16">
        <v>0.18633540372670801</v>
      </c>
      <c r="D11" s="16">
        <v>0.234567901234568</v>
      </c>
      <c r="E11" s="16">
        <v>0.105263157894737</v>
      </c>
      <c r="F11" s="16">
        <v>0.18965517241379301</v>
      </c>
      <c r="G11" s="16">
        <v>0.18333333333333299</v>
      </c>
      <c r="H11" s="16">
        <v>0.26</v>
      </c>
      <c r="I11" s="16">
        <v>0.19696969696969699</v>
      </c>
      <c r="J11" s="16">
        <v>0.34426229508196698</v>
      </c>
      <c r="K11" s="16">
        <v>0.102564102564103</v>
      </c>
      <c r="L11" s="16">
        <v>0.13750000000000001</v>
      </c>
      <c r="M11" s="16">
        <v>0.157142857142857</v>
      </c>
      <c r="N11" s="16">
        <v>0.24242424242424199</v>
      </c>
      <c r="O11" s="16">
        <v>0.1875</v>
      </c>
      <c r="P11" s="16"/>
      <c r="Q11" s="16">
        <v>0.18061674008810599</v>
      </c>
      <c r="R11" s="16"/>
      <c r="S11" s="16">
        <v>0.18100128369704699</v>
      </c>
      <c r="T11" s="16"/>
      <c r="U11" s="16">
        <v>0.17449664429530201</v>
      </c>
      <c r="V11" s="16"/>
      <c r="W11" s="16">
        <v>0.203252032520325</v>
      </c>
      <c r="X11" s="16"/>
      <c r="Y11" s="16">
        <v>0.16600000000000001</v>
      </c>
      <c r="Z11" s="16">
        <v>0.21455938697318</v>
      </c>
      <c r="AA11" s="16">
        <v>0.28571428571428598</v>
      </c>
      <c r="AB11" s="16">
        <v>0.11111111111111099</v>
      </c>
      <c r="AC11" s="16"/>
      <c r="AD11" s="16">
        <v>0.15862068965517201</v>
      </c>
      <c r="AE11" s="16">
        <v>0.14942528735632199</v>
      </c>
      <c r="AF11" s="16">
        <v>0.22448979591836701</v>
      </c>
      <c r="AG11" s="16">
        <v>0.15083798882681601</v>
      </c>
      <c r="AH11" s="16">
        <v>0.18032786885245899</v>
      </c>
      <c r="AI11" s="16">
        <v>0.240963855421687</v>
      </c>
      <c r="AJ11" s="16">
        <v>0.25274725274725302</v>
      </c>
      <c r="AK11" s="16"/>
      <c r="AL11" s="16">
        <v>0.157894736842105</v>
      </c>
      <c r="AM11" s="16">
        <v>0.192</v>
      </c>
      <c r="AN11" s="16">
        <v>0.17050691244239599</v>
      </c>
      <c r="AO11" s="16">
        <v>0.18705035971223</v>
      </c>
      <c r="AP11" s="16">
        <v>0.16666666666666699</v>
      </c>
      <c r="AQ11" s="16">
        <v>0.2</v>
      </c>
      <c r="AR11" s="16">
        <v>0</v>
      </c>
      <c r="AS11" s="16">
        <v>6.6666666666666693E-2</v>
      </c>
      <c r="AT11" s="16">
        <v>0.240963855421687</v>
      </c>
      <c r="AU11" s="16">
        <v>7.69230769230769E-2</v>
      </c>
      <c r="AV11" s="16">
        <v>0.24242424242424199</v>
      </c>
      <c r="AW11" s="16">
        <v>0.238095238095238</v>
      </c>
    </row>
    <row r="12" spans="2:49" x14ac:dyDescent="0.35">
      <c r="B12" s="17" t="s">
        <v>910</v>
      </c>
      <c r="C12" s="18">
        <v>0.32546583850931698</v>
      </c>
      <c r="D12" s="18">
        <v>0.234567901234568</v>
      </c>
      <c r="E12" s="18">
        <v>0.41353383458646598</v>
      </c>
      <c r="F12" s="18">
        <v>0.36206896551724099</v>
      </c>
      <c r="G12" s="18">
        <v>0.31666666666666698</v>
      </c>
      <c r="H12" s="18">
        <v>0.42</v>
      </c>
      <c r="I12" s="18">
        <v>0.21212121212121199</v>
      </c>
      <c r="J12" s="18">
        <v>0.31147540983606598</v>
      </c>
      <c r="K12" s="18">
        <v>0.20512820512820501</v>
      </c>
      <c r="L12" s="18">
        <v>0.375</v>
      </c>
      <c r="M12" s="18">
        <v>0.32857142857142901</v>
      </c>
      <c r="N12" s="18">
        <v>0.24242424242424199</v>
      </c>
      <c r="O12" s="18">
        <v>0.25</v>
      </c>
      <c r="P12" s="18"/>
      <c r="Q12" s="18">
        <v>0.31718061674008802</v>
      </c>
      <c r="R12" s="18"/>
      <c r="S12" s="18">
        <v>0.32734274711168199</v>
      </c>
      <c r="T12" s="18"/>
      <c r="U12" s="18">
        <v>0.31375838926174499</v>
      </c>
      <c r="V12" s="18"/>
      <c r="W12" s="18">
        <v>0.219512195121951</v>
      </c>
      <c r="X12" s="18"/>
      <c r="Y12" s="18">
        <v>0.32600000000000001</v>
      </c>
      <c r="Z12" s="18">
        <v>0.34482758620689702</v>
      </c>
      <c r="AA12" s="18">
        <v>0.22857142857142901</v>
      </c>
      <c r="AB12" s="18">
        <v>0.11111111111111099</v>
      </c>
      <c r="AC12" s="18"/>
      <c r="AD12" s="18">
        <v>0.32413793103448302</v>
      </c>
      <c r="AE12" s="18">
        <v>0.27586206896551702</v>
      </c>
      <c r="AF12" s="18">
        <v>0.29591836734693899</v>
      </c>
      <c r="AG12" s="18">
        <v>0.30726256983240202</v>
      </c>
      <c r="AH12" s="18">
        <v>0.39344262295082</v>
      </c>
      <c r="AI12" s="18">
        <v>0.36144578313253001</v>
      </c>
      <c r="AJ12" s="18">
        <v>0.31868131868131899</v>
      </c>
      <c r="AK12" s="18"/>
      <c r="AL12" s="18">
        <v>0.21052631578947401</v>
      </c>
      <c r="AM12" s="18">
        <v>0.312</v>
      </c>
      <c r="AN12" s="18">
        <v>0.37327188940092199</v>
      </c>
      <c r="AO12" s="18">
        <v>0.25179856115107901</v>
      </c>
      <c r="AP12" s="18">
        <v>0.22222222222222199</v>
      </c>
      <c r="AQ12" s="18">
        <v>0.24</v>
      </c>
      <c r="AR12" s="18">
        <v>0.5</v>
      </c>
      <c r="AS12" s="18">
        <v>0.53333333333333299</v>
      </c>
      <c r="AT12" s="18">
        <v>0.33734939759036098</v>
      </c>
      <c r="AU12" s="18">
        <v>0.53846153846153799</v>
      </c>
      <c r="AV12" s="18">
        <v>0.48484848484848497</v>
      </c>
      <c r="AW12" s="18">
        <v>0.30952380952380998</v>
      </c>
    </row>
    <row r="13" spans="2:49" x14ac:dyDescent="0.35">
      <c r="B13" s="15" t="s">
        <v>796</v>
      </c>
    </row>
    <row r="14" spans="2:49" x14ac:dyDescent="0.35">
      <c r="B14" t="s">
        <v>66</v>
      </c>
    </row>
    <row r="15" spans="2:49" x14ac:dyDescent="0.35">
      <c r="B15" t="s">
        <v>67</v>
      </c>
    </row>
    <row r="17" spans="2:2" x14ac:dyDescent="0.35">
      <c r="B17"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AW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919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912</v>
      </c>
      <c r="C8" s="16">
        <v>0.130381303813038</v>
      </c>
      <c r="D8" s="16">
        <v>7.3170731707317097E-2</v>
      </c>
      <c r="E8" s="16">
        <v>0.104477611940299</v>
      </c>
      <c r="F8" s="16">
        <v>0.109243697478992</v>
      </c>
      <c r="G8" s="16">
        <v>0.16666666666666699</v>
      </c>
      <c r="H8" s="16">
        <v>0.17307692307692299</v>
      </c>
      <c r="I8" s="16">
        <v>9.0909090909090898E-2</v>
      </c>
      <c r="J8" s="16">
        <v>0.13114754098360701</v>
      </c>
      <c r="K8" s="16">
        <v>0.230769230769231</v>
      </c>
      <c r="L8" s="16">
        <v>0.22500000000000001</v>
      </c>
      <c r="M8" s="16">
        <v>8.4507042253521097E-2</v>
      </c>
      <c r="N8" s="16">
        <v>0.15151515151515199</v>
      </c>
      <c r="O8" s="16">
        <v>0.125</v>
      </c>
      <c r="P8" s="16"/>
      <c r="Q8" s="16">
        <v>0.13517441860465099</v>
      </c>
      <c r="R8" s="16"/>
      <c r="S8" s="16">
        <v>0.130876747141042</v>
      </c>
      <c r="T8" s="16"/>
      <c r="U8" s="16">
        <v>0.132669983416252</v>
      </c>
      <c r="V8" s="16"/>
      <c r="W8" s="16">
        <v>3.2520325203252001E-2</v>
      </c>
      <c r="X8" s="16"/>
      <c r="Y8" s="16">
        <v>0.109126984126984</v>
      </c>
      <c r="Z8" s="16">
        <v>0.170454545454545</v>
      </c>
      <c r="AA8" s="16">
        <v>0.11111111111111099</v>
      </c>
      <c r="AB8" s="16">
        <v>0.22222222222222199</v>
      </c>
      <c r="AC8" s="16"/>
      <c r="AD8" s="16">
        <v>0.123287671232877</v>
      </c>
      <c r="AE8" s="16">
        <v>0.122222222222222</v>
      </c>
      <c r="AF8" s="16">
        <v>0.15306122448979601</v>
      </c>
      <c r="AG8" s="16">
        <v>0.11111111111111099</v>
      </c>
      <c r="AH8" s="16">
        <v>0.113821138211382</v>
      </c>
      <c r="AI8" s="16">
        <v>0.14285714285714299</v>
      </c>
      <c r="AJ8" s="16">
        <v>0.173913043478261</v>
      </c>
      <c r="AK8" s="16"/>
      <c r="AL8" s="16">
        <v>0.12280701754386</v>
      </c>
      <c r="AM8" s="16">
        <v>0.12598425196850399</v>
      </c>
      <c r="AN8" s="16">
        <v>0.16289592760180999</v>
      </c>
      <c r="AO8" s="16">
        <v>7.1942446043165506E-2</v>
      </c>
      <c r="AP8" s="16">
        <v>5.2631578947368397E-2</v>
      </c>
      <c r="AQ8" s="16">
        <v>0.22</v>
      </c>
      <c r="AR8" s="16">
        <v>0</v>
      </c>
      <c r="AS8" s="16">
        <v>0.133333333333333</v>
      </c>
      <c r="AT8" s="16">
        <v>0.16867469879518099</v>
      </c>
      <c r="AU8" s="16">
        <v>0</v>
      </c>
      <c r="AV8" s="16">
        <v>3.03030303030303E-2</v>
      </c>
      <c r="AW8" s="16">
        <v>0.116279069767442</v>
      </c>
    </row>
    <row r="9" spans="2:49" x14ac:dyDescent="0.35">
      <c r="B9" s="17" t="s">
        <v>913</v>
      </c>
      <c r="C9" s="16">
        <v>0.100861008610086</v>
      </c>
      <c r="D9" s="16">
        <v>0.15853658536585399</v>
      </c>
      <c r="E9" s="16">
        <v>0.119402985074627</v>
      </c>
      <c r="F9" s="16">
        <v>6.7226890756302504E-2</v>
      </c>
      <c r="G9" s="16">
        <v>0.15</v>
      </c>
      <c r="H9" s="16">
        <v>0</v>
      </c>
      <c r="I9" s="16">
        <v>0.10606060606060599</v>
      </c>
      <c r="J9" s="16">
        <v>8.1967213114754106E-2</v>
      </c>
      <c r="K9" s="16">
        <v>7.69230769230769E-2</v>
      </c>
      <c r="L9" s="16">
        <v>8.7499999999999994E-2</v>
      </c>
      <c r="M9" s="16">
        <v>0.11267605633802801</v>
      </c>
      <c r="N9" s="16">
        <v>0.15151515151515199</v>
      </c>
      <c r="O9" s="16">
        <v>6.25E-2</v>
      </c>
      <c r="P9" s="16"/>
      <c r="Q9" s="16">
        <v>9.7383720930232606E-2</v>
      </c>
      <c r="R9" s="16"/>
      <c r="S9" s="16">
        <v>9.6569250317662003E-2</v>
      </c>
      <c r="T9" s="16"/>
      <c r="U9" s="16">
        <v>9.4527363184079602E-2</v>
      </c>
      <c r="V9" s="16"/>
      <c r="W9" s="16">
        <v>8.1300813008130093E-2</v>
      </c>
      <c r="X9" s="16"/>
      <c r="Y9" s="16">
        <v>9.3253968253968297E-2</v>
      </c>
      <c r="Z9" s="16">
        <v>0.125</v>
      </c>
      <c r="AA9" s="16">
        <v>2.7777777777777801E-2</v>
      </c>
      <c r="AB9" s="16">
        <v>0.11111111111111099</v>
      </c>
      <c r="AC9" s="16"/>
      <c r="AD9" s="16">
        <v>3.42465753424658E-2</v>
      </c>
      <c r="AE9" s="16">
        <v>0.133333333333333</v>
      </c>
      <c r="AF9" s="16">
        <v>9.1836734693877597E-2</v>
      </c>
      <c r="AG9" s="16">
        <v>0.116666666666667</v>
      </c>
      <c r="AH9" s="16">
        <v>9.7560975609756101E-2</v>
      </c>
      <c r="AI9" s="16">
        <v>0.16666666666666699</v>
      </c>
      <c r="AJ9" s="16">
        <v>9.7826086956521702E-2</v>
      </c>
      <c r="AK9" s="16"/>
      <c r="AL9" s="16">
        <v>8.7719298245614002E-2</v>
      </c>
      <c r="AM9" s="16">
        <v>0.12598425196850399</v>
      </c>
      <c r="AN9" s="16">
        <v>9.5022624434389094E-2</v>
      </c>
      <c r="AO9" s="16">
        <v>0.100719424460432</v>
      </c>
      <c r="AP9" s="16">
        <v>5.2631578947368397E-2</v>
      </c>
      <c r="AQ9" s="16">
        <v>0.04</v>
      </c>
      <c r="AR9" s="16">
        <v>0</v>
      </c>
      <c r="AS9" s="16">
        <v>0.2</v>
      </c>
      <c r="AT9" s="16">
        <v>0.108433734939759</v>
      </c>
      <c r="AU9" s="16">
        <v>7.69230769230769E-2</v>
      </c>
      <c r="AV9" s="16">
        <v>6.0606060606060601E-2</v>
      </c>
      <c r="AW9" s="16">
        <v>0.186046511627907</v>
      </c>
    </row>
    <row r="10" spans="2:49" x14ac:dyDescent="0.35">
      <c r="B10" s="17" t="s">
        <v>914</v>
      </c>
      <c r="C10" s="16">
        <v>0.218942189421894</v>
      </c>
      <c r="D10" s="16">
        <v>0.219512195121951</v>
      </c>
      <c r="E10" s="16">
        <v>0.29850746268656703</v>
      </c>
      <c r="F10" s="16">
        <v>0.20168067226890801</v>
      </c>
      <c r="G10" s="16">
        <v>0.15</v>
      </c>
      <c r="H10" s="16">
        <v>0.38461538461538503</v>
      </c>
      <c r="I10" s="16">
        <v>0.16666666666666699</v>
      </c>
      <c r="J10" s="16">
        <v>0.16393442622950799</v>
      </c>
      <c r="K10" s="16">
        <v>0.15384615384615399</v>
      </c>
      <c r="L10" s="16">
        <v>0.2</v>
      </c>
      <c r="M10" s="16">
        <v>0.23943661971831001</v>
      </c>
      <c r="N10" s="16">
        <v>9.0909090909090898E-2</v>
      </c>
      <c r="O10" s="16">
        <v>0.25</v>
      </c>
      <c r="P10" s="16"/>
      <c r="Q10" s="16">
        <v>0.21947674418604701</v>
      </c>
      <c r="R10" s="16"/>
      <c r="S10" s="16">
        <v>0.21982210927573101</v>
      </c>
      <c r="T10" s="16"/>
      <c r="U10" s="16">
        <v>0.21061359867330001</v>
      </c>
      <c r="V10" s="16"/>
      <c r="W10" s="16">
        <v>0.24390243902438999</v>
      </c>
      <c r="X10" s="16"/>
      <c r="Y10" s="16">
        <v>0.19642857142857101</v>
      </c>
      <c r="Z10" s="16">
        <v>0.26136363636363602</v>
      </c>
      <c r="AA10" s="16">
        <v>0.25</v>
      </c>
      <c r="AB10" s="16">
        <v>0.11111111111111099</v>
      </c>
      <c r="AC10" s="16"/>
      <c r="AD10" s="16">
        <v>0.13013698630136999</v>
      </c>
      <c r="AE10" s="16">
        <v>0.16666666666666699</v>
      </c>
      <c r="AF10" s="16">
        <v>0.22448979591836701</v>
      </c>
      <c r="AG10" s="16">
        <v>0.22222222222222199</v>
      </c>
      <c r="AH10" s="16">
        <v>0.23577235772357699</v>
      </c>
      <c r="AI10" s="16">
        <v>0.297619047619048</v>
      </c>
      <c r="AJ10" s="16">
        <v>0.30434782608695699</v>
      </c>
      <c r="AK10" s="16"/>
      <c r="AL10" s="16">
        <v>0.140350877192982</v>
      </c>
      <c r="AM10" s="16">
        <v>0.33070866141732302</v>
      </c>
      <c r="AN10" s="16">
        <v>0.21266968325791899</v>
      </c>
      <c r="AO10" s="16">
        <v>0.17985611510791399</v>
      </c>
      <c r="AP10" s="16">
        <v>0.21052631578947401</v>
      </c>
      <c r="AQ10" s="16">
        <v>0.2</v>
      </c>
      <c r="AR10" s="16">
        <v>0.5</v>
      </c>
      <c r="AS10" s="16">
        <v>6.6666666666666693E-2</v>
      </c>
      <c r="AT10" s="16">
        <v>0.25301204819277101</v>
      </c>
      <c r="AU10" s="16">
        <v>0.30769230769230799</v>
      </c>
      <c r="AV10" s="16">
        <v>0.24242424242424199</v>
      </c>
      <c r="AW10" s="16">
        <v>0.13953488372093001</v>
      </c>
    </row>
    <row r="11" spans="2:49" x14ac:dyDescent="0.35">
      <c r="B11" s="17" t="s">
        <v>915</v>
      </c>
      <c r="C11" s="16">
        <v>0.32472324723247198</v>
      </c>
      <c r="D11" s="16">
        <v>0.292682926829268</v>
      </c>
      <c r="E11" s="16">
        <v>0.328358208955224</v>
      </c>
      <c r="F11" s="16">
        <v>0.36134453781512599</v>
      </c>
      <c r="G11" s="16">
        <v>0.233333333333333</v>
      </c>
      <c r="H11" s="16">
        <v>0.28846153846153799</v>
      </c>
      <c r="I11" s="16">
        <v>0.31818181818181801</v>
      </c>
      <c r="J11" s="16">
        <v>0.32786885245901598</v>
      </c>
      <c r="K11" s="16">
        <v>0.35897435897435898</v>
      </c>
      <c r="L11" s="16">
        <v>0.3</v>
      </c>
      <c r="M11" s="16">
        <v>0.323943661971831</v>
      </c>
      <c r="N11" s="16">
        <v>0.51515151515151503</v>
      </c>
      <c r="O11" s="16">
        <v>0.3125</v>
      </c>
      <c r="P11" s="16"/>
      <c r="Q11" s="16">
        <v>0.3125</v>
      </c>
      <c r="R11" s="16"/>
      <c r="S11" s="16">
        <v>0.32274459974587</v>
      </c>
      <c r="T11" s="16"/>
      <c r="U11" s="16">
        <v>0.31674958540630199</v>
      </c>
      <c r="V11" s="16"/>
      <c r="W11" s="16">
        <v>0.422764227642276</v>
      </c>
      <c r="X11" s="16"/>
      <c r="Y11" s="16">
        <v>0.36309523809523803</v>
      </c>
      <c r="Z11" s="16">
        <v>0.26515151515151503</v>
      </c>
      <c r="AA11" s="16">
        <v>0.27777777777777801</v>
      </c>
      <c r="AB11" s="16">
        <v>0.11111111111111099</v>
      </c>
      <c r="AC11" s="16"/>
      <c r="AD11" s="16">
        <v>0.31506849315068503</v>
      </c>
      <c r="AE11" s="16">
        <v>0.36666666666666697</v>
      </c>
      <c r="AF11" s="16">
        <v>0.31632653061224503</v>
      </c>
      <c r="AG11" s="16">
        <v>0.36666666666666697</v>
      </c>
      <c r="AH11" s="16">
        <v>0.33333333333333298</v>
      </c>
      <c r="AI11" s="16">
        <v>0.273809523809524</v>
      </c>
      <c r="AJ11" s="16">
        <v>0.26086956521739102</v>
      </c>
      <c r="AK11" s="16"/>
      <c r="AL11" s="16">
        <v>0.38596491228070201</v>
      </c>
      <c r="AM11" s="16">
        <v>0.220472440944882</v>
      </c>
      <c r="AN11" s="16">
        <v>0.32126696832579199</v>
      </c>
      <c r="AO11" s="16">
        <v>0.31654676258992798</v>
      </c>
      <c r="AP11" s="16">
        <v>0.36842105263157898</v>
      </c>
      <c r="AQ11" s="16">
        <v>0.36</v>
      </c>
      <c r="AR11" s="16">
        <v>0.5</v>
      </c>
      <c r="AS11" s="16">
        <v>0.33333333333333298</v>
      </c>
      <c r="AT11" s="16">
        <v>0.28915662650602397</v>
      </c>
      <c r="AU11" s="16">
        <v>0.30769230769230799</v>
      </c>
      <c r="AV11" s="16">
        <v>0.54545454545454497</v>
      </c>
      <c r="AW11" s="16">
        <v>0.418604651162791</v>
      </c>
    </row>
    <row r="12" spans="2:49" x14ac:dyDescent="0.35">
      <c r="B12" s="17" t="s">
        <v>916</v>
      </c>
      <c r="C12" s="16">
        <v>5.0430504305042999E-2</v>
      </c>
      <c r="D12" s="16">
        <v>7.3170731707317097E-2</v>
      </c>
      <c r="E12" s="16">
        <v>5.9701492537313397E-2</v>
      </c>
      <c r="F12" s="16">
        <v>8.40336134453782E-2</v>
      </c>
      <c r="G12" s="16">
        <v>3.3333333333333298E-2</v>
      </c>
      <c r="H12" s="16">
        <v>1.9230769230769201E-2</v>
      </c>
      <c r="I12" s="16">
        <v>4.5454545454545497E-2</v>
      </c>
      <c r="J12" s="16">
        <v>0.114754098360656</v>
      </c>
      <c r="K12" s="16">
        <v>2.5641025641025599E-2</v>
      </c>
      <c r="L12" s="16">
        <v>0</v>
      </c>
      <c r="M12" s="16">
        <v>2.8169014084507001E-2</v>
      </c>
      <c r="N12" s="16">
        <v>0</v>
      </c>
      <c r="O12" s="16">
        <v>6.25E-2</v>
      </c>
      <c r="P12" s="16"/>
      <c r="Q12" s="16">
        <v>5.2325581395348798E-2</v>
      </c>
      <c r="R12" s="16"/>
      <c r="S12" s="16">
        <v>5.2096569250317699E-2</v>
      </c>
      <c r="T12" s="16"/>
      <c r="U12" s="16">
        <v>5.3067993366500803E-2</v>
      </c>
      <c r="V12" s="16"/>
      <c r="W12" s="16">
        <v>0.13008130081300801</v>
      </c>
      <c r="X12" s="16"/>
      <c r="Y12" s="16">
        <v>4.5634920634920598E-2</v>
      </c>
      <c r="Z12" s="16">
        <v>4.1666666666666699E-2</v>
      </c>
      <c r="AA12" s="16">
        <v>0.13888888888888901</v>
      </c>
      <c r="AB12" s="16">
        <v>0.22222222222222199</v>
      </c>
      <c r="AC12" s="16"/>
      <c r="AD12" s="16">
        <v>4.7945205479452101E-2</v>
      </c>
      <c r="AE12" s="16">
        <v>6.6666666666666693E-2</v>
      </c>
      <c r="AF12" s="16">
        <v>4.08163265306122E-2</v>
      </c>
      <c r="AG12" s="16">
        <v>0.05</v>
      </c>
      <c r="AH12" s="16">
        <v>4.0650406504064998E-2</v>
      </c>
      <c r="AI12" s="16">
        <v>3.5714285714285698E-2</v>
      </c>
      <c r="AJ12" s="16">
        <v>7.6086956521739094E-2</v>
      </c>
      <c r="AK12" s="16"/>
      <c r="AL12" s="16">
        <v>8.7719298245614002E-2</v>
      </c>
      <c r="AM12" s="16">
        <v>6.2992125984251995E-2</v>
      </c>
      <c r="AN12" s="16">
        <v>3.1674208144796399E-2</v>
      </c>
      <c r="AO12" s="16">
        <v>8.6330935251798593E-2</v>
      </c>
      <c r="AP12" s="16">
        <v>0</v>
      </c>
      <c r="AQ12" s="16">
        <v>0</v>
      </c>
      <c r="AR12" s="16">
        <v>0</v>
      </c>
      <c r="AS12" s="16">
        <v>0.133333333333333</v>
      </c>
      <c r="AT12" s="16">
        <v>3.6144578313252997E-2</v>
      </c>
      <c r="AU12" s="16">
        <v>0</v>
      </c>
      <c r="AV12" s="16">
        <v>6.0606060606060601E-2</v>
      </c>
      <c r="AW12" s="16">
        <v>4.6511627906976702E-2</v>
      </c>
    </row>
    <row r="13" spans="2:49" x14ac:dyDescent="0.35">
      <c r="B13" s="17" t="s">
        <v>917</v>
      </c>
      <c r="C13" s="16">
        <v>2.3370233702337002E-2</v>
      </c>
      <c r="D13" s="16">
        <v>4.8780487804878099E-2</v>
      </c>
      <c r="E13" s="16">
        <v>0</v>
      </c>
      <c r="F13" s="16">
        <v>1.6806722689075598E-2</v>
      </c>
      <c r="G13" s="16">
        <v>6.6666666666666693E-2</v>
      </c>
      <c r="H13" s="16">
        <v>0</v>
      </c>
      <c r="I13" s="16">
        <v>3.03030303030303E-2</v>
      </c>
      <c r="J13" s="16">
        <v>1.63934426229508E-2</v>
      </c>
      <c r="K13" s="16">
        <v>7.69230769230769E-2</v>
      </c>
      <c r="L13" s="16">
        <v>1.2500000000000001E-2</v>
      </c>
      <c r="M13" s="16">
        <v>2.8169014084507001E-2</v>
      </c>
      <c r="N13" s="16">
        <v>0</v>
      </c>
      <c r="O13" s="16">
        <v>0</v>
      </c>
      <c r="P13" s="16"/>
      <c r="Q13" s="16">
        <v>2.4709302325581401E-2</v>
      </c>
      <c r="R13" s="16"/>
      <c r="S13" s="16">
        <v>2.1601016518424401E-2</v>
      </c>
      <c r="T13" s="16"/>
      <c r="U13" s="16">
        <v>2.48756218905473E-2</v>
      </c>
      <c r="V13" s="16"/>
      <c r="W13" s="16">
        <v>1.6260162601626001E-2</v>
      </c>
      <c r="X13" s="16"/>
      <c r="Y13" s="16">
        <v>2.3809523809523801E-2</v>
      </c>
      <c r="Z13" s="16">
        <v>1.5151515151515201E-2</v>
      </c>
      <c r="AA13" s="16">
        <v>5.5555555555555601E-2</v>
      </c>
      <c r="AB13" s="16">
        <v>0.11111111111111099</v>
      </c>
      <c r="AC13" s="16"/>
      <c r="AD13" s="16">
        <v>1.3698630136986301E-2</v>
      </c>
      <c r="AE13" s="16">
        <v>2.2222222222222199E-2</v>
      </c>
      <c r="AF13" s="16">
        <v>4.08163265306122E-2</v>
      </c>
      <c r="AG13" s="16">
        <v>1.1111111111111099E-2</v>
      </c>
      <c r="AH13" s="16">
        <v>4.0650406504064998E-2</v>
      </c>
      <c r="AI13" s="16">
        <v>2.3809523809523801E-2</v>
      </c>
      <c r="AJ13" s="16">
        <v>2.1739130434782601E-2</v>
      </c>
      <c r="AK13" s="16"/>
      <c r="AL13" s="16">
        <v>0</v>
      </c>
      <c r="AM13" s="16">
        <v>2.3622047244094498E-2</v>
      </c>
      <c r="AN13" s="16">
        <v>1.35746606334842E-2</v>
      </c>
      <c r="AO13" s="16">
        <v>3.5971223021582698E-2</v>
      </c>
      <c r="AP13" s="16">
        <v>5.2631578947368397E-2</v>
      </c>
      <c r="AQ13" s="16">
        <v>0.08</v>
      </c>
      <c r="AR13" s="16">
        <v>0</v>
      </c>
      <c r="AS13" s="16">
        <v>0</v>
      </c>
      <c r="AT13" s="16">
        <v>2.40963855421687E-2</v>
      </c>
      <c r="AU13" s="16">
        <v>0</v>
      </c>
      <c r="AV13" s="16">
        <v>0</v>
      </c>
      <c r="AW13" s="16">
        <v>2.32558139534884E-2</v>
      </c>
    </row>
    <row r="14" spans="2:49" x14ac:dyDescent="0.35">
      <c r="B14" s="17" t="s">
        <v>918</v>
      </c>
      <c r="C14" s="16">
        <v>1.4760147601476E-2</v>
      </c>
      <c r="D14" s="16">
        <v>0</v>
      </c>
      <c r="E14" s="16">
        <v>7.4626865671641798E-3</v>
      </c>
      <c r="F14" s="16">
        <v>1.6806722689075598E-2</v>
      </c>
      <c r="G14" s="16">
        <v>0.05</v>
      </c>
      <c r="H14" s="16">
        <v>0</v>
      </c>
      <c r="I14" s="16">
        <v>3.03030303030303E-2</v>
      </c>
      <c r="J14" s="16">
        <v>3.2786885245901599E-2</v>
      </c>
      <c r="K14" s="16">
        <v>0</v>
      </c>
      <c r="L14" s="16">
        <v>1.2500000000000001E-2</v>
      </c>
      <c r="M14" s="16">
        <v>1.4084507042253501E-2</v>
      </c>
      <c r="N14" s="16">
        <v>0</v>
      </c>
      <c r="O14" s="16">
        <v>0</v>
      </c>
      <c r="P14" s="16"/>
      <c r="Q14" s="16">
        <v>1.74418604651163E-2</v>
      </c>
      <c r="R14" s="16"/>
      <c r="S14" s="16">
        <v>1.52477763659466E-2</v>
      </c>
      <c r="T14" s="16"/>
      <c r="U14" s="16">
        <v>1.99004975124378E-2</v>
      </c>
      <c r="V14" s="16"/>
      <c r="W14" s="16">
        <v>2.4390243902439001E-2</v>
      </c>
      <c r="X14" s="16"/>
      <c r="Y14" s="16">
        <v>1.9841269841269799E-2</v>
      </c>
      <c r="Z14" s="16">
        <v>7.5757575757575803E-3</v>
      </c>
      <c r="AA14" s="16">
        <v>0</v>
      </c>
      <c r="AB14" s="16">
        <v>0</v>
      </c>
      <c r="AC14" s="16"/>
      <c r="AD14" s="16">
        <v>4.7945205479452101E-2</v>
      </c>
      <c r="AE14" s="16">
        <v>2.2222222222222199E-2</v>
      </c>
      <c r="AF14" s="16">
        <v>0</v>
      </c>
      <c r="AG14" s="16">
        <v>1.1111111111111099E-2</v>
      </c>
      <c r="AH14" s="16">
        <v>8.1300813008130107E-3</v>
      </c>
      <c r="AI14" s="16">
        <v>0</v>
      </c>
      <c r="AJ14" s="16">
        <v>0</v>
      </c>
      <c r="AK14" s="16"/>
      <c r="AL14" s="16">
        <v>0</v>
      </c>
      <c r="AM14" s="16">
        <v>0</v>
      </c>
      <c r="AN14" s="16">
        <v>1.8099547511312201E-2</v>
      </c>
      <c r="AO14" s="16">
        <v>2.8776978417266199E-2</v>
      </c>
      <c r="AP14" s="16">
        <v>5.2631578947368397E-2</v>
      </c>
      <c r="AQ14" s="16">
        <v>0.04</v>
      </c>
      <c r="AR14" s="16">
        <v>0</v>
      </c>
      <c r="AS14" s="16">
        <v>6.6666666666666693E-2</v>
      </c>
      <c r="AT14" s="16">
        <v>0</v>
      </c>
      <c r="AU14" s="16">
        <v>0</v>
      </c>
      <c r="AV14" s="16">
        <v>0</v>
      </c>
      <c r="AW14" s="16">
        <v>0</v>
      </c>
    </row>
    <row r="15" spans="2:49" x14ac:dyDescent="0.35">
      <c r="B15" s="17" t="s">
        <v>36</v>
      </c>
      <c r="C15" s="18">
        <v>0.13653136531365301</v>
      </c>
      <c r="D15" s="18">
        <v>0.134146341463415</v>
      </c>
      <c r="E15" s="18">
        <v>8.2089552238805999E-2</v>
      </c>
      <c r="F15" s="18">
        <v>0.14285714285714299</v>
      </c>
      <c r="G15" s="18">
        <v>0.15</v>
      </c>
      <c r="H15" s="18">
        <v>0.134615384615385</v>
      </c>
      <c r="I15" s="18">
        <v>0.21212121212121199</v>
      </c>
      <c r="J15" s="18">
        <v>0.13114754098360701</v>
      </c>
      <c r="K15" s="18">
        <v>7.69230769230769E-2</v>
      </c>
      <c r="L15" s="18">
        <v>0.16250000000000001</v>
      </c>
      <c r="M15" s="18">
        <v>0.169014084507042</v>
      </c>
      <c r="N15" s="18">
        <v>9.0909090909090898E-2</v>
      </c>
      <c r="O15" s="18">
        <v>0.1875</v>
      </c>
      <c r="P15" s="18"/>
      <c r="Q15" s="18">
        <v>0.14098837209302301</v>
      </c>
      <c r="R15" s="18"/>
      <c r="S15" s="18">
        <v>0.14104193138500601</v>
      </c>
      <c r="T15" s="18"/>
      <c r="U15" s="18">
        <v>0.14759535655058001</v>
      </c>
      <c r="V15" s="18"/>
      <c r="W15" s="18">
        <v>4.8780487804878099E-2</v>
      </c>
      <c r="X15" s="18"/>
      <c r="Y15" s="18">
        <v>0.148809523809524</v>
      </c>
      <c r="Z15" s="18">
        <v>0.11363636363636399</v>
      </c>
      <c r="AA15" s="18">
        <v>0.13888888888888901</v>
      </c>
      <c r="AB15" s="18">
        <v>0.11111111111111099</v>
      </c>
      <c r="AC15" s="18"/>
      <c r="AD15" s="18">
        <v>0.28767123287671198</v>
      </c>
      <c r="AE15" s="18">
        <v>0.1</v>
      </c>
      <c r="AF15" s="18">
        <v>0.13265306122449</v>
      </c>
      <c r="AG15" s="18">
        <v>0.11111111111111099</v>
      </c>
      <c r="AH15" s="18">
        <v>0.13008130081300801</v>
      </c>
      <c r="AI15" s="18">
        <v>5.95238095238095E-2</v>
      </c>
      <c r="AJ15" s="18">
        <v>6.5217391304347797E-2</v>
      </c>
      <c r="AK15" s="18"/>
      <c r="AL15" s="18">
        <v>0.175438596491228</v>
      </c>
      <c r="AM15" s="18">
        <v>0.110236220472441</v>
      </c>
      <c r="AN15" s="18">
        <v>0.144796380090498</v>
      </c>
      <c r="AO15" s="18">
        <v>0.17985611510791399</v>
      </c>
      <c r="AP15" s="18">
        <v>0.21052631578947401</v>
      </c>
      <c r="AQ15" s="18">
        <v>0.06</v>
      </c>
      <c r="AR15" s="18">
        <v>0</v>
      </c>
      <c r="AS15" s="18">
        <v>6.6666666666666693E-2</v>
      </c>
      <c r="AT15" s="18">
        <v>0.120481927710843</v>
      </c>
      <c r="AU15" s="18">
        <v>0.30769230769230799</v>
      </c>
      <c r="AV15" s="18">
        <v>6.0606060606060601E-2</v>
      </c>
      <c r="AW15" s="18">
        <v>6.9767441860465101E-2</v>
      </c>
    </row>
    <row r="16" spans="2:49" x14ac:dyDescent="0.35">
      <c r="B16" s="15"/>
    </row>
    <row r="17" spans="2:2" x14ac:dyDescent="0.35">
      <c r="B17" t="s">
        <v>66</v>
      </c>
    </row>
    <row r="18" spans="2:2" x14ac:dyDescent="0.35">
      <c r="B18" t="s">
        <v>67</v>
      </c>
    </row>
    <row r="20" spans="2:2" x14ac:dyDescent="0.35">
      <c r="B20"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O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20.7265625" customWidth="1"/>
  </cols>
  <sheetData>
    <row r="2" spans="2:15" ht="40" customHeight="1" x14ac:dyDescent="0.35">
      <c r="D2" s="31" t="s">
        <v>939</v>
      </c>
      <c r="E2" s="27"/>
      <c r="F2" s="27"/>
      <c r="G2" s="27"/>
      <c r="H2" s="27"/>
      <c r="I2" s="27"/>
      <c r="J2" s="27"/>
      <c r="K2" s="27"/>
      <c r="L2" s="27"/>
      <c r="M2" s="27"/>
      <c r="N2" s="27"/>
      <c r="O2" s="27"/>
    </row>
    <row r="6" spans="2:15" ht="50" customHeight="1" x14ac:dyDescent="0.35">
      <c r="B6" s="22" t="s">
        <v>14</v>
      </c>
      <c r="C6" s="22" t="s">
        <v>920</v>
      </c>
      <c r="D6" s="22" t="s">
        <v>921</v>
      </c>
      <c r="E6" s="22" t="s">
        <v>922</v>
      </c>
      <c r="F6" s="22" t="s">
        <v>923</v>
      </c>
      <c r="G6" s="22" t="s">
        <v>924</v>
      </c>
      <c r="H6" s="22" t="s">
        <v>925</v>
      </c>
      <c r="I6" s="22" t="s">
        <v>926</v>
      </c>
      <c r="J6" s="22" t="s">
        <v>927</v>
      </c>
      <c r="K6" s="22" t="s">
        <v>928</v>
      </c>
      <c r="L6" s="22" t="s">
        <v>929</v>
      </c>
      <c r="M6" s="22" t="s">
        <v>930</v>
      </c>
      <c r="N6" s="22" t="s">
        <v>931</v>
      </c>
    </row>
    <row r="7" spans="2:15" x14ac:dyDescent="0.35">
      <c r="B7" s="17" t="s">
        <v>932</v>
      </c>
      <c r="C7" s="16">
        <v>3.4440344403443998E-2</v>
      </c>
      <c r="D7" s="16">
        <v>8.8560885608856096E-2</v>
      </c>
      <c r="E7" s="16">
        <v>7.9950799507995093E-2</v>
      </c>
      <c r="F7" s="16">
        <v>0.11562115621156201</v>
      </c>
      <c r="G7" s="16">
        <v>3.8130381303813E-2</v>
      </c>
      <c r="H7" s="16">
        <v>6.2730627306273101E-2</v>
      </c>
      <c r="I7" s="16">
        <v>6.6420664206642097E-2</v>
      </c>
      <c r="J7" s="16">
        <v>7.7490774907749096E-2</v>
      </c>
      <c r="K7" s="16">
        <v>2.0910209102091001E-2</v>
      </c>
      <c r="L7" s="16">
        <v>2.8290282902828999E-2</v>
      </c>
      <c r="M7" s="16">
        <v>8.61008610086101E-3</v>
      </c>
      <c r="N7" s="16">
        <v>2.460024600246E-2</v>
      </c>
    </row>
    <row r="8" spans="2:15" x14ac:dyDescent="0.35">
      <c r="B8" s="17" t="s">
        <v>933</v>
      </c>
      <c r="C8" s="16">
        <v>0.13407134071340701</v>
      </c>
      <c r="D8" s="16">
        <v>0.24846248462484599</v>
      </c>
      <c r="E8" s="16">
        <v>0.27552275522755199</v>
      </c>
      <c r="F8" s="16">
        <v>0.23370233702337001</v>
      </c>
      <c r="G8" s="16">
        <v>0.17589175891758899</v>
      </c>
      <c r="H8" s="16">
        <v>0.21402214022140201</v>
      </c>
      <c r="I8" s="16">
        <v>0.265682656826568</v>
      </c>
      <c r="J8" s="16">
        <v>0.20418204182041799</v>
      </c>
      <c r="K8" s="16">
        <v>6.39606396063961E-2</v>
      </c>
      <c r="L8" s="16">
        <v>7.0110701107011106E-2</v>
      </c>
      <c r="M8" s="16">
        <v>3.6900369003690002E-2</v>
      </c>
      <c r="N8" s="16">
        <v>6.1500615006150103E-2</v>
      </c>
    </row>
    <row r="9" spans="2:15" x14ac:dyDescent="0.35">
      <c r="B9" s="17" t="s">
        <v>934</v>
      </c>
      <c r="C9" s="16">
        <v>0.19311193111931099</v>
      </c>
      <c r="D9" s="16">
        <v>0.18696186961869601</v>
      </c>
      <c r="E9" s="16">
        <v>0.21525215252152499</v>
      </c>
      <c r="F9" s="16">
        <v>0.19680196801968</v>
      </c>
      <c r="G9" s="16">
        <v>0.20295202952029501</v>
      </c>
      <c r="H9" s="16">
        <v>0.17097170971709699</v>
      </c>
      <c r="I9" s="16">
        <v>0.185731857318573</v>
      </c>
      <c r="J9" s="16">
        <v>0.161131611316113</v>
      </c>
      <c r="K9" s="16">
        <v>9.9630996309963096E-2</v>
      </c>
      <c r="L9" s="16">
        <v>7.8720787207872095E-2</v>
      </c>
      <c r="M9" s="16">
        <v>5.9040590405904099E-2</v>
      </c>
      <c r="N9" s="16">
        <v>9.5940959409594101E-2</v>
      </c>
    </row>
    <row r="10" spans="2:15" x14ac:dyDescent="0.35">
      <c r="B10" s="17" t="s">
        <v>935</v>
      </c>
      <c r="C10" s="16">
        <v>0.154981549815498</v>
      </c>
      <c r="D10" s="16">
        <v>0.138991389913899</v>
      </c>
      <c r="E10" s="16">
        <v>0.15375153751537499</v>
      </c>
      <c r="F10" s="16">
        <v>0.124231242312423</v>
      </c>
      <c r="G10" s="16">
        <v>0.154981549815498</v>
      </c>
      <c r="H10" s="16">
        <v>0.15375153751537499</v>
      </c>
      <c r="I10" s="16">
        <v>0.12669126691266899</v>
      </c>
      <c r="J10" s="16">
        <v>0.146371463714637</v>
      </c>
      <c r="K10" s="16">
        <v>0.109471094710947</v>
      </c>
      <c r="L10" s="16">
        <v>9.7170971709717099E-2</v>
      </c>
      <c r="M10" s="16">
        <v>9.1020910209102093E-2</v>
      </c>
      <c r="N10" s="16">
        <v>8.4870848708487101E-2</v>
      </c>
    </row>
    <row r="11" spans="2:15" x14ac:dyDescent="0.35">
      <c r="B11" s="17" t="s">
        <v>936</v>
      </c>
      <c r="C11" s="16">
        <v>0.14022140221402199</v>
      </c>
      <c r="D11" s="16">
        <v>0.109471094710947</v>
      </c>
      <c r="E11" s="16">
        <v>9.1020910209102093E-2</v>
      </c>
      <c r="F11" s="16">
        <v>6.6420664206642097E-2</v>
      </c>
      <c r="G11" s="16">
        <v>0.1230012300123</v>
      </c>
      <c r="H11" s="16">
        <v>8.3640836408364103E-2</v>
      </c>
      <c r="I11" s="16">
        <v>4.1820418204182003E-2</v>
      </c>
      <c r="J11" s="16">
        <v>6.7650676506765095E-2</v>
      </c>
      <c r="K11" s="16">
        <v>9.4710947109471103E-2</v>
      </c>
      <c r="L11" s="16">
        <v>8.61008610086101E-2</v>
      </c>
      <c r="M11" s="16">
        <v>9.7170971709717099E-2</v>
      </c>
      <c r="N11" s="16">
        <v>4.4280442804428E-2</v>
      </c>
    </row>
    <row r="12" spans="2:15" x14ac:dyDescent="0.35">
      <c r="B12" s="17" t="s">
        <v>937</v>
      </c>
      <c r="C12" s="16">
        <v>0.14022140221402199</v>
      </c>
      <c r="D12" s="16">
        <v>7.1340713407134104E-2</v>
      </c>
      <c r="E12" s="16">
        <v>4.4280442804428E-2</v>
      </c>
      <c r="F12" s="16">
        <v>3.6900369003690002E-2</v>
      </c>
      <c r="G12" s="16">
        <v>6.8880688806888093E-2</v>
      </c>
      <c r="H12" s="16">
        <v>5.1660516605166101E-2</v>
      </c>
      <c r="I12" s="16">
        <v>2.7060270602706001E-2</v>
      </c>
      <c r="J12" s="16">
        <v>3.9360393603935999E-2</v>
      </c>
      <c r="K12" s="16">
        <v>9.8400984009840098E-2</v>
      </c>
      <c r="L12" s="16">
        <v>8.4870848708487101E-2</v>
      </c>
      <c r="M12" s="16">
        <v>7.0110701107011106E-2</v>
      </c>
      <c r="N12" s="16">
        <v>3.4440344403443998E-2</v>
      </c>
    </row>
    <row r="13" spans="2:15" x14ac:dyDescent="0.35">
      <c r="B13" s="21" t="s">
        <v>938</v>
      </c>
      <c r="C13" s="19">
        <v>0.124231242312423</v>
      </c>
      <c r="D13" s="19">
        <v>6.1500615006150103E-2</v>
      </c>
      <c r="E13" s="19">
        <v>4.0590405904058997E-2</v>
      </c>
      <c r="F13" s="19">
        <v>3.9360393603935999E-2</v>
      </c>
      <c r="G13" s="19">
        <v>4.6740467404674003E-2</v>
      </c>
      <c r="H13" s="19">
        <v>4.7970479704797099E-2</v>
      </c>
      <c r="I13" s="19">
        <v>1.7220172201721999E-2</v>
      </c>
      <c r="J13" s="19">
        <v>2.8290282902828999E-2</v>
      </c>
      <c r="K13" s="19">
        <v>6.39606396063961E-2</v>
      </c>
      <c r="L13" s="19">
        <v>6.5190651906519098E-2</v>
      </c>
      <c r="M13" s="19">
        <v>5.9040590405904099E-2</v>
      </c>
      <c r="N13" s="19">
        <v>2.460024600246E-2</v>
      </c>
    </row>
    <row r="14" spans="2:15" x14ac:dyDescent="0.35">
      <c r="B14" s="21" t="s">
        <v>462</v>
      </c>
      <c r="C14" s="19">
        <v>7.8720787207872095E-2</v>
      </c>
      <c r="D14" s="19">
        <v>9.4710947109471103E-2</v>
      </c>
      <c r="E14" s="19">
        <v>9.9630996309963096E-2</v>
      </c>
      <c r="F14" s="19">
        <v>0.18696186961869601</v>
      </c>
      <c r="G14" s="19">
        <v>0.18942189421894201</v>
      </c>
      <c r="H14" s="19">
        <v>0.21525215252152499</v>
      </c>
      <c r="I14" s="19">
        <v>0.26937269372693701</v>
      </c>
      <c r="J14" s="19">
        <v>0.27552275522755199</v>
      </c>
      <c r="K14" s="19">
        <v>0.44895448954489497</v>
      </c>
      <c r="L14" s="19">
        <v>0.48954489544895402</v>
      </c>
      <c r="M14" s="19">
        <v>0.57810578105781096</v>
      </c>
      <c r="N14" s="19">
        <v>0.62976629766297698</v>
      </c>
    </row>
    <row r="15" spans="2:15" x14ac:dyDescent="0.35">
      <c r="B15" s="21" t="s">
        <v>463</v>
      </c>
      <c r="C15" s="20">
        <v>-4.3050430504305001E-2</v>
      </c>
      <c r="D15" s="20">
        <v>0.28167281672816702</v>
      </c>
      <c r="E15" s="20">
        <v>0.39483394833948299</v>
      </c>
      <c r="F15" s="20">
        <v>0.40344403444034399</v>
      </c>
      <c r="G15" s="20">
        <v>0.17835178351783501</v>
      </c>
      <c r="H15" s="20">
        <v>0.26445264452644501</v>
      </c>
      <c r="I15" s="20">
        <v>0.43173431734317302</v>
      </c>
      <c r="J15" s="20">
        <v>0.30750307503074997</v>
      </c>
      <c r="K15" s="20">
        <v>-7.2570725707257006E-2</v>
      </c>
      <c r="L15" s="20">
        <v>-5.9040590405904099E-2</v>
      </c>
      <c r="M15" s="20">
        <v>-0.121771217712177</v>
      </c>
      <c r="N15" s="20">
        <v>7.8720787207872095E-2</v>
      </c>
    </row>
    <row r="16" spans="2:15" x14ac:dyDescent="0.35">
      <c r="B16" s="15"/>
      <c r="C16" s="15"/>
      <c r="D16" s="15"/>
      <c r="E16" s="15"/>
      <c r="F16" s="15"/>
      <c r="G16" s="15"/>
      <c r="H16" s="15"/>
      <c r="I16" s="15"/>
      <c r="J16" s="15"/>
      <c r="K16" s="15"/>
      <c r="L16" s="15"/>
      <c r="M16" s="15"/>
      <c r="N16" s="15"/>
    </row>
    <row r="17" spans="2:2" x14ac:dyDescent="0.35">
      <c r="B17" t="s">
        <v>66</v>
      </c>
    </row>
    <row r="18" spans="2:2" x14ac:dyDescent="0.35">
      <c r="B18" t="s">
        <v>67</v>
      </c>
    </row>
    <row r="22" spans="2:2" x14ac:dyDescent="0.35">
      <c r="B22" s="8" t="str">
        <f>HYPERLINK("#'Contents'!A1", "Return to Contents")</f>
        <v>Return to Contents</v>
      </c>
    </row>
  </sheetData>
  <mergeCells count="1">
    <mergeCell ref="D2:O2"/>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W2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5" width="10.7265625" customWidth="1"/>
    <col min="16" max="16" width="2.1796875" customWidth="1"/>
    <col min="17" max="17" width="10.7265625" customWidth="1"/>
    <col min="18" max="18" width="2.1796875" customWidth="1"/>
    <col min="19" max="19" width="10.7265625" customWidth="1"/>
    <col min="20" max="20" width="2.1796875" customWidth="1"/>
    <col min="21" max="21" width="10.7265625" customWidth="1"/>
    <col min="22" max="22" width="2.1796875" customWidth="1"/>
    <col min="23" max="23" width="10.7265625" customWidth="1"/>
    <col min="24" max="24" width="2.1796875" customWidth="1"/>
    <col min="25" max="28" width="10.7265625" customWidth="1"/>
    <col min="29" max="29" width="2.1796875" customWidth="1"/>
    <col min="30" max="36" width="10.7265625" customWidth="1"/>
    <col min="37" max="37" width="2.1796875" customWidth="1"/>
    <col min="38" max="49" width="10.7265625" customWidth="1"/>
    <col min="50" max="50" width="2.1796875" customWidth="1"/>
  </cols>
  <sheetData>
    <row r="2" spans="2:49" ht="40" customHeight="1" x14ac:dyDescent="0.35">
      <c r="D2" s="31" t="s">
        <v>940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5" spans="2:49" ht="30" customHeight="1" x14ac:dyDescent="0.35">
      <c r="B5" s="14"/>
      <c r="C5" s="14"/>
      <c r="D5" s="30" t="s">
        <v>56</v>
      </c>
      <c r="E5" s="30"/>
      <c r="F5" s="30"/>
      <c r="G5" s="30"/>
      <c r="H5" s="30"/>
      <c r="I5" s="30"/>
      <c r="J5" s="30"/>
      <c r="K5" s="30"/>
      <c r="L5" s="30"/>
      <c r="M5" s="30"/>
      <c r="N5" s="30"/>
      <c r="O5" s="30"/>
      <c r="P5" s="14"/>
      <c r="Q5" s="30" t="s">
        <v>57</v>
      </c>
      <c r="R5" s="14"/>
      <c r="S5" s="30" t="s">
        <v>58</v>
      </c>
      <c r="T5" s="14"/>
      <c r="U5" s="30" t="s">
        <v>59</v>
      </c>
      <c r="V5" s="14"/>
      <c r="W5" s="30" t="s">
        <v>60</v>
      </c>
      <c r="X5" s="14"/>
      <c r="Y5" s="30" t="s">
        <v>61</v>
      </c>
      <c r="Z5" s="30"/>
      <c r="AA5" s="30"/>
      <c r="AB5" s="30"/>
      <c r="AC5" s="14"/>
      <c r="AD5" s="30" t="s">
        <v>62</v>
      </c>
      <c r="AE5" s="30"/>
      <c r="AF5" s="30"/>
      <c r="AG5" s="30"/>
      <c r="AH5" s="30"/>
      <c r="AI5" s="30"/>
      <c r="AJ5" s="30"/>
      <c r="AK5" s="14"/>
      <c r="AL5" s="30" t="s">
        <v>63</v>
      </c>
      <c r="AM5" s="30"/>
      <c r="AN5" s="30"/>
      <c r="AO5" s="30"/>
      <c r="AP5" s="30"/>
      <c r="AQ5" s="30"/>
      <c r="AR5" s="30"/>
      <c r="AS5" s="30"/>
      <c r="AT5" s="30"/>
      <c r="AU5" s="30"/>
      <c r="AV5" s="30"/>
      <c r="AW5" s="30"/>
    </row>
    <row r="6" spans="2:49" ht="130.5" x14ac:dyDescent="0.35">
      <c r="B6" t="s">
        <v>14</v>
      </c>
      <c r="C6" s="9" t="s">
        <v>15</v>
      </c>
      <c r="D6" s="11" t="s">
        <v>16</v>
      </c>
      <c r="E6" s="11" t="s">
        <v>17</v>
      </c>
      <c r="F6" s="11" t="s">
        <v>18</v>
      </c>
      <c r="G6" s="11" t="s">
        <v>19</v>
      </c>
      <c r="H6" s="11" t="s">
        <v>20</v>
      </c>
      <c r="I6" s="11" t="s">
        <v>21</v>
      </c>
      <c r="J6" s="11" t="s">
        <v>22</v>
      </c>
      <c r="K6" s="11" t="s">
        <v>23</v>
      </c>
      <c r="L6" s="11" t="s">
        <v>24</v>
      </c>
      <c r="M6" s="11" t="s">
        <v>25</v>
      </c>
      <c r="N6" s="11" t="s">
        <v>26</v>
      </c>
      <c r="O6" s="11" t="s">
        <v>27</v>
      </c>
      <c r="Q6" s="11" t="s">
        <v>29</v>
      </c>
      <c r="S6" s="11" t="s">
        <v>30</v>
      </c>
      <c r="U6" s="11" t="s">
        <v>31</v>
      </c>
      <c r="W6" s="11" t="s">
        <v>32</v>
      </c>
      <c r="Y6" s="11" t="s">
        <v>33</v>
      </c>
      <c r="Z6" s="11" t="s">
        <v>34</v>
      </c>
      <c r="AA6" s="11" t="s">
        <v>35</v>
      </c>
      <c r="AB6" s="11" t="s">
        <v>36</v>
      </c>
      <c r="AD6" s="11" t="s">
        <v>37</v>
      </c>
      <c r="AE6" s="11" t="s">
        <v>38</v>
      </c>
      <c r="AF6" s="11" t="s">
        <v>39</v>
      </c>
      <c r="AG6" s="11" t="s">
        <v>40</v>
      </c>
      <c r="AH6" s="11" t="s">
        <v>41</v>
      </c>
      <c r="AI6" s="11" t="s">
        <v>42</v>
      </c>
      <c r="AJ6" s="11" t="s">
        <v>43</v>
      </c>
      <c r="AL6" s="11" t="s">
        <v>44</v>
      </c>
      <c r="AM6" s="11" t="s">
        <v>45</v>
      </c>
      <c r="AN6" s="11" t="s">
        <v>46</v>
      </c>
      <c r="AO6" s="11" t="s">
        <v>47</v>
      </c>
      <c r="AP6" s="11" t="s">
        <v>48</v>
      </c>
      <c r="AQ6" s="11" t="s">
        <v>49</v>
      </c>
      <c r="AR6" s="11" t="s">
        <v>50</v>
      </c>
      <c r="AS6" s="11" t="s">
        <v>51</v>
      </c>
      <c r="AT6" s="11" t="s">
        <v>52</v>
      </c>
      <c r="AU6" s="11" t="s">
        <v>53</v>
      </c>
      <c r="AV6" s="11" t="s">
        <v>54</v>
      </c>
      <c r="AW6" s="11" t="s">
        <v>55</v>
      </c>
    </row>
    <row r="7" spans="2:49" ht="30" customHeight="1" x14ac:dyDescent="0.35">
      <c r="B7" s="10" t="s">
        <v>28</v>
      </c>
      <c r="C7" s="10">
        <v>813</v>
      </c>
      <c r="D7" s="10">
        <v>82</v>
      </c>
      <c r="E7" s="10">
        <v>134</v>
      </c>
      <c r="F7" s="10">
        <v>119</v>
      </c>
      <c r="G7" s="10">
        <v>60</v>
      </c>
      <c r="H7" s="10">
        <v>52</v>
      </c>
      <c r="I7" s="10">
        <v>66</v>
      </c>
      <c r="J7" s="10">
        <v>61</v>
      </c>
      <c r="K7" s="10">
        <v>39</v>
      </c>
      <c r="L7" s="10">
        <v>80</v>
      </c>
      <c r="M7" s="10">
        <v>71</v>
      </c>
      <c r="N7" s="10">
        <v>33</v>
      </c>
      <c r="O7" s="10">
        <v>16</v>
      </c>
      <c r="P7" s="10"/>
      <c r="Q7" s="10">
        <v>688</v>
      </c>
      <c r="R7" s="10"/>
      <c r="S7" s="10">
        <v>787</v>
      </c>
      <c r="T7" s="10"/>
      <c r="U7" s="10">
        <v>603</v>
      </c>
      <c r="V7" s="10"/>
      <c r="W7" s="10">
        <v>123</v>
      </c>
      <c r="X7" s="10"/>
      <c r="Y7" s="10">
        <v>504</v>
      </c>
      <c r="Z7" s="10">
        <v>264</v>
      </c>
      <c r="AA7" s="10">
        <v>36</v>
      </c>
      <c r="AB7" s="10">
        <v>9</v>
      </c>
      <c r="AC7" s="10"/>
      <c r="AD7" s="10">
        <v>146</v>
      </c>
      <c r="AE7" s="10">
        <v>90</v>
      </c>
      <c r="AF7" s="10">
        <v>98</v>
      </c>
      <c r="AG7" s="10">
        <v>180</v>
      </c>
      <c r="AH7" s="10">
        <v>123</v>
      </c>
      <c r="AI7" s="10">
        <v>84</v>
      </c>
      <c r="AJ7" s="10">
        <v>92</v>
      </c>
      <c r="AK7" s="10"/>
      <c r="AL7" s="10">
        <v>57</v>
      </c>
      <c r="AM7" s="10">
        <v>127</v>
      </c>
      <c r="AN7" s="10">
        <v>221</v>
      </c>
      <c r="AO7" s="10">
        <v>139</v>
      </c>
      <c r="AP7" s="10">
        <v>19</v>
      </c>
      <c r="AQ7" s="10">
        <v>50</v>
      </c>
      <c r="AR7" s="10">
        <v>2</v>
      </c>
      <c r="AS7" s="10">
        <v>15</v>
      </c>
      <c r="AT7" s="10">
        <v>83</v>
      </c>
      <c r="AU7" s="10">
        <v>13</v>
      </c>
      <c r="AV7" s="10">
        <v>33</v>
      </c>
      <c r="AW7" s="10">
        <v>43</v>
      </c>
    </row>
    <row r="8" spans="2:49" x14ac:dyDescent="0.35">
      <c r="B8" s="17" t="s">
        <v>932</v>
      </c>
      <c r="C8" s="16">
        <v>7.9950799507995093E-2</v>
      </c>
      <c r="D8" s="16">
        <v>8.5365853658536606E-2</v>
      </c>
      <c r="E8" s="16">
        <v>0.104477611940299</v>
      </c>
      <c r="F8" s="16">
        <v>6.7226890756302504E-2</v>
      </c>
      <c r="G8" s="16">
        <v>8.3333333333333301E-2</v>
      </c>
      <c r="H8" s="16">
        <v>5.7692307692307702E-2</v>
      </c>
      <c r="I8" s="16">
        <v>7.5757575757575801E-2</v>
      </c>
      <c r="J8" s="16">
        <v>0.114754098360656</v>
      </c>
      <c r="K8" s="16">
        <v>5.1282051282051301E-2</v>
      </c>
      <c r="L8" s="16">
        <v>7.4999999999999997E-2</v>
      </c>
      <c r="M8" s="16">
        <v>7.0422535211267595E-2</v>
      </c>
      <c r="N8" s="16">
        <v>3.03030303030303E-2</v>
      </c>
      <c r="O8" s="16">
        <v>0.125</v>
      </c>
      <c r="P8" s="16"/>
      <c r="Q8" s="16">
        <v>8.4302325581395304E-2</v>
      </c>
      <c r="R8" s="16"/>
      <c r="S8" s="16">
        <v>7.8780177890724307E-2</v>
      </c>
      <c r="T8" s="16"/>
      <c r="U8" s="16">
        <v>8.12603648424544E-2</v>
      </c>
      <c r="V8" s="16"/>
      <c r="W8" s="16">
        <v>6.50406504065041E-2</v>
      </c>
      <c r="X8" s="16"/>
      <c r="Y8" s="16">
        <v>7.3412698412698402E-2</v>
      </c>
      <c r="Z8" s="16">
        <v>9.0909090909090898E-2</v>
      </c>
      <c r="AA8" s="16">
        <v>8.3333333333333301E-2</v>
      </c>
      <c r="AB8" s="16">
        <v>0.11111111111111099</v>
      </c>
      <c r="AC8" s="16"/>
      <c r="AD8" s="16">
        <v>4.1095890410958902E-2</v>
      </c>
      <c r="AE8" s="16">
        <v>0.1</v>
      </c>
      <c r="AF8" s="16">
        <v>0.102040816326531</v>
      </c>
      <c r="AG8" s="16">
        <v>8.3333333333333301E-2</v>
      </c>
      <c r="AH8" s="16">
        <v>7.3170731707317097E-2</v>
      </c>
      <c r="AI8" s="16">
        <v>8.3333333333333301E-2</v>
      </c>
      <c r="AJ8" s="16">
        <v>9.7826086956521702E-2</v>
      </c>
      <c r="AK8" s="16"/>
      <c r="AL8" s="16">
        <v>1.7543859649122799E-2</v>
      </c>
      <c r="AM8" s="16">
        <v>0.118110236220472</v>
      </c>
      <c r="AN8" s="16">
        <v>8.1447963800904993E-2</v>
      </c>
      <c r="AO8" s="16">
        <v>9.3525179856115095E-2</v>
      </c>
      <c r="AP8" s="16">
        <v>0.105263157894737</v>
      </c>
      <c r="AQ8" s="16">
        <v>0.02</v>
      </c>
      <c r="AR8" s="16">
        <v>0</v>
      </c>
      <c r="AS8" s="16">
        <v>0.133333333333333</v>
      </c>
      <c r="AT8" s="16">
        <v>9.6385542168674704E-2</v>
      </c>
      <c r="AU8" s="16">
        <v>0</v>
      </c>
      <c r="AV8" s="16">
        <v>6.0606060606060601E-2</v>
      </c>
      <c r="AW8" s="16">
        <v>4.6511627906976702E-2</v>
      </c>
    </row>
    <row r="9" spans="2:49" x14ac:dyDescent="0.35">
      <c r="B9" s="17" t="s">
        <v>933</v>
      </c>
      <c r="C9" s="16">
        <v>0.27552275522755199</v>
      </c>
      <c r="D9" s="16">
        <v>0.24390243902438999</v>
      </c>
      <c r="E9" s="16">
        <v>0.29850746268656703</v>
      </c>
      <c r="F9" s="16">
        <v>0.26050420168067201</v>
      </c>
      <c r="G9" s="16">
        <v>0.3</v>
      </c>
      <c r="H9" s="16">
        <v>0.30769230769230799</v>
      </c>
      <c r="I9" s="16">
        <v>0.31818181818181801</v>
      </c>
      <c r="J9" s="16">
        <v>0.26229508196721302</v>
      </c>
      <c r="K9" s="16">
        <v>0.28205128205128199</v>
      </c>
      <c r="L9" s="16">
        <v>0.2</v>
      </c>
      <c r="M9" s="16">
        <v>0.309859154929577</v>
      </c>
      <c r="N9" s="16">
        <v>0.33333333333333298</v>
      </c>
      <c r="O9" s="16">
        <v>0.125</v>
      </c>
      <c r="P9" s="16"/>
      <c r="Q9" s="16">
        <v>0.28197674418604701</v>
      </c>
      <c r="R9" s="16"/>
      <c r="S9" s="16">
        <v>0.27700127064802998</v>
      </c>
      <c r="T9" s="16"/>
      <c r="U9" s="16">
        <v>0.276948590381426</v>
      </c>
      <c r="V9" s="16"/>
      <c r="W9" s="16">
        <v>0.35772357723577197</v>
      </c>
      <c r="X9" s="16"/>
      <c r="Y9" s="16">
        <v>0.30952380952380998</v>
      </c>
      <c r="Z9" s="16">
        <v>0.21969696969697</v>
      </c>
      <c r="AA9" s="16">
        <v>0.22222222222222199</v>
      </c>
      <c r="AB9" s="16">
        <v>0.22222222222222199</v>
      </c>
      <c r="AC9" s="16"/>
      <c r="AD9" s="16">
        <v>0.27397260273972601</v>
      </c>
      <c r="AE9" s="16">
        <v>0.344444444444444</v>
      </c>
      <c r="AF9" s="16">
        <v>0.17346938775510201</v>
      </c>
      <c r="AG9" s="16">
        <v>0.29444444444444401</v>
      </c>
      <c r="AH9" s="16">
        <v>0.292682926829268</v>
      </c>
      <c r="AI9" s="16">
        <v>0.25</v>
      </c>
      <c r="AJ9" s="16">
        <v>0.282608695652174</v>
      </c>
      <c r="AK9" s="16"/>
      <c r="AL9" s="16">
        <v>0.26315789473684198</v>
      </c>
      <c r="AM9" s="16">
        <v>0.267716535433071</v>
      </c>
      <c r="AN9" s="16">
        <v>0.27149321266968302</v>
      </c>
      <c r="AO9" s="16">
        <v>0.28776978417266202</v>
      </c>
      <c r="AP9" s="16">
        <v>0.31578947368421101</v>
      </c>
      <c r="AQ9" s="16">
        <v>0.3</v>
      </c>
      <c r="AR9" s="16">
        <v>0</v>
      </c>
      <c r="AS9" s="16">
        <v>0.4</v>
      </c>
      <c r="AT9" s="16">
        <v>0.28915662650602397</v>
      </c>
      <c r="AU9" s="16">
        <v>0.30769230769230799</v>
      </c>
      <c r="AV9" s="16">
        <v>0.30303030303030298</v>
      </c>
      <c r="AW9" s="16">
        <v>0.186046511627907</v>
      </c>
    </row>
    <row r="10" spans="2:49" x14ac:dyDescent="0.35">
      <c r="B10" s="17" t="s">
        <v>934</v>
      </c>
      <c r="C10" s="16">
        <v>0.21525215252152499</v>
      </c>
      <c r="D10" s="16">
        <v>0.134146341463415</v>
      </c>
      <c r="E10" s="16">
        <v>0.201492537313433</v>
      </c>
      <c r="F10" s="16">
        <v>0.27731092436974802</v>
      </c>
      <c r="G10" s="16">
        <v>0.21666666666666701</v>
      </c>
      <c r="H10" s="16">
        <v>0.25</v>
      </c>
      <c r="I10" s="16">
        <v>0.16666666666666699</v>
      </c>
      <c r="J10" s="16">
        <v>0.32786885245901598</v>
      </c>
      <c r="K10" s="16">
        <v>0.33333333333333298</v>
      </c>
      <c r="L10" s="16">
        <v>0.21249999999999999</v>
      </c>
      <c r="M10" s="16">
        <v>0.12676056338028199</v>
      </c>
      <c r="N10" s="16">
        <v>0.15151515151515199</v>
      </c>
      <c r="O10" s="16">
        <v>0.1875</v>
      </c>
      <c r="P10" s="16"/>
      <c r="Q10" s="16">
        <v>0.210755813953488</v>
      </c>
      <c r="R10" s="16"/>
      <c r="S10" s="16">
        <v>0.218551461245235</v>
      </c>
      <c r="T10" s="16"/>
      <c r="U10" s="16">
        <v>0.217247097844113</v>
      </c>
      <c r="V10" s="16"/>
      <c r="W10" s="16">
        <v>0.219512195121951</v>
      </c>
      <c r="X10" s="16"/>
      <c r="Y10" s="16">
        <v>0.23015873015873001</v>
      </c>
      <c r="Z10" s="16">
        <v>0.174242424242424</v>
      </c>
      <c r="AA10" s="16">
        <v>0.36111111111111099</v>
      </c>
      <c r="AB10" s="16">
        <v>0</v>
      </c>
      <c r="AC10" s="16"/>
      <c r="AD10" s="16">
        <v>0.27397260273972601</v>
      </c>
      <c r="AE10" s="16">
        <v>0.17777777777777801</v>
      </c>
      <c r="AF10" s="16">
        <v>0.25510204081632698</v>
      </c>
      <c r="AG10" s="16">
        <v>0.2</v>
      </c>
      <c r="AH10" s="16">
        <v>0.203252032520325</v>
      </c>
      <c r="AI10" s="16">
        <v>0.15476190476190499</v>
      </c>
      <c r="AJ10" s="16">
        <v>0.217391304347826</v>
      </c>
      <c r="AK10" s="16"/>
      <c r="AL10" s="16">
        <v>0.29824561403508798</v>
      </c>
      <c r="AM10" s="16">
        <v>0.15748031496063</v>
      </c>
      <c r="AN10" s="16">
        <v>0.21266968325791899</v>
      </c>
      <c r="AO10" s="16">
        <v>0.18705035971223</v>
      </c>
      <c r="AP10" s="16">
        <v>0.31578947368421101</v>
      </c>
      <c r="AQ10" s="16">
        <v>0.2</v>
      </c>
      <c r="AR10" s="16">
        <v>0</v>
      </c>
      <c r="AS10" s="16">
        <v>0.133333333333333</v>
      </c>
      <c r="AT10" s="16">
        <v>0.21686746987951799</v>
      </c>
      <c r="AU10" s="16">
        <v>0.230769230769231</v>
      </c>
      <c r="AV10" s="16">
        <v>0.36363636363636398</v>
      </c>
      <c r="AW10" s="16">
        <v>0.162790697674419</v>
      </c>
    </row>
    <row r="11" spans="2:49" x14ac:dyDescent="0.35">
      <c r="B11" s="17" t="s">
        <v>935</v>
      </c>
      <c r="C11" s="16">
        <v>0.15375153751537499</v>
      </c>
      <c r="D11" s="16">
        <v>0.15853658536585399</v>
      </c>
      <c r="E11" s="16">
        <v>0.12686567164179099</v>
      </c>
      <c r="F11" s="16">
        <v>0.126050420168067</v>
      </c>
      <c r="G11" s="16">
        <v>0.15</v>
      </c>
      <c r="H11" s="16">
        <v>0.115384615384615</v>
      </c>
      <c r="I11" s="16">
        <v>0.24242424242424199</v>
      </c>
      <c r="J11" s="16">
        <v>6.5573770491803296E-2</v>
      </c>
      <c r="K11" s="16">
        <v>0.17948717948717899</v>
      </c>
      <c r="L11" s="16">
        <v>0.25</v>
      </c>
      <c r="M11" s="16">
        <v>0.154929577464789</v>
      </c>
      <c r="N11" s="16">
        <v>0.12121212121212099</v>
      </c>
      <c r="O11" s="16">
        <v>0.1875</v>
      </c>
      <c r="P11" s="16"/>
      <c r="Q11" s="16">
        <v>0.15116279069767399</v>
      </c>
      <c r="R11" s="16"/>
      <c r="S11" s="16">
        <v>0.15374841168996201</v>
      </c>
      <c r="T11" s="16"/>
      <c r="U11" s="16">
        <v>0.15257048092868999</v>
      </c>
      <c r="V11" s="16"/>
      <c r="W11" s="16">
        <v>0.146341463414634</v>
      </c>
      <c r="X11" s="16"/>
      <c r="Y11" s="16">
        <v>0.13888888888888901</v>
      </c>
      <c r="Z11" s="16">
        <v>0.17803030303030301</v>
      </c>
      <c r="AA11" s="16">
        <v>0.11111111111111099</v>
      </c>
      <c r="AB11" s="16">
        <v>0.44444444444444398</v>
      </c>
      <c r="AC11" s="16"/>
      <c r="AD11" s="16">
        <v>0.116438356164384</v>
      </c>
      <c r="AE11" s="16">
        <v>0.17777777777777801</v>
      </c>
      <c r="AF11" s="16">
        <v>0.183673469387755</v>
      </c>
      <c r="AG11" s="16">
        <v>0.13888888888888901</v>
      </c>
      <c r="AH11" s="16">
        <v>0.17886178861788599</v>
      </c>
      <c r="AI11" s="16">
        <v>0.17857142857142899</v>
      </c>
      <c r="AJ11" s="16">
        <v>0.13043478260869601</v>
      </c>
      <c r="AK11" s="16"/>
      <c r="AL11" s="16">
        <v>0.24561403508771901</v>
      </c>
      <c r="AM11" s="16">
        <v>0.18897637795275599</v>
      </c>
      <c r="AN11" s="16">
        <v>0.144796380090498</v>
      </c>
      <c r="AO11" s="16">
        <v>0.14388489208633101</v>
      </c>
      <c r="AP11" s="16">
        <v>0.105263157894737</v>
      </c>
      <c r="AQ11" s="16">
        <v>0.1</v>
      </c>
      <c r="AR11" s="16">
        <v>0.5</v>
      </c>
      <c r="AS11" s="16">
        <v>6.6666666666666693E-2</v>
      </c>
      <c r="AT11" s="16">
        <v>0.14457831325301199</v>
      </c>
      <c r="AU11" s="16">
        <v>7.69230769230769E-2</v>
      </c>
      <c r="AV11" s="16">
        <v>6.0606060606060601E-2</v>
      </c>
      <c r="AW11" s="16">
        <v>0.25581395348837199</v>
      </c>
    </row>
    <row r="12" spans="2:49" x14ac:dyDescent="0.35">
      <c r="B12" s="17" t="s">
        <v>936</v>
      </c>
      <c r="C12" s="16">
        <v>9.1020910209102093E-2</v>
      </c>
      <c r="D12" s="16">
        <v>0.12195121951219499</v>
      </c>
      <c r="E12" s="16">
        <v>0.104477611940299</v>
      </c>
      <c r="F12" s="16">
        <v>8.40336134453782E-2</v>
      </c>
      <c r="G12" s="16">
        <v>0.116666666666667</v>
      </c>
      <c r="H12" s="16">
        <v>0.115384615384615</v>
      </c>
      <c r="I12" s="16">
        <v>6.0606060606060601E-2</v>
      </c>
      <c r="J12" s="16">
        <v>4.91803278688525E-2</v>
      </c>
      <c r="K12" s="16">
        <v>5.1282051282051301E-2</v>
      </c>
      <c r="L12" s="16">
        <v>8.7499999999999994E-2</v>
      </c>
      <c r="M12" s="16">
        <v>9.85915492957746E-2</v>
      </c>
      <c r="N12" s="16">
        <v>9.0909090909090898E-2</v>
      </c>
      <c r="O12" s="16">
        <v>6.25E-2</v>
      </c>
      <c r="P12" s="16"/>
      <c r="Q12" s="16">
        <v>8.7209302325581398E-2</v>
      </c>
      <c r="R12" s="16"/>
      <c r="S12" s="16">
        <v>9.1486658195679804E-2</v>
      </c>
      <c r="T12" s="16"/>
      <c r="U12" s="16">
        <v>8.7893864013267001E-2</v>
      </c>
      <c r="V12" s="16"/>
      <c r="W12" s="16">
        <v>9.7560975609756101E-2</v>
      </c>
      <c r="X12" s="16"/>
      <c r="Y12" s="16">
        <v>8.5317460317460306E-2</v>
      </c>
      <c r="Z12" s="16">
        <v>0.11363636363636399</v>
      </c>
      <c r="AA12" s="16">
        <v>2.7777777777777801E-2</v>
      </c>
      <c r="AB12" s="16">
        <v>0</v>
      </c>
      <c r="AC12" s="16"/>
      <c r="AD12" s="16">
        <v>8.9041095890410996E-2</v>
      </c>
      <c r="AE12" s="16">
        <v>4.4444444444444398E-2</v>
      </c>
      <c r="AF12" s="16">
        <v>6.1224489795918401E-2</v>
      </c>
      <c r="AG12" s="16">
        <v>0.105555555555556</v>
      </c>
      <c r="AH12" s="16">
        <v>8.1300813008130093E-2</v>
      </c>
      <c r="AI12" s="16">
        <v>0.16666666666666699</v>
      </c>
      <c r="AJ12" s="16">
        <v>8.6956521739130405E-2</v>
      </c>
      <c r="AK12" s="16"/>
      <c r="AL12" s="16">
        <v>7.0175438596491196E-2</v>
      </c>
      <c r="AM12" s="16">
        <v>8.6614173228346497E-2</v>
      </c>
      <c r="AN12" s="16">
        <v>7.69230769230769E-2</v>
      </c>
      <c r="AO12" s="16">
        <v>0.100719424460432</v>
      </c>
      <c r="AP12" s="16">
        <v>5.2631578947368397E-2</v>
      </c>
      <c r="AQ12" s="16">
        <v>0.1</v>
      </c>
      <c r="AR12" s="16">
        <v>0</v>
      </c>
      <c r="AS12" s="16">
        <v>0.2</v>
      </c>
      <c r="AT12" s="16">
        <v>7.2289156626505993E-2</v>
      </c>
      <c r="AU12" s="16">
        <v>0.15384615384615399</v>
      </c>
      <c r="AV12" s="16">
        <v>0.12121212121212099</v>
      </c>
      <c r="AW12" s="16">
        <v>0.162790697674419</v>
      </c>
    </row>
    <row r="13" spans="2:49" x14ac:dyDescent="0.35">
      <c r="B13" s="17" t="s">
        <v>937</v>
      </c>
      <c r="C13" s="16">
        <v>4.4280442804428E-2</v>
      </c>
      <c r="D13" s="16">
        <v>9.7560975609756101E-2</v>
      </c>
      <c r="E13" s="16">
        <v>5.22388059701493E-2</v>
      </c>
      <c r="F13" s="16">
        <v>4.20168067226891E-2</v>
      </c>
      <c r="G13" s="16">
        <v>0</v>
      </c>
      <c r="H13" s="16">
        <v>1.9230769230769201E-2</v>
      </c>
      <c r="I13" s="16">
        <v>3.03030303030303E-2</v>
      </c>
      <c r="J13" s="16">
        <v>1.63934426229508E-2</v>
      </c>
      <c r="K13" s="16">
        <v>0</v>
      </c>
      <c r="L13" s="16">
        <v>7.4999999999999997E-2</v>
      </c>
      <c r="M13" s="16">
        <v>4.2253521126760597E-2</v>
      </c>
      <c r="N13" s="16">
        <v>9.0909090909090898E-2</v>
      </c>
      <c r="O13" s="16">
        <v>0</v>
      </c>
      <c r="P13" s="16"/>
      <c r="Q13" s="16">
        <v>4.6511627906976702E-2</v>
      </c>
      <c r="R13" s="16"/>
      <c r="S13" s="16">
        <v>4.4472681067344297E-2</v>
      </c>
      <c r="T13" s="16"/>
      <c r="U13" s="16">
        <v>4.6434494195688202E-2</v>
      </c>
      <c r="V13" s="16"/>
      <c r="W13" s="16">
        <v>4.8780487804878099E-2</v>
      </c>
      <c r="X13" s="16"/>
      <c r="Y13" s="16">
        <v>3.5714285714285698E-2</v>
      </c>
      <c r="Z13" s="16">
        <v>4.5454545454545497E-2</v>
      </c>
      <c r="AA13" s="16">
        <v>0.13888888888888901</v>
      </c>
      <c r="AB13" s="16">
        <v>0.11111111111111099</v>
      </c>
      <c r="AC13" s="16"/>
      <c r="AD13" s="16">
        <v>1.3698630136986301E-2</v>
      </c>
      <c r="AE13" s="16">
        <v>1.1111111111111099E-2</v>
      </c>
      <c r="AF13" s="16">
        <v>3.06122448979592E-2</v>
      </c>
      <c r="AG13" s="16">
        <v>6.6666666666666693E-2</v>
      </c>
      <c r="AH13" s="16">
        <v>4.0650406504064998E-2</v>
      </c>
      <c r="AI13" s="16">
        <v>4.7619047619047603E-2</v>
      </c>
      <c r="AJ13" s="16">
        <v>9.7826086956521702E-2</v>
      </c>
      <c r="AK13" s="16"/>
      <c r="AL13" s="16">
        <v>0</v>
      </c>
      <c r="AM13" s="16">
        <v>3.9370078740157501E-2</v>
      </c>
      <c r="AN13" s="16">
        <v>5.4298642533936702E-2</v>
      </c>
      <c r="AO13" s="16">
        <v>5.7553956834532398E-2</v>
      </c>
      <c r="AP13" s="16">
        <v>0</v>
      </c>
      <c r="AQ13" s="16">
        <v>0.08</v>
      </c>
      <c r="AR13" s="16">
        <v>0</v>
      </c>
      <c r="AS13" s="16">
        <v>6.6666666666666693E-2</v>
      </c>
      <c r="AT13" s="16">
        <v>3.6144578313252997E-2</v>
      </c>
      <c r="AU13" s="16">
        <v>0</v>
      </c>
      <c r="AV13" s="16">
        <v>3.03030303030303E-2</v>
      </c>
      <c r="AW13" s="16">
        <v>4.6511627906976702E-2</v>
      </c>
    </row>
    <row r="14" spans="2:49" x14ac:dyDescent="0.35">
      <c r="B14" s="17" t="s">
        <v>938</v>
      </c>
      <c r="C14" s="19">
        <v>4.0590405904058997E-2</v>
      </c>
      <c r="D14" s="19">
        <v>6.0975609756097601E-2</v>
      </c>
      <c r="E14" s="19">
        <v>1.49253731343284E-2</v>
      </c>
      <c r="F14" s="19">
        <v>3.3613445378151301E-2</v>
      </c>
      <c r="G14" s="19">
        <v>0.05</v>
      </c>
      <c r="H14" s="19">
        <v>3.8461538461538498E-2</v>
      </c>
      <c r="I14" s="19">
        <v>6.0606060606060601E-2</v>
      </c>
      <c r="J14" s="19">
        <v>3.2786885245901599E-2</v>
      </c>
      <c r="K14" s="19">
        <v>5.1282051282051301E-2</v>
      </c>
      <c r="L14" s="19">
        <v>2.5000000000000001E-2</v>
      </c>
      <c r="M14" s="19">
        <v>2.8169014084507001E-2</v>
      </c>
      <c r="N14" s="19">
        <v>6.0606060606060601E-2</v>
      </c>
      <c r="O14" s="19">
        <v>0.1875</v>
      </c>
      <c r="P14" s="19"/>
      <c r="Q14" s="19">
        <v>4.2151162790697701E-2</v>
      </c>
      <c r="R14" s="19"/>
      <c r="S14" s="19">
        <v>3.6848792884370998E-2</v>
      </c>
      <c r="T14" s="19"/>
      <c r="U14" s="19">
        <v>4.47761194029851E-2</v>
      </c>
      <c r="V14" s="19"/>
      <c r="W14" s="19">
        <v>2.4390243902439001E-2</v>
      </c>
      <c r="X14" s="19"/>
      <c r="Y14" s="19">
        <v>3.1746031746031703E-2</v>
      </c>
      <c r="Z14" s="19">
        <v>6.4393939393939406E-2</v>
      </c>
      <c r="AA14" s="19">
        <v>0</v>
      </c>
      <c r="AB14" s="19">
        <v>0</v>
      </c>
      <c r="AC14" s="19"/>
      <c r="AD14" s="19">
        <v>6.8493150684931503E-2</v>
      </c>
      <c r="AE14" s="19">
        <v>5.5555555555555601E-2</v>
      </c>
      <c r="AF14" s="19">
        <v>5.10204081632653E-2</v>
      </c>
      <c r="AG14" s="19">
        <v>2.7777777777777801E-2</v>
      </c>
      <c r="AH14" s="19">
        <v>2.4390243902439001E-2</v>
      </c>
      <c r="AI14" s="19">
        <v>5.95238095238095E-2</v>
      </c>
      <c r="AJ14" s="19">
        <v>0</v>
      </c>
      <c r="AK14" s="19"/>
      <c r="AL14" s="19">
        <v>5.2631578947368397E-2</v>
      </c>
      <c r="AM14" s="19">
        <v>4.7244094488188997E-2</v>
      </c>
      <c r="AN14" s="19">
        <v>4.9773755656108601E-2</v>
      </c>
      <c r="AO14" s="19">
        <v>4.3165467625899297E-2</v>
      </c>
      <c r="AP14" s="19">
        <v>0</v>
      </c>
      <c r="AQ14" s="19">
        <v>0.08</v>
      </c>
      <c r="AR14" s="19">
        <v>0</v>
      </c>
      <c r="AS14" s="19">
        <v>0</v>
      </c>
      <c r="AT14" s="19">
        <v>2.40963855421687E-2</v>
      </c>
      <c r="AU14" s="19">
        <v>0</v>
      </c>
      <c r="AV14" s="19">
        <v>0</v>
      </c>
      <c r="AW14" s="19">
        <v>2.32558139534884E-2</v>
      </c>
    </row>
    <row r="15" spans="2:49" x14ac:dyDescent="0.35">
      <c r="B15" s="17" t="s">
        <v>462</v>
      </c>
      <c r="C15" s="19">
        <v>9.9630996309963096E-2</v>
      </c>
      <c r="D15" s="19">
        <v>9.7560975609756101E-2</v>
      </c>
      <c r="E15" s="19">
        <v>9.7014925373134303E-2</v>
      </c>
      <c r="F15" s="19">
        <v>0.109243697478992</v>
      </c>
      <c r="G15" s="19">
        <v>8.3333333333333301E-2</v>
      </c>
      <c r="H15" s="19">
        <v>9.6153846153846201E-2</v>
      </c>
      <c r="I15" s="19">
        <v>4.5454545454545497E-2</v>
      </c>
      <c r="J15" s="19">
        <v>0.13114754098360701</v>
      </c>
      <c r="K15" s="19">
        <v>5.1282051282051301E-2</v>
      </c>
      <c r="L15" s="19">
        <v>7.4999999999999997E-2</v>
      </c>
      <c r="M15" s="19">
        <v>0.169014084507042</v>
      </c>
      <c r="N15" s="19">
        <v>0.12121212121212099</v>
      </c>
      <c r="O15" s="19">
        <v>0.125</v>
      </c>
      <c r="P15" s="19"/>
      <c r="Q15" s="19">
        <v>9.5930232558139497E-2</v>
      </c>
      <c r="R15" s="19"/>
      <c r="S15" s="19">
        <v>9.9110546378653103E-2</v>
      </c>
      <c r="T15" s="19"/>
      <c r="U15" s="19">
        <v>9.2868988391376403E-2</v>
      </c>
      <c r="V15" s="19"/>
      <c r="W15" s="19">
        <v>4.0650406504064998E-2</v>
      </c>
      <c r="X15" s="19"/>
      <c r="Y15" s="19">
        <v>9.5238095238095205E-2</v>
      </c>
      <c r="Z15" s="19">
        <v>0.11363636363636399</v>
      </c>
      <c r="AA15" s="19">
        <v>5.5555555555555601E-2</v>
      </c>
      <c r="AB15" s="19">
        <v>0.11111111111111099</v>
      </c>
      <c r="AC15" s="19"/>
      <c r="AD15" s="19">
        <v>0.123287671232877</v>
      </c>
      <c r="AE15" s="19">
        <v>8.8888888888888906E-2</v>
      </c>
      <c r="AF15" s="19">
        <v>0.14285714285714299</v>
      </c>
      <c r="AG15" s="19">
        <v>8.3333333333333301E-2</v>
      </c>
      <c r="AH15" s="19">
        <v>0.105691056910569</v>
      </c>
      <c r="AI15" s="19">
        <v>5.95238095238095E-2</v>
      </c>
      <c r="AJ15" s="19">
        <v>8.6956521739130405E-2</v>
      </c>
      <c r="AK15" s="19"/>
      <c r="AL15" s="19">
        <v>5.2631578947368397E-2</v>
      </c>
      <c r="AM15" s="19">
        <v>9.4488188976377993E-2</v>
      </c>
      <c r="AN15" s="19">
        <v>0.108597285067873</v>
      </c>
      <c r="AO15" s="19">
        <v>8.6330935251798593E-2</v>
      </c>
      <c r="AP15" s="19">
        <v>0.105263157894737</v>
      </c>
      <c r="AQ15" s="19">
        <v>0.12</v>
      </c>
      <c r="AR15" s="19">
        <v>0.5</v>
      </c>
      <c r="AS15" s="19">
        <v>0</v>
      </c>
      <c r="AT15" s="19">
        <v>0.120481927710843</v>
      </c>
      <c r="AU15" s="19">
        <v>0.230769230769231</v>
      </c>
      <c r="AV15" s="19">
        <v>6.0606060606060601E-2</v>
      </c>
      <c r="AW15" s="19">
        <v>0.116279069767442</v>
      </c>
    </row>
    <row r="16" spans="2:49" x14ac:dyDescent="0.35">
      <c r="B16" s="17" t="s">
        <v>463</v>
      </c>
      <c r="C16" s="20">
        <v>0.39483394833948299</v>
      </c>
      <c r="D16" s="20">
        <v>0.18292682926829301</v>
      </c>
      <c r="E16" s="20">
        <v>0.43283582089552203</v>
      </c>
      <c r="F16" s="20">
        <v>0.44537815126050401</v>
      </c>
      <c r="G16" s="20">
        <v>0.43333333333333302</v>
      </c>
      <c r="H16" s="20">
        <v>0.44230769230769201</v>
      </c>
      <c r="I16" s="20">
        <v>0.40909090909090901</v>
      </c>
      <c r="J16" s="20">
        <v>0.60655737704918</v>
      </c>
      <c r="K16" s="20">
        <v>0.56410256410256399</v>
      </c>
      <c r="L16" s="20">
        <v>0.3</v>
      </c>
      <c r="M16" s="20">
        <v>0.338028169014085</v>
      </c>
      <c r="N16" s="20">
        <v>0.27272727272727298</v>
      </c>
      <c r="O16" s="20">
        <v>0.1875</v>
      </c>
      <c r="P16" s="20"/>
      <c r="Q16" s="20">
        <v>0.40116279069767402</v>
      </c>
      <c r="R16" s="20"/>
      <c r="S16" s="20">
        <v>0.401524777636595</v>
      </c>
      <c r="T16" s="20"/>
      <c r="U16" s="20">
        <v>0.39635157545605298</v>
      </c>
      <c r="V16" s="20"/>
      <c r="W16" s="20">
        <v>0.47154471544715398</v>
      </c>
      <c r="X16" s="20"/>
      <c r="Y16" s="20">
        <v>0.46031746031746001</v>
      </c>
      <c r="Z16" s="20">
        <v>0.26136363636363602</v>
      </c>
      <c r="AA16" s="20">
        <v>0.5</v>
      </c>
      <c r="AB16" s="20">
        <v>0.22222222222222199</v>
      </c>
      <c r="AC16" s="20"/>
      <c r="AD16" s="20">
        <v>0.41780821917808197</v>
      </c>
      <c r="AE16" s="20">
        <v>0.51111111111111096</v>
      </c>
      <c r="AF16" s="20">
        <v>0.38775510204081598</v>
      </c>
      <c r="AG16" s="20">
        <v>0.37777777777777799</v>
      </c>
      <c r="AH16" s="20">
        <v>0.422764227642276</v>
      </c>
      <c r="AI16" s="20">
        <v>0.214285714285714</v>
      </c>
      <c r="AJ16" s="20">
        <v>0.41304347826087001</v>
      </c>
      <c r="AK16" s="20"/>
      <c r="AL16" s="20">
        <v>0.45614035087719301</v>
      </c>
      <c r="AM16" s="20">
        <v>0.37007874015747999</v>
      </c>
      <c r="AN16" s="20">
        <v>0.38461538461538503</v>
      </c>
      <c r="AO16" s="20">
        <v>0.36690647482014399</v>
      </c>
      <c r="AP16" s="20">
        <v>0.68421052631578905</v>
      </c>
      <c r="AQ16" s="20">
        <v>0.26</v>
      </c>
      <c r="AR16" s="20">
        <v>0</v>
      </c>
      <c r="AS16" s="20">
        <v>0.4</v>
      </c>
      <c r="AT16" s="20">
        <v>0.469879518072289</v>
      </c>
      <c r="AU16" s="20">
        <v>0.38461538461538503</v>
      </c>
      <c r="AV16" s="20">
        <v>0.57575757575757602</v>
      </c>
      <c r="AW16" s="20">
        <v>0.162790697674419</v>
      </c>
    </row>
    <row r="17" spans="2:2" x14ac:dyDescent="0.35">
      <c r="B17" s="15"/>
    </row>
    <row r="18" spans="2:2" x14ac:dyDescent="0.35">
      <c r="B18" t="s">
        <v>66</v>
      </c>
    </row>
    <row r="19" spans="2:2" x14ac:dyDescent="0.35">
      <c r="B19" t="s">
        <v>67</v>
      </c>
    </row>
    <row r="21" spans="2:2" x14ac:dyDescent="0.35">
      <c r="B21" s="8" t="str">
        <f>HYPERLINK("#'Contents'!A1", "Return to Contents")</f>
        <v>Return to Contents</v>
      </c>
    </row>
  </sheetData>
  <mergeCells count="9">
    <mergeCell ref="Y5:AB5"/>
    <mergeCell ref="AD5:AJ5"/>
    <mergeCell ref="AL5:AW5"/>
    <mergeCell ref="D2:AQ2"/>
    <mergeCell ref="D5:O5"/>
    <mergeCell ref="Q5"/>
    <mergeCell ref="S5"/>
    <mergeCell ref="U5"/>
    <mergeCell ref="W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126</vt:i4>
      </vt:variant>
    </vt:vector>
  </HeadingPairs>
  <TitlesOfParts>
    <vt:vector size="126" baseType="lpstr">
      <vt:lpstr>Cover Sheet</vt:lpstr>
      <vt:lpstr>Contents</vt:lpstr>
      <vt:lpstr>Full Results</vt:lpstr>
      <vt:lpstr>Table 1</vt:lpstr>
      <vt:lpstr>Table 2</vt:lpstr>
      <vt:lpstr>Table 3</vt:lpstr>
      <vt:lpstr>Table 4</vt:lpstr>
      <vt:lpstr>Table 5</vt:lpstr>
      <vt:lpstr>Table 6</vt:lpstr>
      <vt:lpstr>Table 8</vt:lpstr>
      <vt:lpstr>Table 9</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AdamDrummond</dc:creator>
  <cp:lastModifiedBy>Adam Drummond</cp:lastModifiedBy>
  <dcterms:created xsi:type="dcterms:W3CDTF">2025-10-22T09:06:00Z</dcterms:created>
  <dcterms:modified xsi:type="dcterms:W3CDTF">2025-10-22T09:25:18Z</dcterms:modified>
</cp:coreProperties>
</file>